
<file path=[Content_Types].xml><?xml version="1.0" encoding="utf-8"?>
<Types xmlns="http://schemas.openxmlformats.org/package/2006/content-types">
  <Override PartName="/xl/worksheets/sheet9.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filterPrivacy="1" codeName="ThisWorkbook" defaultThemeVersion="124226"/>
  <bookViews>
    <workbookView xWindow="14385" yWindow="-15" windowWidth="14430" windowHeight="11955"/>
  </bookViews>
  <sheets>
    <sheet name="Lead Sheet 6.1" sheetId="10" r:id="rId1"/>
    <sheet name="Lead Sheet 6.1.1" sheetId="11" r:id="rId2"/>
    <sheet name="Expense Summary" sheetId="12" r:id="rId3"/>
    <sheet name="June 13 - Dec 15 Expense" sheetId="2" r:id="rId4"/>
    <sheet name="Lead Sheet 6.2" sheetId="13" r:id="rId5"/>
    <sheet name="Lead Sheet 6.2.1" sheetId="14" r:id="rId6"/>
    <sheet name="Reserve Summary" sheetId="15" r:id="rId7"/>
    <sheet name="June 13 - Dec 15 Reserve" sheetId="5" r:id="rId8"/>
    <sheet name="Adjustments" sheetId="8" r:id="rId9"/>
    <sheet name="Distr. Account Breakdown %" sheetId="22" r:id="rId10"/>
    <sheet name="Rates" sheetId="7" r:id="rId11"/>
    <sheet name="JAM Entry" sheetId="18"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0">[1]Jan!#REF!</definedName>
    <definedName name="\A">#REF!</definedName>
    <definedName name="\M">[1]Jan!#REF!</definedName>
    <definedName name="\P">#REF!</definedName>
    <definedName name="__123Graph_A" localSheetId="9" hidden="1">[2]Inputs!#REF!</definedName>
    <definedName name="__123Graph_A" localSheetId="11" hidden="1">[2]Inputs!#REF!</definedName>
    <definedName name="__123Graph_A" hidden="1">[2]Inputs!#REF!</definedName>
    <definedName name="__123Graph_B" localSheetId="9" hidden="1">[2]Inputs!#REF!</definedName>
    <definedName name="__123Graph_B" localSheetId="11" hidden="1">[2]Inputs!#REF!</definedName>
    <definedName name="__123Graph_B" hidden="1">[2]Inputs!#REF!</definedName>
    <definedName name="__123Graph_D" localSheetId="9" hidden="1">[2]Inputs!#REF!</definedName>
    <definedName name="__123Graph_D" localSheetId="11" hidden="1">[2]Inputs!#REF!</definedName>
    <definedName name="__123Graph_D" hidden="1">[2]Inputs!#REF!</definedName>
    <definedName name="_100_SUM">#REF!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idahoshr">#REF!</definedName>
    <definedName name="_MEN2">[1]Jan!#REF!</definedName>
    <definedName name="_MEN3">[1]Jan!#REF!</definedName>
    <definedName name="_Order1" hidden="1">255</definedName>
    <definedName name="_tab10">#REF!</definedName>
    <definedName name="_tab11">#REF!</definedName>
    <definedName name="_tab12">#REF!</definedName>
    <definedName name="_tab3">#REF!</definedName>
    <definedName name="_tab4">#REF!</definedName>
    <definedName name="_tab5">#REF!</definedName>
    <definedName name="_tab6">#REF!</definedName>
    <definedName name="_tab7">#REF!</definedName>
    <definedName name="_tab8">#REF!</definedName>
    <definedName name="_tab9">#REF!</definedName>
    <definedName name="_TOP1">[1]Jan!#REF!</definedName>
    <definedName name="_WO800">#REF!</definedName>
    <definedName name="_WO800802">#REF!</definedName>
    <definedName name="AcctTable">[3]Variables!$AK$42:$AK$396</definedName>
    <definedName name="Additions_by_Function_Project_State_Month">'[4]Apr 05 - Mar 06 Adds'!#REF!</definedName>
    <definedName name="Adjs2avg" localSheetId="9">'[5]JAM Actuals-Detail'!#REF!:'[5]JAM Actuals-Detail'!#REF!</definedName>
    <definedName name="Adjs2avg">[6]Inputs!$L$255:'[6]Inputs'!$T$505</definedName>
    <definedName name="aftertax_ror">[7]Utah!#REF!</definedName>
    <definedName name="APR">[1]Jan!#REF!</definedName>
    <definedName name="AUG">[1]Jan!#REF!</definedName>
    <definedName name="AverageFactors">[6]UTCR!$AC$22:$AQ$108</definedName>
    <definedName name="AverageFuelCost">#REF!</definedName>
    <definedName name="AverageInput">[6]Inputs!$F$3:$I$1722</definedName>
    <definedName name="AvgFactorCopy">#REF!</definedName>
    <definedName name="AvgFactors">[8]Factors!$B$3:$P$99</definedName>
    <definedName name="B1_Print">[9]BW!#REF!</definedName>
    <definedName name="B2_Print">#REF!</definedName>
    <definedName name="B3_Print">#REF!</definedName>
    <definedName name="Bottom">[10]Variance!#REF!</definedName>
    <definedName name="budsum2">[11]Att1!#REF!</definedName>
    <definedName name="bump">[7]Utah!#REF!</definedName>
    <definedName name="C_">'[12]Other States WZAMRT98'!#REF!</definedName>
    <definedName name="comm">[7]Utah!#REF!</definedName>
    <definedName name="comm_cost">[7]Utah!#REF!</definedName>
    <definedName name="Controls">[13]Controls!$A$1:$I$543</definedName>
    <definedName name="Controls2013">[13]Controls2013!$A$8:$AP$762</definedName>
    <definedName name="Conversion">[14]Conversion!$A$2:$E$1253</definedName>
    <definedName name="Cost">#REF!</definedName>
    <definedName name="CustNames">[15]Codes!$F$1:$H$121</definedName>
    <definedName name="D_TWKSHT">#REF!</definedName>
    <definedName name="DATA1">#REF!</definedName>
    <definedName name="DATA10">'[16]Carbon NBV'!#REF!</definedName>
    <definedName name="DATA11">'[16]Carbon NBV'!#REF!</definedName>
    <definedName name="DATA12">'[16]Carbon NBV'!$C$2:$C$7</definedName>
    <definedName name="DATA13">'[17]Intagible &amp; Leaseholds'!#REF!</definedName>
    <definedName name="DATA14">'[17]Intagible &amp; Leaseholds'!#REF!</definedName>
    <definedName name="DATA15">'[16]Carbon NBV'!#REF!</definedName>
    <definedName name="DATA16">'[16]Carbon NBV'!#REF!</definedName>
    <definedName name="DATA17">'[16]Carbon NBV'!#REF!</definedName>
    <definedName name="DATA18">'[18]390.1'!#REF!</definedName>
    <definedName name="DATA19">'[18]390.1'!#REF!</definedName>
    <definedName name="DATA2">#REF!</definedName>
    <definedName name="DATA20">'[18]390.1'!#REF!</definedName>
    <definedName name="DATA21">'[18]390.1'!#REF!</definedName>
    <definedName name="DATA22">#REF!</definedName>
    <definedName name="DATA23">'[18]390.1'!#REF!</definedName>
    <definedName name="DATA24">'[18]390.1'!#REF!</definedName>
    <definedName name="DATA3">#REF!</definedName>
    <definedName name="DATA4">#REF!</definedName>
    <definedName name="DATA5">#REF!</definedName>
    <definedName name="DATA6">#REF!</definedName>
    <definedName name="DATA7">#REF!</definedName>
    <definedName name="DATA8">'[16]Carbon NBV'!#REF!</definedName>
    <definedName name="DATA9">'[16]Carbon NBV'!#REF!</definedName>
    <definedName name="DATE">[19]Jan!#REF!</definedName>
    <definedName name="debt">[7]Utah!#REF!</definedName>
    <definedName name="debt_cost">[7]Utah!#REF!</definedName>
    <definedName name="DebtCost">#REF!</definedName>
    <definedName name="DEC">[1]Jan!#REF!</definedName>
    <definedName name="DeprAcctCheck">#REF!</definedName>
    <definedName name="DeprAdjCheck">#REF!</definedName>
    <definedName name="DEPRAdjNumber">#REF!</definedName>
    <definedName name="DeprAdjNumberPaste">#REF!</definedName>
    <definedName name="DeprAdjSortData">#REF!</definedName>
    <definedName name="DeprAdjSortOrder">#REF!</definedName>
    <definedName name="DeprateTransmissionJune2013">[13]TransmissionJune2013!$A$1:$S$11</definedName>
    <definedName name="DeprFactorCheck">#REF!</definedName>
    <definedName name="DeprNumberSort">#REF!</definedName>
    <definedName name="DeprTypeCheck">#REF!</definedName>
    <definedName name="DispatchSum">"GRID Thermal Generation!R2C1:R4C2"</definedName>
    <definedName name="EffectiveTaxRate">#REF!</definedName>
    <definedName name="EmbeddedCapCost">#REF!</definedName>
    <definedName name="ExchangeMWh">#REF!</definedName>
    <definedName name="FactorMethod">[6]Variables!$AB$2</definedName>
    <definedName name="FactorType">[8]Variables!$AK$2:$AL$12</definedName>
    <definedName name="FEB">[1]Jan!#REF!</definedName>
    <definedName name="FedTax">[7]Utah!#REF!</definedName>
    <definedName name="FIT">#REF!</definedName>
    <definedName name="FranchiseTax">#REF!</definedName>
    <definedName name="GWI_Annualized">#REF!</definedName>
    <definedName name="GWI_Proforma">#REF!</definedName>
    <definedName name="High_Plan">#REF!</definedName>
    <definedName name="IDAHOSHR">#REF!</definedName>
    <definedName name="IDAllocMethod">#REF!</definedName>
    <definedName name="IDRateBase">#REF!</definedName>
    <definedName name="JAN">[1]Jan!#REF!</definedName>
    <definedName name="JETSET">'[12]Other States WZAMRT98'!#REF!</definedName>
    <definedName name="JUL">[1]Jan!#REF!</definedName>
    <definedName name="JUN">[1]Jan!#REF!</definedName>
    <definedName name="Jurisdiction">[8]Variables!$AK$15</definedName>
    <definedName name="JurisNumber">[8]Variables!$AL$15</definedName>
    <definedName name="JurisTitle">#REF!</definedName>
    <definedName name="JVENTRY">#REF!</definedName>
    <definedName name="Keep" localSheetId="9"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1" hidden="1">{"PRINT",#N/A,TRUE,"APPA";"PRINT",#N/A,TRUE,"APS";"PRINT",#N/A,TRUE,"BHPL";"PRINT",#N/A,TRUE,"BHPL2";"PRINT",#N/A,TRUE,"CDWR";"PRINT",#N/A,TRUE,"EWEB";"PRINT",#N/A,TRUE,"LADWP";"PRINT",#N/A,TRUE,"NEVBASE"}</definedName>
    <definedName name="Keep" localSheetId="4" hidden="1">{"PRINT",#N/A,TRUE,"APPA";"PRINT",#N/A,TRUE,"APS";"PRINT",#N/A,TRUE,"BHPL";"PRINT",#N/A,TRUE,"BHPL2";"PRINT",#N/A,TRUE,"CDWR";"PRINT",#N/A,TRUE,"EWEB";"PRINT",#N/A,TRUE,"LADWP";"PRINT",#N/A,TRUE,"NEVBASE"}</definedName>
    <definedName name="Keep" localSheetId="5"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9"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1" hidden="1">{"PRINT",#N/A,TRUE,"APPA";"PRINT",#N/A,TRUE,"APS";"PRINT",#N/A,TRUE,"BHPL";"PRINT",#N/A,TRUE,"BHPL2";"PRINT",#N/A,TRUE,"CDWR";"PRINT",#N/A,TRUE,"EWEB";"PRINT",#N/A,TRUE,"LADWP";"PRINT",#N/A,TRUE,"NEVBASE"}</definedName>
    <definedName name="keep2" localSheetId="4" hidden="1">{"PRINT",#N/A,TRUE,"APPA";"PRINT",#N/A,TRUE,"APS";"PRINT",#N/A,TRUE,"BHPL";"PRINT",#N/A,TRUE,"BHPL2";"PRINT",#N/A,TRUE,"CDWR";"PRINT",#N/A,TRUE,"EWEB";"PRINT",#N/A,TRUE,"LADWP";"PRINT",#N/A,TRUE,"NEVBASE"}</definedName>
    <definedName name="keep2" localSheetId="5"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ast_Actual_Year">[20]Variables!$B$7</definedName>
    <definedName name="LastCell">[10]Variance!#REF!</definedName>
    <definedName name="Low_Plan">#REF!</definedName>
    <definedName name="MAR">[1]Jan!#REF!</definedName>
    <definedName name="MAY">[1]Jan!#REF!</definedName>
    <definedName name="MD_High1">'[10]Master Data'!$A$2</definedName>
    <definedName name="MD_Low1">'[10]Master Data'!$D$28</definedName>
    <definedName name="MEN">[1]Jan!#REF!</definedName>
    <definedName name="Mill">#REF!</definedName>
    <definedName name="Misc1AcctCheck">#REF!</definedName>
    <definedName name="Misc1Adjcheck">#REF!</definedName>
    <definedName name="MISC1AdjNumber">#REF!</definedName>
    <definedName name="MISC1AdjNumberPaste">#REF!</definedName>
    <definedName name="MISC1AdjSortData">#REF!</definedName>
    <definedName name="MISC1AdjSortOrder">#REF!</definedName>
    <definedName name="Misc1FactorCheck">#REF!</definedName>
    <definedName name="MISC1NumberSort">#REF!</definedName>
    <definedName name="Misc1TypeCheck">#REF!</definedName>
    <definedName name="Misc2AcctCheck">#REF!</definedName>
    <definedName name="Misc2AdjCheck">#REF!</definedName>
    <definedName name="MISC2AdjNumber">#REF!</definedName>
    <definedName name="MISC2AdjNumberPaste">#REF!</definedName>
    <definedName name="MISC2AdjSortData">#REF!</definedName>
    <definedName name="MISC2AdjSortOrder">#REF!</definedName>
    <definedName name="Misc2FactorCheck">#REF!</definedName>
    <definedName name="MISC2NumberSort">#REF!</definedName>
    <definedName name="Misc2TypeCheck">#REF!</definedName>
    <definedName name="MMBtu">#REF!</definedName>
    <definedName name="monthlist">'[21]DSM Output'!$AL$1:$AM$12</definedName>
    <definedName name="monthtotals">'[21]DSM Output'!$M$38:$X$38</definedName>
    <definedName name="MSPAverageInput">[6]Inputs!#REF!</definedName>
    <definedName name="MSPYearEndInput">[6]Inputs!#REF!</definedName>
    <definedName name="MTAllocMethod">#REF!</definedName>
    <definedName name="MTRateBase">#REF!</definedName>
    <definedName name="MWh">#REF!</definedName>
    <definedName name="NameAverageFuelCost">#REF!</definedName>
    <definedName name="NameCost">#REF!</definedName>
    <definedName name="NameMill">#REF!</definedName>
    <definedName name="NameMMBtu">#REF!</definedName>
    <definedName name="NameMWh">#REF!</definedName>
    <definedName name="NamePeak">#REF!</definedName>
    <definedName name="NetToGross">#REF!</definedName>
    <definedName name="NEWMO1">[1]Jan!#REF!</definedName>
    <definedName name="NEWMO2">[1]Jan!#REF!</definedName>
    <definedName name="NEWMONTH">[1]Jan!#REF!</definedName>
    <definedName name="NormalizedFedTaxExp">[7]Utah!#REF!</definedName>
    <definedName name="NormalizedOMExp">[7]Utah!#REF!</definedName>
    <definedName name="NormalizedState">[7]Utah!#REF!</definedName>
    <definedName name="NormalizedStateTaxExp">[7]Utah!#REF!</definedName>
    <definedName name="NormalizedTOIExp">[7]Utah!#REF!</definedName>
    <definedName name="NOV">[1]Jan!#REF!</definedName>
    <definedName name="NPCAcctCheck">#REF!</definedName>
    <definedName name="NPCAdjcheck">#REF!</definedName>
    <definedName name="NPCAdjNumber">#REF!</definedName>
    <definedName name="NPCAdjNumberPaste">#REF!</definedName>
    <definedName name="NPCAdjSortData">#REF!</definedName>
    <definedName name="NPCAdjSortOrder">#REF!</definedName>
    <definedName name="NPCFactorCheck">#REF!</definedName>
    <definedName name="NPCNumberSort">#REF!</definedName>
    <definedName name="NPCTypeCheck">#REF!</definedName>
    <definedName name="O_MLIST">#REF!</definedName>
    <definedName name="OCT">[1]Jan!#REF!</definedName>
    <definedName name="OMAcctCheck">#REF!</definedName>
    <definedName name="OMAdjCheck">#REF!</definedName>
    <definedName name="OMAdjNumber">#REF!</definedName>
    <definedName name="OMAdjNumberPaste">#REF!</definedName>
    <definedName name="OMAdjSortData">#REF!</definedName>
    <definedName name="OMAdjSortOrder">#REF!</definedName>
    <definedName name="OMFactorCheck">#REF!</definedName>
    <definedName name="OMNumberSort">#REF!</definedName>
    <definedName name="OMTypeCheck">#REF!</definedName>
    <definedName name="ONE">[1]Jan!#REF!</definedName>
    <definedName name="OpRevReturn">#REF!</definedName>
    <definedName name="ORAllocMethod">#REF!</definedName>
    <definedName name="ORRateBase">#REF!</definedName>
    <definedName name="OtherAcctCheck">#REF!</definedName>
    <definedName name="OtherAdjcheck">#REF!</definedName>
    <definedName name="OtherAdjNumber">#REF!</definedName>
    <definedName name="OTHERAdjNumberPaste">#REF!</definedName>
    <definedName name="OTHERAdjSortData">#REF!</definedName>
    <definedName name="OTHERAdjSortOrder">#REF!</definedName>
    <definedName name="OtherFactorCheck">#REF!</definedName>
    <definedName name="OTHERNumberSort">#REF!</definedName>
    <definedName name="OtherTypeCheck">#REF!</definedName>
    <definedName name="PasteCAData">#REF!</definedName>
    <definedName name="PasteContractAdj">#REF!</definedName>
    <definedName name="PasteDeprAdj">#REF!</definedName>
    <definedName name="PasteIDData">#REF!</definedName>
    <definedName name="PasteMisc1Adj">#REF!</definedName>
    <definedName name="PasteMisc2Adj">#REF!</definedName>
    <definedName name="PasteMTData">#REF!</definedName>
    <definedName name="PasteNPCAdj">#REF!</definedName>
    <definedName name="PasteOMAdj">#REF!</definedName>
    <definedName name="PasteORData">#REF!</definedName>
    <definedName name="PasteOtherAdj">#REF!</definedName>
    <definedName name="PasteRBAdj">#REF!</definedName>
    <definedName name="PasteRevAdj">#REF!</definedName>
    <definedName name="PasteTaxAdj">#REF!</definedName>
    <definedName name="PasteUTData">#REF!</definedName>
    <definedName name="PasteWAData">#REF!</definedName>
    <definedName name="PasteWYEData">#REF!</definedName>
    <definedName name="PasteWYWData">#REF!</definedName>
    <definedName name="Peak">#REF!</definedName>
    <definedName name="Period">#REF!</definedName>
    <definedName name="PivotData">#REF!</definedName>
    <definedName name="pref">[7]Utah!#REF!</definedName>
    <definedName name="pref_cost">[7]Utah!#REF!</definedName>
    <definedName name="PrefCost">#REF!</definedName>
    <definedName name="Pretax_ror">[7]Utah!#REF!</definedName>
    <definedName name="_xlnm.Print_Area" localSheetId="2">'Expense Summary'!$A$1:$L$127</definedName>
    <definedName name="_xlnm.Print_Area" localSheetId="3">'June 13 - Dec 15 Expense'!$J$1:$CG$127</definedName>
    <definedName name="_xlnm.Print_Area" localSheetId="7">'June 13 - Dec 15 Reserve'!$A$1:$BF$129</definedName>
    <definedName name="_xlnm.Print_Area" localSheetId="0">'Lead Sheet 6.1'!$A$1:$L$69</definedName>
    <definedName name="_xlnm.Print_Area" localSheetId="1">'Lead Sheet 6.1.1'!$A$1:$L$64</definedName>
    <definedName name="_xlnm.Print_Area" localSheetId="4">'Lead Sheet 6.2'!$A$1:$L$69</definedName>
    <definedName name="_xlnm.Print_Area" localSheetId="5">'Lead Sheet 6.2.1'!$A$1:$L$63</definedName>
    <definedName name="_xlnm.Print_Area" localSheetId="6">'Reserve Summary'!$A$1:$L$130</definedName>
    <definedName name="Print_Area_MI">#REF!</definedName>
    <definedName name="_xlnm.Print_Titles" localSheetId="2">'Expense Summary'!$1:$7</definedName>
    <definedName name="_xlnm.Print_Titles" localSheetId="3">'June 13 - Dec 15 Expense'!$A:$I,'June 13 - Dec 15 Expense'!$1:$7</definedName>
    <definedName name="_xlnm.Print_Titles" localSheetId="7">'June 13 - Dec 15 Reserve'!$A:$C,'June 13 - Dec 15 Reserve'!$1:$7</definedName>
    <definedName name="_xlnm.Print_Titles" localSheetId="6">'Reserve Summary'!$1:$7</definedName>
    <definedName name="_xlnm.Print_Titles">#REF!</definedName>
    <definedName name="PrintAdjVariable">#REF!</definedName>
    <definedName name="PrintContractChange">#REF!</definedName>
    <definedName name="PrintDepr">#REF!</definedName>
    <definedName name="PrintMisc1">#REF!</definedName>
    <definedName name="PrintMisc2">#REF!</definedName>
    <definedName name="PrintNPC">#REF!</definedName>
    <definedName name="PrintOM">#REF!</definedName>
    <definedName name="PrintOther">#REF!</definedName>
    <definedName name="PrintRB">#REF!</definedName>
    <definedName name="PrintRev">#REF!</definedName>
    <definedName name="PrintSumContract">#REF!</definedName>
    <definedName name="PrintSumDep">#REF!</definedName>
    <definedName name="PrintSummaryVariable">#REF!</definedName>
    <definedName name="PrintSumMisc1">#REF!</definedName>
    <definedName name="PrintSumMisc2">#REF!</definedName>
    <definedName name="PrintSumNPC">#REF!</definedName>
    <definedName name="PrintSumOM">#REF!</definedName>
    <definedName name="PrintSumOther">#REF!</definedName>
    <definedName name="PrintSumRB">#REF!</definedName>
    <definedName name="PrintSumRev">#REF!</definedName>
    <definedName name="PrintSumTax">#REF!</definedName>
    <definedName name="PrintTax">#REF!</definedName>
    <definedName name="ProRate1">#REF!</definedName>
    <definedName name="RateBase">#REF!</definedName>
    <definedName name="RateBaseType">#REF!</definedName>
    <definedName name="RBAcctCheck">#REF!</definedName>
    <definedName name="RBAdjCheck">#REF!</definedName>
    <definedName name="RBAdjNumber">#REF!</definedName>
    <definedName name="RBAdjNumberPaste">#REF!</definedName>
    <definedName name="RBAdjSortData">#REF!</definedName>
    <definedName name="RBAdjSortOrder">#REF!</definedName>
    <definedName name="RBFactorCheck">#REF!</definedName>
    <definedName name="RBNumberSort">#REF!</definedName>
    <definedName name="RBTypeCheck">#REF!</definedName>
    <definedName name="Reg_ROR">[7]Utah!#REF!</definedName>
    <definedName name="ReportAdjData">#REF!</definedName>
    <definedName name="ResourceSupplier">#REF!</definedName>
    <definedName name="retail" localSheetId="9"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0" hidden="1">{#N/A,#N/A,FALSE,"Loans";#N/A,#N/A,FALSE,"Program Costs";#N/A,#N/A,FALSE,"Measures";#N/A,#N/A,FALSE,"Net Lost Rev";#N/A,#N/A,FALSE,"Incentive"}</definedName>
    <definedName name="retail" localSheetId="1" hidden="1">{#N/A,#N/A,FALSE,"Loans";#N/A,#N/A,FALSE,"Program Costs";#N/A,#N/A,FALSE,"Measures";#N/A,#N/A,FALSE,"Net Lost Rev";#N/A,#N/A,FALSE,"Incentive"}</definedName>
    <definedName name="retail" localSheetId="4" hidden="1">{#N/A,#N/A,FALSE,"Loans";#N/A,#N/A,FALSE,"Program Costs";#N/A,#N/A,FALSE,"Measures";#N/A,#N/A,FALSE,"Net Lost Rev";#N/A,#N/A,FALSE,"Incentive"}</definedName>
    <definedName name="retail" localSheetId="5"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9"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0" hidden="1">{#N/A,#N/A,FALSE,"Loans";#N/A,#N/A,FALSE,"Program Costs";#N/A,#N/A,FALSE,"Measures";#N/A,#N/A,FALSE,"Net Lost Rev";#N/A,#N/A,FALSE,"Incentive"}</definedName>
    <definedName name="retail_CC" localSheetId="1"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5"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9"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0" hidden="1">{#N/A,#N/A,FALSE,"Loans";#N/A,#N/A,FALSE,"Program Costs";#N/A,#N/A,FALSE,"Measures";#N/A,#N/A,FALSE,"Net Lost Rev";#N/A,#N/A,FALSE,"Incentive"}</definedName>
    <definedName name="retail_CC1" localSheetId="1"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5" hidden="1">{#N/A,#N/A,FALSE,"Loans";#N/A,#N/A,FALSE,"Program Costs";#N/A,#N/A,FALSE,"Measures";#N/A,#N/A,FALSE,"Net Lost Rev";#N/A,#N/A,FALSE,"Incentive"}</definedName>
    <definedName name="retail_CC1" hidden="1">{#N/A,#N/A,FALSE,"Loans";#N/A,#N/A,FALSE,"Program Costs";#N/A,#N/A,FALSE,"Measures";#N/A,#N/A,FALSE,"Net Lost Rev";#N/A,#N/A,FALSE,"Incentive"}</definedName>
    <definedName name="Return_107">#REF!</definedName>
    <definedName name="Return_115">#REF!</definedName>
    <definedName name="RevAcctCheck">#REF!</definedName>
    <definedName name="RevAdjCheck">#REF!</definedName>
    <definedName name="RevAdjNumber">#REF!</definedName>
    <definedName name="RevAdjNumberPaste">#REF!</definedName>
    <definedName name="RevAdjSortData">#REF!</definedName>
    <definedName name="RevAdjSortOrder">#REF!</definedName>
    <definedName name="RevenueSum">"GRID Thermal Revenue!R2C1:R4C2"</definedName>
    <definedName name="RevFactorCheck">#REF!</definedName>
    <definedName name="RevNumberSort">#REF!</definedName>
    <definedName name="RevTypeCheck">#REF!</definedName>
    <definedName name="RFMData">#REF!</definedName>
    <definedName name="ROE">#REF!</definedName>
    <definedName name="SameStateCheck">#REF!</definedName>
    <definedName name="SameStateCheckError">#REF!</definedName>
    <definedName name="SAPBEXrevision" hidden="1">1</definedName>
    <definedName name="SAPBEXsysID" hidden="1">"BWP"</definedName>
    <definedName name="SAPBEXwbID" hidden="1">"45EQYSCWE9WJMGB34OOD1BOQZ"</definedName>
    <definedName name="SECOND">[1]Jan!#REF!</definedName>
    <definedName name="SEP">[1]Jan!#REF!</definedName>
    <definedName name="SettingAlloc">#REF!</definedName>
    <definedName name="SettingRB">#REF!</definedName>
    <definedName name="shit" localSheetId="9"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1" hidden="1">{"PRINT",#N/A,TRUE,"APPA";"PRINT",#N/A,TRUE,"APS";"PRINT",#N/A,TRUE,"BHPL";"PRINT",#N/A,TRUE,"BHPL2";"PRINT",#N/A,TRUE,"CDWR";"PRINT",#N/A,TRUE,"EWEB";"PRINT",#N/A,TRUE,"LADWP";"PRINT",#N/A,TRUE,"NEVBASE"}</definedName>
    <definedName name="shit" localSheetId="4" hidden="1">{"PRINT",#N/A,TRUE,"APPA";"PRINT",#N/A,TRUE,"APS";"PRINT",#N/A,TRUE,"BHPL";"PRINT",#N/A,TRUE,"BHPL2";"PRINT",#N/A,TRUE,"CDWR";"PRINT",#N/A,TRUE,"EWEB";"PRINT",#N/A,TRUE,"LADWP";"PRINT",#N/A,TRUE,"NEVBASE"}</definedName>
    <definedName name="shit" localSheetId="5"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T">#REF!</definedName>
    <definedName name="situs">#REF!</definedName>
    <definedName name="SortContract">#REF!</definedName>
    <definedName name="SortDepr">#REF!</definedName>
    <definedName name="SortMisc1">#REF!</definedName>
    <definedName name="SortMisc2">#REF!</definedName>
    <definedName name="SortNPC">#REF!</definedName>
    <definedName name="SortOM">#REF!</definedName>
    <definedName name="SortOther">#REF!</definedName>
    <definedName name="SortRB">#REF!</definedName>
    <definedName name="SortRev">#REF!</definedName>
    <definedName name="SortTax">#REF!</definedName>
    <definedName name="SP_LABOR___BENEFITS_P76640_ACCRUAL_JAN00">#REF!</definedName>
    <definedName name="ST_Bottom1">[10]Variance!#REF!</definedName>
    <definedName name="ST_Top1">[10]Variance!#REF!</definedName>
    <definedName name="ST_Top2">[10]Variance!#REF!</definedName>
    <definedName name="ST_Top3">[9]BW!#REF!</definedName>
    <definedName name="START">[1]Jan!#REF!</definedName>
    <definedName name="StateTax">[7]Utah!#REF!</definedName>
    <definedName name="SumAdjContract">[7]Utah!#REF!</definedName>
    <definedName name="SumAdjDepr">[7]Utah!#REF!</definedName>
    <definedName name="SumAdjMisc1">[7]Utah!#REF!</definedName>
    <definedName name="SumAdjMisc2">[7]Utah!#REF!</definedName>
    <definedName name="SumAdjNPC">[7]Utah!#REF!</definedName>
    <definedName name="SumAdjOM">[7]Utah!#REF!</definedName>
    <definedName name="SumAdjOther">[7]Utah!#REF!</definedName>
    <definedName name="SumAdjRB">[7]Utah!#REF!</definedName>
    <definedName name="SumAdjRev">[7]Utah!#REF!</definedName>
    <definedName name="SumAdjTax">[7]Utah!#REF!</definedName>
    <definedName name="SUMMARY">#REF!</definedName>
    <definedName name="SUMMARY23">[7]Utah!#REF!</definedName>
    <definedName name="SUMMARY3">[7]Utah!#REF!</definedName>
    <definedName name="SumSortAdjContract">#REF!</definedName>
    <definedName name="SumSortAdjDepr">#REF!</definedName>
    <definedName name="SumSortAdjMisc1">#REF!</definedName>
    <definedName name="SumSortAdjMisc2">#REF!</definedName>
    <definedName name="SumSortAdjNPC">#REF!</definedName>
    <definedName name="SumSortAdjOM">#REF!</definedName>
    <definedName name="SumSortAdjOther">#REF!</definedName>
    <definedName name="SumSortAdjRB">#REF!</definedName>
    <definedName name="SumSortAdjRev">#REF!</definedName>
    <definedName name="SumSortAdjTax">#REF!</definedName>
    <definedName name="SumSortVariable">#REF!</definedName>
    <definedName name="SumTitle">#REF!</definedName>
    <definedName name="T1_Print">#REF!</definedName>
    <definedName name="T1MAAVGRBCA">#REF!</definedName>
    <definedName name="T1MAAVGRBWA">#REF!</definedName>
    <definedName name="T1MAYERBCA">#REF!</definedName>
    <definedName name="T1MAYERBOR">#REF!</definedName>
    <definedName name="T1MAYERBWA">#REF!</definedName>
    <definedName name="T1RIAVGRBCA">#REF!</definedName>
    <definedName name="T1RIAVGRBOR">#REF!</definedName>
    <definedName name="T1RIAVGRBWA">#REF!</definedName>
    <definedName name="T1RIYERBCA">#REF!</definedName>
    <definedName name="T1RIYERBOR">#REF!</definedName>
    <definedName name="T1RIYERBWA">#REF!</definedName>
    <definedName name="T2_Print">#REF!</definedName>
    <definedName name="T2MAAVGRBCA">#REF!</definedName>
    <definedName name="T2MAAVGRBOR">#REF!</definedName>
    <definedName name="T2MAAVGRBWA">#REF!</definedName>
    <definedName name="T2MAYERBCA">#REF!</definedName>
    <definedName name="T2MAYERBOR">#REF!</definedName>
    <definedName name="T2MAYERBWA">#REF!</definedName>
    <definedName name="T2RateBase">[7]Utah!#REF!</definedName>
    <definedName name="T2RIAVGRBCA">#REF!</definedName>
    <definedName name="T2RIAVGRBOR">#REF!</definedName>
    <definedName name="T2RIAVGRBWA">#REF!</definedName>
    <definedName name="T2RIYERBCA">#REF!</definedName>
    <definedName name="T2RIYERBOR">#REF!</definedName>
    <definedName name="T2RIYERBWA">#REF!</definedName>
    <definedName name="T3_Print">#REF!</definedName>
    <definedName name="T3MAAVGRBCA">#REF!</definedName>
    <definedName name="T3MAAVGRBOR">#REF!</definedName>
    <definedName name="T3MAAVGRBWA">#REF!</definedName>
    <definedName name="T3MAYERBCA">#REF!</definedName>
    <definedName name="T3MAYERBOR">#REF!</definedName>
    <definedName name="T3MAYERBWA">#REF!</definedName>
    <definedName name="T3RateBase">[7]Utah!#REF!</definedName>
    <definedName name="T3RIAVGRBCA">#REF!</definedName>
    <definedName name="T3RIAVGRBOR">#REF!</definedName>
    <definedName name="T3RIAVGRBWA">#REF!</definedName>
    <definedName name="T3RIYERBCA">#REF!</definedName>
    <definedName name="T3RIYERBOR">#REF!</definedName>
    <definedName name="T3RIYERBWA">#REF!</definedName>
    <definedName name="table1">'[22]Allocation FY2005'!#REF!</definedName>
    <definedName name="table2">'[22]Allocation FY2005'!#REF!</definedName>
    <definedName name="table3">'[22]Allocation FY2004'!#REF!</definedName>
    <definedName name="table4">'[22]Allocation FY2004'!#REF!</definedName>
    <definedName name="tableb">#REF!</definedName>
    <definedName name="tablec">#REF!</definedName>
    <definedName name="tablex">#REF!</definedName>
    <definedName name="tabley">#REF!</definedName>
    <definedName name="TaxAcctCheck">#REF!</definedName>
    <definedName name="TaxAdjCheck">#REF!</definedName>
    <definedName name="TaxAdjNumber">#REF!</definedName>
    <definedName name="TaxAdjNumberPaste">#REF!</definedName>
    <definedName name="TaxAdjSortData">#REF!</definedName>
    <definedName name="TaxAdjSortOrder">#REF!</definedName>
    <definedName name="TaxFactorCheck">#REF!</definedName>
    <definedName name="TaxNumberSort">#REF!</definedName>
    <definedName name="TaxRate">[7]Utah!#REF!</definedName>
    <definedName name="TaxTypeCheck">#REF!</definedName>
    <definedName name="TEST0">#REF!</definedName>
    <definedName name="TESTHKEY">#REF!</definedName>
    <definedName name="TESTKEYS">#REF!</definedName>
    <definedName name="TESTVKEY">#REF!</definedName>
    <definedName name="ThreeFactorElectric">#REF!</definedName>
    <definedName name="TIMAAVGRBOR">#REF!</definedName>
    <definedName name="Top">#REF!</definedName>
    <definedName name="Type1Adj">[7]Utah!#REF!</definedName>
    <definedName name="Type1AdjTax">[7]Utah!#REF!</definedName>
    <definedName name="Type2Adj">[7]Utah!#REF!</definedName>
    <definedName name="Type2AdjTax">[7]Utah!#REF!</definedName>
    <definedName name="Type3Adj">[7]Utah!#REF!</definedName>
    <definedName name="Type3AdjTax">[7]Utah!#REF!</definedName>
    <definedName name="UnadjBegEnd">#REF!</definedName>
    <definedName name="UnadjYE">#REF!</definedName>
    <definedName name="UncollectibleAccounts">#REF!</definedName>
    <definedName name="UTAllocMethod">#REF!</definedName>
    <definedName name="UTGrossReceipts">#REF!</definedName>
    <definedName name="UTRateBase">#REF!</definedName>
    <definedName name="ValidAccount">[8]Variables!$AK$43:$AK$367</definedName>
    <definedName name="ValidFactor">#REF!</definedName>
    <definedName name="WAAllocMethod">#REF!</definedName>
    <definedName name="WARateBase">#REF!</definedName>
    <definedName name="WARevenueTax">#REF!</definedName>
    <definedName name="wrn.All._.Pages." localSheetId="9" hidden="1">{#N/A,#N/A,FALSE,"Cover";#N/A,#N/A,FALSE,"Lead Sheet";#N/A,#N/A,FALSE,"T-Accounts";#N/A,#N/A,FALSE,"Ins &amp; Prem ActualEstimates"}</definedName>
    <definedName name="wrn.All._.Pages." localSheetId="11" hidden="1">{#N/A,#N/A,FALSE,"Cover";#N/A,#N/A,FALSE,"Lead Sheet";#N/A,#N/A,FALSE,"T-Accounts";#N/A,#N/A,FALSE,"Ins &amp; Prem ActualEstimates"}</definedName>
    <definedName name="wrn.All._.Pages." localSheetId="0" hidden="1">{#N/A,#N/A,FALSE,"Cover";#N/A,#N/A,FALSE,"Lead Sheet";#N/A,#N/A,FALSE,"T-Accounts";#N/A,#N/A,FALSE,"Ins &amp; Prem ActualEstimates"}</definedName>
    <definedName name="wrn.All._.Pages." localSheetId="1" hidden="1">{#N/A,#N/A,FALSE,"Cover";#N/A,#N/A,FALSE,"Lead Sheet";#N/A,#N/A,FALSE,"T-Accounts";#N/A,#N/A,FALSE,"Ins &amp; Prem ActualEstimates"}</definedName>
    <definedName name="wrn.All._.Pages." localSheetId="4" hidden="1">{#N/A,#N/A,FALSE,"Cover";#N/A,#N/A,FALSE,"Lead Sheet";#N/A,#N/A,FALSE,"T-Accounts";#N/A,#N/A,FALSE,"Ins &amp; Prem ActualEstimates"}</definedName>
    <definedName name="wrn.All._.Pages." localSheetId="5" hidden="1">{#N/A,#N/A,FALSE,"Cover";#N/A,#N/A,FALSE,"Lead Sheet";#N/A,#N/A,FALSE,"T-Accounts";#N/A,#N/A,FALSE,"Ins &amp; Prem ActualEstimates"}</definedName>
    <definedName name="wrn.All._.Pages." hidden="1">{#N/A,#N/A,FALSE,"Cover";#N/A,#N/A,FALSE,"Lead Sheet";#N/A,#N/A,FALSE,"T-Accounts";#N/A,#N/A,FALSE,"Ins &amp; Prem ActualEstimates"}</definedName>
    <definedName name="wrn.Factors._.Tab._.10." localSheetId="9"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1" hidden="1">{"Factors Pages 1-2",#N/A,FALSE,"Factors";"Factors Page 3",#N/A,FALSE,"Factors";"Factors Page 4",#N/A,FALSE,"Factors";"Factors Page 5",#N/A,FALSE,"Factors";"Factors Pages 8-27",#N/A,FALSE,"Factors"}</definedName>
    <definedName name="wrn.Factors._.Tab._.10." localSheetId="4" hidden="1">{"Factors Pages 1-2",#N/A,FALSE,"Factors";"Factors Page 3",#N/A,FALSE,"Factors";"Factors Page 4",#N/A,FALSE,"Factors";"Factors Page 5",#N/A,FALSE,"Factors";"Factors Pages 8-27",#N/A,FALSE,"Factors"}</definedName>
    <definedName name="wrn.Factors._.Tab._.10." localSheetId="5"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OR._.Carrying._.Charge._.JV." localSheetId="9"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0" hidden="1">{#N/A,#N/A,FALSE,"Loans";#N/A,#N/A,FALSE,"Program Costs";#N/A,#N/A,FALSE,"Measures";#N/A,#N/A,FALSE,"Net Lost Rev";#N/A,#N/A,FALSE,"Incentive"}</definedName>
    <definedName name="wrn.OR._.Carrying._.Charge._.JV." localSheetId="1"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5"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9"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0" hidden="1">{#N/A,#N/A,FALSE,"Loans";#N/A,#N/A,FALSE,"Program Costs";#N/A,#N/A,FALSE,"Measures";#N/A,#N/A,FALSE,"Net Lost Rev";#N/A,#N/A,FALSE,"Incentive"}</definedName>
    <definedName name="wrn.OR._.Carrying._.Charge._.JV.1" localSheetId="1"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5"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SALES._.VAR._.95._.BUDGET." localSheetId="9"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1" hidden="1">{"PRINT",#N/A,TRUE,"APPA";"PRINT",#N/A,TRUE,"APS";"PRINT",#N/A,TRUE,"BHPL";"PRINT",#N/A,TRUE,"BHPL2";"PRINT",#N/A,TRUE,"CDWR";"PRINT",#N/A,TRUE,"EWEB";"PRINT",#N/A,TRUE,"LADWP";"PRINT",#N/A,TRUE,"NEVBASE"}</definedName>
    <definedName name="wrn.SALES._.VAR._.95._.BUDGET." localSheetId="4" hidden="1">{"PRINT",#N/A,TRUE,"APPA";"PRINT",#N/A,TRUE,"APS";"PRINT",#N/A,TRUE,"BHPL";"PRINT",#N/A,TRUE,"BHPL2";"PRINT",#N/A,TRUE,"CDWR";"PRINT",#N/A,TRUE,"EWEB";"PRINT",#N/A,TRUE,"LADWP";"PRINT",#N/A,TRUE,"NEVBASE"}</definedName>
    <definedName name="wrn.SALES._.VAR._.95._.BUDGET." localSheetId="5"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YearEnd." localSheetId="9"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1" hidden="1">{"Factors Pages 1-2",#N/A,FALSE,"Variables";"Factors Page 3",#N/A,FALSE,"Variables";"Factors Page 4",#N/A,FALSE,"Variables";"Factors Page 5",#N/A,FALSE,"Variables";"YE Pages 7-26",#N/A,FALSE,"Variables"}</definedName>
    <definedName name="wrn.YearEnd." localSheetId="4" hidden="1">{"Factors Pages 1-2",#N/A,FALSE,"Variables";"Factors Page 3",#N/A,FALSE,"Variables";"Factors Page 4",#N/A,FALSE,"Variables";"Factors Page 5",#N/A,FALSE,"Variables";"YE Pages 7-26",#N/A,FALSE,"Variables"}</definedName>
    <definedName name="wrn.YearEnd." localSheetId="5"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YEAllocMethod">#REF!</definedName>
    <definedName name="WYERateBase">#REF!</definedName>
    <definedName name="WYWAllocMethod">#REF!</definedName>
    <definedName name="WYWRateBase">#REF!</definedName>
    <definedName name="xxx">[8]Variables!$AK$2:$AL$12</definedName>
    <definedName name="YearEndInput">[6]Inputs!$A$3:$D$1671</definedName>
    <definedName name="YEFactorCopy">#REF!</definedName>
    <definedName name="YEFactors">[8]Factors!$S$3:$AG$99</definedName>
    <definedName name="YTD">'[23]Actuals - Data Input'!#REF!</definedName>
    <definedName name="ZA">'[24] annual balance '!#REF!</definedName>
  </definedNames>
  <calcPr calcId="125725" calcMode="manual"/>
</workbook>
</file>

<file path=xl/calcChain.xml><?xml version="1.0" encoding="utf-8"?>
<calcChain xmlns="http://schemas.openxmlformats.org/spreadsheetml/2006/main">
  <c r="I16" i="2"/>
  <c r="K120" i="12" l="1"/>
  <c r="K118" l="1"/>
  <c r="K126" i="15" l="1"/>
  <c r="K125"/>
  <c r="K125" i="12"/>
  <c r="K124" l="1"/>
  <c r="K121" l="1"/>
  <c r="K123"/>
  <c r="K124" i="15" l="1"/>
  <c r="K123" l="1"/>
  <c r="K126" i="12" l="1"/>
  <c r="K119" l="1"/>
  <c r="K129" i="15" l="1"/>
  <c r="K128"/>
  <c r="K127"/>
  <c r="I18" i="2" l="1"/>
  <c r="H18"/>
  <c r="G18"/>
  <c r="F18"/>
  <c r="G18" i="5"/>
  <c r="F18"/>
  <c r="G15" i="8"/>
  <c r="F15"/>
  <c r="E15"/>
  <c r="F79"/>
  <c r="E79"/>
  <c r="F142"/>
  <c r="E142"/>
  <c r="H16" i="2" l="1"/>
  <c r="E34" i="14"/>
  <c r="C31" i="7" l="1"/>
  <c r="O232" i="8" l="1"/>
  <c r="F251" l="1"/>
  <c r="I251" s="1"/>
  <c r="J251" s="1"/>
  <c r="K251" s="1"/>
  <c r="L251" s="1"/>
  <c r="M251" s="1"/>
  <c r="N251" s="1"/>
  <c r="O251" s="1"/>
  <c r="P251" s="1"/>
  <c r="Q251" s="1"/>
  <c r="R251" s="1"/>
  <c r="S251" s="1"/>
  <c r="T251" s="1"/>
  <c r="U251" s="1"/>
  <c r="V251" s="1"/>
  <c r="W251" s="1"/>
  <c r="X251" s="1"/>
  <c r="Y251" s="1"/>
  <c r="Z251" s="1"/>
  <c r="AA251" s="1"/>
  <c r="AB251" s="1"/>
  <c r="AC251" s="1"/>
  <c r="AD251" s="1"/>
  <c r="AE251" s="1"/>
  <c r="E251"/>
  <c r="F250"/>
  <c r="I250" s="1"/>
  <c r="J250" s="1"/>
  <c r="K250" s="1"/>
  <c r="L250" s="1"/>
  <c r="M250" s="1"/>
  <c r="N250" s="1"/>
  <c r="O250" s="1"/>
  <c r="P250" s="1"/>
  <c r="Q250" s="1"/>
  <c r="R250" s="1"/>
  <c r="S250" s="1"/>
  <c r="T250" s="1"/>
  <c r="U250" s="1"/>
  <c r="V250" s="1"/>
  <c r="W250" s="1"/>
  <c r="X250" s="1"/>
  <c r="Y250" s="1"/>
  <c r="Z250" s="1"/>
  <c r="AA250" s="1"/>
  <c r="AB250" s="1"/>
  <c r="AC250" s="1"/>
  <c r="AD250" s="1"/>
  <c r="AE250" s="1"/>
  <c r="E250"/>
  <c r="F249"/>
  <c r="I249" s="1"/>
  <c r="J249" s="1"/>
  <c r="K249" s="1"/>
  <c r="L249" s="1"/>
  <c r="M249" s="1"/>
  <c r="N249" s="1"/>
  <c r="O249" s="1"/>
  <c r="P249" s="1"/>
  <c r="Q249" s="1"/>
  <c r="R249" s="1"/>
  <c r="S249" s="1"/>
  <c r="T249" s="1"/>
  <c r="U249" s="1"/>
  <c r="V249" s="1"/>
  <c r="W249" s="1"/>
  <c r="X249" s="1"/>
  <c r="Y249" s="1"/>
  <c r="Z249" s="1"/>
  <c r="AA249" s="1"/>
  <c r="AB249" s="1"/>
  <c r="AC249" s="1"/>
  <c r="AD249" s="1"/>
  <c r="AE249" s="1"/>
  <c r="E249"/>
  <c r="F248"/>
  <c r="I248" s="1"/>
  <c r="J248" s="1"/>
  <c r="K248" s="1"/>
  <c r="L248" s="1"/>
  <c r="M248" s="1"/>
  <c r="N248" s="1"/>
  <c r="O248" s="1"/>
  <c r="P248" s="1"/>
  <c r="Q248" s="1"/>
  <c r="R248" s="1"/>
  <c r="S248" s="1"/>
  <c r="T248" s="1"/>
  <c r="U248" s="1"/>
  <c r="V248" s="1"/>
  <c r="W248" s="1"/>
  <c r="X248" s="1"/>
  <c r="Y248" s="1"/>
  <c r="Z248" s="1"/>
  <c r="AA248" s="1"/>
  <c r="AB248" s="1"/>
  <c r="AC248" s="1"/>
  <c r="AD248" s="1"/>
  <c r="AE248" s="1"/>
  <c r="E248"/>
  <c r="F247"/>
  <c r="I247" s="1"/>
  <c r="J247" s="1"/>
  <c r="K247" s="1"/>
  <c r="L247" s="1"/>
  <c r="M247" s="1"/>
  <c r="N247" s="1"/>
  <c r="O247" s="1"/>
  <c r="P247" s="1"/>
  <c r="Q247" s="1"/>
  <c r="R247" s="1"/>
  <c r="S247" s="1"/>
  <c r="T247" s="1"/>
  <c r="U247" s="1"/>
  <c r="V247" s="1"/>
  <c r="W247" s="1"/>
  <c r="X247" s="1"/>
  <c r="Y247" s="1"/>
  <c r="Z247" s="1"/>
  <c r="AA247" s="1"/>
  <c r="AB247" s="1"/>
  <c r="AC247" s="1"/>
  <c r="AD247" s="1"/>
  <c r="AE247" s="1"/>
  <c r="E247"/>
  <c r="F246"/>
  <c r="I246" s="1"/>
  <c r="J246" s="1"/>
  <c r="K246" s="1"/>
  <c r="L246" s="1"/>
  <c r="M246" s="1"/>
  <c r="N246" s="1"/>
  <c r="O246" s="1"/>
  <c r="P246" s="1"/>
  <c r="Q246" s="1"/>
  <c r="R246" s="1"/>
  <c r="S246" s="1"/>
  <c r="T246" s="1"/>
  <c r="U246" s="1"/>
  <c r="V246" s="1"/>
  <c r="W246" s="1"/>
  <c r="X246" s="1"/>
  <c r="Y246" s="1"/>
  <c r="Z246" s="1"/>
  <c r="AA246" s="1"/>
  <c r="AB246" s="1"/>
  <c r="AC246" s="1"/>
  <c r="AD246" s="1"/>
  <c r="AE246" s="1"/>
  <c r="E246"/>
  <c r="F245"/>
  <c r="I245" s="1"/>
  <c r="J245" s="1"/>
  <c r="K245" s="1"/>
  <c r="L245" s="1"/>
  <c r="M245" s="1"/>
  <c r="N245" s="1"/>
  <c r="O245" s="1"/>
  <c r="P245" s="1"/>
  <c r="Q245" s="1"/>
  <c r="R245" s="1"/>
  <c r="S245" s="1"/>
  <c r="T245" s="1"/>
  <c r="U245" s="1"/>
  <c r="V245" s="1"/>
  <c r="W245" s="1"/>
  <c r="X245" s="1"/>
  <c r="Y245" s="1"/>
  <c r="Z245" s="1"/>
  <c r="AA245" s="1"/>
  <c r="AB245" s="1"/>
  <c r="AC245" s="1"/>
  <c r="AD245" s="1"/>
  <c r="AE245" s="1"/>
  <c r="E245"/>
  <c r="F244"/>
  <c r="I244" s="1"/>
  <c r="J244" s="1"/>
  <c r="K244" s="1"/>
  <c r="L244" s="1"/>
  <c r="M244" s="1"/>
  <c r="N244" s="1"/>
  <c r="O244" s="1"/>
  <c r="P244" s="1"/>
  <c r="Q244" s="1"/>
  <c r="R244" s="1"/>
  <c r="S244" s="1"/>
  <c r="T244" s="1"/>
  <c r="U244" s="1"/>
  <c r="V244" s="1"/>
  <c r="W244" s="1"/>
  <c r="X244" s="1"/>
  <c r="Y244" s="1"/>
  <c r="Z244" s="1"/>
  <c r="AA244" s="1"/>
  <c r="AB244" s="1"/>
  <c r="AC244" s="1"/>
  <c r="AD244" s="1"/>
  <c r="AE244" s="1"/>
  <c r="E244"/>
  <c r="F243"/>
  <c r="I243" s="1"/>
  <c r="J243" s="1"/>
  <c r="K243" s="1"/>
  <c r="L243" s="1"/>
  <c r="M243" s="1"/>
  <c r="N243" s="1"/>
  <c r="O243" s="1"/>
  <c r="P243" s="1"/>
  <c r="Q243" s="1"/>
  <c r="R243" s="1"/>
  <c r="S243" s="1"/>
  <c r="T243" s="1"/>
  <c r="U243" s="1"/>
  <c r="V243" s="1"/>
  <c r="W243" s="1"/>
  <c r="X243" s="1"/>
  <c r="Y243" s="1"/>
  <c r="Z243" s="1"/>
  <c r="AA243" s="1"/>
  <c r="AB243" s="1"/>
  <c r="AC243" s="1"/>
  <c r="AD243" s="1"/>
  <c r="AE243" s="1"/>
  <c r="E243"/>
  <c r="F242"/>
  <c r="I242" s="1"/>
  <c r="J242" s="1"/>
  <c r="K242" s="1"/>
  <c r="L242" s="1"/>
  <c r="M242" s="1"/>
  <c r="N242" s="1"/>
  <c r="O242" s="1"/>
  <c r="P242" s="1"/>
  <c r="Q242" s="1"/>
  <c r="R242" s="1"/>
  <c r="S242" s="1"/>
  <c r="T242" s="1"/>
  <c r="U242" s="1"/>
  <c r="V242" s="1"/>
  <c r="W242" s="1"/>
  <c r="X242" s="1"/>
  <c r="Y242" s="1"/>
  <c r="Z242" s="1"/>
  <c r="AA242" s="1"/>
  <c r="AB242" s="1"/>
  <c r="AC242" s="1"/>
  <c r="AD242" s="1"/>
  <c r="AE242" s="1"/>
  <c r="E242"/>
  <c r="F241"/>
  <c r="I241" s="1"/>
  <c r="J241" s="1"/>
  <c r="K241" s="1"/>
  <c r="L241" s="1"/>
  <c r="M241" s="1"/>
  <c r="N241" s="1"/>
  <c r="O241" s="1"/>
  <c r="P241" s="1"/>
  <c r="Q241" s="1"/>
  <c r="R241" s="1"/>
  <c r="S241" s="1"/>
  <c r="T241" s="1"/>
  <c r="U241" s="1"/>
  <c r="V241" s="1"/>
  <c r="W241" s="1"/>
  <c r="X241" s="1"/>
  <c r="Y241" s="1"/>
  <c r="Z241" s="1"/>
  <c r="AA241" s="1"/>
  <c r="AB241" s="1"/>
  <c r="AC241" s="1"/>
  <c r="AD241" s="1"/>
  <c r="AE241" s="1"/>
  <c r="E241"/>
  <c r="F240"/>
  <c r="I240" s="1"/>
  <c r="J240" s="1"/>
  <c r="K240" s="1"/>
  <c r="L240" s="1"/>
  <c r="M240" s="1"/>
  <c r="N240" s="1"/>
  <c r="O240" s="1"/>
  <c r="P240" s="1"/>
  <c r="Q240" s="1"/>
  <c r="R240" s="1"/>
  <c r="S240" s="1"/>
  <c r="T240" s="1"/>
  <c r="U240" s="1"/>
  <c r="V240" s="1"/>
  <c r="W240" s="1"/>
  <c r="X240" s="1"/>
  <c r="Y240" s="1"/>
  <c r="Z240" s="1"/>
  <c r="AA240" s="1"/>
  <c r="AB240" s="1"/>
  <c r="AC240" s="1"/>
  <c r="AD240" s="1"/>
  <c r="AE240" s="1"/>
  <c r="E240"/>
  <c r="C41" i="7" l="1"/>
  <c r="C40"/>
  <c r="C39"/>
  <c r="C38"/>
  <c r="C37"/>
  <c r="C36"/>
  <c r="C35"/>
  <c r="C34"/>
  <c r="C33"/>
  <c r="C32"/>
  <c r="C30"/>
  <c r="C29"/>
  <c r="C28"/>
  <c r="C27"/>
  <c r="C26"/>
  <c r="C25"/>
  <c r="C24"/>
  <c r="C23"/>
  <c r="C22"/>
  <c r="C21"/>
  <c r="C20"/>
  <c r="C19"/>
  <c r="C18"/>
  <c r="C17"/>
  <c r="C16"/>
  <c r="C15"/>
  <c r="C14"/>
  <c r="C13"/>
  <c r="C12"/>
  <c r="C11"/>
  <c r="C10"/>
  <c r="C9"/>
  <c r="C8"/>
  <c r="C7"/>
  <c r="C6"/>
  <c r="C5"/>
  <c r="C4"/>
  <c r="C3"/>
  <c r="F203" i="8" l="1"/>
  <c r="E203"/>
  <c r="I6" i="7"/>
  <c r="G114" i="2"/>
  <c r="F114"/>
  <c r="H32" i="11"/>
  <c r="H105" i="12"/>
  <c r="G105"/>
  <c r="G118" i="5" l="1"/>
  <c r="F118"/>
  <c r="H110" i="15"/>
  <c r="G110"/>
  <c r="I236" i="8" l="1"/>
  <c r="J236" s="1"/>
  <c r="K236" s="1"/>
  <c r="L236" s="1"/>
  <c r="M236" s="1"/>
  <c r="N236" s="1"/>
  <c r="O236" s="1"/>
  <c r="P236" s="1"/>
  <c r="Q236" s="1"/>
  <c r="R236" s="1"/>
  <c r="S236" s="1"/>
  <c r="T236" s="1"/>
  <c r="U236" s="1"/>
  <c r="V236" s="1"/>
  <c r="W236" s="1"/>
  <c r="X236" s="1"/>
  <c r="Y236" s="1"/>
  <c r="Z236" s="1"/>
  <c r="AA236" s="1"/>
  <c r="AB236" s="1"/>
  <c r="AC236" s="1"/>
  <c r="AD236" s="1"/>
  <c r="AE236" s="1"/>
  <c r="P232"/>
  <c r="Q232" s="1"/>
  <c r="R232" s="1"/>
  <c r="S232" s="1"/>
  <c r="T232" s="1"/>
  <c r="U232" s="1"/>
  <c r="V232" s="1"/>
  <c r="W232" s="1"/>
  <c r="X232" s="1"/>
  <c r="Y232" s="1"/>
  <c r="Z232" s="1"/>
  <c r="AA232" s="1"/>
  <c r="AB232" s="1"/>
  <c r="AC232" s="1"/>
  <c r="AD232" s="1"/>
  <c r="AE232" s="1"/>
  <c r="O231"/>
  <c r="P231" s="1"/>
  <c r="Q231" s="1"/>
  <c r="R231" s="1"/>
  <c r="S231" s="1"/>
  <c r="T231" s="1"/>
  <c r="U231" s="1"/>
  <c r="V231" s="1"/>
  <c r="W231" s="1"/>
  <c r="X231" s="1"/>
  <c r="Y231" s="1"/>
  <c r="Z231" s="1"/>
  <c r="AA231" s="1"/>
  <c r="AB231" s="1"/>
  <c r="AC231" s="1"/>
  <c r="AD231" s="1"/>
  <c r="AE231" s="1"/>
  <c r="I231"/>
  <c r="J231" s="1"/>
  <c r="K231" s="1"/>
  <c r="L231" s="1"/>
  <c r="M231" s="1"/>
  <c r="G13" l="1"/>
  <c r="E13"/>
  <c r="F13"/>
  <c r="E140"/>
  <c r="F140"/>
  <c r="E77"/>
  <c r="F77"/>
  <c r="F16" i="5"/>
  <c r="G16"/>
  <c r="F16" i="2" l="1"/>
  <c r="G16"/>
  <c r="I19" l="1"/>
  <c r="I17"/>
  <c r="I15"/>
  <c r="H19"/>
  <c r="H17"/>
  <c r="H15"/>
  <c r="C45" i="7" l="1"/>
  <c r="G67" i="8" l="1"/>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4"/>
  <c r="G12"/>
  <c r="G11"/>
  <c r="G10"/>
  <c r="G9"/>
  <c r="H10" i="14" l="1"/>
  <c r="H11"/>
  <c r="H13"/>
  <c r="H14"/>
  <c r="H15"/>
  <c r="H16"/>
  <c r="H17"/>
  <c r="H18"/>
  <c r="H20"/>
  <c r="H21"/>
  <c r="H22"/>
  <c r="H23"/>
  <c r="H26"/>
  <c r="H27"/>
  <c r="H29"/>
  <c r="H30"/>
  <c r="H31"/>
  <c r="H32"/>
  <c r="H33"/>
  <c r="H35"/>
  <c r="H36"/>
  <c r="H37"/>
  <c r="H38"/>
  <c r="H9"/>
  <c r="H11" i="13"/>
  <c r="H15"/>
  <c r="H16"/>
  <c r="H18"/>
  <c r="H19"/>
  <c r="H23"/>
  <c r="H24"/>
  <c r="H25"/>
  <c r="H26"/>
  <c r="H27"/>
  <c r="H28"/>
  <c r="H29"/>
  <c r="H30"/>
  <c r="H31"/>
  <c r="H32"/>
  <c r="H33"/>
  <c r="H34"/>
  <c r="H35"/>
  <c r="H36"/>
  <c r="H37"/>
  <c r="H38"/>
  <c r="H39"/>
  <c r="H40"/>
  <c r="H41"/>
  <c r="H42"/>
  <c r="H45"/>
  <c r="H46"/>
  <c r="H49"/>
  <c r="H50"/>
  <c r="H51"/>
  <c r="H10" i="11"/>
  <c r="H13"/>
  <c r="H14"/>
  <c r="H15"/>
  <c r="H16"/>
  <c r="H17"/>
  <c r="H18"/>
  <c r="H20"/>
  <c r="H21"/>
  <c r="H22"/>
  <c r="H23"/>
  <c r="H24"/>
  <c r="H26"/>
  <c r="H27"/>
  <c r="H29"/>
  <c r="H30"/>
  <c r="H31"/>
  <c r="H33"/>
  <c r="H34"/>
  <c r="H35"/>
  <c r="H36"/>
  <c r="H37"/>
  <c r="H9"/>
  <c r="H11" i="10"/>
  <c r="H15"/>
  <c r="H16"/>
  <c r="H18"/>
  <c r="H19"/>
  <c r="H23"/>
  <c r="H24"/>
  <c r="H25"/>
  <c r="H26"/>
  <c r="H27"/>
  <c r="H28"/>
  <c r="H29"/>
  <c r="H30"/>
  <c r="H31"/>
  <c r="H32"/>
  <c r="H33"/>
  <c r="H34"/>
  <c r="H35"/>
  <c r="H36"/>
  <c r="H37"/>
  <c r="H38"/>
  <c r="H39"/>
  <c r="H40"/>
  <c r="H41"/>
  <c r="H42"/>
  <c r="H45"/>
  <c r="H46"/>
  <c r="H49"/>
  <c r="H50"/>
  <c r="G12" i="2" l="1"/>
  <c r="H12" i="15"/>
  <c r="E31" i="13"/>
  <c r="E32"/>
  <c r="E33"/>
  <c r="E34"/>
  <c r="E35"/>
  <c r="E31" i="10" l="1"/>
  <c r="E32"/>
  <c r="E33"/>
  <c r="E34"/>
  <c r="E35"/>
  <c r="E24"/>
  <c r="E26"/>
  <c r="E25"/>
  <c r="D88" i="22"/>
  <c r="E86"/>
  <c r="E79"/>
  <c r="E72"/>
  <c r="E65"/>
  <c r="E58"/>
  <c r="E51"/>
  <c r="E44"/>
  <c r="E37"/>
  <c r="E30"/>
  <c r="E23"/>
  <c r="E16"/>
  <c r="E9"/>
  <c r="E88" l="1"/>
  <c r="F86" s="1"/>
  <c r="F9" l="1"/>
  <c r="F79"/>
  <c r="F51"/>
  <c r="F16"/>
  <c r="F37"/>
  <c r="F65"/>
  <c r="F23"/>
  <c r="F44"/>
  <c r="F72"/>
  <c r="M35" i="10"/>
  <c r="M35" i="13"/>
  <c r="M24" i="10"/>
  <c r="M24" i="13"/>
  <c r="M34" i="10"/>
  <c r="M34" i="13"/>
  <c r="M30" i="10"/>
  <c r="M30" i="13"/>
  <c r="F88" i="22"/>
  <c r="F30"/>
  <c r="F58"/>
  <c r="M28" i="10"/>
  <c r="M28" i="13"/>
  <c r="M32" i="10"/>
  <c r="M32" i="13"/>
  <c r="M26" i="10"/>
  <c r="M26" i="13"/>
  <c r="M25" i="10"/>
  <c r="M25" i="13"/>
  <c r="M29" i="10"/>
  <c r="M29" i="13"/>
  <c r="M33" i="10"/>
  <c r="M33" i="13"/>
  <c r="M27" i="10" l="1"/>
  <c r="M27" i="13"/>
  <c r="M31" i="10"/>
  <c r="M31" i="13"/>
  <c r="F239" i="8" l="1"/>
  <c r="I239" s="1"/>
  <c r="J239" s="1"/>
  <c r="K239" s="1"/>
  <c r="L239" s="1"/>
  <c r="M239" s="1"/>
  <c r="N239" s="1"/>
  <c r="O239" s="1"/>
  <c r="P239" s="1"/>
  <c r="Q239" s="1"/>
  <c r="R239" s="1"/>
  <c r="S239" s="1"/>
  <c r="T239" s="1"/>
  <c r="U239" s="1"/>
  <c r="V239" s="1"/>
  <c r="W239" s="1"/>
  <c r="X239" s="1"/>
  <c r="Y239" s="1"/>
  <c r="Z239" s="1"/>
  <c r="AA239" s="1"/>
  <c r="AB239" s="1"/>
  <c r="AC239" s="1"/>
  <c r="AD239" s="1"/>
  <c r="AE239" s="1"/>
  <c r="E239"/>
  <c r="E23" l="1"/>
  <c r="F23"/>
  <c r="H28" i="15" l="1"/>
  <c r="G28"/>
  <c r="E19" i="13"/>
  <c r="G34" i="2"/>
  <c r="H28" i="12"/>
  <c r="G28"/>
  <c r="E19" i="10"/>
  <c r="H114" i="15" l="1"/>
  <c r="G114"/>
  <c r="H113"/>
  <c r="G113"/>
  <c r="H112"/>
  <c r="G112"/>
  <c r="H111"/>
  <c r="G111"/>
  <c r="H109"/>
  <c r="G109"/>
  <c r="H108"/>
  <c r="G108"/>
  <c r="H107"/>
  <c r="G107"/>
  <c r="H106"/>
  <c r="G106"/>
  <c r="H105"/>
  <c r="I115" s="1"/>
  <c r="G105"/>
  <c r="H101"/>
  <c r="I102" s="1"/>
  <c r="G101"/>
  <c r="H97"/>
  <c r="G97"/>
  <c r="H96"/>
  <c r="G96"/>
  <c r="H95"/>
  <c r="I98" s="1"/>
  <c r="G95"/>
  <c r="H91"/>
  <c r="G91"/>
  <c r="H90"/>
  <c r="G90"/>
  <c r="H89"/>
  <c r="G89"/>
  <c r="H88"/>
  <c r="G88"/>
  <c r="H87"/>
  <c r="G87"/>
  <c r="H86"/>
  <c r="G86"/>
  <c r="H85"/>
  <c r="G85"/>
  <c r="H84"/>
  <c r="G84"/>
  <c r="H83"/>
  <c r="G83"/>
  <c r="H82"/>
  <c r="G82"/>
  <c r="H81"/>
  <c r="G81"/>
  <c r="H80"/>
  <c r="G80"/>
  <c r="H79"/>
  <c r="G79"/>
  <c r="H78"/>
  <c r="G78"/>
  <c r="H77"/>
  <c r="G77"/>
  <c r="H76"/>
  <c r="G76"/>
  <c r="H67"/>
  <c r="I68" s="1"/>
  <c r="G67"/>
  <c r="H63"/>
  <c r="G63"/>
  <c r="H62"/>
  <c r="G62"/>
  <c r="H61"/>
  <c r="G61"/>
  <c r="H60"/>
  <c r="G60"/>
  <c r="H59"/>
  <c r="G59"/>
  <c r="H58"/>
  <c r="G58"/>
  <c r="H57"/>
  <c r="G57"/>
  <c r="H56"/>
  <c r="G56"/>
  <c r="H55"/>
  <c r="G55"/>
  <c r="H54"/>
  <c r="G54"/>
  <c r="H53"/>
  <c r="G53"/>
  <c r="H52"/>
  <c r="G52"/>
  <c r="H51"/>
  <c r="G51"/>
  <c r="H50"/>
  <c r="G50"/>
  <c r="H49"/>
  <c r="G49"/>
  <c r="H45"/>
  <c r="G45"/>
  <c r="H44"/>
  <c r="G44"/>
  <c r="H43"/>
  <c r="G43"/>
  <c r="H42"/>
  <c r="G42"/>
  <c r="H41"/>
  <c r="G41"/>
  <c r="H40"/>
  <c r="G40"/>
  <c r="H39"/>
  <c r="G39"/>
  <c r="H35"/>
  <c r="G35"/>
  <c r="H34"/>
  <c r="G34"/>
  <c r="H33"/>
  <c r="G33"/>
  <c r="H29"/>
  <c r="G29"/>
  <c r="H27"/>
  <c r="G27"/>
  <c r="H26"/>
  <c r="I30" s="1"/>
  <c r="G26"/>
  <c r="H22"/>
  <c r="G22"/>
  <c r="H21"/>
  <c r="G21"/>
  <c r="H20"/>
  <c r="G20"/>
  <c r="H19"/>
  <c r="G19"/>
  <c r="H15"/>
  <c r="G15"/>
  <c r="H14"/>
  <c r="G14"/>
  <c r="H13"/>
  <c r="G13"/>
  <c r="G12"/>
  <c r="E38" i="14"/>
  <c r="E37"/>
  <c r="E36"/>
  <c r="E35"/>
  <c r="E33"/>
  <c r="E32"/>
  <c r="E31"/>
  <c r="E30"/>
  <c r="E29"/>
  <c r="E28"/>
  <c r="E27"/>
  <c r="E26"/>
  <c r="E25"/>
  <c r="E24"/>
  <c r="E23"/>
  <c r="E22"/>
  <c r="E21"/>
  <c r="E20"/>
  <c r="E19"/>
  <c r="E18"/>
  <c r="E17"/>
  <c r="E16"/>
  <c r="E15"/>
  <c r="E14"/>
  <c r="E13"/>
  <c r="E12"/>
  <c r="E11"/>
  <c r="E10"/>
  <c r="E9"/>
  <c r="E51" i="13"/>
  <c r="E50"/>
  <c r="E49"/>
  <c r="E48"/>
  <c r="E47"/>
  <c r="E46"/>
  <c r="E45"/>
  <c r="E44"/>
  <c r="E43"/>
  <c r="E42"/>
  <c r="E41"/>
  <c r="E40"/>
  <c r="E39"/>
  <c r="E38"/>
  <c r="E37"/>
  <c r="E36"/>
  <c r="E30"/>
  <c r="E29"/>
  <c r="E28"/>
  <c r="E27"/>
  <c r="E26"/>
  <c r="E25"/>
  <c r="E24"/>
  <c r="E23"/>
  <c r="E22"/>
  <c r="E21"/>
  <c r="E20"/>
  <c r="E18"/>
  <c r="E17"/>
  <c r="E16"/>
  <c r="E15"/>
  <c r="E14"/>
  <c r="E13"/>
  <c r="E12"/>
  <c r="E11"/>
  <c r="E10"/>
  <c r="E9"/>
  <c r="H110" i="12"/>
  <c r="G110"/>
  <c r="H109"/>
  <c r="G109"/>
  <c r="H108"/>
  <c r="G108"/>
  <c r="H107"/>
  <c r="G107"/>
  <c r="H106"/>
  <c r="G106"/>
  <c r="H104"/>
  <c r="G104"/>
  <c r="H103"/>
  <c r="G103"/>
  <c r="H102"/>
  <c r="G102"/>
  <c r="H98"/>
  <c r="I99" s="1"/>
  <c r="G98"/>
  <c r="H94"/>
  <c r="G94"/>
  <c r="H93"/>
  <c r="G93"/>
  <c r="H92"/>
  <c r="I95" s="1"/>
  <c r="G92"/>
  <c r="H88"/>
  <c r="G88"/>
  <c r="H87"/>
  <c r="G87"/>
  <c r="H86"/>
  <c r="G86"/>
  <c r="H85"/>
  <c r="G85"/>
  <c r="H84"/>
  <c r="G84"/>
  <c r="H83"/>
  <c r="G83"/>
  <c r="H82"/>
  <c r="G82"/>
  <c r="H81"/>
  <c r="G81"/>
  <c r="H80"/>
  <c r="G80"/>
  <c r="H79"/>
  <c r="G79"/>
  <c r="H78"/>
  <c r="G78"/>
  <c r="H77"/>
  <c r="G77"/>
  <c r="H76"/>
  <c r="G76"/>
  <c r="H75"/>
  <c r="G75"/>
  <c r="H74"/>
  <c r="G74"/>
  <c r="H73"/>
  <c r="G73"/>
  <c r="H63"/>
  <c r="G63"/>
  <c r="H62"/>
  <c r="G62"/>
  <c r="H61"/>
  <c r="G61"/>
  <c r="H60"/>
  <c r="G60"/>
  <c r="H59"/>
  <c r="G59"/>
  <c r="H58"/>
  <c r="G58"/>
  <c r="H57"/>
  <c r="G57"/>
  <c r="H56"/>
  <c r="G56"/>
  <c r="H55"/>
  <c r="G55"/>
  <c r="H54"/>
  <c r="G54"/>
  <c r="H53"/>
  <c r="G53"/>
  <c r="H52"/>
  <c r="G52"/>
  <c r="H51"/>
  <c r="G51"/>
  <c r="H50"/>
  <c r="G50"/>
  <c r="H49"/>
  <c r="I64" s="1"/>
  <c r="G49"/>
  <c r="H45"/>
  <c r="G45"/>
  <c r="H44"/>
  <c r="G44"/>
  <c r="H43"/>
  <c r="G43"/>
  <c r="H42"/>
  <c r="G42"/>
  <c r="H41"/>
  <c r="G41"/>
  <c r="H40"/>
  <c r="G40"/>
  <c r="H39"/>
  <c r="I46" s="1"/>
  <c r="G39"/>
  <c r="H35"/>
  <c r="G35"/>
  <c r="H34"/>
  <c r="G34"/>
  <c r="H33"/>
  <c r="I36" s="1"/>
  <c r="G33"/>
  <c r="H29"/>
  <c r="G29"/>
  <c r="H27"/>
  <c r="G27"/>
  <c r="H26"/>
  <c r="I30" s="1"/>
  <c r="G26"/>
  <c r="H22"/>
  <c r="G22"/>
  <c r="H21"/>
  <c r="G21"/>
  <c r="H20"/>
  <c r="G20"/>
  <c r="H19"/>
  <c r="G19"/>
  <c r="H15"/>
  <c r="G15"/>
  <c r="H14"/>
  <c r="G14"/>
  <c r="H13"/>
  <c r="G13"/>
  <c r="H12"/>
  <c r="G12"/>
  <c r="E37" i="11"/>
  <c r="E36"/>
  <c r="E35"/>
  <c r="E34"/>
  <c r="E33"/>
  <c r="E31"/>
  <c r="E30"/>
  <c r="E29"/>
  <c r="E28"/>
  <c r="E27"/>
  <c r="E26"/>
  <c r="E25"/>
  <c r="E24"/>
  <c r="E23"/>
  <c r="E22"/>
  <c r="E21"/>
  <c r="E20"/>
  <c r="E19"/>
  <c r="E18"/>
  <c r="E17"/>
  <c r="E16"/>
  <c r="E15"/>
  <c r="E14"/>
  <c r="E13"/>
  <c r="E12"/>
  <c r="E11"/>
  <c r="E10"/>
  <c r="E9"/>
  <c r="E50" i="10"/>
  <c r="E49"/>
  <c r="E48"/>
  <c r="E47"/>
  <c r="E46"/>
  <c r="E45"/>
  <c r="E44"/>
  <c r="E43"/>
  <c r="E42"/>
  <c r="E41"/>
  <c r="E40"/>
  <c r="E39"/>
  <c r="E38"/>
  <c r="E37"/>
  <c r="E36"/>
  <c r="E30"/>
  <c r="E29"/>
  <c r="E28"/>
  <c r="E27"/>
  <c r="E23"/>
  <c r="E22"/>
  <c r="E21"/>
  <c r="E20"/>
  <c r="E18"/>
  <c r="E17"/>
  <c r="E16"/>
  <c r="E15"/>
  <c r="E14"/>
  <c r="E13"/>
  <c r="E12"/>
  <c r="E11"/>
  <c r="E10"/>
  <c r="E9"/>
  <c r="I46" i="15" l="1"/>
  <c r="I23" i="12"/>
  <c r="I36" i="15"/>
  <c r="I64"/>
  <c r="I92"/>
  <c r="I117" s="1"/>
  <c r="I111" i="12"/>
  <c r="I23" i="15"/>
  <c r="I89" i="12"/>
  <c r="I16" i="15"/>
  <c r="I16" i="12"/>
  <c r="I67" l="1"/>
  <c r="I113"/>
  <c r="I70" i="15"/>
  <c r="I120" s="1"/>
  <c r="I115" i="12" l="1"/>
  <c r="I127" s="1"/>
  <c r="I130" i="15"/>
  <c r="F228" i="8"/>
  <c r="I228"/>
  <c r="J228" l="1"/>
  <c r="K228" s="1"/>
  <c r="L228" s="1"/>
  <c r="M228" s="1"/>
  <c r="G102" i="2"/>
  <c r="G101"/>
  <c r="G119"/>
  <c r="G118"/>
  <c r="G117"/>
  <c r="G116"/>
  <c r="G115"/>
  <c r="G113"/>
  <c r="G112"/>
  <c r="G111"/>
  <c r="G107"/>
  <c r="G97"/>
  <c r="G103"/>
  <c r="F12"/>
  <c r="F122" i="5"/>
  <c r="F121"/>
  <c r="F120"/>
  <c r="F119"/>
  <c r="F117"/>
  <c r="F116"/>
  <c r="F115"/>
  <c r="F114"/>
  <c r="F113"/>
  <c r="F109"/>
  <c r="F99"/>
  <c r="F105"/>
  <c r="F104"/>
  <c r="F103"/>
  <c r="F98"/>
  <c r="F97"/>
  <c r="F96"/>
  <c r="F95"/>
  <c r="F94"/>
  <c r="F93"/>
  <c r="F92"/>
  <c r="F91"/>
  <c r="F90"/>
  <c r="F89"/>
  <c r="F88"/>
  <c r="F87"/>
  <c r="F86"/>
  <c r="F85"/>
  <c r="F84"/>
  <c r="F83"/>
  <c r="F82"/>
  <c r="F73"/>
  <c r="F69"/>
  <c r="F68"/>
  <c r="F67"/>
  <c r="F66"/>
  <c r="F65"/>
  <c r="F64"/>
  <c r="F63"/>
  <c r="F62"/>
  <c r="F61"/>
  <c r="F60"/>
  <c r="F59"/>
  <c r="F58"/>
  <c r="F57"/>
  <c r="F56"/>
  <c r="F55"/>
  <c r="F51"/>
  <c r="F50"/>
  <c r="F49"/>
  <c r="F48"/>
  <c r="F47"/>
  <c r="F46"/>
  <c r="F45"/>
  <c r="F41"/>
  <c r="F40"/>
  <c r="F39"/>
  <c r="F35"/>
  <c r="F34"/>
  <c r="F33"/>
  <c r="F32"/>
  <c r="F28"/>
  <c r="F27"/>
  <c r="F26"/>
  <c r="F25"/>
  <c r="F24"/>
  <c r="F20"/>
  <c r="F19"/>
  <c r="F17"/>
  <c r="F15"/>
  <c r="F14"/>
  <c r="F13"/>
  <c r="F12"/>
  <c r="G96" i="2"/>
  <c r="G95"/>
  <c r="G94"/>
  <c r="G93"/>
  <c r="G92"/>
  <c r="G91"/>
  <c r="G90"/>
  <c r="G89"/>
  <c r="G88"/>
  <c r="G87"/>
  <c r="G86"/>
  <c r="G85"/>
  <c r="G84"/>
  <c r="G83"/>
  <c r="G82"/>
  <c r="G73"/>
  <c r="G69"/>
  <c r="G68"/>
  <c r="G67"/>
  <c r="G66"/>
  <c r="G65"/>
  <c r="G64"/>
  <c r="G63"/>
  <c r="G62"/>
  <c r="G61"/>
  <c r="G60"/>
  <c r="G59"/>
  <c r="G58"/>
  <c r="G57"/>
  <c r="G56"/>
  <c r="G55"/>
  <c r="G51"/>
  <c r="G50"/>
  <c r="G49"/>
  <c r="G48"/>
  <c r="G47"/>
  <c r="G46"/>
  <c r="G45"/>
  <c r="G41"/>
  <c r="G40"/>
  <c r="G39"/>
  <c r="G35"/>
  <c r="G33"/>
  <c r="G32"/>
  <c r="G28"/>
  <c r="G27"/>
  <c r="G26"/>
  <c r="G25"/>
  <c r="G24"/>
  <c r="G20"/>
  <c r="G19"/>
  <c r="G17"/>
  <c r="G14"/>
  <c r="G13"/>
  <c r="I3" i="7"/>
  <c r="I4"/>
  <c r="I5"/>
  <c r="I7"/>
  <c r="I8"/>
  <c r="I9"/>
  <c r="I10"/>
  <c r="I11"/>
  <c r="I12"/>
  <c r="I13"/>
  <c r="I14"/>
  <c r="I15"/>
  <c r="I16"/>
  <c r="I17"/>
  <c r="I18"/>
  <c r="I19"/>
  <c r="I20"/>
  <c r="I21"/>
  <c r="I22"/>
  <c r="I23"/>
  <c r="I24"/>
  <c r="I25"/>
  <c r="I26"/>
  <c r="F86" i="8"/>
  <c r="E86"/>
  <c r="F22"/>
  <c r="E22"/>
  <c r="E221"/>
  <c r="E198"/>
  <c r="E149"/>
  <c r="E227"/>
  <c r="E224"/>
  <c r="E223"/>
  <c r="E222"/>
  <c r="E220"/>
  <c r="E219"/>
  <c r="E218"/>
  <c r="E217"/>
  <c r="E216"/>
  <c r="E215"/>
  <c r="E214"/>
  <c r="E213"/>
  <c r="E212"/>
  <c r="E211"/>
  <c r="E208"/>
  <c r="E207"/>
  <c r="E206"/>
  <c r="E205"/>
  <c r="E204"/>
  <c r="E202"/>
  <c r="E201"/>
  <c r="E200"/>
  <c r="E199"/>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8"/>
  <c r="E147"/>
  <c r="E146"/>
  <c r="E145"/>
  <c r="E144"/>
  <c r="E143"/>
  <c r="E141"/>
  <c r="E139"/>
  <c r="E138"/>
  <c r="E137"/>
  <c r="E136"/>
  <c r="F13" i="2"/>
  <c r="F14"/>
  <c r="F15"/>
  <c r="G15"/>
  <c r="F17"/>
  <c r="F19"/>
  <c r="F20"/>
  <c r="F24"/>
  <c r="F25"/>
  <c r="F26"/>
  <c r="F27"/>
  <c r="F28"/>
  <c r="F32"/>
  <c r="F33"/>
  <c r="F35"/>
  <c r="F39"/>
  <c r="F40"/>
  <c r="F41"/>
  <c r="F45"/>
  <c r="F46"/>
  <c r="F47"/>
  <c r="F48"/>
  <c r="F49"/>
  <c r="F50"/>
  <c r="F51"/>
  <c r="F55"/>
  <c r="F56"/>
  <c r="F57"/>
  <c r="F58"/>
  <c r="F59"/>
  <c r="F60"/>
  <c r="F61"/>
  <c r="F62"/>
  <c r="F63"/>
  <c r="F64"/>
  <c r="F65"/>
  <c r="F66"/>
  <c r="F67"/>
  <c r="F68"/>
  <c r="F69"/>
  <c r="F73"/>
  <c r="F82"/>
  <c r="F83"/>
  <c r="F84"/>
  <c r="F85"/>
  <c r="F86"/>
  <c r="F87"/>
  <c r="F88"/>
  <c r="F89"/>
  <c r="F90"/>
  <c r="F91"/>
  <c r="F92"/>
  <c r="F93"/>
  <c r="F94"/>
  <c r="F95"/>
  <c r="F96"/>
  <c r="F101"/>
  <c r="F102"/>
  <c r="F103"/>
  <c r="F97"/>
  <c r="F107"/>
  <c r="F111"/>
  <c r="F112"/>
  <c r="F113"/>
  <c r="F115"/>
  <c r="F116"/>
  <c r="F117"/>
  <c r="F118"/>
  <c r="F119"/>
  <c r="G12" i="5"/>
  <c r="G13"/>
  <c r="G14"/>
  <c r="G15"/>
  <c r="G17"/>
  <c r="G19"/>
  <c r="G20"/>
  <c r="G24"/>
  <c r="G25"/>
  <c r="G26"/>
  <c r="G27"/>
  <c r="G28"/>
  <c r="G32"/>
  <c r="G33"/>
  <c r="G34"/>
  <c r="G35"/>
  <c r="G39"/>
  <c r="G40"/>
  <c r="G41"/>
  <c r="G45"/>
  <c r="G46"/>
  <c r="G47"/>
  <c r="G48"/>
  <c r="G49"/>
  <c r="G50"/>
  <c r="G51"/>
  <c r="G55"/>
  <c r="G56"/>
  <c r="G57"/>
  <c r="G58"/>
  <c r="G59"/>
  <c r="G60"/>
  <c r="G61"/>
  <c r="G62"/>
  <c r="G63"/>
  <c r="G64"/>
  <c r="G65"/>
  <c r="G66"/>
  <c r="G67"/>
  <c r="G68"/>
  <c r="G69"/>
  <c r="G73"/>
  <c r="G82"/>
  <c r="G83"/>
  <c r="G84"/>
  <c r="G85"/>
  <c r="G86"/>
  <c r="G87"/>
  <c r="G88"/>
  <c r="G89"/>
  <c r="G90"/>
  <c r="G91"/>
  <c r="G92"/>
  <c r="G93"/>
  <c r="G94"/>
  <c r="G95"/>
  <c r="G96"/>
  <c r="G97"/>
  <c r="G98"/>
  <c r="G103"/>
  <c r="G104"/>
  <c r="G105"/>
  <c r="G99"/>
  <c r="G109"/>
  <c r="G113"/>
  <c r="G114"/>
  <c r="G115"/>
  <c r="G116"/>
  <c r="G117"/>
  <c r="G119"/>
  <c r="G120"/>
  <c r="G121"/>
  <c r="G122"/>
  <c r="I27" i="7"/>
  <c r="C42"/>
  <c r="E9" i="8"/>
  <c r="F9"/>
  <c r="E10"/>
  <c r="F10"/>
  <c r="E11"/>
  <c r="F11"/>
  <c r="E12"/>
  <c r="F12"/>
  <c r="E14"/>
  <c r="F14"/>
  <c r="E16"/>
  <c r="F16"/>
  <c r="E17"/>
  <c r="F17"/>
  <c r="E18"/>
  <c r="F18"/>
  <c r="E19"/>
  <c r="F19"/>
  <c r="E20"/>
  <c r="F20"/>
  <c r="E21"/>
  <c r="F21"/>
  <c r="E24"/>
  <c r="F24"/>
  <c r="E25"/>
  <c r="F25"/>
  <c r="E26"/>
  <c r="F26"/>
  <c r="E27"/>
  <c r="F27"/>
  <c r="E28"/>
  <c r="F28"/>
  <c r="E29"/>
  <c r="F29"/>
  <c r="E30"/>
  <c r="F30"/>
  <c r="E31"/>
  <c r="F31"/>
  <c r="E32"/>
  <c r="F32"/>
  <c r="E33"/>
  <c r="F33"/>
  <c r="E34"/>
  <c r="F34"/>
  <c r="E35"/>
  <c r="F35"/>
  <c r="E36"/>
  <c r="F36"/>
  <c r="E37"/>
  <c r="F37"/>
  <c r="E38"/>
  <c r="F38"/>
  <c r="E39"/>
  <c r="F39"/>
  <c r="E40"/>
  <c r="F40"/>
  <c r="E41"/>
  <c r="F41"/>
  <c r="E42"/>
  <c r="F42"/>
  <c r="E43"/>
  <c r="F43"/>
  <c r="E44"/>
  <c r="F44"/>
  <c r="E45"/>
  <c r="F45"/>
  <c r="E46"/>
  <c r="F46"/>
  <c r="E47"/>
  <c r="F47"/>
  <c r="E48"/>
  <c r="F48"/>
  <c r="E49"/>
  <c r="F49"/>
  <c r="E50"/>
  <c r="F50"/>
  <c r="E51"/>
  <c r="F51"/>
  <c r="E52"/>
  <c r="F52"/>
  <c r="E53"/>
  <c r="F53"/>
  <c r="E54"/>
  <c r="F54"/>
  <c r="E55"/>
  <c r="F55"/>
  <c r="E56"/>
  <c r="F56"/>
  <c r="E57"/>
  <c r="F57"/>
  <c r="E58"/>
  <c r="F58"/>
  <c r="E59"/>
  <c r="F59"/>
  <c r="E60"/>
  <c r="F60"/>
  <c r="E61"/>
  <c r="F61"/>
  <c r="E62"/>
  <c r="F62"/>
  <c r="E63"/>
  <c r="F63"/>
  <c r="E64"/>
  <c r="F64"/>
  <c r="E65"/>
  <c r="F65"/>
  <c r="E66"/>
  <c r="F66"/>
  <c r="E67"/>
  <c r="F67"/>
  <c r="E73"/>
  <c r="F73"/>
  <c r="E74"/>
  <c r="F74"/>
  <c r="E75"/>
  <c r="F75"/>
  <c r="E76"/>
  <c r="F76"/>
  <c r="E78"/>
  <c r="F78"/>
  <c r="E80"/>
  <c r="F80"/>
  <c r="E81"/>
  <c r="F81"/>
  <c r="E82"/>
  <c r="F82"/>
  <c r="E83"/>
  <c r="F83"/>
  <c r="E84"/>
  <c r="F84"/>
  <c r="E85"/>
  <c r="F85"/>
  <c r="E87"/>
  <c r="F87"/>
  <c r="E88"/>
  <c r="F88"/>
  <c r="E89"/>
  <c r="F89"/>
  <c r="E90"/>
  <c r="F90"/>
  <c r="E91"/>
  <c r="F91"/>
  <c r="E92"/>
  <c r="F92"/>
  <c r="E93"/>
  <c r="F93"/>
  <c r="E94"/>
  <c r="F94"/>
  <c r="E95"/>
  <c r="F95"/>
  <c r="E96"/>
  <c r="F96"/>
  <c r="E97"/>
  <c r="F97"/>
  <c r="E98"/>
  <c r="F98"/>
  <c r="E99"/>
  <c r="F99"/>
  <c r="E100"/>
  <c r="F100"/>
  <c r="E101"/>
  <c r="F101"/>
  <c r="E102"/>
  <c r="F102"/>
  <c r="E103"/>
  <c r="F103"/>
  <c r="E104"/>
  <c r="F104"/>
  <c r="E105"/>
  <c r="F105"/>
  <c r="E106"/>
  <c r="F106"/>
  <c r="E107"/>
  <c r="F107"/>
  <c r="E108"/>
  <c r="F108"/>
  <c r="E109"/>
  <c r="F109"/>
  <c r="E110"/>
  <c r="F110"/>
  <c r="E111"/>
  <c r="F111"/>
  <c r="E112"/>
  <c r="F112"/>
  <c r="E113"/>
  <c r="F113"/>
  <c r="E114"/>
  <c r="F114"/>
  <c r="E115"/>
  <c r="F115"/>
  <c r="E116"/>
  <c r="F116"/>
  <c r="E117"/>
  <c r="F117"/>
  <c r="E118"/>
  <c r="F118"/>
  <c r="E119"/>
  <c r="F119"/>
  <c r="E120"/>
  <c r="F120"/>
  <c r="E121"/>
  <c r="F121"/>
  <c r="E122"/>
  <c r="F122"/>
  <c r="E123"/>
  <c r="F123"/>
  <c r="E124"/>
  <c r="F124"/>
  <c r="E125"/>
  <c r="F125"/>
  <c r="E126"/>
  <c r="F126"/>
  <c r="E127"/>
  <c r="F127"/>
  <c r="E128"/>
  <c r="F128"/>
  <c r="E129"/>
  <c r="F129"/>
  <c r="E130"/>
  <c r="F130"/>
  <c r="E131"/>
  <c r="F131"/>
  <c r="E132"/>
  <c r="F132"/>
  <c r="E133"/>
  <c r="F133"/>
  <c r="F136"/>
  <c r="F137"/>
  <c r="F138"/>
  <c r="F139"/>
  <c r="F141"/>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4"/>
  <c r="F205"/>
  <c r="F206"/>
  <c r="F207"/>
  <c r="F208"/>
  <c r="F211"/>
  <c r="I211"/>
  <c r="F212"/>
  <c r="I212"/>
  <c r="F213"/>
  <c r="I213"/>
  <c r="F214"/>
  <c r="I214"/>
  <c r="F215"/>
  <c r="I215"/>
  <c r="F216"/>
  <c r="I216"/>
  <c r="F217"/>
  <c r="I217"/>
  <c r="F218"/>
  <c r="I218"/>
  <c r="F219"/>
  <c r="I219"/>
  <c r="F220"/>
  <c r="I220"/>
  <c r="F221"/>
  <c r="I221"/>
  <c r="F222"/>
  <c r="I222"/>
  <c r="F223"/>
  <c r="I223"/>
  <c r="F224"/>
  <c r="I224"/>
  <c r="F227"/>
  <c r="I227"/>
  <c r="I232"/>
  <c r="I32" i="2" l="1"/>
  <c r="H32"/>
  <c r="H114"/>
  <c r="I114"/>
  <c r="I12"/>
  <c r="H12"/>
  <c r="H34"/>
  <c r="I34"/>
  <c r="I14"/>
  <c r="H14"/>
  <c r="I24"/>
  <c r="H24"/>
  <c r="I26"/>
  <c r="H26"/>
  <c r="I28"/>
  <c r="H28"/>
  <c r="I33"/>
  <c r="H33"/>
  <c r="H39"/>
  <c r="I39"/>
  <c r="H41"/>
  <c r="I41"/>
  <c r="H46"/>
  <c r="I46"/>
  <c r="H48"/>
  <c r="I48"/>
  <c r="H50"/>
  <c r="I50"/>
  <c r="H55"/>
  <c r="I55"/>
  <c r="H57"/>
  <c r="I57"/>
  <c r="H59"/>
  <c r="I59"/>
  <c r="H61"/>
  <c r="I61"/>
  <c r="H63"/>
  <c r="I63"/>
  <c r="H65"/>
  <c r="I65"/>
  <c r="H67"/>
  <c r="I67"/>
  <c r="H69"/>
  <c r="I69"/>
  <c r="H82"/>
  <c r="I82"/>
  <c r="H84"/>
  <c r="I84"/>
  <c r="I86"/>
  <c r="H86"/>
  <c r="I88"/>
  <c r="H88"/>
  <c r="I90"/>
  <c r="H90"/>
  <c r="I92"/>
  <c r="H92"/>
  <c r="I94"/>
  <c r="H94"/>
  <c r="I103"/>
  <c r="H103"/>
  <c r="I112"/>
  <c r="H112"/>
  <c r="I115"/>
  <c r="H115"/>
  <c r="I117"/>
  <c r="H117"/>
  <c r="I119"/>
  <c r="H119"/>
  <c r="H102"/>
  <c r="I102"/>
  <c r="I13"/>
  <c r="H13"/>
  <c r="I20"/>
  <c r="H20"/>
  <c r="H25"/>
  <c r="I25"/>
  <c r="I27"/>
  <c r="H27"/>
  <c r="I35"/>
  <c r="H35"/>
  <c r="I40"/>
  <c r="H40"/>
  <c r="I45"/>
  <c r="H45"/>
  <c r="I47"/>
  <c r="H47"/>
  <c r="I49"/>
  <c r="H49"/>
  <c r="I51"/>
  <c r="H51"/>
  <c r="I56"/>
  <c r="H56"/>
  <c r="I58"/>
  <c r="H58"/>
  <c r="I60"/>
  <c r="H60"/>
  <c r="I62"/>
  <c r="H62"/>
  <c r="I64"/>
  <c r="H64"/>
  <c r="I66"/>
  <c r="H66"/>
  <c r="I68"/>
  <c r="H68"/>
  <c r="I73"/>
  <c r="H73"/>
  <c r="I83"/>
  <c r="H83"/>
  <c r="H87"/>
  <c r="I87"/>
  <c r="H89"/>
  <c r="I89"/>
  <c r="H91"/>
  <c r="I91"/>
  <c r="H93"/>
  <c r="I93"/>
  <c r="H95"/>
  <c r="I95"/>
  <c r="I97"/>
  <c r="H97"/>
  <c r="H111"/>
  <c r="I111"/>
  <c r="H113"/>
  <c r="I113"/>
  <c r="H116"/>
  <c r="I116"/>
  <c r="H118"/>
  <c r="I118"/>
  <c r="AG228" i="8"/>
  <c r="J214"/>
  <c r="J213"/>
  <c r="J212"/>
  <c r="K212" s="1"/>
  <c r="L212" s="1"/>
  <c r="M212" s="1"/>
  <c r="O212" s="1"/>
  <c r="P212" s="1"/>
  <c r="Q212" s="1"/>
  <c r="R212" s="1"/>
  <c r="S212" s="1"/>
  <c r="T212" s="1"/>
  <c r="U212" s="1"/>
  <c r="V212" s="1"/>
  <c r="W212" s="1"/>
  <c r="X212" s="1"/>
  <c r="Y212" s="1"/>
  <c r="Z212" s="1"/>
  <c r="AA212" s="1"/>
  <c r="AB212" s="1"/>
  <c r="AC212" s="1"/>
  <c r="AD212" s="1"/>
  <c r="AE212" s="1"/>
  <c r="O228"/>
  <c r="P228" s="1"/>
  <c r="Q228" s="1"/>
  <c r="R228" s="1"/>
  <c r="S228" s="1"/>
  <c r="T228" s="1"/>
  <c r="J211"/>
  <c r="K211" s="1"/>
  <c r="L211" s="1"/>
  <c r="M211" s="1"/>
  <c r="O211" s="1"/>
  <c r="P211" s="1"/>
  <c r="Q211" s="1"/>
  <c r="R211" s="1"/>
  <c r="S211" s="1"/>
  <c r="T211" s="1"/>
  <c r="U211" s="1"/>
  <c r="V211" s="1"/>
  <c r="W211" s="1"/>
  <c r="X211" s="1"/>
  <c r="Y211" s="1"/>
  <c r="Z211" s="1"/>
  <c r="AA211" s="1"/>
  <c r="AB211" s="1"/>
  <c r="AC211" s="1"/>
  <c r="AD211" s="1"/>
  <c r="AE211" s="1"/>
  <c r="J83" i="12"/>
  <c r="J227" i="8"/>
  <c r="K227" s="1"/>
  <c r="L227" s="1"/>
  <c r="M227" s="1"/>
  <c r="J224"/>
  <c r="K224" s="1"/>
  <c r="L224" s="1"/>
  <c r="M224" s="1"/>
  <c r="O224" s="1"/>
  <c r="P224" s="1"/>
  <c r="Q224" s="1"/>
  <c r="R224" s="1"/>
  <c r="S224" s="1"/>
  <c r="T224" s="1"/>
  <c r="U224" s="1"/>
  <c r="V224" s="1"/>
  <c r="W224" s="1"/>
  <c r="X224" s="1"/>
  <c r="Y224" s="1"/>
  <c r="Z224" s="1"/>
  <c r="AA224" s="1"/>
  <c r="AB224" s="1"/>
  <c r="AC224" s="1"/>
  <c r="AD224" s="1"/>
  <c r="AE224" s="1"/>
  <c r="J223"/>
  <c r="K223" s="1"/>
  <c r="L223" s="1"/>
  <c r="M223" s="1"/>
  <c r="O223" s="1"/>
  <c r="P223" s="1"/>
  <c r="Q223" s="1"/>
  <c r="R223" s="1"/>
  <c r="S223" s="1"/>
  <c r="T223" s="1"/>
  <c r="U223" s="1"/>
  <c r="V223" s="1"/>
  <c r="W223" s="1"/>
  <c r="X223" s="1"/>
  <c r="Y223" s="1"/>
  <c r="Z223" s="1"/>
  <c r="AA223" s="1"/>
  <c r="AB223" s="1"/>
  <c r="AC223" s="1"/>
  <c r="AD223" s="1"/>
  <c r="AE223" s="1"/>
  <c r="J222"/>
  <c r="K222" s="1"/>
  <c r="L222" s="1"/>
  <c r="M222" s="1"/>
  <c r="O222" s="1"/>
  <c r="P222" s="1"/>
  <c r="Q222" s="1"/>
  <c r="R222" s="1"/>
  <c r="S222" s="1"/>
  <c r="T222" s="1"/>
  <c r="U222" s="1"/>
  <c r="V222" s="1"/>
  <c r="W222" s="1"/>
  <c r="X222" s="1"/>
  <c r="Y222" s="1"/>
  <c r="Z222" s="1"/>
  <c r="AA222" s="1"/>
  <c r="AB222" s="1"/>
  <c r="AC222" s="1"/>
  <c r="AD222" s="1"/>
  <c r="AE222" s="1"/>
  <c r="J221"/>
  <c r="K221" s="1"/>
  <c r="L221" s="1"/>
  <c r="M221" s="1"/>
  <c r="O221" s="1"/>
  <c r="P221" s="1"/>
  <c r="Q221" s="1"/>
  <c r="R221" s="1"/>
  <c r="S221" s="1"/>
  <c r="T221" s="1"/>
  <c r="U221" s="1"/>
  <c r="V221" s="1"/>
  <c r="W221" s="1"/>
  <c r="X221" s="1"/>
  <c r="Y221" s="1"/>
  <c r="Z221" s="1"/>
  <c r="AA221" s="1"/>
  <c r="AB221" s="1"/>
  <c r="AC221" s="1"/>
  <c r="AD221" s="1"/>
  <c r="AE221" s="1"/>
  <c r="J220"/>
  <c r="K220" s="1"/>
  <c r="L220" s="1"/>
  <c r="M220" s="1"/>
  <c r="O220" s="1"/>
  <c r="P220" s="1"/>
  <c r="Q220" s="1"/>
  <c r="R220" s="1"/>
  <c r="S220" s="1"/>
  <c r="T220" s="1"/>
  <c r="U220" s="1"/>
  <c r="V220" s="1"/>
  <c r="W220" s="1"/>
  <c r="X220" s="1"/>
  <c r="Y220" s="1"/>
  <c r="Z220" s="1"/>
  <c r="AA220" s="1"/>
  <c r="AB220" s="1"/>
  <c r="AC220" s="1"/>
  <c r="AD220" s="1"/>
  <c r="AE220" s="1"/>
  <c r="J219"/>
  <c r="K219" s="1"/>
  <c r="L219" s="1"/>
  <c r="M219" s="1"/>
  <c r="O219" s="1"/>
  <c r="P219" s="1"/>
  <c r="Q219" s="1"/>
  <c r="R219" s="1"/>
  <c r="S219" s="1"/>
  <c r="T219" s="1"/>
  <c r="U219" s="1"/>
  <c r="V219" s="1"/>
  <c r="W219" s="1"/>
  <c r="X219" s="1"/>
  <c r="Y219" s="1"/>
  <c r="Z219" s="1"/>
  <c r="AA219" s="1"/>
  <c r="AB219" s="1"/>
  <c r="AC219" s="1"/>
  <c r="AD219" s="1"/>
  <c r="AE219" s="1"/>
  <c r="J218"/>
  <c r="K218" s="1"/>
  <c r="L218" s="1"/>
  <c r="M218" s="1"/>
  <c r="O218" s="1"/>
  <c r="P218" s="1"/>
  <c r="Q218" s="1"/>
  <c r="R218" s="1"/>
  <c r="S218" s="1"/>
  <c r="T218" s="1"/>
  <c r="U218" s="1"/>
  <c r="V218" s="1"/>
  <c r="W218" s="1"/>
  <c r="X218" s="1"/>
  <c r="Y218" s="1"/>
  <c r="Z218" s="1"/>
  <c r="AA218" s="1"/>
  <c r="AB218" s="1"/>
  <c r="AC218" s="1"/>
  <c r="AD218" s="1"/>
  <c r="AE218" s="1"/>
  <c r="J217"/>
  <c r="K217" s="1"/>
  <c r="L217" s="1"/>
  <c r="M217" s="1"/>
  <c r="O217" s="1"/>
  <c r="P217" s="1"/>
  <c r="Q217" s="1"/>
  <c r="R217" s="1"/>
  <c r="S217" s="1"/>
  <c r="T217" s="1"/>
  <c r="U217" s="1"/>
  <c r="V217" s="1"/>
  <c r="W217" s="1"/>
  <c r="X217" s="1"/>
  <c r="Y217" s="1"/>
  <c r="Z217" s="1"/>
  <c r="AA217" s="1"/>
  <c r="AB217" s="1"/>
  <c r="AC217" s="1"/>
  <c r="AD217" s="1"/>
  <c r="AE217" s="1"/>
  <c r="J216"/>
  <c r="K216" s="1"/>
  <c r="L216" s="1"/>
  <c r="M216" s="1"/>
  <c r="O216" s="1"/>
  <c r="P216" s="1"/>
  <c r="Q216" s="1"/>
  <c r="R216" s="1"/>
  <c r="S216" s="1"/>
  <c r="T216" s="1"/>
  <c r="U216" s="1"/>
  <c r="V216" s="1"/>
  <c r="W216" s="1"/>
  <c r="X216" s="1"/>
  <c r="Y216" s="1"/>
  <c r="Z216" s="1"/>
  <c r="AA216" s="1"/>
  <c r="AB216" s="1"/>
  <c r="AC216" s="1"/>
  <c r="AD216" s="1"/>
  <c r="AE216" s="1"/>
  <c r="J215"/>
  <c r="K215" s="1"/>
  <c r="L215" s="1"/>
  <c r="M215" s="1"/>
  <c r="O215" s="1"/>
  <c r="P215" s="1"/>
  <c r="Q215" s="1"/>
  <c r="R215" s="1"/>
  <c r="S215" s="1"/>
  <c r="T215" s="1"/>
  <c r="U215" s="1"/>
  <c r="V215" s="1"/>
  <c r="W215" s="1"/>
  <c r="X215" s="1"/>
  <c r="Y215" s="1"/>
  <c r="Z215" s="1"/>
  <c r="AA215" s="1"/>
  <c r="AB215" s="1"/>
  <c r="AC215" s="1"/>
  <c r="AD215" s="1"/>
  <c r="AE215" s="1"/>
  <c r="K214"/>
  <c r="L214" s="1"/>
  <c r="M214" s="1"/>
  <c r="O214" s="1"/>
  <c r="P214" s="1"/>
  <c r="Q214" s="1"/>
  <c r="R214" s="1"/>
  <c r="S214" s="1"/>
  <c r="T214" s="1"/>
  <c r="U214" s="1"/>
  <c r="V214" s="1"/>
  <c r="W214" s="1"/>
  <c r="X214" s="1"/>
  <c r="Y214" s="1"/>
  <c r="Z214" s="1"/>
  <c r="AA214" s="1"/>
  <c r="AB214" s="1"/>
  <c r="AC214" s="1"/>
  <c r="AD214" s="1"/>
  <c r="AE214" s="1"/>
  <c r="J232"/>
  <c r="K232" s="1"/>
  <c r="L232" s="1"/>
  <c r="M232" s="1"/>
  <c r="K213"/>
  <c r="L213" s="1"/>
  <c r="M213" s="1"/>
  <c r="O213" s="1"/>
  <c r="P213" s="1"/>
  <c r="Q213" s="1"/>
  <c r="R213" s="1"/>
  <c r="S213" s="1"/>
  <c r="T213" s="1"/>
  <c r="U213" s="1"/>
  <c r="V213" s="1"/>
  <c r="W213" s="1"/>
  <c r="X213" s="1"/>
  <c r="Y213" s="1"/>
  <c r="Z213" s="1"/>
  <c r="AA213" s="1"/>
  <c r="AB213" s="1"/>
  <c r="AC213" s="1"/>
  <c r="AD213" s="1"/>
  <c r="AE213" s="1"/>
  <c r="AG213" l="1"/>
  <c r="AG214"/>
  <c r="U228"/>
  <c r="V228" s="1"/>
  <c r="W228" s="1"/>
  <c r="X228" s="1"/>
  <c r="Y228" s="1"/>
  <c r="Z228" s="1"/>
  <c r="AG211"/>
  <c r="AG216"/>
  <c r="AG218"/>
  <c r="AG220"/>
  <c r="AG222"/>
  <c r="AG224"/>
  <c r="AG232"/>
  <c r="AH212"/>
  <c r="AH231"/>
  <c r="AH211"/>
  <c r="AG215"/>
  <c r="AG217"/>
  <c r="AG219"/>
  <c r="AG221"/>
  <c r="AG223"/>
  <c r="AG227"/>
  <c r="AH228"/>
  <c r="AG212"/>
  <c r="AG231"/>
  <c r="K83" i="12"/>
  <c r="G19" i="11" s="1"/>
  <c r="K19" s="1"/>
  <c r="O227" i="8"/>
  <c r="P227" s="1"/>
  <c r="Q227" s="1"/>
  <c r="R227" s="1"/>
  <c r="S227" s="1"/>
  <c r="T227" s="1"/>
  <c r="AI228" l="1"/>
  <c r="AI212"/>
  <c r="AA228"/>
  <c r="AB228" s="1"/>
  <c r="AC228" s="1"/>
  <c r="AI231"/>
  <c r="AI211"/>
  <c r="U227"/>
  <c r="V227" s="1"/>
  <c r="W227" s="1"/>
  <c r="X227" s="1"/>
  <c r="Y227" s="1"/>
  <c r="Z227" s="1"/>
  <c r="AH224"/>
  <c r="AH220"/>
  <c r="AH216"/>
  <c r="AH232"/>
  <c r="AH223"/>
  <c r="AH219"/>
  <c r="AH215"/>
  <c r="AH222"/>
  <c r="AH218"/>
  <c r="AH214"/>
  <c r="AH227"/>
  <c r="AH221"/>
  <c r="AH217"/>
  <c r="AH213"/>
  <c r="B55" i="18"/>
  <c r="AD228" i="8" l="1"/>
  <c r="AE228" s="1"/>
  <c r="AA227"/>
  <c r="AB227" s="1"/>
  <c r="AC227" s="1"/>
  <c r="AI213"/>
  <c r="AI232"/>
  <c r="AI216"/>
  <c r="AI218"/>
  <c r="AI220"/>
  <c r="AI222"/>
  <c r="AI224"/>
  <c r="AI214"/>
  <c r="AI215"/>
  <c r="AI217"/>
  <c r="AI219"/>
  <c r="AI221"/>
  <c r="AI223"/>
  <c r="AI227"/>
  <c r="AJ231" l="1"/>
  <c r="AJ211"/>
  <c r="AJ228"/>
  <c r="AJ212"/>
  <c r="AD227"/>
  <c r="AE227" s="1"/>
  <c r="AJ218" l="1"/>
  <c r="AJ223"/>
  <c r="AJ214"/>
  <c r="AJ222"/>
  <c r="AJ224"/>
  <c r="AJ227"/>
  <c r="AJ213"/>
  <c r="AJ215"/>
  <c r="AJ220"/>
  <c r="AJ221"/>
  <c r="AJ232"/>
  <c r="AJ219"/>
  <c r="AJ216"/>
  <c r="AJ217"/>
  <c r="K101" i="2" l="1"/>
  <c r="K107"/>
  <c r="K108" s="1"/>
  <c r="J108"/>
  <c r="K102" l="1"/>
  <c r="K114"/>
  <c r="K119" l="1"/>
  <c r="K115"/>
  <c r="K116"/>
  <c r="K111"/>
  <c r="K117"/>
  <c r="K112"/>
  <c r="K118"/>
  <c r="K113"/>
  <c r="J120"/>
  <c r="K103" l="1"/>
  <c r="K104" s="1"/>
  <c r="J104"/>
  <c r="K120"/>
  <c r="AC77" i="8" l="1" a="1"/>
  <c r="AC77" s="1"/>
  <c r="L79" a="1"/>
  <c r="L79" s="1"/>
  <c r="O79" a="1"/>
  <c r="O79" s="1"/>
  <c r="Z79" a="1"/>
  <c r="Z79" s="1"/>
  <c r="AC79" a="1"/>
  <c r="AC79" s="1"/>
  <c r="X79" a="1"/>
  <c r="X79" s="1"/>
  <c r="AA79" a="1"/>
  <c r="AA79" s="1"/>
  <c r="G79" a="1"/>
  <c r="G79" s="1"/>
  <c r="X133" a="1"/>
  <c r="X133" s="1"/>
  <c r="P133" a="1"/>
  <c r="P133" s="1"/>
  <c r="H133" a="1"/>
  <c r="H133" s="1"/>
  <c r="Y132" a="1"/>
  <c r="Y132" s="1"/>
  <c r="Q132" a="1"/>
  <c r="Q132" s="1"/>
  <c r="I132" a="1"/>
  <c r="I132" s="1"/>
  <c r="Z131" a="1"/>
  <c r="Z131" s="1"/>
  <c r="R131" a="1"/>
  <c r="R131" s="1"/>
  <c r="J131" a="1"/>
  <c r="J131" s="1"/>
  <c r="AA130" a="1"/>
  <c r="AA130" s="1"/>
  <c r="S130" a="1"/>
  <c r="S130" s="1"/>
  <c r="K130" a="1"/>
  <c r="K130" s="1"/>
  <c r="AB129" a="1"/>
  <c r="AB129" s="1"/>
  <c r="T129" a="1"/>
  <c r="T129" s="1"/>
  <c r="L129" a="1"/>
  <c r="L129" s="1"/>
  <c r="AC128" a="1"/>
  <c r="AC128" s="1"/>
  <c r="U128" a="1"/>
  <c r="U128" s="1"/>
  <c r="M128" a="1"/>
  <c r="M128" s="1"/>
  <c r="AD127" a="1"/>
  <c r="AD127" s="1"/>
  <c r="V127" a="1"/>
  <c r="V127" s="1"/>
  <c r="N127" a="1"/>
  <c r="N127" s="1"/>
  <c r="AA133" a="1"/>
  <c r="AA133" s="1"/>
  <c r="S133" a="1"/>
  <c r="S133" s="1"/>
  <c r="K133" a="1"/>
  <c r="K133" s="1"/>
  <c r="AB132" a="1"/>
  <c r="AB132" s="1"/>
  <c r="T132" a="1"/>
  <c r="T132" s="1"/>
  <c r="L132" a="1"/>
  <c r="L132" s="1"/>
  <c r="AC131" a="1"/>
  <c r="AC131" s="1"/>
  <c r="U131" a="1"/>
  <c r="U131" s="1"/>
  <c r="M131" a="1"/>
  <c r="M131" s="1"/>
  <c r="AD130" a="1"/>
  <c r="AD130" s="1"/>
  <c r="V130" a="1"/>
  <c r="V130" s="1"/>
  <c r="N130" a="1"/>
  <c r="N130" s="1"/>
  <c r="AE129" a="1"/>
  <c r="AE129" s="1"/>
  <c r="I79" a="1"/>
  <c r="I79" s="1"/>
  <c r="R79" a="1"/>
  <c r="R79" s="1"/>
  <c r="U79" a="1"/>
  <c r="U79" s="1"/>
  <c r="P79" a="1"/>
  <c r="P79" s="1"/>
  <c r="S79" a="1"/>
  <c r="S79" s="1"/>
  <c r="AD79" a="1"/>
  <c r="AD79" s="1"/>
  <c r="Z133" a="1"/>
  <c r="Z133" s="1"/>
  <c r="R133" a="1"/>
  <c r="R133" s="1"/>
  <c r="J133" a="1"/>
  <c r="J133" s="1"/>
  <c r="AA132" a="1"/>
  <c r="AA132" s="1"/>
  <c r="S132" a="1"/>
  <c r="S132" s="1"/>
  <c r="K132" a="1"/>
  <c r="K132" s="1"/>
  <c r="AB131" a="1"/>
  <c r="AB131" s="1"/>
  <c r="T131" a="1"/>
  <c r="T131" s="1"/>
  <c r="L131" a="1"/>
  <c r="L131" s="1"/>
  <c r="AC130" a="1"/>
  <c r="AC130" s="1"/>
  <c r="U130" a="1"/>
  <c r="U130" s="1"/>
  <c r="M130" a="1"/>
  <c r="M130" s="1"/>
  <c r="AD129" a="1"/>
  <c r="AD129" s="1"/>
  <c r="V129" a="1"/>
  <c r="V129" s="1"/>
  <c r="N129" a="1"/>
  <c r="N129" s="1"/>
  <c r="AE128" a="1"/>
  <c r="AE128" s="1"/>
  <c r="W128" a="1"/>
  <c r="W128" s="1"/>
  <c r="O128" a="1"/>
  <c r="O128" s="1"/>
  <c r="G128" a="1"/>
  <c r="G128" s="1"/>
  <c r="X127" a="1"/>
  <c r="X127" s="1"/>
  <c r="P127" a="1"/>
  <c r="P127" s="1"/>
  <c r="AC133" a="1"/>
  <c r="AC133" s="1"/>
  <c r="U133" a="1"/>
  <c r="U133" s="1"/>
  <c r="M133" a="1"/>
  <c r="M133" s="1"/>
  <c r="AD132" a="1"/>
  <c r="AD132" s="1"/>
  <c r="V132" a="1"/>
  <c r="V132" s="1"/>
  <c r="N132" a="1"/>
  <c r="N132" s="1"/>
  <c r="AE131" a="1"/>
  <c r="AE131" s="1"/>
  <c r="W131" a="1"/>
  <c r="W131" s="1"/>
  <c r="O131" a="1"/>
  <c r="O131" s="1"/>
  <c r="G131" a="1"/>
  <c r="G131" s="1"/>
  <c r="X130" a="1"/>
  <c r="X130" s="1"/>
  <c r="P130" a="1"/>
  <c r="P130" s="1"/>
  <c r="H130" a="1"/>
  <c r="H130" s="1"/>
  <c r="J79" a="1"/>
  <c r="J79" s="1"/>
  <c r="AB79" a="1"/>
  <c r="AB79" s="1"/>
  <c r="AE79" a="1"/>
  <c r="AE79" s="1"/>
  <c r="M79" a="1"/>
  <c r="M79" s="1"/>
  <c r="H79" a="1"/>
  <c r="H79" s="1"/>
  <c r="K79" a="1"/>
  <c r="K79" s="1"/>
  <c r="V79" a="1"/>
  <c r="V79" s="1"/>
  <c r="Y79" a="1"/>
  <c r="Y79" s="1"/>
  <c r="AB133" a="1"/>
  <c r="AB133" s="1"/>
  <c r="T133" a="1"/>
  <c r="T133" s="1"/>
  <c r="L133" a="1"/>
  <c r="L133" s="1"/>
  <c r="AC132" a="1"/>
  <c r="AC132" s="1"/>
  <c r="U132" a="1"/>
  <c r="U132" s="1"/>
  <c r="M132" a="1"/>
  <c r="M132" s="1"/>
  <c r="AD131" a="1"/>
  <c r="AD131" s="1"/>
  <c r="V131" a="1"/>
  <c r="V131" s="1"/>
  <c r="N131" a="1"/>
  <c r="N131" s="1"/>
  <c r="AE130" a="1"/>
  <c r="AE130" s="1"/>
  <c r="W130" a="1"/>
  <c r="W130" s="1"/>
  <c r="O130" a="1"/>
  <c r="O130" s="1"/>
  <c r="G130" a="1"/>
  <c r="G130" s="1"/>
  <c r="X129" a="1"/>
  <c r="X129" s="1"/>
  <c r="P129" a="1"/>
  <c r="P129" s="1"/>
  <c r="H129" a="1"/>
  <c r="H129" s="1"/>
  <c r="Y128" a="1"/>
  <c r="Y128" s="1"/>
  <c r="Q128" a="1"/>
  <c r="Q128" s="1"/>
  <c r="I128" a="1"/>
  <c r="I128" s="1"/>
  <c r="Z127" a="1"/>
  <c r="Z127" s="1"/>
  <c r="R127" a="1"/>
  <c r="R127" s="1"/>
  <c r="AE133" a="1"/>
  <c r="AE133" s="1"/>
  <c r="W133" a="1"/>
  <c r="W133" s="1"/>
  <c r="O133" a="1"/>
  <c r="O133" s="1"/>
  <c r="G133" a="1"/>
  <c r="G133" s="1"/>
  <c r="X132" a="1"/>
  <c r="X132" s="1"/>
  <c r="P132" a="1"/>
  <c r="P132" s="1"/>
  <c r="H132" a="1"/>
  <c r="H132" s="1"/>
  <c r="Y131" a="1"/>
  <c r="Y131" s="1"/>
  <c r="Q131" a="1"/>
  <c r="Q131" s="1"/>
  <c r="I131" a="1"/>
  <c r="I131" s="1"/>
  <c r="Z130" a="1"/>
  <c r="Z130" s="1"/>
  <c r="R130" a="1"/>
  <c r="R130" s="1"/>
  <c r="J130" a="1"/>
  <c r="J130" s="1"/>
  <c r="AA129" a="1"/>
  <c r="AA129" s="1"/>
  <c r="T79" a="1"/>
  <c r="T79" s="1"/>
  <c r="W79" a="1"/>
  <c r="W79" s="1"/>
  <c r="N79" a="1"/>
  <c r="N79" s="1"/>
  <c r="Q79" a="1"/>
  <c r="Q79" s="1"/>
  <c r="AD133" a="1"/>
  <c r="AD133" s="1"/>
  <c r="V133" a="1"/>
  <c r="V133" s="1"/>
  <c r="N133" a="1"/>
  <c r="N133" s="1"/>
  <c r="AE132" a="1"/>
  <c r="AE132" s="1"/>
  <c r="W132" a="1"/>
  <c r="W132" s="1"/>
  <c r="O132" a="1"/>
  <c r="O132" s="1"/>
  <c r="G132" a="1"/>
  <c r="G132" s="1"/>
  <c r="X131" a="1"/>
  <c r="X131" s="1"/>
  <c r="P131" a="1"/>
  <c r="P131" s="1"/>
  <c r="H131" a="1"/>
  <c r="H131" s="1"/>
  <c r="Y130" a="1"/>
  <c r="Y130" s="1"/>
  <c r="Q130" a="1"/>
  <c r="Q130" s="1"/>
  <c r="I130" a="1"/>
  <c r="I130" s="1"/>
  <c r="Z129" a="1"/>
  <c r="Z129" s="1"/>
  <c r="R129" a="1"/>
  <c r="R129" s="1"/>
  <c r="J129" a="1"/>
  <c r="J129" s="1"/>
  <c r="AA128" a="1"/>
  <c r="AA128" s="1"/>
  <c r="S128" a="1"/>
  <c r="S128" s="1"/>
  <c r="K128" a="1"/>
  <c r="K128" s="1"/>
  <c r="AB127" a="1"/>
  <c r="AB127" s="1"/>
  <c r="T127" a="1"/>
  <c r="T127" s="1"/>
  <c r="L127" a="1"/>
  <c r="L127" s="1"/>
  <c r="Y133" a="1"/>
  <c r="Y133" s="1"/>
  <c r="Q133" a="1"/>
  <c r="Q133" s="1"/>
  <c r="I133" a="1"/>
  <c r="I133" s="1"/>
  <c r="Z132" a="1"/>
  <c r="Z132" s="1"/>
  <c r="R132" a="1"/>
  <c r="R132" s="1"/>
  <c r="J132" a="1"/>
  <c r="J132" s="1"/>
  <c r="AA131" a="1"/>
  <c r="AA131" s="1"/>
  <c r="S131" a="1"/>
  <c r="S131" s="1"/>
  <c r="K131" a="1"/>
  <c r="K131" s="1"/>
  <c r="AB130" a="1"/>
  <c r="AB130" s="1"/>
  <c r="T130" a="1"/>
  <c r="T130" s="1"/>
  <c r="L130" a="1"/>
  <c r="L130" s="1"/>
  <c r="AC129" a="1"/>
  <c r="AC129" s="1"/>
  <c r="Y129" a="1"/>
  <c r="Y129" s="1"/>
  <c r="S129" a="1"/>
  <c r="S129" s="1"/>
  <c r="K129" a="1"/>
  <c r="K129" s="1"/>
  <c r="AB128" a="1"/>
  <c r="AB128" s="1"/>
  <c r="T128" a="1"/>
  <c r="T128" s="1"/>
  <c r="L128" a="1"/>
  <c r="L128" s="1"/>
  <c r="AC127" a="1"/>
  <c r="AC127" s="1"/>
  <c r="U127" a="1"/>
  <c r="U127" s="1"/>
  <c r="M127" a="1"/>
  <c r="M127" s="1"/>
  <c r="AC126" a="1"/>
  <c r="AC126" s="1"/>
  <c r="U126" a="1"/>
  <c r="U126" s="1"/>
  <c r="M126" a="1"/>
  <c r="M126" s="1"/>
  <c r="AD125" a="1"/>
  <c r="AD125" s="1"/>
  <c r="V125" a="1"/>
  <c r="V125" s="1"/>
  <c r="N125" a="1"/>
  <c r="N125" s="1"/>
  <c r="AE124" a="1"/>
  <c r="AE124" s="1"/>
  <c r="W124" a="1"/>
  <c r="W124" s="1"/>
  <c r="O124" a="1"/>
  <c r="O124" s="1"/>
  <c r="G124" a="1"/>
  <c r="G124" s="1"/>
  <c r="X123" a="1"/>
  <c r="X123" s="1"/>
  <c r="P123" a="1"/>
  <c r="P123" s="1"/>
  <c r="H123" a="1"/>
  <c r="H123" s="1"/>
  <c r="Y122" a="1"/>
  <c r="Y122" s="1"/>
  <c r="Q122" a="1"/>
  <c r="Q122" s="1"/>
  <c r="I122" a="1"/>
  <c r="I122" s="1"/>
  <c r="Z121" a="1"/>
  <c r="Z121" s="1"/>
  <c r="R121" a="1"/>
  <c r="R121" s="1"/>
  <c r="J121" a="1"/>
  <c r="J121" s="1"/>
  <c r="AA120" a="1"/>
  <c r="AA120" s="1"/>
  <c r="S120" a="1"/>
  <c r="S120" s="1"/>
  <c r="G127" a="1"/>
  <c r="G127" s="1"/>
  <c r="X126" a="1"/>
  <c r="X126" s="1"/>
  <c r="P126" a="1"/>
  <c r="P126" s="1"/>
  <c r="H126" a="1"/>
  <c r="H126" s="1"/>
  <c r="Y125" a="1"/>
  <c r="Y125" s="1"/>
  <c r="Q125" a="1"/>
  <c r="Q125" s="1"/>
  <c r="I125" a="1"/>
  <c r="I125" s="1"/>
  <c r="Z124" a="1"/>
  <c r="Z124" s="1"/>
  <c r="R124" a="1"/>
  <c r="R124" s="1"/>
  <c r="J124" a="1"/>
  <c r="J124" s="1"/>
  <c r="AA123" a="1"/>
  <c r="AA123" s="1"/>
  <c r="S123" a="1"/>
  <c r="S123" s="1"/>
  <c r="K123" a="1"/>
  <c r="K123" s="1"/>
  <c r="U129" a="1"/>
  <c r="U129" s="1"/>
  <c r="M129" a="1"/>
  <c r="M129" s="1"/>
  <c r="AD128" a="1"/>
  <c r="AD128" s="1"/>
  <c r="V128" a="1"/>
  <c r="V128" s="1"/>
  <c r="N128" a="1"/>
  <c r="N128" s="1"/>
  <c r="AE127" a="1"/>
  <c r="AE127" s="1"/>
  <c r="W127" a="1"/>
  <c r="W127" s="1"/>
  <c r="O127" a="1"/>
  <c r="O127" s="1"/>
  <c r="AE126" a="1"/>
  <c r="AE126" s="1"/>
  <c r="W126" a="1"/>
  <c r="W126" s="1"/>
  <c r="O126" a="1"/>
  <c r="O126" s="1"/>
  <c r="G126" a="1"/>
  <c r="G126" s="1"/>
  <c r="X125" a="1"/>
  <c r="X125" s="1"/>
  <c r="P125" a="1"/>
  <c r="P125" s="1"/>
  <c r="H125" a="1"/>
  <c r="H125" s="1"/>
  <c r="Y124" a="1"/>
  <c r="Y124" s="1"/>
  <c r="Q124" a="1"/>
  <c r="Q124" s="1"/>
  <c r="I124" a="1"/>
  <c r="I124" s="1"/>
  <c r="Z123" a="1"/>
  <c r="Z123" s="1"/>
  <c r="R123" a="1"/>
  <c r="R123" s="1"/>
  <c r="J123" a="1"/>
  <c r="J123" s="1"/>
  <c r="AA122" a="1"/>
  <c r="AA122" s="1"/>
  <c r="S122" a="1"/>
  <c r="S122" s="1"/>
  <c r="K122" a="1"/>
  <c r="K122" s="1"/>
  <c r="AB121" a="1"/>
  <c r="AB121" s="1"/>
  <c r="T121" a="1"/>
  <c r="T121" s="1"/>
  <c r="L121" a="1"/>
  <c r="L121" s="1"/>
  <c r="AC120" a="1"/>
  <c r="AC120" s="1"/>
  <c r="U120" a="1"/>
  <c r="U120" s="1"/>
  <c r="I127" a="1"/>
  <c r="I127" s="1"/>
  <c r="Z126" a="1"/>
  <c r="Z126" s="1"/>
  <c r="R126" a="1"/>
  <c r="R126" s="1"/>
  <c r="J126" a="1"/>
  <c r="J126" s="1"/>
  <c r="AA125" a="1"/>
  <c r="AA125" s="1"/>
  <c r="S125" a="1"/>
  <c r="S125" s="1"/>
  <c r="K125" a="1"/>
  <c r="K125" s="1"/>
  <c r="AB124" a="1"/>
  <c r="AB124" s="1"/>
  <c r="T124" a="1"/>
  <c r="T124" s="1"/>
  <c r="L124" a="1"/>
  <c r="L124" s="1"/>
  <c r="AC123" a="1"/>
  <c r="AC123" s="1"/>
  <c r="U123" a="1"/>
  <c r="U123" s="1"/>
  <c r="M123" a="1"/>
  <c r="M123" s="1"/>
  <c r="AD122" a="1"/>
  <c r="AD122" s="1"/>
  <c r="X122" a="1"/>
  <c r="X122" s="1"/>
  <c r="W129" a="1"/>
  <c r="W129" s="1"/>
  <c r="O129" a="1"/>
  <c r="O129" s="1"/>
  <c r="G129" a="1"/>
  <c r="G129" s="1"/>
  <c r="X128" a="1"/>
  <c r="X128" s="1"/>
  <c r="P128" a="1"/>
  <c r="P128" s="1"/>
  <c r="H128" a="1"/>
  <c r="H128" s="1"/>
  <c r="Y127" a="1"/>
  <c r="Y127" s="1"/>
  <c r="Q127" a="1"/>
  <c r="Q127" s="1"/>
  <c r="H127" a="1"/>
  <c r="H127" s="1"/>
  <c r="Y126" a="1"/>
  <c r="Y126" s="1"/>
  <c r="Q126" a="1"/>
  <c r="Q126" s="1"/>
  <c r="I126" a="1"/>
  <c r="I126" s="1"/>
  <c r="Z125" a="1"/>
  <c r="Z125" s="1"/>
  <c r="R125" a="1"/>
  <c r="R125" s="1"/>
  <c r="J125" a="1"/>
  <c r="J125" s="1"/>
  <c r="AA124" a="1"/>
  <c r="AA124" s="1"/>
  <c r="S124" a="1"/>
  <c r="S124" s="1"/>
  <c r="K124" a="1"/>
  <c r="K124" s="1"/>
  <c r="AB123" a="1"/>
  <c r="AB123" s="1"/>
  <c r="T123" a="1"/>
  <c r="T123" s="1"/>
  <c r="L123" a="1"/>
  <c r="L123" s="1"/>
  <c r="AC122" a="1"/>
  <c r="AC122" s="1"/>
  <c r="U122" a="1"/>
  <c r="U122" s="1"/>
  <c r="M122" a="1"/>
  <c r="M122" s="1"/>
  <c r="AD121" a="1"/>
  <c r="AD121" s="1"/>
  <c r="V121" a="1"/>
  <c r="V121" s="1"/>
  <c r="N121" a="1"/>
  <c r="N121" s="1"/>
  <c r="AE120" a="1"/>
  <c r="AE120" s="1"/>
  <c r="W120" a="1"/>
  <c r="W120" s="1"/>
  <c r="K127" a="1"/>
  <c r="K127" s="1"/>
  <c r="AB126" a="1"/>
  <c r="AB126" s="1"/>
  <c r="T126" a="1"/>
  <c r="T126" s="1"/>
  <c r="L126" a="1"/>
  <c r="L126" s="1"/>
  <c r="AC125" a="1"/>
  <c r="AC125" s="1"/>
  <c r="U125" a="1"/>
  <c r="U125" s="1"/>
  <c r="M125" a="1"/>
  <c r="M125" s="1"/>
  <c r="AD124" a="1"/>
  <c r="AD124" s="1"/>
  <c r="V124" a="1"/>
  <c r="V124" s="1"/>
  <c r="N124" a="1"/>
  <c r="N124" s="1"/>
  <c r="AE123" a="1"/>
  <c r="AE123" s="1"/>
  <c r="W123" a="1"/>
  <c r="W123" s="1"/>
  <c r="O123" a="1"/>
  <c r="O123" s="1"/>
  <c r="G123" a="1"/>
  <c r="G123" s="1"/>
  <c r="Q129" a="1"/>
  <c r="Q129" s="1"/>
  <c r="I129" a="1"/>
  <c r="I129" s="1"/>
  <c r="Z128" a="1"/>
  <c r="Z128" s="1"/>
  <c r="R128" a="1"/>
  <c r="R128" s="1"/>
  <c r="J128" a="1"/>
  <c r="J128" s="1"/>
  <c r="AA127" a="1"/>
  <c r="AA127" s="1"/>
  <c r="S127" a="1"/>
  <c r="S127" s="1"/>
  <c r="J127" a="1"/>
  <c r="J127" s="1"/>
  <c r="AA126" a="1"/>
  <c r="AA126" s="1"/>
  <c r="S126" a="1"/>
  <c r="S126" s="1"/>
  <c r="K126" a="1"/>
  <c r="K126" s="1"/>
  <c r="AB125" a="1"/>
  <c r="AB125" s="1"/>
  <c r="T125" a="1"/>
  <c r="T125" s="1"/>
  <c r="L125" a="1"/>
  <c r="L125" s="1"/>
  <c r="AC124" a="1"/>
  <c r="AC124" s="1"/>
  <c r="U124" a="1"/>
  <c r="U124" s="1"/>
  <c r="M124" a="1"/>
  <c r="M124" s="1"/>
  <c r="AD123" a="1"/>
  <c r="AD123" s="1"/>
  <c r="V123" a="1"/>
  <c r="V123" s="1"/>
  <c r="N123" a="1"/>
  <c r="N123" s="1"/>
  <c r="AE122" a="1"/>
  <c r="AE122" s="1"/>
  <c r="W122" a="1"/>
  <c r="W122" s="1"/>
  <c r="O122" a="1"/>
  <c r="O122" s="1"/>
  <c r="G122" a="1"/>
  <c r="G122" s="1"/>
  <c r="X121" a="1"/>
  <c r="X121" s="1"/>
  <c r="P121" a="1"/>
  <c r="P121" s="1"/>
  <c r="H121" a="1"/>
  <c r="H121" s="1"/>
  <c r="Y120" a="1"/>
  <c r="Y120" s="1"/>
  <c r="Q120" a="1"/>
  <c r="Q120" s="1"/>
  <c r="AD126" a="1"/>
  <c r="AD126" s="1"/>
  <c r="V126" a="1"/>
  <c r="V126" s="1"/>
  <c r="N126" a="1"/>
  <c r="N126" s="1"/>
  <c r="AE125" a="1"/>
  <c r="AE125" s="1"/>
  <c r="W125" a="1"/>
  <c r="W125" s="1"/>
  <c r="O125" a="1"/>
  <c r="O125" s="1"/>
  <c r="G125" a="1"/>
  <c r="G125" s="1"/>
  <c r="X124" a="1"/>
  <c r="X124" s="1"/>
  <c r="P124" a="1"/>
  <c r="P124" s="1"/>
  <c r="H124" a="1"/>
  <c r="H124" s="1"/>
  <c r="Y123" a="1"/>
  <c r="Y123" s="1"/>
  <c r="Q123" a="1"/>
  <c r="Q123" s="1"/>
  <c r="I123" a="1"/>
  <c r="I123" s="1"/>
  <c r="AB122" a="1"/>
  <c r="AB122" s="1"/>
  <c r="P122" a="1"/>
  <c r="P122" s="1"/>
  <c r="H122" a="1"/>
  <c r="H122" s="1"/>
  <c r="Y121" a="1"/>
  <c r="Y121" s="1"/>
  <c r="Q121" a="1"/>
  <c r="Q121" s="1"/>
  <c r="I121" a="1"/>
  <c r="I121" s="1"/>
  <c r="Z120" a="1"/>
  <c r="Z120" s="1"/>
  <c r="R120" a="1"/>
  <c r="R120" s="1"/>
  <c r="J120" a="1"/>
  <c r="J120" s="1"/>
  <c r="AA119" a="1"/>
  <c r="AA119" s="1"/>
  <c r="S119" a="1"/>
  <c r="S119" s="1"/>
  <c r="K119" a="1"/>
  <c r="K119" s="1"/>
  <c r="AB118" a="1"/>
  <c r="AB118" s="1"/>
  <c r="T118" a="1"/>
  <c r="T118" s="1"/>
  <c r="L118" a="1"/>
  <c r="L118" s="1"/>
  <c r="AC117" a="1"/>
  <c r="AC117" s="1"/>
  <c r="U117" a="1"/>
  <c r="U117" s="1"/>
  <c r="M117" a="1"/>
  <c r="M117" s="1"/>
  <c r="AD116" a="1"/>
  <c r="AD116" s="1"/>
  <c r="V116" a="1"/>
  <c r="V116" s="1"/>
  <c r="N116" a="1"/>
  <c r="N116" s="1"/>
  <c r="AE115" a="1"/>
  <c r="AE115" s="1"/>
  <c r="W115" a="1"/>
  <c r="W115" s="1"/>
  <c r="O115" a="1"/>
  <c r="O115" s="1"/>
  <c r="G115" a="1"/>
  <c r="G115" s="1"/>
  <c r="X114" a="1"/>
  <c r="X114" s="1"/>
  <c r="P114" a="1"/>
  <c r="P114" s="1"/>
  <c r="H114" a="1"/>
  <c r="H114" s="1"/>
  <c r="Y113" a="1"/>
  <c r="Y113" s="1"/>
  <c r="Q113" a="1"/>
  <c r="Q113" s="1"/>
  <c r="I113" a="1"/>
  <c r="I113" s="1"/>
  <c r="Z112" a="1"/>
  <c r="Z112" s="1"/>
  <c r="R112" a="1"/>
  <c r="R112" s="1"/>
  <c r="J112" a="1"/>
  <c r="J112" s="1"/>
  <c r="AA111" a="1"/>
  <c r="AA111" s="1"/>
  <c r="S111" a="1"/>
  <c r="S111" s="1"/>
  <c r="K111" a="1"/>
  <c r="K111" s="1"/>
  <c r="AB110" a="1"/>
  <c r="AB110" s="1"/>
  <c r="T110" a="1"/>
  <c r="T110" s="1"/>
  <c r="L110" a="1"/>
  <c r="L110" s="1"/>
  <c r="AC109" a="1"/>
  <c r="AC109" s="1"/>
  <c r="U109" a="1"/>
  <c r="U109" s="1"/>
  <c r="M109" a="1"/>
  <c r="M109" s="1"/>
  <c r="AD108" a="1"/>
  <c r="AD108" s="1"/>
  <c r="V108" a="1"/>
  <c r="V108" s="1"/>
  <c r="N108" a="1"/>
  <c r="N108" s="1"/>
  <c r="AE107" a="1"/>
  <c r="AE107" s="1"/>
  <c r="W107" a="1"/>
  <c r="W107" s="1"/>
  <c r="O107" a="1"/>
  <c r="O107" s="1"/>
  <c r="G107" a="1"/>
  <c r="G107" s="1"/>
  <c r="O120" a="1"/>
  <c r="O120" s="1"/>
  <c r="G120" a="1"/>
  <c r="G120" s="1"/>
  <c r="X119" a="1"/>
  <c r="X119" s="1"/>
  <c r="P119" a="1"/>
  <c r="P119" s="1"/>
  <c r="H119" a="1"/>
  <c r="H119" s="1"/>
  <c r="Y118" a="1"/>
  <c r="Y118" s="1"/>
  <c r="Q118" a="1"/>
  <c r="Q118" s="1"/>
  <c r="I118" a="1"/>
  <c r="I118" s="1"/>
  <c r="Z117" a="1"/>
  <c r="Z117" s="1"/>
  <c r="R117" a="1"/>
  <c r="R117" s="1"/>
  <c r="J117" a="1"/>
  <c r="J117" s="1"/>
  <c r="AA116" a="1"/>
  <c r="AA116" s="1"/>
  <c r="S116" a="1"/>
  <c r="S116" s="1"/>
  <c r="K116" a="1"/>
  <c r="K116" s="1"/>
  <c r="AB115" a="1"/>
  <c r="AB115" s="1"/>
  <c r="T115" a="1"/>
  <c r="T115" s="1"/>
  <c r="L115" a="1"/>
  <c r="L115" s="1"/>
  <c r="AC114" a="1"/>
  <c r="AC114" s="1"/>
  <c r="U114" a="1"/>
  <c r="U114" s="1"/>
  <c r="M114" a="1"/>
  <c r="M114" s="1"/>
  <c r="AD113" a="1"/>
  <c r="AD113" s="1"/>
  <c r="V113" a="1"/>
  <c r="V113" s="1"/>
  <c r="N113" a="1"/>
  <c r="N113" s="1"/>
  <c r="AE112" a="1"/>
  <c r="AE112" s="1"/>
  <c r="W112" a="1"/>
  <c r="W112" s="1"/>
  <c r="O112" a="1"/>
  <c r="O112" s="1"/>
  <c r="G112" a="1"/>
  <c r="G112" s="1"/>
  <c r="X111" a="1"/>
  <c r="X111" s="1"/>
  <c r="P111" a="1"/>
  <c r="P111" s="1"/>
  <c r="H111" a="1"/>
  <c r="H111" s="1"/>
  <c r="Y110" a="1"/>
  <c r="Y110" s="1"/>
  <c r="Q110" a="1"/>
  <c r="Q110" s="1"/>
  <c r="I110" a="1"/>
  <c r="I110" s="1"/>
  <c r="Z109" a="1"/>
  <c r="Z109" s="1"/>
  <c r="Z122" a="1"/>
  <c r="Z122" s="1"/>
  <c r="R122" a="1"/>
  <c r="R122" s="1"/>
  <c r="J122" a="1"/>
  <c r="J122" s="1"/>
  <c r="AA121" a="1"/>
  <c r="AA121" s="1"/>
  <c r="S121" a="1"/>
  <c r="S121" s="1"/>
  <c r="K121" a="1"/>
  <c r="K121" s="1"/>
  <c r="AB120" a="1"/>
  <c r="AB120" s="1"/>
  <c r="T120" a="1"/>
  <c r="T120" s="1"/>
  <c r="L120" a="1"/>
  <c r="L120" s="1"/>
  <c r="AC119" a="1"/>
  <c r="AC119" s="1"/>
  <c r="U119" a="1"/>
  <c r="U119" s="1"/>
  <c r="M119" a="1"/>
  <c r="M119" s="1"/>
  <c r="AD118" a="1"/>
  <c r="AD118" s="1"/>
  <c r="V118" a="1"/>
  <c r="V118" s="1"/>
  <c r="N118" a="1"/>
  <c r="N118" s="1"/>
  <c r="AE117" a="1"/>
  <c r="AE117" s="1"/>
  <c r="W117" a="1"/>
  <c r="W117" s="1"/>
  <c r="O117" a="1"/>
  <c r="O117" s="1"/>
  <c r="G117" a="1"/>
  <c r="G117" s="1"/>
  <c r="X116" a="1"/>
  <c r="X116" s="1"/>
  <c r="P116" a="1"/>
  <c r="P116" s="1"/>
  <c r="H116" a="1"/>
  <c r="H116" s="1"/>
  <c r="Y115" a="1"/>
  <c r="Y115" s="1"/>
  <c r="Q115" a="1"/>
  <c r="Q115" s="1"/>
  <c r="I115" a="1"/>
  <c r="I115" s="1"/>
  <c r="Z114" a="1"/>
  <c r="Z114" s="1"/>
  <c r="R114" a="1"/>
  <c r="R114" s="1"/>
  <c r="J114" a="1"/>
  <c r="J114" s="1"/>
  <c r="AA113" a="1"/>
  <c r="AA113" s="1"/>
  <c r="S113" a="1"/>
  <c r="S113" s="1"/>
  <c r="K113" a="1"/>
  <c r="K113" s="1"/>
  <c r="AB112" a="1"/>
  <c r="AB112" s="1"/>
  <c r="T112" a="1"/>
  <c r="T112" s="1"/>
  <c r="L112" a="1"/>
  <c r="L112" s="1"/>
  <c r="AC111" a="1"/>
  <c r="AC111" s="1"/>
  <c r="U111" a="1"/>
  <c r="U111" s="1"/>
  <c r="M111" a="1"/>
  <c r="M111" s="1"/>
  <c r="AD110" a="1"/>
  <c r="AD110" s="1"/>
  <c r="V110" a="1"/>
  <c r="V110" s="1"/>
  <c r="N110" a="1"/>
  <c r="N110" s="1"/>
  <c r="AE109" a="1"/>
  <c r="AE109" s="1"/>
  <c r="W109" a="1"/>
  <c r="W109" s="1"/>
  <c r="O109" a="1"/>
  <c r="O109" s="1"/>
  <c r="G109" a="1"/>
  <c r="G109" s="1"/>
  <c r="X108" a="1"/>
  <c r="X108" s="1"/>
  <c r="P108" a="1"/>
  <c r="P108" s="1"/>
  <c r="H108" a="1"/>
  <c r="H108" s="1"/>
  <c r="Y107" a="1"/>
  <c r="Y107" s="1"/>
  <c r="Q107" a="1"/>
  <c r="Q107" s="1"/>
  <c r="I107" a="1"/>
  <c r="I107" s="1"/>
  <c r="Z106" a="1"/>
  <c r="Z106" s="1"/>
  <c r="I120" a="1"/>
  <c r="I120" s="1"/>
  <c r="Z119" a="1"/>
  <c r="Z119" s="1"/>
  <c r="R119" a="1"/>
  <c r="R119" s="1"/>
  <c r="J119" a="1"/>
  <c r="J119" s="1"/>
  <c r="AA118" a="1"/>
  <c r="AA118" s="1"/>
  <c r="S118" a="1"/>
  <c r="S118" s="1"/>
  <c r="K118" a="1"/>
  <c r="K118" s="1"/>
  <c r="AB117" a="1"/>
  <c r="AB117" s="1"/>
  <c r="T117" a="1"/>
  <c r="T117" s="1"/>
  <c r="L117" a="1"/>
  <c r="L117" s="1"/>
  <c r="AC116" a="1"/>
  <c r="AC116" s="1"/>
  <c r="U116" a="1"/>
  <c r="U116" s="1"/>
  <c r="M116" a="1"/>
  <c r="M116" s="1"/>
  <c r="AD115" a="1"/>
  <c r="AD115" s="1"/>
  <c r="V115" a="1"/>
  <c r="V115" s="1"/>
  <c r="N115" a="1"/>
  <c r="N115" s="1"/>
  <c r="AE114" a="1"/>
  <c r="AE114" s="1"/>
  <c r="W114" a="1"/>
  <c r="W114" s="1"/>
  <c r="O114" a="1"/>
  <c r="O114" s="1"/>
  <c r="G114" a="1"/>
  <c r="G114" s="1"/>
  <c r="X113" a="1"/>
  <c r="X113" s="1"/>
  <c r="P113" a="1"/>
  <c r="P113" s="1"/>
  <c r="H113" a="1"/>
  <c r="H113" s="1"/>
  <c r="Y112" a="1"/>
  <c r="Y112" s="1"/>
  <c r="Q112" a="1"/>
  <c r="Q112" s="1"/>
  <c r="I112" a="1"/>
  <c r="I112" s="1"/>
  <c r="Z111" a="1"/>
  <c r="Z111" s="1"/>
  <c r="R111" a="1"/>
  <c r="R111" s="1"/>
  <c r="J111" a="1"/>
  <c r="J111" s="1"/>
  <c r="AA110" a="1"/>
  <c r="AA110" s="1"/>
  <c r="S110" a="1"/>
  <c r="S110" s="1"/>
  <c r="K110" a="1"/>
  <c r="K110" s="1"/>
  <c r="AB109" a="1"/>
  <c r="AB109" s="1"/>
  <c r="T109" a="1"/>
  <c r="T109" s="1"/>
  <c r="R109" a="1"/>
  <c r="R109" s="1"/>
  <c r="T122" a="1"/>
  <c r="T122" s="1"/>
  <c r="L122" a="1"/>
  <c r="L122" s="1"/>
  <c r="AC121" a="1"/>
  <c r="AC121" s="1"/>
  <c r="U121" a="1"/>
  <c r="U121" s="1"/>
  <c r="M121" a="1"/>
  <c r="M121" s="1"/>
  <c r="AD120" a="1"/>
  <c r="AD120" s="1"/>
  <c r="V120" a="1"/>
  <c r="V120" s="1"/>
  <c r="N120" a="1"/>
  <c r="N120" s="1"/>
  <c r="AE119" a="1"/>
  <c r="AE119" s="1"/>
  <c r="W119" a="1"/>
  <c r="W119" s="1"/>
  <c r="O119" a="1"/>
  <c r="O119" s="1"/>
  <c r="G119" a="1"/>
  <c r="G119" s="1"/>
  <c r="X118" a="1"/>
  <c r="X118" s="1"/>
  <c r="P118" a="1"/>
  <c r="P118" s="1"/>
  <c r="H118" a="1"/>
  <c r="H118" s="1"/>
  <c r="Y117" a="1"/>
  <c r="Y117" s="1"/>
  <c r="Q117" a="1"/>
  <c r="Q117" s="1"/>
  <c r="I117" a="1"/>
  <c r="I117" s="1"/>
  <c r="Z116" a="1"/>
  <c r="Z116" s="1"/>
  <c r="R116" a="1"/>
  <c r="R116" s="1"/>
  <c r="J116" a="1"/>
  <c r="J116" s="1"/>
  <c r="AA115" a="1"/>
  <c r="AA115" s="1"/>
  <c r="S115" a="1"/>
  <c r="S115" s="1"/>
  <c r="K115" a="1"/>
  <c r="K115" s="1"/>
  <c r="AB114" a="1"/>
  <c r="AB114" s="1"/>
  <c r="T114" a="1"/>
  <c r="T114" s="1"/>
  <c r="L114" a="1"/>
  <c r="L114" s="1"/>
  <c r="AC113" a="1"/>
  <c r="AC113" s="1"/>
  <c r="U113" a="1"/>
  <c r="U113" s="1"/>
  <c r="M113" a="1"/>
  <c r="M113" s="1"/>
  <c r="AD112" a="1"/>
  <c r="AD112" s="1"/>
  <c r="V112" a="1"/>
  <c r="V112" s="1"/>
  <c r="N112" a="1"/>
  <c r="N112" s="1"/>
  <c r="AE111" a="1"/>
  <c r="AE111" s="1"/>
  <c r="W111" a="1"/>
  <c r="W111" s="1"/>
  <c r="O111" a="1"/>
  <c r="O111" s="1"/>
  <c r="G111" a="1"/>
  <c r="G111" s="1"/>
  <c r="X110" a="1"/>
  <c r="X110" s="1"/>
  <c r="P110" a="1"/>
  <c r="P110" s="1"/>
  <c r="H110" a="1"/>
  <c r="H110" s="1"/>
  <c r="Y109" a="1"/>
  <c r="Y109" s="1"/>
  <c r="Q109" a="1"/>
  <c r="Q109" s="1"/>
  <c r="I109" a="1"/>
  <c r="I109" s="1"/>
  <c r="Z108" a="1"/>
  <c r="Z108" s="1"/>
  <c r="R108" a="1"/>
  <c r="R108" s="1"/>
  <c r="J108" a="1"/>
  <c r="J108" s="1"/>
  <c r="AA107" a="1"/>
  <c r="AA107" s="1"/>
  <c r="S107" a="1"/>
  <c r="S107" s="1"/>
  <c r="K107" a="1"/>
  <c r="K107" s="1"/>
  <c r="AB106" a="1"/>
  <c r="AB106" s="1"/>
  <c r="K120" a="1"/>
  <c r="K120" s="1"/>
  <c r="AB119" a="1"/>
  <c r="AB119" s="1"/>
  <c r="T119" a="1"/>
  <c r="T119" s="1"/>
  <c r="L119" a="1"/>
  <c r="L119" s="1"/>
  <c r="AC118" a="1"/>
  <c r="AC118" s="1"/>
  <c r="U118" a="1"/>
  <c r="U118" s="1"/>
  <c r="M118" a="1"/>
  <c r="M118" s="1"/>
  <c r="AD117" a="1"/>
  <c r="AD117" s="1"/>
  <c r="V117" a="1"/>
  <c r="V117" s="1"/>
  <c r="N117" a="1"/>
  <c r="N117" s="1"/>
  <c r="AE116" a="1"/>
  <c r="AE116" s="1"/>
  <c r="W116" a="1"/>
  <c r="W116" s="1"/>
  <c r="O116" a="1"/>
  <c r="O116" s="1"/>
  <c r="G116" a="1"/>
  <c r="G116" s="1"/>
  <c r="X115" a="1"/>
  <c r="X115" s="1"/>
  <c r="P115" a="1"/>
  <c r="P115" s="1"/>
  <c r="H115" a="1"/>
  <c r="H115" s="1"/>
  <c r="Y114" a="1"/>
  <c r="Y114" s="1"/>
  <c r="Q114" a="1"/>
  <c r="Q114" s="1"/>
  <c r="I114" a="1"/>
  <c r="I114" s="1"/>
  <c r="Z113" a="1"/>
  <c r="Z113" s="1"/>
  <c r="R113" a="1"/>
  <c r="R113" s="1"/>
  <c r="J113" a="1"/>
  <c r="J113" s="1"/>
  <c r="AA112" a="1"/>
  <c r="AA112" s="1"/>
  <c r="S112" a="1"/>
  <c r="S112" s="1"/>
  <c r="K112" a="1"/>
  <c r="K112" s="1"/>
  <c r="AB111" a="1"/>
  <c r="AB111" s="1"/>
  <c r="T111" a="1"/>
  <c r="T111" s="1"/>
  <c r="L111" a="1"/>
  <c r="L111" s="1"/>
  <c r="AC110" a="1"/>
  <c r="AC110" s="1"/>
  <c r="U110" a="1"/>
  <c r="U110" s="1"/>
  <c r="M110" a="1"/>
  <c r="M110" s="1"/>
  <c r="AD109" a="1"/>
  <c r="AD109" s="1"/>
  <c r="V109" a="1"/>
  <c r="V109" s="1"/>
  <c r="V122" a="1"/>
  <c r="V122" s="1"/>
  <c r="N122" a="1"/>
  <c r="N122" s="1"/>
  <c r="AE121" a="1"/>
  <c r="AE121" s="1"/>
  <c r="W121" a="1"/>
  <c r="W121" s="1"/>
  <c r="O121" a="1"/>
  <c r="O121" s="1"/>
  <c r="G121" a="1"/>
  <c r="G121" s="1"/>
  <c r="X120" a="1"/>
  <c r="X120" s="1"/>
  <c r="P120" a="1"/>
  <c r="P120" s="1"/>
  <c r="H120" a="1"/>
  <c r="H120" s="1"/>
  <c r="Y119" a="1"/>
  <c r="Y119" s="1"/>
  <c r="Q119" a="1"/>
  <c r="Q119" s="1"/>
  <c r="I119" a="1"/>
  <c r="I119" s="1"/>
  <c r="Z118" a="1"/>
  <c r="Z118" s="1"/>
  <c r="R118" a="1"/>
  <c r="R118" s="1"/>
  <c r="J118" a="1"/>
  <c r="J118" s="1"/>
  <c r="AA117" a="1"/>
  <c r="AA117" s="1"/>
  <c r="S117" a="1"/>
  <c r="S117" s="1"/>
  <c r="K117" a="1"/>
  <c r="K117" s="1"/>
  <c r="AB116" a="1"/>
  <c r="AB116" s="1"/>
  <c r="T116" a="1"/>
  <c r="T116" s="1"/>
  <c r="L116" a="1"/>
  <c r="L116" s="1"/>
  <c r="AC115" a="1"/>
  <c r="AC115" s="1"/>
  <c r="U115" a="1"/>
  <c r="U115" s="1"/>
  <c r="M115" a="1"/>
  <c r="M115" s="1"/>
  <c r="AD114" a="1"/>
  <c r="AD114" s="1"/>
  <c r="V114" a="1"/>
  <c r="V114" s="1"/>
  <c r="N114" a="1"/>
  <c r="N114" s="1"/>
  <c r="AE113" a="1"/>
  <c r="AE113" s="1"/>
  <c r="W113" a="1"/>
  <c r="W113" s="1"/>
  <c r="O113" a="1"/>
  <c r="O113" s="1"/>
  <c r="G113" a="1"/>
  <c r="G113" s="1"/>
  <c r="X112" a="1"/>
  <c r="X112" s="1"/>
  <c r="P112" a="1"/>
  <c r="P112" s="1"/>
  <c r="H112" a="1"/>
  <c r="H112" s="1"/>
  <c r="Y111" a="1"/>
  <c r="Y111" s="1"/>
  <c r="Q111" a="1"/>
  <c r="Q111" s="1"/>
  <c r="I111" a="1"/>
  <c r="I111" s="1"/>
  <c r="Z110" a="1"/>
  <c r="Z110" s="1"/>
  <c r="R110" a="1"/>
  <c r="R110" s="1"/>
  <c r="J110" a="1"/>
  <c r="J110" s="1"/>
  <c r="AA109" a="1"/>
  <c r="AA109" s="1"/>
  <c r="S109" a="1"/>
  <c r="S109" s="1"/>
  <c r="K109" a="1"/>
  <c r="K109" s="1"/>
  <c r="AB108" a="1"/>
  <c r="AB108" s="1"/>
  <c r="T108" a="1"/>
  <c r="T108" s="1"/>
  <c r="L108" a="1"/>
  <c r="L108" s="1"/>
  <c r="AC107" a="1"/>
  <c r="AC107" s="1"/>
  <c r="U107" a="1"/>
  <c r="U107" s="1"/>
  <c r="M107" a="1"/>
  <c r="M107" s="1"/>
  <c r="AD106" a="1"/>
  <c r="AD106" s="1"/>
  <c r="M120" a="1"/>
  <c r="M120" s="1"/>
  <c r="AD119" a="1"/>
  <c r="AD119" s="1"/>
  <c r="V119" a="1"/>
  <c r="V119" s="1"/>
  <c r="N119" a="1"/>
  <c r="N119" s="1"/>
  <c r="AE118" a="1"/>
  <c r="AE118" s="1"/>
  <c r="W118" a="1"/>
  <c r="W118" s="1"/>
  <c r="O118" a="1"/>
  <c r="O118" s="1"/>
  <c r="G118" a="1"/>
  <c r="G118" s="1"/>
  <c r="X117" a="1"/>
  <c r="X117" s="1"/>
  <c r="P117" a="1"/>
  <c r="P117" s="1"/>
  <c r="H117" a="1"/>
  <c r="H117" s="1"/>
  <c r="Y116" a="1"/>
  <c r="Y116" s="1"/>
  <c r="Q116" a="1"/>
  <c r="Q116" s="1"/>
  <c r="I116" a="1"/>
  <c r="I116" s="1"/>
  <c r="Z115" a="1"/>
  <c r="Z115" s="1"/>
  <c r="R115" a="1"/>
  <c r="R115" s="1"/>
  <c r="J115" a="1"/>
  <c r="J115" s="1"/>
  <c r="AA114" a="1"/>
  <c r="AA114" s="1"/>
  <c r="S114" a="1"/>
  <c r="S114" s="1"/>
  <c r="K114" a="1"/>
  <c r="K114" s="1"/>
  <c r="AB113" a="1"/>
  <c r="AB113" s="1"/>
  <c r="T113" a="1"/>
  <c r="T113" s="1"/>
  <c r="L113" a="1"/>
  <c r="L113" s="1"/>
  <c r="AC112" a="1"/>
  <c r="AC112" s="1"/>
  <c r="U112" a="1"/>
  <c r="U112" s="1"/>
  <c r="M112" a="1"/>
  <c r="M112" s="1"/>
  <c r="AD111" a="1"/>
  <c r="AD111" s="1"/>
  <c r="V111" a="1"/>
  <c r="V111" s="1"/>
  <c r="N111" a="1"/>
  <c r="N111" s="1"/>
  <c r="AE110" a="1"/>
  <c r="AE110" s="1"/>
  <c r="W110" a="1"/>
  <c r="W110" s="1"/>
  <c r="O110" a="1"/>
  <c r="O110" s="1"/>
  <c r="G110" a="1"/>
  <c r="G110" s="1"/>
  <c r="X109" a="1"/>
  <c r="X109" s="1"/>
  <c r="P109" a="1"/>
  <c r="P109" s="1"/>
  <c r="H109" a="1"/>
  <c r="H109" s="1"/>
  <c r="Y108" a="1"/>
  <c r="Y108" s="1"/>
  <c r="Q108" a="1"/>
  <c r="Q108" s="1"/>
  <c r="I108" a="1"/>
  <c r="I108" s="1"/>
  <c r="Z107" a="1"/>
  <c r="Z107" s="1"/>
  <c r="R107" a="1"/>
  <c r="R107" s="1"/>
  <c r="J107" a="1"/>
  <c r="J107" s="1"/>
  <c r="AA106" a="1"/>
  <c r="AA106" s="1"/>
  <c r="R106" a="1"/>
  <c r="R106" s="1"/>
  <c r="J106" a="1"/>
  <c r="J106" s="1"/>
  <c r="AA105" a="1"/>
  <c r="AA105" s="1"/>
  <c r="S105" a="1"/>
  <c r="S105" s="1"/>
  <c r="K105" a="1"/>
  <c r="K105" s="1"/>
  <c r="AB104" a="1"/>
  <c r="AB104" s="1"/>
  <c r="T104" a="1"/>
  <c r="T104" s="1"/>
  <c r="L104" a="1"/>
  <c r="L104" s="1"/>
  <c r="AC103" a="1"/>
  <c r="AC103" s="1"/>
  <c r="U103" a="1"/>
  <c r="U103" s="1"/>
  <c r="M103" a="1"/>
  <c r="M103" s="1"/>
  <c r="AD102" a="1"/>
  <c r="AD102" s="1"/>
  <c r="V102" a="1"/>
  <c r="V102" s="1"/>
  <c r="N102" a="1"/>
  <c r="N102" s="1"/>
  <c r="AE101" a="1"/>
  <c r="AE101" s="1"/>
  <c r="W101" a="1"/>
  <c r="W101" s="1"/>
  <c r="O101" a="1"/>
  <c r="O101" s="1"/>
  <c r="G101" a="1"/>
  <c r="G101" s="1"/>
  <c r="X100" a="1"/>
  <c r="X100" s="1"/>
  <c r="P100" a="1"/>
  <c r="P100" s="1"/>
  <c r="H100" a="1"/>
  <c r="H100" s="1"/>
  <c r="Y99" a="1"/>
  <c r="Y99" s="1"/>
  <c r="Q99" a="1"/>
  <c r="Q99" s="1"/>
  <c r="I99" a="1"/>
  <c r="I99" s="1"/>
  <c r="Z98" a="1"/>
  <c r="Z98" s="1"/>
  <c r="R98" a="1"/>
  <c r="R98" s="1"/>
  <c r="J98" a="1"/>
  <c r="J98" s="1"/>
  <c r="AA97" a="1"/>
  <c r="AA97" s="1"/>
  <c r="S97" a="1"/>
  <c r="S97" s="1"/>
  <c r="K97" a="1"/>
  <c r="K97" s="1"/>
  <c r="AB96" a="1"/>
  <c r="AB96" s="1"/>
  <c r="T96" a="1"/>
  <c r="T96" s="1"/>
  <c r="L96" a="1"/>
  <c r="L96" s="1"/>
  <c r="AC95" a="1"/>
  <c r="AC95" s="1"/>
  <c r="U95" a="1"/>
  <c r="U95" s="1"/>
  <c r="M95" a="1"/>
  <c r="M95" s="1"/>
  <c r="AD94" a="1"/>
  <c r="AD94" s="1"/>
  <c r="V94" a="1"/>
  <c r="V94" s="1"/>
  <c r="N94" a="1"/>
  <c r="N94" s="1"/>
  <c r="AE93" a="1"/>
  <c r="AE93" s="1"/>
  <c r="W93" a="1"/>
  <c r="W93" s="1"/>
  <c r="O93" a="1"/>
  <c r="O93" s="1"/>
  <c r="U106" a="1"/>
  <c r="U106" s="1"/>
  <c r="M106" a="1"/>
  <c r="M106" s="1"/>
  <c r="AD105" a="1"/>
  <c r="AD105" s="1"/>
  <c r="V105" a="1"/>
  <c r="V105" s="1"/>
  <c r="N105" a="1"/>
  <c r="N105" s="1"/>
  <c r="AE104" a="1"/>
  <c r="AE104" s="1"/>
  <c r="W104" a="1"/>
  <c r="W104" s="1"/>
  <c r="O104" a="1"/>
  <c r="O104" s="1"/>
  <c r="G104" a="1"/>
  <c r="G104" s="1"/>
  <c r="X103" a="1"/>
  <c r="X103" s="1"/>
  <c r="P103" a="1"/>
  <c r="P103" s="1"/>
  <c r="H103" a="1"/>
  <c r="H103" s="1"/>
  <c r="Y102" a="1"/>
  <c r="Y102" s="1"/>
  <c r="Q102" a="1"/>
  <c r="Q102" s="1"/>
  <c r="I102" a="1"/>
  <c r="I102" s="1"/>
  <c r="Z101" a="1"/>
  <c r="Z101" s="1"/>
  <c r="R101" a="1"/>
  <c r="R101" s="1"/>
  <c r="J101" a="1"/>
  <c r="J101" s="1"/>
  <c r="AA100" a="1"/>
  <c r="AA100" s="1"/>
  <c r="S100" a="1"/>
  <c r="S100" s="1"/>
  <c r="K100" a="1"/>
  <c r="K100" s="1"/>
  <c r="AB99" a="1"/>
  <c r="AB99" s="1"/>
  <c r="T99" a="1"/>
  <c r="T99" s="1"/>
  <c r="L99" a="1"/>
  <c r="L99" s="1"/>
  <c r="AC98" a="1"/>
  <c r="AC98" s="1"/>
  <c r="U98" a="1"/>
  <c r="U98" s="1"/>
  <c r="M98" a="1"/>
  <c r="M98" s="1"/>
  <c r="AD97" a="1"/>
  <c r="AD97" s="1"/>
  <c r="V97" a="1"/>
  <c r="V97" s="1"/>
  <c r="N97" a="1"/>
  <c r="N97" s="1"/>
  <c r="AE96" a="1"/>
  <c r="AE96" s="1"/>
  <c r="W96" a="1"/>
  <c r="W96" s="1"/>
  <c r="O96" a="1"/>
  <c r="O96" s="1"/>
  <c r="G96" a="1"/>
  <c r="G96" s="1"/>
  <c r="N109" a="1"/>
  <c r="N109" s="1"/>
  <c r="AE108" a="1"/>
  <c r="AE108" s="1"/>
  <c r="W108" a="1"/>
  <c r="W108" s="1"/>
  <c r="O108" a="1"/>
  <c r="O108" s="1"/>
  <c r="G108" a="1"/>
  <c r="G108" s="1"/>
  <c r="X107" a="1"/>
  <c r="X107" s="1"/>
  <c r="P107" a="1"/>
  <c r="P107" s="1"/>
  <c r="H107" a="1"/>
  <c r="H107" s="1"/>
  <c r="X106" a="1"/>
  <c r="X106" s="1"/>
  <c r="P106" a="1"/>
  <c r="P106" s="1"/>
  <c r="H106" a="1"/>
  <c r="H106" s="1"/>
  <c r="Y105" a="1"/>
  <c r="Y105" s="1"/>
  <c r="Q105" a="1"/>
  <c r="Q105" s="1"/>
  <c r="I105" a="1"/>
  <c r="I105" s="1"/>
  <c r="Z104" a="1"/>
  <c r="Z104" s="1"/>
  <c r="R104" a="1"/>
  <c r="R104" s="1"/>
  <c r="J104" a="1"/>
  <c r="J104" s="1"/>
  <c r="AA103" a="1"/>
  <c r="AA103" s="1"/>
  <c r="S103" a="1"/>
  <c r="S103" s="1"/>
  <c r="K103" a="1"/>
  <c r="K103" s="1"/>
  <c r="AB102" a="1"/>
  <c r="AB102" s="1"/>
  <c r="T102" a="1"/>
  <c r="T102" s="1"/>
  <c r="L102" a="1"/>
  <c r="L102" s="1"/>
  <c r="AC101" a="1"/>
  <c r="AC101" s="1"/>
  <c r="U101" a="1"/>
  <c r="U101" s="1"/>
  <c r="M101" a="1"/>
  <c r="M101" s="1"/>
  <c r="AD100" a="1"/>
  <c r="AD100" s="1"/>
  <c r="V100" a="1"/>
  <c r="V100" s="1"/>
  <c r="N100" a="1"/>
  <c r="N100" s="1"/>
  <c r="AE99" a="1"/>
  <c r="AE99" s="1"/>
  <c r="W99" a="1"/>
  <c r="W99" s="1"/>
  <c r="O99" a="1"/>
  <c r="O99" s="1"/>
  <c r="G99" a="1"/>
  <c r="G99" s="1"/>
  <c r="X98" a="1"/>
  <c r="X98" s="1"/>
  <c r="P98" a="1"/>
  <c r="P98" s="1"/>
  <c r="H98" a="1"/>
  <c r="H98" s="1"/>
  <c r="Y97" a="1"/>
  <c r="Y97" s="1"/>
  <c r="Q97" a="1"/>
  <c r="Q97" s="1"/>
  <c r="I97" a="1"/>
  <c r="I97" s="1"/>
  <c r="Z96" a="1"/>
  <c r="Z96" s="1"/>
  <c r="R96" a="1"/>
  <c r="R96" s="1"/>
  <c r="J96" a="1"/>
  <c r="J96" s="1"/>
  <c r="AA95" a="1"/>
  <c r="AA95" s="1"/>
  <c r="S95" a="1"/>
  <c r="S95" s="1"/>
  <c r="K95" a="1"/>
  <c r="K95" s="1"/>
  <c r="AB94" a="1"/>
  <c r="AB94" s="1"/>
  <c r="T94" a="1"/>
  <c r="T94" s="1"/>
  <c r="L94" a="1"/>
  <c r="L94" s="1"/>
  <c r="AC93" a="1"/>
  <c r="AC93" s="1"/>
  <c r="U93" a="1"/>
  <c r="U93" s="1"/>
  <c r="M93" a="1"/>
  <c r="M93" s="1"/>
  <c r="S106" a="1"/>
  <c r="S106" s="1"/>
  <c r="K106" a="1"/>
  <c r="K106" s="1"/>
  <c r="AB105" a="1"/>
  <c r="AB105" s="1"/>
  <c r="T105" a="1"/>
  <c r="T105" s="1"/>
  <c r="L105" a="1"/>
  <c r="L105" s="1"/>
  <c r="AC104" a="1"/>
  <c r="AC104" s="1"/>
  <c r="U104" a="1"/>
  <c r="U104" s="1"/>
  <c r="M104" a="1"/>
  <c r="M104" s="1"/>
  <c r="AD103" a="1"/>
  <c r="AD103" s="1"/>
  <c r="V103" a="1"/>
  <c r="V103" s="1"/>
  <c r="N103" a="1"/>
  <c r="N103" s="1"/>
  <c r="AE102" a="1"/>
  <c r="AE102" s="1"/>
  <c r="W102" a="1"/>
  <c r="W102" s="1"/>
  <c r="O102" a="1"/>
  <c r="O102" s="1"/>
  <c r="G102" a="1"/>
  <c r="G102" s="1"/>
  <c r="X101" a="1"/>
  <c r="X101" s="1"/>
  <c r="P101" a="1"/>
  <c r="P101" s="1"/>
  <c r="H101" a="1"/>
  <c r="H101" s="1"/>
  <c r="Y100" a="1"/>
  <c r="Y100" s="1"/>
  <c r="Q100" a="1"/>
  <c r="Q100" s="1"/>
  <c r="I100" a="1"/>
  <c r="I100" s="1"/>
  <c r="Z99" a="1"/>
  <c r="Z99" s="1"/>
  <c r="R99" a="1"/>
  <c r="R99" s="1"/>
  <c r="J99" a="1"/>
  <c r="J99" s="1"/>
  <c r="AA98" a="1"/>
  <c r="AA98" s="1"/>
  <c r="S98" a="1"/>
  <c r="S98" s="1"/>
  <c r="K98" a="1"/>
  <c r="K98" s="1"/>
  <c r="AB97" a="1"/>
  <c r="AB97" s="1"/>
  <c r="T97" a="1"/>
  <c r="T97" s="1"/>
  <c r="L97" a="1"/>
  <c r="L97" s="1"/>
  <c r="AC96" a="1"/>
  <c r="AC96" s="1"/>
  <c r="U96" a="1"/>
  <c r="U96" s="1"/>
  <c r="M96" a="1"/>
  <c r="M96" s="1"/>
  <c r="AD95" a="1"/>
  <c r="AD95" s="1"/>
  <c r="V95" a="1"/>
  <c r="V95" s="1"/>
  <c r="R95" a="1"/>
  <c r="R95" s="1"/>
  <c r="J95" a="1"/>
  <c r="J95" s="1"/>
  <c r="L109" a="1"/>
  <c r="L109" s="1"/>
  <c r="AC108" a="1"/>
  <c r="AC108" s="1"/>
  <c r="U108" a="1"/>
  <c r="U108" s="1"/>
  <c r="M108" a="1"/>
  <c r="M108" s="1"/>
  <c r="AD107" a="1"/>
  <c r="AD107" s="1"/>
  <c r="V107" a="1"/>
  <c r="V107" s="1"/>
  <c r="N107" a="1"/>
  <c r="N107" s="1"/>
  <c r="AE106" a="1"/>
  <c r="AE106" s="1"/>
  <c r="V106" a="1"/>
  <c r="V106" s="1"/>
  <c r="N106" a="1"/>
  <c r="N106" s="1"/>
  <c r="AE105" a="1"/>
  <c r="AE105" s="1"/>
  <c r="W105" a="1"/>
  <c r="W105" s="1"/>
  <c r="O105" a="1"/>
  <c r="O105" s="1"/>
  <c r="G105" a="1"/>
  <c r="G105" s="1"/>
  <c r="X104" a="1"/>
  <c r="X104" s="1"/>
  <c r="P104" a="1"/>
  <c r="P104" s="1"/>
  <c r="H104" a="1"/>
  <c r="H104" s="1"/>
  <c r="Y103" a="1"/>
  <c r="Y103" s="1"/>
  <c r="Q103" a="1"/>
  <c r="Q103" s="1"/>
  <c r="I103" a="1"/>
  <c r="I103" s="1"/>
  <c r="Z102" a="1"/>
  <c r="Z102" s="1"/>
  <c r="R102" a="1"/>
  <c r="R102" s="1"/>
  <c r="J102" a="1"/>
  <c r="J102" s="1"/>
  <c r="AA101" a="1"/>
  <c r="AA101" s="1"/>
  <c r="S101" a="1"/>
  <c r="S101" s="1"/>
  <c r="K101" a="1"/>
  <c r="K101" s="1"/>
  <c r="AB100" a="1"/>
  <c r="AB100" s="1"/>
  <c r="T100" a="1"/>
  <c r="T100" s="1"/>
  <c r="L100" a="1"/>
  <c r="L100" s="1"/>
  <c r="AC99" a="1"/>
  <c r="AC99" s="1"/>
  <c r="U99" a="1"/>
  <c r="U99" s="1"/>
  <c r="M99" a="1"/>
  <c r="M99" s="1"/>
  <c r="AD98" a="1"/>
  <c r="AD98" s="1"/>
  <c r="V98" a="1"/>
  <c r="V98" s="1"/>
  <c r="N98" a="1"/>
  <c r="N98" s="1"/>
  <c r="AE97" a="1"/>
  <c r="AE97" s="1"/>
  <c r="W97" a="1"/>
  <c r="W97" s="1"/>
  <c r="O97" a="1"/>
  <c r="O97" s="1"/>
  <c r="G97" a="1"/>
  <c r="G97" s="1"/>
  <c r="X96" a="1"/>
  <c r="X96" s="1"/>
  <c r="P96" a="1"/>
  <c r="P96" s="1"/>
  <c r="H96" a="1"/>
  <c r="H96" s="1"/>
  <c r="Y95" a="1"/>
  <c r="Y95" s="1"/>
  <c r="Q95" a="1"/>
  <c r="Q95" s="1"/>
  <c r="I95" a="1"/>
  <c r="I95" s="1"/>
  <c r="Z94" a="1"/>
  <c r="Z94" s="1"/>
  <c r="R94" a="1"/>
  <c r="R94" s="1"/>
  <c r="J94" a="1"/>
  <c r="J94" s="1"/>
  <c r="AA93" a="1"/>
  <c r="AA93" s="1"/>
  <c r="S93" a="1"/>
  <c r="S93" s="1"/>
  <c r="Y106" a="1"/>
  <c r="Y106" s="1"/>
  <c r="Q106" a="1"/>
  <c r="Q106" s="1"/>
  <c r="I106" a="1"/>
  <c r="I106" s="1"/>
  <c r="Z105" a="1"/>
  <c r="Z105" s="1"/>
  <c r="R105" a="1"/>
  <c r="R105" s="1"/>
  <c r="J105" a="1"/>
  <c r="J105" s="1"/>
  <c r="AA104" a="1"/>
  <c r="AA104" s="1"/>
  <c r="S104" a="1"/>
  <c r="S104" s="1"/>
  <c r="K104" a="1"/>
  <c r="K104" s="1"/>
  <c r="AB103" a="1"/>
  <c r="AB103" s="1"/>
  <c r="T103" a="1"/>
  <c r="T103" s="1"/>
  <c r="L103" a="1"/>
  <c r="L103" s="1"/>
  <c r="AC102" a="1"/>
  <c r="AC102" s="1"/>
  <c r="U102" a="1"/>
  <c r="U102" s="1"/>
  <c r="M102" a="1"/>
  <c r="M102" s="1"/>
  <c r="AD101" a="1"/>
  <c r="AD101" s="1"/>
  <c r="V101" a="1"/>
  <c r="V101" s="1"/>
  <c r="N101" a="1"/>
  <c r="N101" s="1"/>
  <c r="AE100" a="1"/>
  <c r="AE100" s="1"/>
  <c r="W100" a="1"/>
  <c r="W100" s="1"/>
  <c r="O100" a="1"/>
  <c r="O100" s="1"/>
  <c r="G100" a="1"/>
  <c r="G100" s="1"/>
  <c r="X99" a="1"/>
  <c r="X99" s="1"/>
  <c r="P99" a="1"/>
  <c r="P99" s="1"/>
  <c r="H99" a="1"/>
  <c r="H99" s="1"/>
  <c r="Y98" a="1"/>
  <c r="Y98" s="1"/>
  <c r="Q98" a="1"/>
  <c r="Q98" s="1"/>
  <c r="I98" a="1"/>
  <c r="I98" s="1"/>
  <c r="Z97" a="1"/>
  <c r="Z97" s="1"/>
  <c r="R97" a="1"/>
  <c r="R97" s="1"/>
  <c r="J97" a="1"/>
  <c r="J97" s="1"/>
  <c r="AA96" a="1"/>
  <c r="AA96" s="1"/>
  <c r="S96" a="1"/>
  <c r="S96" s="1"/>
  <c r="K96" a="1"/>
  <c r="K96" s="1"/>
  <c r="AB95" a="1"/>
  <c r="AB95" s="1"/>
  <c r="J109" a="1"/>
  <c r="J109" s="1"/>
  <c r="AA108" a="1"/>
  <c r="AA108" s="1"/>
  <c r="S108" a="1"/>
  <c r="S108" s="1"/>
  <c r="K108" a="1"/>
  <c r="K108" s="1"/>
  <c r="AB107" a="1"/>
  <c r="AB107" s="1"/>
  <c r="T107" a="1"/>
  <c r="T107" s="1"/>
  <c r="L107" a="1"/>
  <c r="L107" s="1"/>
  <c r="AC106" a="1"/>
  <c r="AC106" s="1"/>
  <c r="T106" a="1"/>
  <c r="T106" s="1"/>
  <c r="L106" a="1"/>
  <c r="L106" s="1"/>
  <c r="AC105" a="1"/>
  <c r="AC105" s="1"/>
  <c r="U105" a="1"/>
  <c r="U105" s="1"/>
  <c r="M105" a="1"/>
  <c r="M105" s="1"/>
  <c r="AD104" a="1"/>
  <c r="AD104" s="1"/>
  <c r="V104" a="1"/>
  <c r="V104" s="1"/>
  <c r="N104" a="1"/>
  <c r="N104" s="1"/>
  <c r="AE103" a="1"/>
  <c r="AE103" s="1"/>
  <c r="W103" a="1"/>
  <c r="W103" s="1"/>
  <c r="O103" a="1"/>
  <c r="O103" s="1"/>
  <c r="G103" a="1"/>
  <c r="G103" s="1"/>
  <c r="X102" a="1"/>
  <c r="X102" s="1"/>
  <c r="P102" a="1"/>
  <c r="P102" s="1"/>
  <c r="H102" a="1"/>
  <c r="H102" s="1"/>
  <c r="Y101" a="1"/>
  <c r="Y101" s="1"/>
  <c r="Q101" a="1"/>
  <c r="Q101" s="1"/>
  <c r="I101" a="1"/>
  <c r="I101" s="1"/>
  <c r="Z100" a="1"/>
  <c r="Z100" s="1"/>
  <c r="R100" a="1"/>
  <c r="R100" s="1"/>
  <c r="J100" a="1"/>
  <c r="J100" s="1"/>
  <c r="AA99" a="1"/>
  <c r="AA99" s="1"/>
  <c r="S99" a="1"/>
  <c r="S99" s="1"/>
  <c r="K99" a="1"/>
  <c r="K99" s="1"/>
  <c r="AB98" a="1"/>
  <c r="AB98" s="1"/>
  <c r="T98" a="1"/>
  <c r="T98" s="1"/>
  <c r="L98" a="1"/>
  <c r="L98" s="1"/>
  <c r="AC97" a="1"/>
  <c r="AC97" s="1"/>
  <c r="U97" a="1"/>
  <c r="U97" s="1"/>
  <c r="M97" a="1"/>
  <c r="M97" s="1"/>
  <c r="AD96" a="1"/>
  <c r="AD96" s="1"/>
  <c r="V96" a="1"/>
  <c r="V96" s="1"/>
  <c r="N96" a="1"/>
  <c r="N96" s="1"/>
  <c r="AE95" a="1"/>
  <c r="AE95" s="1"/>
  <c r="W95" a="1"/>
  <c r="W95" s="1"/>
  <c r="O95" a="1"/>
  <c r="O95" s="1"/>
  <c r="G95" a="1"/>
  <c r="G95" s="1"/>
  <c r="X94" a="1"/>
  <c r="X94" s="1"/>
  <c r="P94" a="1"/>
  <c r="P94" s="1"/>
  <c r="H94" a="1"/>
  <c r="H94" s="1"/>
  <c r="Y93" a="1"/>
  <c r="Y93" s="1"/>
  <c r="Q93" a="1"/>
  <c r="Q93" s="1"/>
  <c r="W106" a="1"/>
  <c r="W106" s="1"/>
  <c r="O106" a="1"/>
  <c r="O106" s="1"/>
  <c r="G106" a="1"/>
  <c r="G106" s="1"/>
  <c r="X105" a="1"/>
  <c r="X105" s="1"/>
  <c r="P105" a="1"/>
  <c r="P105" s="1"/>
  <c r="H105" a="1"/>
  <c r="H105" s="1"/>
  <c r="Y104" a="1"/>
  <c r="Y104" s="1"/>
  <c r="Q104" a="1"/>
  <c r="Q104" s="1"/>
  <c r="I104" a="1"/>
  <c r="I104" s="1"/>
  <c r="Z103" a="1"/>
  <c r="Z103" s="1"/>
  <c r="R103" a="1"/>
  <c r="R103" s="1"/>
  <c r="J103" a="1"/>
  <c r="J103" s="1"/>
  <c r="AA102" a="1"/>
  <c r="AA102" s="1"/>
  <c r="S102" a="1"/>
  <c r="S102" s="1"/>
  <c r="K102" a="1"/>
  <c r="K102" s="1"/>
  <c r="AB101" a="1"/>
  <c r="AB101" s="1"/>
  <c r="T101" a="1"/>
  <c r="T101" s="1"/>
  <c r="L101" a="1"/>
  <c r="L101" s="1"/>
  <c r="AC100" a="1"/>
  <c r="AC100" s="1"/>
  <c r="U100" a="1"/>
  <c r="U100" s="1"/>
  <c r="M100" a="1"/>
  <c r="M100" s="1"/>
  <c r="AD99" a="1"/>
  <c r="AD99" s="1"/>
  <c r="V99" a="1"/>
  <c r="V99" s="1"/>
  <c r="N99" a="1"/>
  <c r="N99" s="1"/>
  <c r="AE98" a="1"/>
  <c r="AE98" s="1"/>
  <c r="W98" a="1"/>
  <c r="W98" s="1"/>
  <c r="O98" a="1"/>
  <c r="O98" s="1"/>
  <c r="G98" a="1"/>
  <c r="G98" s="1"/>
  <c r="X97" a="1"/>
  <c r="X97" s="1"/>
  <c r="P97" a="1"/>
  <c r="P97" s="1"/>
  <c r="H97" a="1"/>
  <c r="H97" s="1"/>
  <c r="Y96" a="1"/>
  <c r="Y96" s="1"/>
  <c r="Q96" a="1"/>
  <c r="Q96" s="1"/>
  <c r="I96" a="1"/>
  <c r="I96" s="1"/>
  <c r="Z95" a="1"/>
  <c r="Z95" s="1"/>
  <c r="X95" a="1"/>
  <c r="X95" s="1"/>
  <c r="AE94" a="1"/>
  <c r="AE94" s="1"/>
  <c r="W94" a="1"/>
  <c r="W94" s="1"/>
  <c r="O94" a="1"/>
  <c r="O94" s="1"/>
  <c r="G94" a="1"/>
  <c r="G94" s="1"/>
  <c r="X93" a="1"/>
  <c r="X93" s="1"/>
  <c r="P93" a="1"/>
  <c r="P93" s="1"/>
  <c r="H93" a="1"/>
  <c r="H93" s="1"/>
  <c r="Y92" a="1"/>
  <c r="Y92" s="1"/>
  <c r="Q92" a="1"/>
  <c r="Q92" s="1"/>
  <c r="I92" a="1"/>
  <c r="I92" s="1"/>
  <c r="Z91" a="1"/>
  <c r="Z91" s="1"/>
  <c r="R91" a="1"/>
  <c r="R91" s="1"/>
  <c r="J91" a="1"/>
  <c r="J91" s="1"/>
  <c r="AA90" a="1"/>
  <c r="AA90" s="1"/>
  <c r="S90" a="1"/>
  <c r="S90" s="1"/>
  <c r="K90" a="1"/>
  <c r="K90" s="1"/>
  <c r="AB89" a="1"/>
  <c r="AB89" s="1"/>
  <c r="T89" a="1"/>
  <c r="T89" s="1"/>
  <c r="L89" a="1"/>
  <c r="L89" s="1"/>
  <c r="AC88" a="1"/>
  <c r="AC88" s="1"/>
  <c r="U88" a="1"/>
  <c r="U88" s="1"/>
  <c r="M88" a="1"/>
  <c r="M88" s="1"/>
  <c r="AD87" a="1"/>
  <c r="AD87" s="1"/>
  <c r="V87" a="1"/>
  <c r="V87" s="1"/>
  <c r="N87" a="1"/>
  <c r="N87" s="1"/>
  <c r="AE86" a="1"/>
  <c r="AE86" s="1"/>
  <c r="W86" a="1"/>
  <c r="W86" s="1"/>
  <c r="O86" a="1"/>
  <c r="O86" s="1"/>
  <c r="G86" a="1"/>
  <c r="G86" s="1"/>
  <c r="X85" a="1"/>
  <c r="X85" s="1"/>
  <c r="P85" a="1"/>
  <c r="P85" s="1"/>
  <c r="H85" a="1"/>
  <c r="H85" s="1"/>
  <c r="Y84" a="1"/>
  <c r="Y84" s="1"/>
  <c r="Q84" a="1"/>
  <c r="Q84" s="1"/>
  <c r="I84" a="1"/>
  <c r="I84" s="1"/>
  <c r="Z83" a="1"/>
  <c r="Z83" s="1"/>
  <c r="R83" a="1"/>
  <c r="R83" s="1"/>
  <c r="J83" a="1"/>
  <c r="J83" s="1"/>
  <c r="AA82" a="1"/>
  <c r="AA82" s="1"/>
  <c r="S82" a="1"/>
  <c r="S82" s="1"/>
  <c r="K82" a="1"/>
  <c r="K82" s="1"/>
  <c r="AB81" a="1"/>
  <c r="AB81" s="1"/>
  <c r="T81" a="1"/>
  <c r="T81" s="1"/>
  <c r="L81" a="1"/>
  <c r="L81" s="1"/>
  <c r="AC80" a="1"/>
  <c r="AC80" s="1"/>
  <c r="U80" a="1"/>
  <c r="U80" s="1"/>
  <c r="M80" a="1"/>
  <c r="M80" s="1"/>
  <c r="AD78" a="1"/>
  <c r="AD78" s="1"/>
  <c r="V78" a="1"/>
  <c r="V78" s="1"/>
  <c r="N78" a="1"/>
  <c r="N78" s="1"/>
  <c r="AE77" a="1"/>
  <c r="AE77" s="1"/>
  <c r="U77" a="1"/>
  <c r="U77" s="1"/>
  <c r="M77" a="1"/>
  <c r="M77" s="1"/>
  <c r="AD76" a="1"/>
  <c r="AD76" s="1"/>
  <c r="V76" a="1"/>
  <c r="V76" s="1"/>
  <c r="N76" a="1"/>
  <c r="N76" s="1"/>
  <c r="AE75" a="1"/>
  <c r="AE75" s="1"/>
  <c r="W75" a="1"/>
  <c r="W75" s="1"/>
  <c r="O75" a="1"/>
  <c r="O75" s="1"/>
  <c r="G75" a="1"/>
  <c r="G75" s="1"/>
  <c r="X74" a="1"/>
  <c r="X74" s="1"/>
  <c r="P74" a="1"/>
  <c r="P74" s="1"/>
  <c r="H74" a="1"/>
  <c r="H74" s="1"/>
  <c r="Y73" a="1"/>
  <c r="Y73" s="1"/>
  <c r="O73" a="1"/>
  <c r="O73" s="1"/>
  <c r="I93" a="1"/>
  <c r="I93" s="1"/>
  <c r="Z92" a="1"/>
  <c r="Z92" s="1"/>
  <c r="R92" a="1"/>
  <c r="R92" s="1"/>
  <c r="J92" a="1"/>
  <c r="J92" s="1"/>
  <c r="AA91" a="1"/>
  <c r="AA91" s="1"/>
  <c r="S91" a="1"/>
  <c r="S91" s="1"/>
  <c r="K91" a="1"/>
  <c r="K91" s="1"/>
  <c r="AB90" a="1"/>
  <c r="AB90" s="1"/>
  <c r="T90" a="1"/>
  <c r="T90" s="1"/>
  <c r="L90" a="1"/>
  <c r="L90" s="1"/>
  <c r="AC89" a="1"/>
  <c r="AC89" s="1"/>
  <c r="U89" a="1"/>
  <c r="U89" s="1"/>
  <c r="M89" a="1"/>
  <c r="M89" s="1"/>
  <c r="AD88" a="1"/>
  <c r="AD88" s="1"/>
  <c r="V88" a="1"/>
  <c r="V88" s="1"/>
  <c r="N88" a="1"/>
  <c r="N88" s="1"/>
  <c r="AE87" a="1"/>
  <c r="AE87" s="1"/>
  <c r="W87" a="1"/>
  <c r="W87" s="1"/>
  <c r="O87" a="1"/>
  <c r="O87" s="1"/>
  <c r="G87" a="1"/>
  <c r="G87" s="1"/>
  <c r="X86" a="1"/>
  <c r="X86" s="1"/>
  <c r="P86" a="1"/>
  <c r="P86" s="1"/>
  <c r="H86" a="1"/>
  <c r="H86" s="1"/>
  <c r="Y85" a="1"/>
  <c r="Y85" s="1"/>
  <c r="Q85" a="1"/>
  <c r="Q85" s="1"/>
  <c r="I85" a="1"/>
  <c r="I85" s="1"/>
  <c r="Z84" a="1"/>
  <c r="Z84" s="1"/>
  <c r="R84" a="1"/>
  <c r="R84" s="1"/>
  <c r="J84" a="1"/>
  <c r="J84" s="1"/>
  <c r="AA83" a="1"/>
  <c r="AA83" s="1"/>
  <c r="S83" a="1"/>
  <c r="S83" s="1"/>
  <c r="K83" a="1"/>
  <c r="K83" s="1"/>
  <c r="AB82" a="1"/>
  <c r="AB82" s="1"/>
  <c r="T82" a="1"/>
  <c r="T82" s="1"/>
  <c r="L82" a="1"/>
  <c r="L82" s="1"/>
  <c r="AC81" a="1"/>
  <c r="AC81" s="1"/>
  <c r="U81" a="1"/>
  <c r="U81" s="1"/>
  <c r="M81" a="1"/>
  <c r="M81" s="1"/>
  <c r="AD80" a="1"/>
  <c r="AD80" s="1"/>
  <c r="V80" a="1"/>
  <c r="V80" s="1"/>
  <c r="N80" a="1"/>
  <c r="N80" s="1"/>
  <c r="AE78" a="1"/>
  <c r="AE78" s="1"/>
  <c r="W78" a="1"/>
  <c r="W78" s="1"/>
  <c r="O78" a="1"/>
  <c r="O78" s="1"/>
  <c r="G78" a="1"/>
  <c r="G78" s="1"/>
  <c r="X77" a="1"/>
  <c r="X77" s="1"/>
  <c r="P77" a="1"/>
  <c r="P77" s="1"/>
  <c r="H77" a="1"/>
  <c r="H77" s="1"/>
  <c r="Y76" a="1"/>
  <c r="Y76" s="1"/>
  <c r="Q76" a="1"/>
  <c r="Q76" s="1"/>
  <c r="I76" a="1"/>
  <c r="I76" s="1"/>
  <c r="Z75" a="1"/>
  <c r="Z75" s="1"/>
  <c r="R75" a="1"/>
  <c r="R75" s="1"/>
  <c r="J75" a="1"/>
  <c r="J75" s="1"/>
  <c r="AA74" a="1"/>
  <c r="AA74" s="1"/>
  <c r="S74" a="1"/>
  <c r="S74" s="1"/>
  <c r="K74" a="1"/>
  <c r="K74" s="1"/>
  <c r="AB73" a="1"/>
  <c r="AB73" s="1"/>
  <c r="T73" a="1"/>
  <c r="T73" s="1"/>
  <c r="L73" a="1"/>
  <c r="L73" s="1"/>
  <c r="M73" a="1"/>
  <c r="M73" s="1"/>
  <c r="P95" a="1"/>
  <c r="P95" s="1"/>
  <c r="H95" a="1"/>
  <c r="H95" s="1"/>
  <c r="Y94" a="1"/>
  <c r="Y94" s="1"/>
  <c r="Q94" a="1"/>
  <c r="Q94" s="1"/>
  <c r="I94" a="1"/>
  <c r="I94" s="1"/>
  <c r="Z93" a="1"/>
  <c r="Z93" s="1"/>
  <c r="R93" a="1"/>
  <c r="R93" s="1"/>
  <c r="J93" a="1"/>
  <c r="J93" s="1"/>
  <c r="AA92" a="1"/>
  <c r="AA92" s="1"/>
  <c r="S92" a="1"/>
  <c r="S92" s="1"/>
  <c r="K92" a="1"/>
  <c r="K92" s="1"/>
  <c r="AB91" a="1"/>
  <c r="AB91" s="1"/>
  <c r="T91" a="1"/>
  <c r="T91" s="1"/>
  <c r="L91" a="1"/>
  <c r="L91" s="1"/>
  <c r="AC90" a="1"/>
  <c r="AC90" s="1"/>
  <c r="U90" a="1"/>
  <c r="U90" s="1"/>
  <c r="M90" a="1"/>
  <c r="M90" s="1"/>
  <c r="AD89" a="1"/>
  <c r="AD89" s="1"/>
  <c r="V89" a="1"/>
  <c r="V89" s="1"/>
  <c r="N89" a="1"/>
  <c r="N89" s="1"/>
  <c r="AE88" a="1"/>
  <c r="AE88" s="1"/>
  <c r="W88" a="1"/>
  <c r="W88" s="1"/>
  <c r="O88" a="1"/>
  <c r="O88" s="1"/>
  <c r="G88" a="1"/>
  <c r="G88" s="1"/>
  <c r="X87" a="1"/>
  <c r="X87" s="1"/>
  <c r="P87" a="1"/>
  <c r="P87" s="1"/>
  <c r="H87" a="1"/>
  <c r="H87" s="1"/>
  <c r="Y86" a="1"/>
  <c r="Y86" s="1"/>
  <c r="Q86" a="1"/>
  <c r="Q86" s="1"/>
  <c r="I86" a="1"/>
  <c r="I86" s="1"/>
  <c r="Z85" a="1"/>
  <c r="Z85" s="1"/>
  <c r="R85" a="1"/>
  <c r="R85" s="1"/>
  <c r="J85" a="1"/>
  <c r="J85" s="1"/>
  <c r="AA84" a="1"/>
  <c r="AA84" s="1"/>
  <c r="S84" a="1"/>
  <c r="S84" s="1"/>
  <c r="K84" a="1"/>
  <c r="K84" s="1"/>
  <c r="AB83" a="1"/>
  <c r="AB83" s="1"/>
  <c r="T83" a="1"/>
  <c r="T83" s="1"/>
  <c r="L83" a="1"/>
  <c r="L83" s="1"/>
  <c r="AC82" a="1"/>
  <c r="AC82" s="1"/>
  <c r="U82" a="1"/>
  <c r="U82" s="1"/>
  <c r="M82" a="1"/>
  <c r="M82" s="1"/>
  <c r="AD81" a="1"/>
  <c r="AD81" s="1"/>
  <c r="V81" a="1"/>
  <c r="V81" s="1"/>
  <c r="N81" a="1"/>
  <c r="N81" s="1"/>
  <c r="AE80" a="1"/>
  <c r="AE80" s="1"/>
  <c r="W80" a="1"/>
  <c r="W80" s="1"/>
  <c r="O80" a="1"/>
  <c r="O80" s="1"/>
  <c r="G80" a="1"/>
  <c r="G80" s="1"/>
  <c r="X78" a="1"/>
  <c r="X78" s="1"/>
  <c r="P78" a="1"/>
  <c r="P78" s="1"/>
  <c r="H78" a="1"/>
  <c r="H78" s="1"/>
  <c r="W77" a="1"/>
  <c r="W77" s="1"/>
  <c r="O77" a="1"/>
  <c r="O77" s="1"/>
  <c r="G77" a="1"/>
  <c r="G77" s="1"/>
  <c r="X76" a="1"/>
  <c r="X76" s="1"/>
  <c r="P76" a="1"/>
  <c r="P76" s="1"/>
  <c r="H76" a="1"/>
  <c r="H76" s="1"/>
  <c r="Y75" a="1"/>
  <c r="Y75" s="1"/>
  <c r="Q75" a="1"/>
  <c r="Q75" s="1"/>
  <c r="I75" a="1"/>
  <c r="I75" s="1"/>
  <c r="Z74" a="1"/>
  <c r="Z74" s="1"/>
  <c r="R74" a="1"/>
  <c r="R74" s="1"/>
  <c r="J74" a="1"/>
  <c r="J74" s="1"/>
  <c r="AA73" a="1"/>
  <c r="AA73" s="1"/>
  <c r="S73" a="1"/>
  <c r="S73" s="1"/>
  <c r="K93" a="1"/>
  <c r="K93" s="1"/>
  <c r="AB92" a="1"/>
  <c r="AB92" s="1"/>
  <c r="T92" a="1"/>
  <c r="T92" s="1"/>
  <c r="L92" a="1"/>
  <c r="L92" s="1"/>
  <c r="AC91" a="1"/>
  <c r="AC91" s="1"/>
  <c r="U91" a="1"/>
  <c r="U91" s="1"/>
  <c r="M91" a="1"/>
  <c r="M91" s="1"/>
  <c r="AD90" a="1"/>
  <c r="AD90" s="1"/>
  <c r="V90" a="1"/>
  <c r="V90" s="1"/>
  <c r="N90" a="1"/>
  <c r="N90" s="1"/>
  <c r="AE89" a="1"/>
  <c r="AE89" s="1"/>
  <c r="W89" a="1"/>
  <c r="W89" s="1"/>
  <c r="O89" a="1"/>
  <c r="O89" s="1"/>
  <c r="G89" a="1"/>
  <c r="G89" s="1"/>
  <c r="X88" a="1"/>
  <c r="X88" s="1"/>
  <c r="P88" a="1"/>
  <c r="P88" s="1"/>
  <c r="H88" a="1"/>
  <c r="H88" s="1"/>
  <c r="Y87" a="1"/>
  <c r="Y87" s="1"/>
  <c r="Q87" a="1"/>
  <c r="Q87" s="1"/>
  <c r="I87" a="1"/>
  <c r="I87" s="1"/>
  <c r="Z86" a="1"/>
  <c r="Z86" s="1"/>
  <c r="R86" a="1"/>
  <c r="R86" s="1"/>
  <c r="J86" a="1"/>
  <c r="J86" s="1"/>
  <c r="AA85" a="1"/>
  <c r="AA85" s="1"/>
  <c r="S85" a="1"/>
  <c r="S85" s="1"/>
  <c r="K85" a="1"/>
  <c r="K85" s="1"/>
  <c r="AB84" a="1"/>
  <c r="AB84" s="1"/>
  <c r="T84" a="1"/>
  <c r="T84" s="1"/>
  <c r="L84" a="1"/>
  <c r="L84" s="1"/>
  <c r="AC83" a="1"/>
  <c r="AC83" s="1"/>
  <c r="U83" a="1"/>
  <c r="U83" s="1"/>
  <c r="M83" a="1"/>
  <c r="M83" s="1"/>
  <c r="AD82" a="1"/>
  <c r="AD82" s="1"/>
  <c r="V82" a="1"/>
  <c r="V82" s="1"/>
  <c r="N82" a="1"/>
  <c r="N82" s="1"/>
  <c r="AE81" a="1"/>
  <c r="AE81" s="1"/>
  <c r="W81" a="1"/>
  <c r="W81" s="1"/>
  <c r="O81" a="1"/>
  <c r="O81" s="1"/>
  <c r="G81" a="1"/>
  <c r="G81" s="1"/>
  <c r="X80" a="1"/>
  <c r="X80" s="1"/>
  <c r="P80" a="1"/>
  <c r="P80" s="1"/>
  <c r="H80" a="1"/>
  <c r="H80" s="1"/>
  <c r="Y78" a="1"/>
  <c r="Y78" s="1"/>
  <c r="Q78" a="1"/>
  <c r="Q78" s="1"/>
  <c r="I78" a="1"/>
  <c r="I78" s="1"/>
  <c r="Z77" a="1"/>
  <c r="Z77" s="1"/>
  <c r="R77" a="1"/>
  <c r="R77" s="1"/>
  <c r="J77" a="1"/>
  <c r="J77" s="1"/>
  <c r="AA76" a="1"/>
  <c r="AA76" s="1"/>
  <c r="S76" a="1"/>
  <c r="S76" s="1"/>
  <c r="K76" a="1"/>
  <c r="K76" s="1"/>
  <c r="AB75" a="1"/>
  <c r="AB75" s="1"/>
  <c r="T75" a="1"/>
  <c r="T75" s="1"/>
  <c r="L75" a="1"/>
  <c r="L75" s="1"/>
  <c r="AC74" a="1"/>
  <c r="AC74" s="1"/>
  <c r="U74" a="1"/>
  <c r="U74" s="1"/>
  <c r="M74" a="1"/>
  <c r="M74" s="1"/>
  <c r="AD73" a="1"/>
  <c r="AD73" s="1"/>
  <c r="V73" a="1"/>
  <c r="V73" s="1"/>
  <c r="N73" a="1"/>
  <c r="N73" s="1"/>
  <c r="Q73" a="1"/>
  <c r="Q73" s="1"/>
  <c r="N95" a="1"/>
  <c r="N95" s="1"/>
  <c r="AA94" a="1"/>
  <c r="AA94" s="1"/>
  <c r="S94" a="1"/>
  <c r="S94" s="1"/>
  <c r="K94" a="1"/>
  <c r="K94" s="1"/>
  <c r="AB93" a="1"/>
  <c r="AB93" s="1"/>
  <c r="T93" a="1"/>
  <c r="T93" s="1"/>
  <c r="L93" a="1"/>
  <c r="L93" s="1"/>
  <c r="AC92" a="1"/>
  <c r="AC92" s="1"/>
  <c r="U92" a="1"/>
  <c r="U92" s="1"/>
  <c r="M92" a="1"/>
  <c r="M92" s="1"/>
  <c r="AD91" a="1"/>
  <c r="AD91" s="1"/>
  <c r="V91" a="1"/>
  <c r="V91" s="1"/>
  <c r="N91" a="1"/>
  <c r="N91" s="1"/>
  <c r="AE90" a="1"/>
  <c r="AE90" s="1"/>
  <c r="W90" a="1"/>
  <c r="W90" s="1"/>
  <c r="O90" a="1"/>
  <c r="O90" s="1"/>
  <c r="G90" a="1"/>
  <c r="G90" s="1"/>
  <c r="X89" a="1"/>
  <c r="X89" s="1"/>
  <c r="P89" a="1"/>
  <c r="P89" s="1"/>
  <c r="H89" a="1"/>
  <c r="H89" s="1"/>
  <c r="Y88" a="1"/>
  <c r="Y88" s="1"/>
  <c r="Q88" a="1"/>
  <c r="Q88" s="1"/>
  <c r="I88" a="1"/>
  <c r="I88" s="1"/>
  <c r="Z87" a="1"/>
  <c r="Z87" s="1"/>
  <c r="R87" a="1"/>
  <c r="R87" s="1"/>
  <c r="J87" a="1"/>
  <c r="J87" s="1"/>
  <c r="AA86" a="1"/>
  <c r="AA86" s="1"/>
  <c r="S86" a="1"/>
  <c r="S86" s="1"/>
  <c r="K86" a="1"/>
  <c r="K86" s="1"/>
  <c r="AB85" a="1"/>
  <c r="AB85" s="1"/>
  <c r="T85" a="1"/>
  <c r="T85" s="1"/>
  <c r="L85" a="1"/>
  <c r="L85" s="1"/>
  <c r="AC84" a="1"/>
  <c r="AC84" s="1"/>
  <c r="U84" a="1"/>
  <c r="U84" s="1"/>
  <c r="M84" a="1"/>
  <c r="M84" s="1"/>
  <c r="AD83" a="1"/>
  <c r="AD83" s="1"/>
  <c r="V83" a="1"/>
  <c r="V83" s="1"/>
  <c r="N83" a="1"/>
  <c r="N83" s="1"/>
  <c r="AE82" a="1"/>
  <c r="AE82" s="1"/>
  <c r="W82" a="1"/>
  <c r="W82" s="1"/>
  <c r="O82" a="1"/>
  <c r="O82" s="1"/>
  <c r="G82" a="1"/>
  <c r="G82" s="1"/>
  <c r="X81" a="1"/>
  <c r="X81" s="1"/>
  <c r="P81" a="1"/>
  <c r="P81" s="1"/>
  <c r="H81" a="1"/>
  <c r="H81" s="1"/>
  <c r="Y80" a="1"/>
  <c r="Y80" s="1"/>
  <c r="Q80" a="1"/>
  <c r="Q80" s="1"/>
  <c r="I80" a="1"/>
  <c r="I80" s="1"/>
  <c r="Z78" a="1"/>
  <c r="Z78" s="1"/>
  <c r="R78" a="1"/>
  <c r="R78" s="1"/>
  <c r="J78" a="1"/>
  <c r="J78" s="1"/>
  <c r="Y77" a="1"/>
  <c r="Y77" s="1"/>
  <c r="Q77" a="1"/>
  <c r="Q77" s="1"/>
  <c r="I77" a="1"/>
  <c r="I77" s="1"/>
  <c r="Z76" a="1"/>
  <c r="Z76" s="1"/>
  <c r="R76" a="1"/>
  <c r="R76" s="1"/>
  <c r="J76" a="1"/>
  <c r="J76" s="1"/>
  <c r="AA75" a="1"/>
  <c r="AA75" s="1"/>
  <c r="S75" a="1"/>
  <c r="S75" s="1"/>
  <c r="K75" a="1"/>
  <c r="K75" s="1"/>
  <c r="AB74" a="1"/>
  <c r="AB74" s="1"/>
  <c r="T74" a="1"/>
  <c r="T74" s="1"/>
  <c r="L74" a="1"/>
  <c r="L74" s="1"/>
  <c r="AC73" a="1"/>
  <c r="AC73" s="1"/>
  <c r="U73" a="1"/>
  <c r="U73" s="1"/>
  <c r="G73" a="1"/>
  <c r="G73" s="1"/>
  <c r="AD92" a="1"/>
  <c r="AD92" s="1"/>
  <c r="V92" a="1"/>
  <c r="V92" s="1"/>
  <c r="N92" a="1"/>
  <c r="N92" s="1"/>
  <c r="AE91" a="1"/>
  <c r="AE91" s="1"/>
  <c r="W91" a="1"/>
  <c r="W91" s="1"/>
  <c r="O91" a="1"/>
  <c r="O91" s="1"/>
  <c r="G91" a="1"/>
  <c r="G91" s="1"/>
  <c r="X90" a="1"/>
  <c r="X90" s="1"/>
  <c r="P90" a="1"/>
  <c r="P90" s="1"/>
  <c r="H90" a="1"/>
  <c r="H90" s="1"/>
  <c r="Y89" a="1"/>
  <c r="Y89" s="1"/>
  <c r="Q89" a="1"/>
  <c r="Q89" s="1"/>
  <c r="I89" a="1"/>
  <c r="I89" s="1"/>
  <c r="Z88" a="1"/>
  <c r="Z88" s="1"/>
  <c r="R88" a="1"/>
  <c r="R88" s="1"/>
  <c r="J88" a="1"/>
  <c r="J88" s="1"/>
  <c r="AA87" a="1"/>
  <c r="AA87" s="1"/>
  <c r="S87" a="1"/>
  <c r="S87" s="1"/>
  <c r="K87" a="1"/>
  <c r="K87" s="1"/>
  <c r="AB86" a="1"/>
  <c r="AB86" s="1"/>
  <c r="T86" a="1"/>
  <c r="T86" s="1"/>
  <c r="L86" a="1"/>
  <c r="L86" s="1"/>
  <c r="AC85" a="1"/>
  <c r="AC85" s="1"/>
  <c r="U85" a="1"/>
  <c r="U85" s="1"/>
  <c r="M85" a="1"/>
  <c r="M85" s="1"/>
  <c r="AD84" a="1"/>
  <c r="AD84" s="1"/>
  <c r="V84" a="1"/>
  <c r="V84" s="1"/>
  <c r="N84" a="1"/>
  <c r="N84" s="1"/>
  <c r="AE83" a="1"/>
  <c r="AE83" s="1"/>
  <c r="W83" a="1"/>
  <c r="W83" s="1"/>
  <c r="O83" a="1"/>
  <c r="O83" s="1"/>
  <c r="G83" a="1"/>
  <c r="G83" s="1"/>
  <c r="X82" a="1"/>
  <c r="X82" s="1"/>
  <c r="P82" a="1"/>
  <c r="P82" s="1"/>
  <c r="H82" a="1"/>
  <c r="H82" s="1"/>
  <c r="Y81" a="1"/>
  <c r="Y81" s="1"/>
  <c r="Q81" a="1"/>
  <c r="Q81" s="1"/>
  <c r="I81" a="1"/>
  <c r="I81" s="1"/>
  <c r="Z80" a="1"/>
  <c r="Z80" s="1"/>
  <c r="R80" a="1"/>
  <c r="R80" s="1"/>
  <c r="J80" a="1"/>
  <c r="J80" s="1"/>
  <c r="AA78" a="1"/>
  <c r="AA78" s="1"/>
  <c r="S78" a="1"/>
  <c r="S78" s="1"/>
  <c r="K78" a="1"/>
  <c r="K78" s="1"/>
  <c r="AB77" a="1"/>
  <c r="AB77" s="1"/>
  <c r="T77" a="1"/>
  <c r="T77" s="1"/>
  <c r="L77" a="1"/>
  <c r="L77" s="1"/>
  <c r="AC76" a="1"/>
  <c r="AC76" s="1"/>
  <c r="U76" a="1"/>
  <c r="U76" s="1"/>
  <c r="M76" a="1"/>
  <c r="M76" s="1"/>
  <c r="AD75" a="1"/>
  <c r="AD75" s="1"/>
  <c r="V75" a="1"/>
  <c r="V75" s="1"/>
  <c r="N75" a="1"/>
  <c r="N75" s="1"/>
  <c r="AE74" a="1"/>
  <c r="AE74" s="1"/>
  <c r="W74" a="1"/>
  <c r="W74" s="1"/>
  <c r="O74" a="1"/>
  <c r="O74" s="1"/>
  <c r="G74" a="1"/>
  <c r="G74" s="1"/>
  <c r="X73" a="1"/>
  <c r="X73" s="1"/>
  <c r="P73" a="1"/>
  <c r="P73" s="1"/>
  <c r="H73" a="1"/>
  <c r="H73" s="1"/>
  <c r="T95" a="1"/>
  <c r="T95" s="1"/>
  <c r="L95" a="1"/>
  <c r="L95" s="1"/>
  <c r="AC94" a="1"/>
  <c r="AC94" s="1"/>
  <c r="U94" a="1"/>
  <c r="U94" s="1"/>
  <c r="M94" a="1"/>
  <c r="M94" s="1"/>
  <c r="AD93" a="1"/>
  <c r="AD93" s="1"/>
  <c r="V93" a="1"/>
  <c r="V93" s="1"/>
  <c r="N93" a="1"/>
  <c r="N93" s="1"/>
  <c r="AE92" a="1"/>
  <c r="AE92" s="1"/>
  <c r="W92" a="1"/>
  <c r="W92" s="1"/>
  <c r="O92" a="1"/>
  <c r="O92" s="1"/>
  <c r="G92" a="1"/>
  <c r="G92" s="1"/>
  <c r="X91" a="1"/>
  <c r="X91" s="1"/>
  <c r="P91" a="1"/>
  <c r="P91" s="1"/>
  <c r="H91" a="1"/>
  <c r="H91" s="1"/>
  <c r="Y90" a="1"/>
  <c r="Y90" s="1"/>
  <c r="Q90" a="1"/>
  <c r="Q90" s="1"/>
  <c r="I90" a="1"/>
  <c r="I90" s="1"/>
  <c r="Z89" a="1"/>
  <c r="Z89" s="1"/>
  <c r="R89" a="1"/>
  <c r="R89" s="1"/>
  <c r="J89" a="1"/>
  <c r="J89" s="1"/>
  <c r="AA88" a="1"/>
  <c r="AA88" s="1"/>
  <c r="S88" a="1"/>
  <c r="S88" s="1"/>
  <c r="K88" a="1"/>
  <c r="K88" s="1"/>
  <c r="AB87" a="1"/>
  <c r="AB87" s="1"/>
  <c r="T87" a="1"/>
  <c r="T87" s="1"/>
  <c r="L87" a="1"/>
  <c r="L87" s="1"/>
  <c r="AC86" a="1"/>
  <c r="AC86" s="1"/>
  <c r="U86" a="1"/>
  <c r="U86" s="1"/>
  <c r="M86" a="1"/>
  <c r="M86" s="1"/>
  <c r="AD85" a="1"/>
  <c r="AD85" s="1"/>
  <c r="V85" a="1"/>
  <c r="V85" s="1"/>
  <c r="N85" a="1"/>
  <c r="N85" s="1"/>
  <c r="AE84" a="1"/>
  <c r="AE84" s="1"/>
  <c r="W84" a="1"/>
  <c r="W84" s="1"/>
  <c r="O84" a="1"/>
  <c r="O84" s="1"/>
  <c r="G84" a="1"/>
  <c r="G84" s="1"/>
  <c r="X83" a="1"/>
  <c r="X83" s="1"/>
  <c r="P83" a="1"/>
  <c r="P83" s="1"/>
  <c r="H83" a="1"/>
  <c r="H83" s="1"/>
  <c r="Y82" a="1"/>
  <c r="Y82" s="1"/>
  <c r="Q82" a="1"/>
  <c r="Q82" s="1"/>
  <c r="I82" a="1"/>
  <c r="I82" s="1"/>
  <c r="Z81" a="1"/>
  <c r="Z81" s="1"/>
  <c r="R81" a="1"/>
  <c r="R81" s="1"/>
  <c r="J81" a="1"/>
  <c r="J81" s="1"/>
  <c r="AA80" a="1"/>
  <c r="AA80" s="1"/>
  <c r="S80" a="1"/>
  <c r="S80" s="1"/>
  <c r="K80" a="1"/>
  <c r="K80" s="1"/>
  <c r="AB78" a="1"/>
  <c r="AB78" s="1"/>
  <c r="T78" a="1"/>
  <c r="T78" s="1"/>
  <c r="L78" a="1"/>
  <c r="L78" s="1"/>
  <c r="AA77" a="1"/>
  <c r="AA77" s="1"/>
  <c r="S77" a="1"/>
  <c r="S77" s="1"/>
  <c r="K77" a="1"/>
  <c r="K77" s="1"/>
  <c r="AB76" a="1"/>
  <c r="AB76" s="1"/>
  <c r="T76" a="1"/>
  <c r="T76" s="1"/>
  <c r="L76" a="1"/>
  <c r="L76" s="1"/>
  <c r="AC75" a="1"/>
  <c r="AC75" s="1"/>
  <c r="U75" a="1"/>
  <c r="U75" s="1"/>
  <c r="M75" a="1"/>
  <c r="M75" s="1"/>
  <c r="AD74" a="1"/>
  <c r="AD74" s="1"/>
  <c r="V74" a="1"/>
  <c r="V74" s="1"/>
  <c r="N74" a="1"/>
  <c r="N74" s="1"/>
  <c r="AE73" a="1"/>
  <c r="AE73" s="1"/>
  <c r="W73" a="1"/>
  <c r="W73" s="1"/>
  <c r="K73" a="1"/>
  <c r="K73" s="1"/>
  <c r="G93" a="1"/>
  <c r="G93" s="1"/>
  <c r="X92" a="1"/>
  <c r="X92" s="1"/>
  <c r="P92" a="1"/>
  <c r="P92" s="1"/>
  <c r="H92" a="1"/>
  <c r="H92" s="1"/>
  <c r="Y91" a="1"/>
  <c r="Y91" s="1"/>
  <c r="Q91" a="1"/>
  <c r="Q91" s="1"/>
  <c r="I91" a="1"/>
  <c r="I91" s="1"/>
  <c r="Z90" a="1"/>
  <c r="Z90" s="1"/>
  <c r="R90" a="1"/>
  <c r="R90" s="1"/>
  <c r="J90" a="1"/>
  <c r="J90" s="1"/>
  <c r="AA89" a="1"/>
  <c r="AA89" s="1"/>
  <c r="S89" a="1"/>
  <c r="S89" s="1"/>
  <c r="K89" a="1"/>
  <c r="K89" s="1"/>
  <c r="AB88" a="1"/>
  <c r="AB88" s="1"/>
  <c r="T88" a="1"/>
  <c r="T88" s="1"/>
  <c r="L88" a="1"/>
  <c r="L88" s="1"/>
  <c r="AC87" a="1"/>
  <c r="AC87" s="1"/>
  <c r="U87" a="1"/>
  <c r="U87" s="1"/>
  <c r="M87" a="1"/>
  <c r="M87" s="1"/>
  <c r="AD86" a="1"/>
  <c r="AD86" s="1"/>
  <c r="V86" a="1"/>
  <c r="V86" s="1"/>
  <c r="N86" a="1"/>
  <c r="N86" s="1"/>
  <c r="AE85" a="1"/>
  <c r="AE85" s="1"/>
  <c r="W85" a="1"/>
  <c r="W85" s="1"/>
  <c r="O85" a="1"/>
  <c r="O85" s="1"/>
  <c r="G85" a="1"/>
  <c r="G85" s="1"/>
  <c r="X84" a="1"/>
  <c r="X84" s="1"/>
  <c r="P84" a="1"/>
  <c r="P84" s="1"/>
  <c r="H84" a="1"/>
  <c r="H84" s="1"/>
  <c r="Y83" a="1"/>
  <c r="Y83" s="1"/>
  <c r="Q83" a="1"/>
  <c r="Q83" s="1"/>
  <c r="I83" a="1"/>
  <c r="I83" s="1"/>
  <c r="Z82" a="1"/>
  <c r="Z82" s="1"/>
  <c r="R82" a="1"/>
  <c r="R82" s="1"/>
  <c r="J82" a="1"/>
  <c r="J82" s="1"/>
  <c r="AA81" a="1"/>
  <c r="AA81" s="1"/>
  <c r="S81" a="1"/>
  <c r="S81" s="1"/>
  <c r="K81" a="1"/>
  <c r="K81" s="1"/>
  <c r="AB80" a="1"/>
  <c r="AB80" s="1"/>
  <c r="T80" a="1"/>
  <c r="T80" s="1"/>
  <c r="L80" a="1"/>
  <c r="L80" s="1"/>
  <c r="AC78" a="1"/>
  <c r="AC78" s="1"/>
  <c r="U78" a="1"/>
  <c r="U78" s="1"/>
  <c r="M78" a="1"/>
  <c r="M78" s="1"/>
  <c r="AD77" a="1"/>
  <c r="AD77" s="1"/>
  <c r="V77" a="1"/>
  <c r="V77" s="1"/>
  <c r="N77" a="1"/>
  <c r="N77" s="1"/>
  <c r="AE76" a="1"/>
  <c r="AE76" s="1"/>
  <c r="W76" a="1"/>
  <c r="W76" s="1"/>
  <c r="O76" a="1"/>
  <c r="O76" s="1"/>
  <c r="G76" a="1"/>
  <c r="G76" s="1"/>
  <c r="X75" a="1"/>
  <c r="X75" s="1"/>
  <c r="P75" a="1"/>
  <c r="P75" s="1"/>
  <c r="H75" a="1"/>
  <c r="H75" s="1"/>
  <c r="Y74" a="1"/>
  <c r="Y74" s="1"/>
  <c r="Q74" a="1"/>
  <c r="Q74" s="1"/>
  <c r="I74" a="1"/>
  <c r="I74" s="1"/>
  <c r="Z73" a="1"/>
  <c r="Z73" s="1"/>
  <c r="R73" a="1"/>
  <c r="R73" s="1"/>
  <c r="J73" a="1"/>
  <c r="J73" s="1"/>
  <c r="I73" a="1"/>
  <c r="I73" s="1"/>
  <c r="Z17" l="1"/>
  <c r="U43" l="1"/>
  <c r="P34"/>
  <c r="M36"/>
  <c r="L23"/>
  <c r="H54"/>
  <c r="S21"/>
  <c r="Z19"/>
  <c r="O64"/>
  <c r="AA50"/>
  <c r="AE23"/>
  <c r="Y14"/>
  <c r="S17"/>
  <c r="S27"/>
  <c r="M32"/>
  <c r="S14"/>
  <c r="P21"/>
  <c r="W32"/>
  <c r="H36"/>
  <c r="K17"/>
  <c r="L26"/>
  <c r="AA58"/>
  <c r="M45"/>
  <c r="Y59"/>
  <c r="P29"/>
  <c r="U33"/>
  <c r="Z44"/>
  <c r="AB24"/>
  <c r="M44"/>
  <c r="AA63"/>
  <c r="AA28"/>
  <c r="Y38"/>
  <c r="W9"/>
  <c r="H26"/>
  <c r="AC48"/>
  <c r="R40"/>
  <c r="Y19"/>
  <c r="Q63"/>
  <c r="AB13"/>
  <c r="X39"/>
  <c r="X28"/>
  <c r="R30"/>
  <c r="W23"/>
  <c r="Y43"/>
  <c r="AB43"/>
  <c r="AE60"/>
  <c r="R25"/>
  <c r="Q24"/>
  <c r="Q11"/>
  <c r="K22"/>
  <c r="AD50"/>
  <c r="J13"/>
  <c r="R10"/>
  <c r="L10"/>
  <c r="M59"/>
  <c r="P20"/>
  <c r="X44"/>
  <c r="H38"/>
  <c r="R65"/>
  <c r="AC15"/>
  <c r="AA10"/>
  <c r="O36"/>
  <c r="AC27"/>
  <c r="V16"/>
  <c r="Z16"/>
  <c r="X50"/>
  <c r="V22"/>
  <c r="V24"/>
  <c r="R43"/>
  <c r="V64"/>
  <c r="K24"/>
  <c r="L17"/>
  <c r="M21"/>
  <c r="Y55"/>
  <c r="V25"/>
  <c r="AE27"/>
  <c r="T22"/>
  <c r="J52"/>
  <c r="M51"/>
  <c r="O34"/>
  <c r="L59"/>
  <c r="T64"/>
  <c r="U65"/>
  <c r="H52"/>
  <c r="AA53"/>
  <c r="AD61"/>
  <c r="H66"/>
  <c r="N58"/>
  <c r="AC23"/>
  <c r="Q41"/>
  <c r="AB20"/>
  <c r="AA55"/>
  <c r="J40"/>
  <c r="AC22"/>
  <c r="AE67"/>
  <c r="AC37"/>
  <c r="U48"/>
  <c r="W64"/>
  <c r="L47"/>
  <c r="AB28"/>
  <c r="U21"/>
  <c r="AC30"/>
  <c r="AB47"/>
  <c r="AC63"/>
  <c r="AC31"/>
  <c r="W28"/>
  <c r="AE57"/>
  <c r="L29"/>
  <c r="Y57"/>
  <c r="AE45"/>
  <c r="Q22"/>
  <c r="Y40"/>
  <c r="I20"/>
  <c r="U62"/>
  <c r="K29"/>
  <c r="Y41"/>
  <c r="AC60"/>
  <c r="Y26"/>
  <c r="Z66"/>
  <c r="Q10"/>
  <c r="Z38"/>
  <c r="R59"/>
  <c r="P41"/>
  <c r="AE58"/>
  <c r="O10"/>
  <c r="O46"/>
  <c r="V9"/>
  <c r="M58"/>
  <c r="H25"/>
  <c r="Y22"/>
  <c r="O14"/>
  <c r="U66"/>
  <c r="T17"/>
  <c r="Y53"/>
  <c r="AB61"/>
  <c r="AE33"/>
  <c r="N63"/>
  <c r="M28"/>
  <c r="J45"/>
  <c r="AE25"/>
  <c r="AB18"/>
  <c r="U12"/>
  <c r="H30"/>
  <c r="P9"/>
  <c r="O27"/>
  <c r="N56"/>
  <c r="AE20"/>
  <c r="AD55"/>
  <c r="R32"/>
  <c r="J27"/>
  <c r="R50"/>
  <c r="AB14"/>
  <c r="I25"/>
  <c r="AD63"/>
  <c r="W49"/>
  <c r="AE24"/>
  <c r="I61"/>
  <c r="P65"/>
  <c r="M14"/>
  <c r="AA39"/>
  <c r="S36"/>
  <c r="W10"/>
  <c r="AA67"/>
  <c r="T53"/>
  <c r="L49"/>
  <c r="V40"/>
  <c r="I32"/>
  <c r="V17"/>
  <c r="I13"/>
  <c r="N61"/>
  <c r="S56"/>
  <c r="N20"/>
  <c r="Q42"/>
  <c r="T27"/>
  <c r="M29"/>
  <c r="O63"/>
  <c r="Q16"/>
  <c r="X58"/>
  <c r="U51"/>
  <c r="N60"/>
  <c r="Z55"/>
  <c r="W67"/>
  <c r="X54"/>
  <c r="Z40"/>
  <c r="K16"/>
  <c r="AA57"/>
  <c r="J32"/>
  <c r="I65"/>
  <c r="U58"/>
  <c r="AC39"/>
  <c r="O29"/>
  <c r="T42"/>
  <c r="R58"/>
  <c r="U39"/>
  <c r="AC10"/>
  <c r="AC43"/>
  <c r="X20"/>
  <c r="I64"/>
  <c r="K54"/>
  <c r="Z26"/>
  <c r="AD36"/>
  <c r="O58"/>
  <c r="P50"/>
  <c r="Y64"/>
  <c r="AE40"/>
  <c r="Z32"/>
  <c r="W15"/>
  <c r="R54"/>
  <c r="Y47"/>
  <c r="I53"/>
  <c r="AD56"/>
  <c r="Q45"/>
  <c r="P32"/>
  <c r="AA37"/>
  <c r="AE65"/>
  <c r="O56"/>
  <c r="AE12"/>
  <c r="AA43"/>
  <c r="Q18"/>
  <c r="Q44"/>
  <c r="S64"/>
  <c r="T18"/>
  <c r="Y21"/>
  <c r="S23"/>
  <c r="AE62"/>
  <c r="AB26"/>
  <c r="S18"/>
  <c r="W42"/>
  <c r="P23"/>
  <c r="AB48"/>
  <c r="H48"/>
  <c r="O15"/>
  <c r="O53"/>
  <c r="H58"/>
  <c r="AE64"/>
  <c r="H57"/>
  <c r="W17"/>
  <c r="J65"/>
  <c r="W35"/>
  <c r="Z35"/>
  <c r="Z42"/>
  <c r="Q30"/>
  <c r="Q34"/>
  <c r="K36"/>
  <c r="V65"/>
  <c r="P13"/>
  <c r="Q37"/>
  <c r="AA66"/>
  <c r="AB29"/>
  <c r="AD42"/>
  <c r="K64"/>
  <c r="P58"/>
  <c r="Y45"/>
  <c r="K46"/>
  <c r="K39"/>
  <c r="H23"/>
  <c r="AE35"/>
  <c r="S47"/>
  <c r="Q21"/>
  <c r="Z62"/>
  <c r="S32"/>
  <c r="AD59"/>
  <c r="AA45"/>
  <c r="AE22"/>
  <c r="L39"/>
  <c r="AA21"/>
  <c r="Z20"/>
  <c r="I56"/>
  <c r="AE37"/>
  <c r="AA32"/>
  <c r="J17"/>
  <c r="Y56"/>
  <c r="V60"/>
  <c r="AA65"/>
  <c r="N39"/>
  <c r="AD19"/>
  <c r="AE21"/>
  <c r="X15"/>
  <c r="N40"/>
  <c r="X56"/>
  <c r="O55"/>
  <c r="AB23"/>
  <c r="X43"/>
  <c r="I40"/>
  <c r="AB30"/>
  <c r="AC40"/>
  <c r="T37"/>
  <c r="R12"/>
  <c r="P37"/>
  <c r="V36"/>
  <c r="H12"/>
  <c r="AC20"/>
  <c r="H31"/>
  <c r="U14"/>
  <c r="X22"/>
  <c r="Q27"/>
  <c r="P18"/>
  <c r="V34"/>
  <c r="O52"/>
  <c r="Q9"/>
  <c r="K11"/>
  <c r="X36"/>
  <c r="V39"/>
  <c r="AD47"/>
  <c r="Z58"/>
  <c r="AC50"/>
  <c r="K14"/>
  <c r="I26"/>
  <c r="L66"/>
  <c r="Z41"/>
  <c r="AE42"/>
  <c r="P31"/>
  <c r="X60"/>
  <c r="X30"/>
  <c r="R17"/>
  <c r="V48"/>
  <c r="X32"/>
  <c r="AB45"/>
  <c r="S66"/>
  <c r="J48"/>
  <c r="N43"/>
  <c r="AC32"/>
  <c r="AB21"/>
  <c r="Q48"/>
  <c r="S46"/>
  <c r="AC49"/>
  <c r="AC53"/>
  <c r="J44"/>
  <c r="I23"/>
  <c r="I42"/>
  <c r="J26"/>
  <c r="J43"/>
  <c r="K65"/>
  <c r="N50"/>
  <c r="AE36"/>
  <c r="V57"/>
  <c r="R15"/>
  <c r="AE14"/>
  <c r="Z27"/>
  <c r="AE28"/>
  <c r="U42"/>
  <c r="N57"/>
  <c r="AB51"/>
  <c r="I14"/>
  <c r="P33"/>
  <c r="W37"/>
  <c r="P17"/>
  <c r="V43"/>
  <c r="I12"/>
  <c r="T45"/>
  <c r="AC35"/>
  <c r="M53"/>
  <c r="AE66"/>
  <c r="Q67"/>
  <c r="K37"/>
  <c r="J57"/>
  <c r="Z59"/>
  <c r="W55"/>
  <c r="L14"/>
  <c r="Y12"/>
  <c r="AD43"/>
  <c r="J33"/>
  <c r="Q39"/>
  <c r="M39"/>
  <c r="I49"/>
  <c r="N33"/>
  <c r="AB55"/>
  <c r="AA19"/>
  <c r="AE39"/>
  <c r="L20"/>
  <c r="R61"/>
  <c r="W31"/>
  <c r="U45"/>
  <c r="AA47"/>
  <c r="V35"/>
  <c r="U60"/>
  <c r="Z11"/>
  <c r="R53"/>
  <c r="Y20"/>
  <c r="AD64"/>
  <c r="X11"/>
  <c r="X35"/>
  <c r="L22"/>
  <c r="X18"/>
  <c r="AB50"/>
  <c r="N29"/>
  <c r="U34"/>
  <c r="W40"/>
  <c r="V13"/>
  <c r="AE13"/>
  <c r="N54"/>
  <c r="U41"/>
  <c r="X21"/>
  <c r="AE44"/>
  <c r="I39"/>
  <c r="X14"/>
  <c r="Z49"/>
  <c r="H46"/>
  <c r="W48"/>
  <c r="S40"/>
  <c r="AB35"/>
  <c r="O62"/>
  <c r="T62"/>
  <c r="I54"/>
  <c r="T10"/>
  <c r="O44"/>
  <c r="K32"/>
  <c r="AD40"/>
  <c r="K12"/>
  <c r="R48"/>
  <c r="J64"/>
  <c r="AA59"/>
  <c r="Z14"/>
  <c r="O21"/>
  <c r="U23"/>
  <c r="T60"/>
  <c r="O37"/>
  <c r="J19"/>
  <c r="X38"/>
  <c r="V26"/>
  <c r="W20"/>
  <c r="J66"/>
  <c r="AC9"/>
  <c r="W12"/>
  <c r="AC62"/>
  <c r="Q46"/>
  <c r="H18"/>
  <c r="M49"/>
  <c r="K52"/>
  <c r="Q50"/>
  <c r="T34"/>
  <c r="R62"/>
  <c r="I63"/>
  <c r="AC34"/>
  <c r="X12"/>
  <c r="H65"/>
  <c r="R14"/>
  <c r="S19"/>
  <c r="H44"/>
  <c r="J38"/>
  <c r="H42"/>
  <c r="P46"/>
  <c r="K48"/>
  <c r="L58"/>
  <c r="V23"/>
  <c r="O24"/>
  <c r="R29"/>
  <c r="X33"/>
  <c r="X24"/>
  <c r="N64"/>
  <c r="N9"/>
  <c r="O35"/>
  <c r="X57"/>
  <c r="S44"/>
  <c r="U22"/>
  <c r="U30"/>
  <c r="H64"/>
  <c r="AD14"/>
  <c r="AB31"/>
  <c r="X27"/>
  <c r="I46"/>
  <c r="J35"/>
  <c r="K30"/>
  <c r="R60"/>
  <c r="J22"/>
  <c r="H20"/>
  <c r="S58"/>
  <c r="N42"/>
  <c r="P22"/>
  <c r="X63"/>
  <c r="I29"/>
  <c r="K33"/>
  <c r="M13"/>
  <c r="W63"/>
  <c r="T58"/>
  <c r="X59"/>
  <c r="J59"/>
  <c r="L57"/>
  <c r="L42"/>
  <c r="N41"/>
  <c r="I48"/>
  <c r="V62"/>
  <c r="O41"/>
  <c r="AA26"/>
  <c r="W57"/>
  <c r="AC64"/>
  <c r="AC26"/>
  <c r="AA48"/>
  <c r="I30"/>
  <c r="K35"/>
  <c r="L24"/>
  <c r="N34"/>
  <c r="AA52"/>
  <c r="Y46"/>
  <c r="M33"/>
  <c r="W65"/>
  <c r="U13"/>
  <c r="M24"/>
  <c r="AE63"/>
  <c r="O22"/>
  <c r="AE26"/>
  <c r="Z25"/>
  <c r="L35"/>
  <c r="I45"/>
  <c r="M66"/>
  <c r="T49"/>
  <c r="O11"/>
  <c r="Q47"/>
  <c r="L28"/>
  <c r="Q15"/>
  <c r="K62"/>
  <c r="AE41"/>
  <c r="Q58"/>
  <c r="T13"/>
  <c r="AD11"/>
  <c r="I33"/>
  <c r="H39"/>
  <c r="U67"/>
  <c r="Q32"/>
  <c r="N17"/>
  <c r="O39"/>
  <c r="W46"/>
  <c r="T59"/>
  <c r="Y51"/>
  <c r="Z30"/>
  <c r="I57"/>
  <c r="R22"/>
  <c r="S50"/>
  <c r="S54"/>
  <c r="T11"/>
  <c r="Q17"/>
  <c r="S61"/>
  <c r="Y32"/>
  <c r="AD52"/>
  <c r="AC33"/>
  <c r="T54"/>
  <c r="L50"/>
  <c r="H47"/>
  <c r="N65"/>
  <c r="W66"/>
  <c r="W39"/>
  <c r="AC41"/>
  <c r="J49"/>
  <c r="I22"/>
  <c r="Z67"/>
  <c r="L18"/>
  <c r="N12"/>
  <c r="I50"/>
  <c r="AE29"/>
  <c r="L13"/>
  <c r="R44"/>
  <c r="T9"/>
  <c r="S67"/>
  <c r="K18"/>
  <c r="I27"/>
  <c r="I41"/>
  <c r="Y28"/>
  <c r="AA11"/>
  <c r="K58"/>
  <c r="R38"/>
  <c r="O49"/>
  <c r="W60"/>
  <c r="AE11"/>
  <c r="U10"/>
  <c r="H33"/>
  <c r="M55"/>
  <c r="R23"/>
  <c r="T19"/>
  <c r="U20"/>
  <c r="V11"/>
  <c r="S52"/>
  <c r="L37"/>
  <c r="AA42"/>
  <c r="S62"/>
  <c r="S51"/>
  <c r="V21"/>
  <c r="AB52"/>
  <c r="V20"/>
  <c r="Y62"/>
  <c r="O45"/>
  <c r="P12"/>
  <c r="K40"/>
  <c r="X29"/>
  <c r="Y65"/>
  <c r="AC25"/>
  <c r="N24"/>
  <c r="O57"/>
  <c r="O31"/>
  <c r="M52"/>
  <c r="W45"/>
  <c r="M20"/>
  <c r="T67"/>
  <c r="S20"/>
  <c r="M50"/>
  <c r="H14"/>
  <c r="H27"/>
  <c r="L62"/>
  <c r="H28"/>
  <c r="AA17"/>
  <c r="M41"/>
  <c r="Q33"/>
  <c r="V10"/>
  <c r="O17"/>
  <c r="AA54"/>
  <c r="M57"/>
  <c r="J20"/>
  <c r="AD21"/>
  <c r="AD25"/>
  <c r="M11"/>
  <c r="AD62"/>
  <c r="M43"/>
  <c r="J11"/>
  <c r="J36"/>
  <c r="AB40"/>
  <c r="P51"/>
  <c r="Y42"/>
  <c r="AD41"/>
  <c r="M19"/>
  <c r="T46"/>
  <c r="AB65"/>
  <c r="I52"/>
  <c r="AD24"/>
  <c r="X47"/>
  <c r="AB58"/>
  <c r="H22"/>
  <c r="N15"/>
  <c r="L55"/>
  <c r="J63"/>
  <c r="S48"/>
  <c r="N51"/>
  <c r="R52"/>
  <c r="AD38"/>
  <c r="J39"/>
  <c r="Y35"/>
  <c r="AA38"/>
  <c r="L16"/>
  <c r="M35"/>
  <c r="AA49"/>
  <c r="K38"/>
  <c r="N46"/>
  <c r="R18"/>
  <c r="V37"/>
  <c r="L27"/>
  <c r="S31"/>
  <c r="M56"/>
  <c r="AD37"/>
  <c r="J62"/>
  <c r="N21"/>
  <c r="N55"/>
  <c r="AC36"/>
  <c r="H45"/>
  <c r="AE38"/>
  <c r="P14"/>
  <c r="P26"/>
  <c r="AD49"/>
  <c r="AA30"/>
  <c r="V50"/>
  <c r="M38"/>
  <c r="W13"/>
  <c r="I9"/>
  <c r="U24"/>
  <c r="M61"/>
  <c r="O13"/>
  <c r="K45"/>
  <c r="Q29"/>
  <c r="N53"/>
  <c r="AD66"/>
  <c r="K19"/>
  <c r="R47"/>
  <c r="AA16"/>
  <c r="P38"/>
  <c r="T61"/>
  <c r="AB60"/>
  <c r="X55"/>
  <c r="Z45"/>
  <c r="I55"/>
  <c r="AD46"/>
  <c r="AB33"/>
  <c r="P10"/>
  <c r="Y15"/>
  <c r="S26"/>
  <c r="V33"/>
  <c r="U37"/>
  <c r="P63"/>
  <c r="AC12"/>
  <c r="J60"/>
  <c r="K55"/>
  <c r="H10"/>
  <c r="O38"/>
  <c r="Z24"/>
  <c r="AB53"/>
  <c r="M48"/>
  <c r="Q56"/>
  <c r="I28"/>
  <c r="I59"/>
  <c r="K53"/>
  <c r="T41"/>
  <c r="M18"/>
  <c r="R57"/>
  <c r="Z18"/>
  <c r="R37"/>
  <c r="X49"/>
  <c r="I31"/>
  <c r="K63"/>
  <c r="H62"/>
  <c r="W58"/>
  <c r="AD44"/>
  <c r="AA18"/>
  <c r="M10"/>
  <c r="Y13"/>
  <c r="P24"/>
  <c r="AC67"/>
  <c r="AC28"/>
  <c r="U36"/>
  <c r="X41"/>
  <c r="J15"/>
  <c r="P60"/>
  <c r="Y30"/>
  <c r="M62"/>
  <c r="Z61"/>
  <c r="AC38"/>
  <c r="S10"/>
  <c r="AA27"/>
  <c r="S29"/>
  <c r="U31"/>
  <c r="AA23"/>
  <c r="J9"/>
  <c r="Q53"/>
  <c r="U35"/>
  <c r="Y63"/>
  <c r="L48"/>
  <c r="Q43"/>
  <c r="Q36"/>
  <c r="Z43"/>
  <c r="M37"/>
  <c r="V58"/>
  <c r="R64"/>
  <c r="T44"/>
  <c r="R20"/>
  <c r="U9"/>
  <c r="J28"/>
  <c r="L36"/>
  <c r="Z39"/>
  <c r="U46"/>
  <c r="J12"/>
  <c r="AC24"/>
  <c r="O30"/>
  <c r="T40"/>
  <c r="N47"/>
  <c r="L19"/>
  <c r="T43"/>
  <c r="P35"/>
  <c r="M25"/>
  <c r="V41"/>
  <c r="W34"/>
  <c r="N30"/>
  <c r="W51"/>
  <c r="AB57"/>
  <c r="AC51"/>
  <c r="M40"/>
  <c r="AD33"/>
  <c r="R63"/>
  <c r="S38"/>
  <c r="J10"/>
  <c r="W54"/>
  <c r="X48"/>
  <c r="N62"/>
  <c r="J25"/>
  <c r="H67"/>
  <c r="V47"/>
  <c r="W44"/>
  <c r="Q28"/>
  <c r="S41"/>
  <c r="AA29"/>
  <c r="Q51"/>
  <c r="K47"/>
  <c r="V18"/>
  <c r="S42"/>
  <c r="U27"/>
  <c r="R46"/>
  <c r="T30"/>
  <c r="K28"/>
  <c r="V53"/>
  <c r="K66"/>
  <c r="AB44"/>
  <c r="P47"/>
  <c r="L43"/>
  <c r="U57"/>
  <c r="T65"/>
  <c r="AE48"/>
  <c r="R55"/>
  <c r="O19"/>
  <c r="U64"/>
  <c r="Z48"/>
  <c r="AB42"/>
  <c r="I34"/>
  <c r="J23"/>
  <c r="Z51"/>
  <c r="Z50"/>
  <c r="X16"/>
  <c r="R51"/>
  <c r="AA36"/>
  <c r="V19"/>
  <c r="Y50"/>
  <c r="L53"/>
  <c r="N36"/>
  <c r="L15"/>
  <c r="T63"/>
  <c r="AD18"/>
  <c r="X25"/>
  <c r="M63"/>
  <c r="O16"/>
  <c r="R31"/>
  <c r="O28"/>
  <c r="P67"/>
  <c r="I36"/>
  <c r="M16"/>
  <c r="O23"/>
  <c r="AC66"/>
  <c r="Y48"/>
  <c r="Y34"/>
  <c r="AB59"/>
  <c r="U52"/>
  <c r="M42"/>
  <c r="N14"/>
  <c r="O40"/>
  <c r="T66"/>
  <c r="H13"/>
  <c r="N49"/>
  <c r="AA62"/>
  <c r="Q65"/>
  <c r="S60"/>
  <c r="P61"/>
  <c r="T15"/>
  <c r="S11"/>
  <c r="Z56"/>
  <c r="AC13"/>
  <c r="AB12"/>
  <c r="K42"/>
  <c r="P64"/>
  <c r="U54"/>
  <c r="O67"/>
  <c r="L44"/>
  <c r="W30"/>
  <c r="O61"/>
  <c r="AB16"/>
  <c r="AD9"/>
  <c r="P53"/>
  <c r="I19"/>
  <c r="K59"/>
  <c r="S12"/>
  <c r="W22"/>
  <c r="M46"/>
  <c r="R41"/>
  <c r="Y60"/>
  <c r="AD22"/>
  <c r="V30"/>
  <c r="J61"/>
  <c r="AE47"/>
  <c r="W36"/>
  <c r="J34"/>
  <c r="U38"/>
  <c r="O60"/>
  <c r="P62"/>
  <c r="AD16"/>
  <c r="T50"/>
  <c r="AC14"/>
  <c r="N37"/>
  <c r="U44"/>
  <c r="X13"/>
  <c r="H41"/>
  <c r="AB27"/>
  <c r="AD10"/>
  <c r="V28"/>
  <c r="M12"/>
  <c r="X40"/>
  <c r="L61"/>
  <c r="I17"/>
  <c r="AB19"/>
  <c r="AE56"/>
  <c r="T39"/>
  <c r="AA13"/>
  <c r="O12"/>
  <c r="Y9"/>
  <c r="W56"/>
  <c r="H55"/>
  <c r="L41"/>
  <c r="S25"/>
  <c r="O51"/>
  <c r="N66"/>
  <c r="M34"/>
  <c r="P52"/>
  <c r="Y18"/>
  <c r="W16"/>
  <c r="L63"/>
  <c r="L9"/>
  <c r="T47"/>
  <c r="H15"/>
  <c r="X23"/>
  <c r="K31"/>
  <c r="T52"/>
  <c r="P59"/>
  <c r="AB66"/>
  <c r="X67"/>
  <c r="I11"/>
  <c r="R28"/>
  <c r="O59"/>
  <c r="X26"/>
  <c r="H34"/>
  <c r="T31"/>
  <c r="AB64"/>
  <c r="W59"/>
  <c r="L31"/>
  <c r="T14"/>
  <c r="AB25"/>
  <c r="L25"/>
  <c r="AC21"/>
  <c r="Q12"/>
  <c r="AE50"/>
  <c r="U55"/>
  <c r="I21"/>
  <c r="AC19"/>
  <c r="W52"/>
  <c r="K67"/>
  <c r="Z21"/>
  <c r="AC16"/>
  <c r="W50"/>
  <c r="Y37"/>
  <c r="P66"/>
  <c r="T38"/>
  <c r="AA25"/>
  <c r="U61"/>
  <c r="L21"/>
  <c r="K34"/>
  <c r="AA44"/>
  <c r="S13"/>
  <c r="AB63"/>
  <c r="AA56"/>
  <c r="AC46"/>
  <c r="H17"/>
  <c r="P55"/>
  <c r="AC17"/>
  <c r="J55"/>
  <c r="L60"/>
  <c r="T32"/>
  <c r="Q13"/>
  <c r="O47"/>
  <c r="N16"/>
  <c r="M9"/>
  <c r="K41"/>
  <c r="P43"/>
  <c r="K20"/>
  <c r="X66"/>
  <c r="W11"/>
  <c r="N44"/>
  <c r="U15"/>
  <c r="V27"/>
  <c r="S16"/>
  <c r="N32"/>
  <c r="Q31"/>
  <c r="J30"/>
  <c r="N19"/>
  <c r="X64"/>
  <c r="AD48"/>
  <c r="J16"/>
  <c r="K57"/>
  <c r="S49"/>
  <c r="Z31"/>
  <c r="W47"/>
  <c r="U11"/>
  <c r="Z47"/>
  <c r="J67"/>
  <c r="AC11"/>
  <c r="X42"/>
  <c r="V55"/>
  <c r="T21"/>
  <c r="J58"/>
  <c r="AC45"/>
  <c r="AC54"/>
  <c r="X17"/>
  <c r="U49"/>
  <c r="AD17"/>
  <c r="R21"/>
  <c r="H11"/>
  <c r="R27"/>
  <c r="P30"/>
  <c r="S37"/>
  <c r="R19"/>
  <c r="AC47"/>
  <c r="N59"/>
  <c r="H21"/>
  <c r="Q54"/>
  <c r="AD32"/>
  <c r="N26"/>
  <c r="X37"/>
  <c r="J42"/>
  <c r="I67"/>
  <c r="W29"/>
  <c r="Z65"/>
  <c r="Y11"/>
  <c r="AB11"/>
  <c r="AD45"/>
  <c r="AA22"/>
  <c r="U50"/>
  <c r="K60"/>
  <c r="AB46"/>
  <c r="X31"/>
  <c r="P36"/>
  <c r="M26"/>
  <c r="AB17"/>
  <c r="J46"/>
  <c r="R35"/>
  <c r="V46"/>
  <c r="X9"/>
  <c r="K25"/>
  <c r="AE18"/>
  <c r="AE15"/>
  <c r="H24"/>
  <c r="J54"/>
  <c r="Z60"/>
  <c r="S28"/>
  <c r="S65"/>
  <c r="H50"/>
  <c r="AE53"/>
  <c r="J51"/>
  <c r="W19"/>
  <c r="J37"/>
  <c r="AE30"/>
  <c r="R42"/>
  <c r="U59"/>
  <c r="N31"/>
  <c r="AA51"/>
  <c r="M15"/>
  <c r="AD39"/>
  <c r="V32"/>
  <c r="S24"/>
  <c r="I51"/>
  <c r="W61"/>
  <c r="U17"/>
  <c r="S53"/>
  <c r="Z34"/>
  <c r="H19"/>
  <c r="Y10"/>
  <c r="J41"/>
  <c r="S55"/>
  <c r="H40"/>
  <c r="V44"/>
  <c r="J24"/>
  <c r="Q61"/>
  <c r="I62"/>
  <c r="P57"/>
  <c r="AB10"/>
  <c r="N22"/>
  <c r="P27"/>
  <c r="P15"/>
  <c r="Y66"/>
  <c r="AD29"/>
  <c r="AC29"/>
  <c r="V38"/>
  <c r="V12"/>
  <c r="Y33"/>
  <c r="Y25"/>
  <c r="V61"/>
  <c r="AD28"/>
  <c r="AA12"/>
  <c r="L34"/>
  <c r="AD26"/>
  <c r="Q19"/>
  <c r="K10"/>
  <c r="AB15"/>
  <c r="AE16"/>
  <c r="AD27"/>
  <c r="U29"/>
  <c r="Y29"/>
  <c r="V14"/>
  <c r="V67"/>
  <c r="R26"/>
  <c r="O20"/>
  <c r="Z46"/>
  <c r="AD13"/>
  <c r="Q57"/>
  <c r="M27"/>
  <c r="K50"/>
  <c r="L56"/>
  <c r="AD65"/>
  <c r="K23"/>
  <c r="T25"/>
  <c r="AE32"/>
  <c r="U28"/>
  <c r="Z10"/>
  <c r="N25"/>
  <c r="N52"/>
  <c r="S63"/>
  <c r="W38"/>
  <c r="V42"/>
  <c r="AB9"/>
  <c r="Z15"/>
  <c r="X46"/>
  <c r="I15"/>
  <c r="O54"/>
  <c r="I37"/>
  <c r="AC52"/>
  <c r="H32"/>
  <c r="M47"/>
  <c r="Y36"/>
  <c r="U56"/>
  <c r="J18"/>
  <c r="W41"/>
  <c r="I60"/>
  <c r="J50"/>
  <c r="L12"/>
  <c r="V51"/>
  <c r="AA34"/>
  <c r="AC59"/>
  <c r="AA31"/>
  <c r="AA64"/>
  <c r="R13"/>
  <c r="R11"/>
  <c r="H43"/>
  <c r="AB56"/>
  <c r="R36"/>
  <c r="Q59"/>
  <c r="L32"/>
  <c r="AD57"/>
  <c r="I18"/>
  <c r="N67"/>
  <c r="N18"/>
  <c r="AA35"/>
  <c r="W24"/>
  <c r="Z12"/>
  <c r="H56"/>
  <c r="Z64"/>
  <c r="R33"/>
  <c r="P11"/>
  <c r="AB22"/>
  <c r="AD67"/>
  <c r="AE19"/>
  <c r="R67"/>
  <c r="I47"/>
  <c r="AE49"/>
  <c r="Q14"/>
  <c r="N10"/>
  <c r="AA46"/>
  <c r="Q20"/>
  <c r="Q35"/>
  <c r="AA15"/>
  <c r="AC42"/>
  <c r="I16"/>
  <c r="O50"/>
  <c r="X10"/>
  <c r="X53"/>
  <c r="AB37"/>
  <c r="X65"/>
  <c r="H53"/>
  <c r="H63"/>
  <c r="N11"/>
  <c r="T36"/>
  <c r="Y23"/>
  <c r="R24"/>
  <c r="Q25"/>
  <c r="J21"/>
  <c r="AB38"/>
  <c r="AB39"/>
  <c r="Y67"/>
  <c r="W33"/>
  <c r="H51"/>
  <c r="Q26"/>
  <c r="M60"/>
  <c r="AC44"/>
  <c r="K15"/>
  <c r="O66"/>
  <c r="W18"/>
  <c r="AB34"/>
  <c r="AC65"/>
  <c r="X61"/>
  <c r="Y39"/>
  <c r="W62"/>
  <c r="AD12"/>
  <c r="AB32"/>
  <c r="Z54"/>
  <c r="AE9"/>
  <c r="J14"/>
  <c r="J56"/>
  <c r="L67"/>
  <c r="U53"/>
  <c r="M30"/>
  <c r="L45"/>
  <c r="V45"/>
  <c r="K43"/>
  <c r="Z9"/>
  <c r="O42"/>
  <c r="AE46"/>
  <c r="X19"/>
  <c r="R39"/>
  <c r="T24"/>
  <c r="Q52"/>
  <c r="S33"/>
  <c r="U26"/>
  <c r="Z52"/>
  <c r="T56"/>
  <c r="M31"/>
  <c r="T57"/>
  <c r="Z13"/>
  <c r="L46"/>
  <c r="L38"/>
  <c r="AD60"/>
  <c r="T23"/>
  <c r="AE51"/>
  <c r="J29"/>
  <c r="W21"/>
  <c r="V66"/>
  <c r="P40"/>
  <c r="J47"/>
  <c r="Q64"/>
  <c r="V49"/>
  <c r="T20"/>
  <c r="Z33"/>
  <c r="V63"/>
  <c r="S9"/>
  <c r="O18"/>
  <c r="H59"/>
  <c r="Y58"/>
  <c r="T12"/>
  <c r="S22"/>
  <c r="M65"/>
  <c r="O48"/>
  <c r="U40"/>
  <c r="V31"/>
  <c r="J53"/>
  <c r="V56"/>
  <c r="M23"/>
  <c r="M64"/>
  <c r="S30"/>
  <c r="Q40"/>
  <c r="N27"/>
  <c r="N48"/>
  <c r="Q66"/>
  <c r="M67"/>
  <c r="O43"/>
  <c r="S45"/>
  <c r="Z22"/>
  <c r="S39"/>
  <c r="W27"/>
  <c r="S57"/>
  <c r="Z23"/>
  <c r="AD31"/>
  <c r="N13"/>
  <c r="AD23"/>
  <c r="I43"/>
  <c r="Y61"/>
  <c r="I35"/>
  <c r="S15"/>
  <c r="R16"/>
  <c r="AA24"/>
  <c r="W26"/>
  <c r="AE59"/>
  <c r="X51"/>
  <c r="P19"/>
  <c r="Q55"/>
  <c r="V54"/>
  <c r="H16"/>
  <c r="S59"/>
  <c r="M17"/>
  <c r="T16"/>
  <c r="Q49"/>
  <c r="Y16"/>
  <c r="Z28"/>
  <c r="N28"/>
  <c r="AB36"/>
  <c r="U19"/>
  <c r="K26"/>
  <c r="K9"/>
  <c r="H9"/>
  <c r="H49"/>
  <c r="Y24"/>
  <c r="R9"/>
  <c r="Z37"/>
  <c r="L65"/>
  <c r="AB41"/>
  <c r="N23"/>
  <c r="P49"/>
  <c r="O25"/>
  <c r="Z53"/>
  <c r="W14"/>
  <c r="AD20"/>
  <c r="P54"/>
  <c r="I10"/>
  <c r="S43"/>
  <c r="V29"/>
  <c r="K44"/>
  <c r="T55"/>
  <c r="V52"/>
  <c r="N35"/>
  <c r="V59"/>
  <c r="AC61"/>
  <c r="K13"/>
  <c r="K49"/>
  <c r="P44"/>
  <c r="L64"/>
  <c r="H29"/>
  <c r="U16"/>
  <c r="M22"/>
  <c r="I58"/>
  <c r="P42"/>
  <c r="Z29"/>
  <c r="N38"/>
  <c r="Z57"/>
  <c r="Y54"/>
  <c r="T33"/>
  <c r="H35"/>
  <c r="L54"/>
  <c r="AE10"/>
  <c r="R66"/>
  <c r="R45"/>
  <c r="AE52"/>
  <c r="X34"/>
  <c r="U32"/>
  <c r="O26"/>
  <c r="I66"/>
  <c r="M54"/>
  <c r="O32"/>
  <c r="I24"/>
  <c r="AD51"/>
  <c r="X45"/>
  <c r="P16"/>
  <c r="AA60"/>
  <c r="AD34"/>
  <c r="K61"/>
  <c r="T35"/>
  <c r="AC57"/>
  <c r="Y31"/>
  <c r="AE17"/>
  <c r="AA20"/>
  <c r="AC55"/>
  <c r="P28"/>
  <c r="H61"/>
  <c r="Y52"/>
  <c r="R56"/>
  <c r="AC56"/>
  <c r="Q60"/>
  <c r="W25"/>
  <c r="X62"/>
  <c r="O65"/>
  <c r="K21"/>
  <c r="S34"/>
  <c r="Q62"/>
  <c r="AE34"/>
  <c r="K51"/>
  <c r="L30"/>
  <c r="T29"/>
  <c r="I44"/>
  <c r="O33"/>
  <c r="L11"/>
  <c r="T26"/>
  <c r="U18"/>
  <c r="AA61"/>
  <c r="AD54"/>
  <c r="AA33"/>
  <c r="AC58"/>
  <c r="AB49"/>
  <c r="N45"/>
  <c r="K56"/>
  <c r="P25"/>
  <c r="P56"/>
  <c r="O9"/>
  <c r="J31"/>
  <c r="L33"/>
  <c r="AE31"/>
  <c r="Z63"/>
  <c r="H60"/>
  <c r="P39"/>
  <c r="R49"/>
  <c r="S35"/>
  <c r="AA40"/>
  <c r="AD30"/>
  <c r="V15"/>
  <c r="Y17"/>
  <c r="Q38"/>
  <c r="AD58"/>
  <c r="AB62"/>
  <c r="AB67"/>
  <c r="U63"/>
  <c r="Y27"/>
  <c r="L52"/>
  <c r="H37"/>
  <c r="P45"/>
  <c r="AE55"/>
  <c r="T48"/>
  <c r="AA14"/>
  <c r="AB54"/>
  <c r="Z36"/>
  <c r="T51"/>
  <c r="AC18"/>
  <c r="AE54"/>
  <c r="P48"/>
  <c r="AA41"/>
  <c r="L51"/>
  <c r="Y49"/>
  <c r="U25"/>
  <c r="W43"/>
  <c r="T28"/>
  <c r="AE61"/>
  <c r="AE43"/>
  <c r="AA9"/>
  <c r="X52"/>
  <c r="R34"/>
  <c r="U47"/>
  <c r="L40"/>
  <c r="W53"/>
  <c r="Y44"/>
  <c r="K27"/>
  <c r="AD53"/>
  <c r="Q23"/>
  <c r="AD35"/>
  <c r="AD15"/>
  <c r="I38"/>
  <c r="AG94" i="2" l="1" a="1"/>
  <c r="AG94" s="1"/>
  <c r="AD92" a="1"/>
  <c r="AD92" s="1"/>
  <c r="L46" a="1"/>
  <c r="L46" s="1"/>
  <c r="AJ14" a="1"/>
  <c r="AJ14" s="1"/>
  <c r="X60" a="1"/>
  <c r="X60" s="1"/>
  <c r="AJ92" a="1"/>
  <c r="AJ92" s="1"/>
  <c r="BZ69" a="1"/>
  <c r="BZ69" s="1"/>
  <c r="BW82" a="1"/>
  <c r="BW82" s="1"/>
  <c r="L87" a="1"/>
  <c r="L87" s="1"/>
  <c r="AS59" a="1"/>
  <c r="AS59" s="1"/>
  <c r="BH64" a="1"/>
  <c r="BH64" s="1"/>
  <c r="O92" a="1"/>
  <c r="O92" s="1"/>
  <c r="BZ45" a="1"/>
  <c r="BZ45" s="1"/>
  <c r="L95" a="1"/>
  <c r="L95" s="1"/>
  <c r="AS73" a="1"/>
  <c r="AS73" s="1"/>
  <c r="AS74" s="1"/>
  <c r="R118" a="1"/>
  <c r="R118" s="1"/>
  <c r="AG28" a="1"/>
  <c r="AG28" s="1"/>
  <c r="BE115" a="1"/>
  <c r="BE115" s="1"/>
  <c r="AA62" a="1"/>
  <c r="AA62" s="1"/>
  <c r="AJ46" a="1"/>
  <c r="AJ46" s="1"/>
  <c r="BZ46" a="1"/>
  <c r="BZ46" s="1"/>
  <c r="AD69" a="1"/>
  <c r="AD69" s="1"/>
  <c r="BE24" a="1"/>
  <c r="BE24" s="1"/>
  <c r="AS15" a="1"/>
  <c r="AS15" s="1"/>
  <c r="AM88" a="1"/>
  <c r="AM88" s="1"/>
  <c r="CC87" a="1"/>
  <c r="CC87" s="1"/>
  <c r="AG58" a="1"/>
  <c r="AG58" s="1"/>
  <c r="AJ49" a="1"/>
  <c r="AJ49" s="1"/>
  <c r="BT41" a="1"/>
  <c r="BT41" s="1"/>
  <c r="BT66" a="1"/>
  <c r="BT66" s="1"/>
  <c r="AJ26" a="1"/>
  <c r="AJ26" s="1"/>
  <c r="AG117" a="1"/>
  <c r="AG117" s="1"/>
  <c r="X66" a="1"/>
  <c r="X66" s="1"/>
  <c r="R13" a="1"/>
  <c r="R13" s="1"/>
  <c r="U49" a="1"/>
  <c r="U49" s="1"/>
  <c r="BZ89" a="1"/>
  <c r="BZ89" s="1"/>
  <c r="R50" a="1"/>
  <c r="R50" s="1"/>
  <c r="BB112" a="1"/>
  <c r="BB112" s="1"/>
  <c r="AM20" a="1"/>
  <c r="AM20" s="1"/>
  <c r="BB83" a="1"/>
  <c r="BB83" s="1"/>
  <c r="AA115" a="1"/>
  <c r="AA115" s="1"/>
  <c r="BB114" a="1"/>
  <c r="BB114" s="1"/>
  <c r="BW117" a="1"/>
  <c r="BW117" s="1"/>
  <c r="AG83" a="1"/>
  <c r="AG83" s="1"/>
  <c r="BZ20" a="1"/>
  <c r="BZ20" s="1"/>
  <c r="R14" a="1"/>
  <c r="R14" s="1"/>
  <c r="AS69" a="1"/>
  <c r="AS69" s="1"/>
  <c r="BE95" a="1"/>
  <c r="BE95" s="1"/>
  <c r="AG91" a="1"/>
  <c r="AG91" s="1"/>
  <c r="BH97" a="1"/>
  <c r="BH97" s="1"/>
  <c r="X89" a="1"/>
  <c r="X89" s="1"/>
  <c r="BB45" a="1"/>
  <c r="BB45" s="1"/>
  <c r="U28" a="1"/>
  <c r="U28" s="1"/>
  <c r="AY84" a="1"/>
  <c r="AY84" s="1"/>
  <c r="X93" a="1"/>
  <c r="X93" s="1"/>
  <c r="R101" a="1"/>
  <c r="R101" s="1"/>
  <c r="BQ15" a="1"/>
  <c r="BQ15" s="1"/>
  <c r="BQ39" a="1"/>
  <c r="BQ39" s="1"/>
  <c r="BE19" a="1"/>
  <c r="BE19" s="1"/>
  <c r="CC15" a="1"/>
  <c r="CC15" s="1"/>
  <c r="CC24" a="1"/>
  <c r="CC24" s="1"/>
  <c r="AD65" a="1"/>
  <c r="AD65" s="1"/>
  <c r="L12" a="1"/>
  <c r="L12" s="1"/>
  <c r="BN16" a="1"/>
  <c r="BN16" s="1"/>
  <c r="R39" a="1"/>
  <c r="R39" s="1"/>
  <c r="AS60" a="1"/>
  <c r="AS60" s="1"/>
  <c r="AA28" a="1"/>
  <c r="AA28" s="1"/>
  <c r="AP87" a="1"/>
  <c r="AP87" s="1"/>
  <c r="U61" a="1"/>
  <c r="U61" s="1"/>
  <c r="BB14" a="1"/>
  <c r="BB14" s="1"/>
  <c r="R73" a="1"/>
  <c r="R73" s="1"/>
  <c r="R74" s="1"/>
  <c r="AD91" a="1"/>
  <c r="AD91" s="1"/>
  <c r="AP14" a="1"/>
  <c r="AP14" s="1"/>
  <c r="AS33" a="1"/>
  <c r="AS33" s="1"/>
  <c r="BQ87" a="1"/>
  <c r="BQ87" s="1"/>
  <c r="CC68" a="1"/>
  <c r="CC68" s="1"/>
  <c r="BT20" a="1"/>
  <c r="BT20" s="1"/>
  <c r="AS17" a="1"/>
  <c r="AS17" s="1"/>
  <c r="AJ91" a="1"/>
  <c r="AJ91" s="1"/>
  <c r="AD45" a="1"/>
  <c r="AD45" s="1"/>
  <c r="L48" a="1"/>
  <c r="L48" s="1"/>
  <c r="BT68" a="1"/>
  <c r="BT68" s="1"/>
  <c r="U118" a="1"/>
  <c r="U118" s="1"/>
  <c r="BB24" a="1"/>
  <c r="BB24" s="1"/>
  <c r="L62" a="1"/>
  <c r="L62" s="1"/>
  <c r="AJ101" a="1"/>
  <c r="AJ101" s="1"/>
  <c r="R111" a="1"/>
  <c r="R111" s="1"/>
  <c r="R107" a="1"/>
  <c r="R107" s="1"/>
  <c r="R108" s="1"/>
  <c r="L59" a="1"/>
  <c r="L59" s="1"/>
  <c r="BW18" a="1"/>
  <c r="BW18" s="1"/>
  <c r="L16" a="1"/>
  <c r="L16" s="1"/>
  <c r="BT13" a="1"/>
  <c r="BT13" s="1"/>
  <c r="AS94" a="1"/>
  <c r="AS94" s="1"/>
  <c r="AY85" a="1"/>
  <c r="AY85" s="1"/>
  <c r="AP35" a="1"/>
  <c r="AP35" s="1"/>
  <c r="AS18" a="1"/>
  <c r="AS18" s="1"/>
  <c r="X62" a="1"/>
  <c r="X62" s="1"/>
  <c r="BT48" a="1"/>
  <c r="BT48" s="1"/>
  <c r="BT17" a="1"/>
  <c r="BT17" s="1"/>
  <c r="AG114" a="1"/>
  <c r="AG114" s="1"/>
  <c r="BH33" a="1"/>
  <c r="BH33" s="1"/>
  <c r="BQ60" a="1"/>
  <c r="BQ60" s="1"/>
  <c r="BW13" a="1"/>
  <c r="BW13" s="1"/>
  <c r="BH113" a="1"/>
  <c r="BH113" s="1"/>
  <c r="AS64" a="1"/>
  <c r="AS64" s="1"/>
  <c r="BH40" a="1"/>
  <c r="BH40" s="1"/>
  <c r="CC56" a="1"/>
  <c r="CC56" s="1"/>
  <c r="BE35" a="1"/>
  <c r="BE35" s="1"/>
  <c r="BZ18" a="1"/>
  <c r="BZ18" s="1"/>
  <c r="X39" a="1"/>
  <c r="X39" s="1"/>
  <c r="BK12" a="1"/>
  <c r="BK12" s="1"/>
  <c r="BQ18" a="1"/>
  <c r="BQ18" s="1"/>
  <c r="X116" a="1"/>
  <c r="X116" s="1"/>
  <c r="AP19" a="1"/>
  <c r="AP19" s="1"/>
  <c r="U51" a="1"/>
  <c r="U51" s="1"/>
  <c r="AJ35" a="1"/>
  <c r="AJ35" s="1"/>
  <c r="BH51" a="1"/>
  <c r="BH51" s="1"/>
  <c r="AA88" a="1"/>
  <c r="AA88" s="1"/>
  <c r="BE45" a="1"/>
  <c r="BE45" s="1"/>
  <c r="AV28" a="1"/>
  <c r="AV28" s="1"/>
  <c r="AV13" a="1"/>
  <c r="AV13" s="1"/>
  <c r="X67" a="1"/>
  <c r="X67" s="1"/>
  <c r="L67" a="1"/>
  <c r="L67" s="1"/>
  <c r="BW24" a="1"/>
  <c r="BW24" s="1"/>
  <c r="BK69" a="1"/>
  <c r="BK69" s="1"/>
  <c r="BE65" a="1"/>
  <c r="BE65" s="1"/>
  <c r="AJ32" a="1"/>
  <c r="AJ32" s="1"/>
  <c r="AS32" a="1"/>
  <c r="AS32" s="1"/>
  <c r="AG86" a="1"/>
  <c r="AG86" s="1"/>
  <c r="BB59" a="1"/>
  <c r="BB59" s="1"/>
  <c r="AY45" a="1"/>
  <c r="AY45" s="1"/>
  <c r="BW65" a="1"/>
  <c r="BW65" s="1"/>
  <c r="BT28" a="1"/>
  <c r="BT28" s="1"/>
  <c r="AP27" a="1"/>
  <c r="AP27" s="1"/>
  <c r="U33" a="1"/>
  <c r="U33" s="1"/>
  <c r="O103" a="1"/>
  <c r="O103" s="1"/>
  <c r="AJ61" a="1"/>
  <c r="AJ61" s="1"/>
  <c r="AM64" a="1"/>
  <c r="AM64" s="1"/>
  <c r="R32" a="1"/>
  <c r="R32" s="1"/>
  <c r="BQ47" a="1"/>
  <c r="BQ47" s="1"/>
  <c r="BH115" a="1"/>
  <c r="BH115" s="1"/>
  <c r="AG19" a="1"/>
  <c r="AG19" s="1"/>
  <c r="AD18" a="1"/>
  <c r="AD18" s="1"/>
  <c r="BE118" a="1"/>
  <c r="BE118" s="1"/>
  <c r="BB90" a="1"/>
  <c r="BB90" s="1"/>
  <c r="AJ115" a="1"/>
  <c r="AJ115" s="1"/>
  <c r="AP92" a="1"/>
  <c r="AP92" s="1"/>
  <c r="BB88" a="1"/>
  <c r="BB88" s="1"/>
  <c r="BK55" a="1"/>
  <c r="BK55" s="1"/>
  <c r="AG17" a="1"/>
  <c r="AG17" s="1"/>
  <c r="L40" a="1"/>
  <c r="L40" s="1"/>
  <c r="AS117" a="1"/>
  <c r="AS117" s="1"/>
  <c r="AV102" a="1"/>
  <c r="AV102" s="1"/>
  <c r="AM24" a="1"/>
  <c r="AM24" s="1"/>
  <c r="AY89" a="1"/>
  <c r="AY89" s="1"/>
  <c r="BQ95" a="1"/>
  <c r="BQ95" s="1"/>
  <c r="BW61" a="1"/>
  <c r="BW61" s="1"/>
  <c r="BW92" a="1"/>
  <c r="BW92" s="1"/>
  <c r="BZ13" a="1"/>
  <c r="BZ13" s="1"/>
  <c r="AS26" a="1"/>
  <c r="AS26" s="1"/>
  <c r="AM55" a="1"/>
  <c r="AM55" s="1"/>
  <c r="AJ62" a="1"/>
  <c r="AJ62" s="1"/>
  <c r="AG13" a="1"/>
  <c r="AG13" s="1"/>
  <c r="BT56" a="1"/>
  <c r="BT56" s="1"/>
  <c r="AS58" a="1"/>
  <c r="AS58" s="1"/>
  <c r="BN96" a="1"/>
  <c r="BN96" s="1"/>
  <c r="AM27" a="1"/>
  <c r="AM27" s="1"/>
  <c r="BB95" a="1"/>
  <c r="BB95" s="1"/>
  <c r="X35" a="1"/>
  <c r="X35" s="1"/>
  <c r="L47" a="1"/>
  <c r="L47" s="1"/>
  <c r="BH86" a="1"/>
  <c r="BH86" s="1"/>
  <c r="AJ63" a="1"/>
  <c r="AJ63" s="1"/>
  <c r="L35" a="1"/>
  <c r="L35" s="1"/>
  <c r="AS47" a="1"/>
  <c r="AS47" s="1"/>
  <c r="BN101" a="1"/>
  <c r="BN101" s="1"/>
  <c r="BH39" a="1"/>
  <c r="BH39" s="1"/>
  <c r="BZ50" a="1"/>
  <c r="BZ50" s="1"/>
  <c r="L63" a="1"/>
  <c r="L63" s="1"/>
  <c r="AV118" a="1"/>
  <c r="AV118" s="1"/>
  <c r="CC83" a="1"/>
  <c r="CC83" s="1"/>
  <c r="R60" a="1"/>
  <c r="R60" s="1"/>
  <c r="AM34" a="1"/>
  <c r="AM34" s="1"/>
  <c r="AM69" a="1"/>
  <c r="AM69" s="1"/>
  <c r="AP82" a="1"/>
  <c r="AP82" s="1"/>
  <c r="BW47" a="1"/>
  <c r="BW47" s="1"/>
  <c r="CC66" a="1"/>
  <c r="CC66" s="1"/>
  <c r="AJ112" a="1"/>
  <c r="AJ112" s="1"/>
  <c r="AP69" a="1"/>
  <c r="AP69" s="1"/>
  <c r="AP101" a="1"/>
  <c r="AP101" s="1"/>
  <c r="CC13" a="1"/>
  <c r="CC13" s="1"/>
  <c r="AJ47" a="1"/>
  <c r="AJ47" s="1"/>
  <c r="BN50" a="1"/>
  <c r="BN50" s="1"/>
  <c r="BB102" a="1"/>
  <c r="BB102" s="1"/>
  <c r="AM103" a="1"/>
  <c r="AM103" s="1"/>
  <c r="L19" a="1"/>
  <c r="L19" s="1"/>
  <c r="BE82" a="1"/>
  <c r="BE82" s="1"/>
  <c r="BZ51" a="1"/>
  <c r="BZ51" s="1"/>
  <c r="U35" a="1"/>
  <c r="U35" s="1"/>
  <c r="AS92" a="1"/>
  <c r="AS92" s="1"/>
  <c r="AP103" a="1"/>
  <c r="AP103" s="1"/>
  <c r="U84" a="1"/>
  <c r="U84" s="1"/>
  <c r="BH117" a="1"/>
  <c r="BH117" s="1"/>
  <c r="AA90" a="1"/>
  <c r="AA90" s="1"/>
  <c r="AD49" a="1"/>
  <c r="AD49" s="1"/>
  <c r="BB62" a="1"/>
  <c r="BB62" s="1"/>
  <c r="BN116" a="1"/>
  <c r="BN116" s="1"/>
  <c r="BZ112" a="1"/>
  <c r="BZ112" s="1"/>
  <c r="BT49" a="1"/>
  <c r="BT49" s="1"/>
  <c r="O82" a="1"/>
  <c r="O82" s="1"/>
  <c r="BN115" a="1"/>
  <c r="BN115" s="1"/>
  <c r="AM119" a="1"/>
  <c r="AM119" s="1"/>
  <c r="AP51" a="1"/>
  <c r="AP51" s="1"/>
  <c r="BE84" a="1"/>
  <c r="BE84" s="1"/>
  <c r="AA60" a="1"/>
  <c r="AA60" s="1"/>
  <c r="CC115" a="1"/>
  <c r="CC115" s="1"/>
  <c r="BZ111" a="1"/>
  <c r="BZ111" s="1"/>
  <c r="R18" a="1"/>
  <c r="R18" s="1"/>
  <c r="BB118" a="1"/>
  <c r="BB118" s="1"/>
  <c r="AV93" a="1"/>
  <c r="AV93" s="1"/>
  <c r="U12" a="1"/>
  <c r="U12" s="1"/>
  <c r="U95" a="1"/>
  <c r="U95" s="1"/>
  <c r="O41" a="1"/>
  <c r="O41" s="1"/>
  <c r="AA39" a="1"/>
  <c r="AA39" s="1"/>
  <c r="L66" a="1"/>
  <c r="L66" s="1"/>
  <c r="AY49" a="1"/>
  <c r="AY49" s="1"/>
  <c r="BB85" a="1"/>
  <c r="BB85" s="1"/>
  <c r="L103" a="1"/>
  <c r="L103" s="1"/>
  <c r="M103" s="1"/>
  <c r="R16" a="1"/>
  <c r="R16" s="1"/>
  <c r="AV55" a="1"/>
  <c r="AV55" s="1"/>
  <c r="AG85" a="1"/>
  <c r="AG85" s="1"/>
  <c r="BN89" a="1"/>
  <c r="BN89" s="1"/>
  <c r="BZ96" a="1"/>
  <c r="BZ96" s="1"/>
  <c r="BT39" a="1"/>
  <c r="BT39" s="1"/>
  <c r="AM14" a="1"/>
  <c r="AM14" s="1"/>
  <c r="BW94" a="1"/>
  <c r="BW94" s="1"/>
  <c r="R28" a="1"/>
  <c r="R28" s="1"/>
  <c r="AM116" a="1"/>
  <c r="AM116" s="1"/>
  <c r="BH102" a="1"/>
  <c r="BH102" s="1"/>
  <c r="BT32" a="1"/>
  <c r="BT32" s="1"/>
  <c r="BN84" a="1"/>
  <c r="BN84" s="1"/>
  <c r="BE20" a="1"/>
  <c r="BE20" s="1"/>
  <c r="AJ16" a="1"/>
  <c r="AJ16" s="1"/>
  <c r="AV57" a="1"/>
  <c r="AV57" s="1"/>
  <c r="AM58" a="1"/>
  <c r="AM58" s="1"/>
  <c r="BK83" a="1"/>
  <c r="BK83" s="1"/>
  <c r="X26" a="1"/>
  <c r="X26" s="1"/>
  <c r="R114" a="1"/>
  <c r="R114" s="1"/>
  <c r="AM92" a="1"/>
  <c r="AM92" s="1"/>
  <c r="AV82" a="1"/>
  <c r="AV82" s="1"/>
  <c r="O46" a="1"/>
  <c r="O46" s="1"/>
  <c r="BH87" a="1"/>
  <c r="BH87" s="1"/>
  <c r="AD47" a="1"/>
  <c r="AD47" s="1"/>
  <c r="BN111" a="1"/>
  <c r="BN111" s="1"/>
  <c r="AA87" a="1"/>
  <c r="AA87" s="1"/>
  <c r="X65" a="1"/>
  <c r="X65" s="1"/>
  <c r="AP93" a="1"/>
  <c r="AP93" s="1"/>
  <c r="BQ111" a="1"/>
  <c r="BQ111" s="1"/>
  <c r="AP47" a="1"/>
  <c r="AP47" s="1"/>
  <c r="BQ103" a="1"/>
  <c r="BQ103" s="1"/>
  <c r="AD57" a="1"/>
  <c r="AD57" s="1"/>
  <c r="BK20" a="1"/>
  <c r="BK20" s="1"/>
  <c r="BQ46" a="1"/>
  <c r="BQ46" s="1"/>
  <c r="AS119" a="1"/>
  <c r="AS119" s="1"/>
  <c r="BW96" a="1"/>
  <c r="BW96" s="1"/>
  <c r="BZ57" a="1"/>
  <c r="BZ57" s="1"/>
  <c r="AY34" a="1"/>
  <c r="AY34" s="1"/>
  <c r="BK114" a="1"/>
  <c r="BK114" s="1"/>
  <c r="BZ91" a="1"/>
  <c r="BZ91" s="1"/>
  <c r="AM49" a="1"/>
  <c r="AM49" s="1"/>
  <c r="BN45" a="1"/>
  <c r="BN45" s="1"/>
  <c r="BK97" a="1"/>
  <c r="BK97" s="1"/>
  <c r="AD90" a="1"/>
  <c r="AD90" s="1"/>
  <c r="AS115" a="1"/>
  <c r="AS115" s="1"/>
  <c r="U41" a="1"/>
  <c r="U41" s="1"/>
  <c r="BZ68" a="1"/>
  <c r="BZ68" s="1"/>
  <c r="L55" a="1"/>
  <c r="L55" s="1"/>
  <c r="CC85" a="1"/>
  <c r="CC85" s="1"/>
  <c r="AA96" a="1"/>
  <c r="AA96" s="1"/>
  <c r="X28" a="1"/>
  <c r="X28" s="1"/>
  <c r="AG93" a="1"/>
  <c r="AG93" s="1"/>
  <c r="O91" a="1"/>
  <c r="O91" s="1"/>
  <c r="AG47" a="1"/>
  <c r="AG47" s="1"/>
  <c r="AY18" a="1"/>
  <c r="AY18" s="1"/>
  <c r="AJ34" a="1"/>
  <c r="AJ34" s="1"/>
  <c r="CC91" a="1"/>
  <c r="CC91" s="1"/>
  <c r="BN13" a="1"/>
  <c r="BN13" s="1"/>
  <c r="BE27" a="1"/>
  <c r="BE27" s="1"/>
  <c r="AD117" a="1"/>
  <c r="AD117" s="1"/>
  <c r="AV32" a="1"/>
  <c r="AV32" s="1"/>
  <c r="CC73" a="1"/>
  <c r="CC73" s="1"/>
  <c r="CC74" s="1"/>
  <c r="AG50" a="1"/>
  <c r="AG50" s="1"/>
  <c r="O16" a="1"/>
  <c r="O16" s="1"/>
  <c r="O14" a="1"/>
  <c r="O14" s="1"/>
  <c r="R94" a="1"/>
  <c r="R94" s="1"/>
  <c r="AG64" a="1"/>
  <c r="AG64" s="1"/>
  <c r="AS107" a="1"/>
  <c r="AS107" s="1"/>
  <c r="AS108" s="1"/>
  <c r="AV111" a="1"/>
  <c r="AV111" s="1"/>
  <c r="AM15" a="1"/>
  <c r="AM15" s="1"/>
  <c r="L85" a="1"/>
  <c r="L85" s="1"/>
  <c r="O28" a="1"/>
  <c r="O28" s="1"/>
  <c r="AV26" a="1"/>
  <c r="AV26" s="1"/>
  <c r="BT60" a="1"/>
  <c r="BT60" s="1"/>
  <c r="BH48" a="1"/>
  <c r="BH48" s="1"/>
  <c r="AP116" a="1"/>
  <c r="AP116" s="1"/>
  <c r="BE34" a="1"/>
  <c r="BE34" s="1"/>
  <c r="L50" a="1"/>
  <c r="L50" s="1"/>
  <c r="BZ32" a="1"/>
  <c r="BZ32" s="1"/>
  <c r="BH107" a="1"/>
  <c r="BH107" s="1"/>
  <c r="BH108" s="1"/>
  <c r="AY112" a="1"/>
  <c r="AY112" s="1"/>
  <c r="BQ28" a="1"/>
  <c r="BQ28" s="1"/>
  <c r="BB94" a="1"/>
  <c r="BB94" s="1"/>
  <c r="BT117" a="1"/>
  <c r="BT117" s="1"/>
  <c r="BN12" a="1"/>
  <c r="BN12" s="1"/>
  <c r="BH111" a="1"/>
  <c r="BH111" s="1"/>
  <c r="AY67" a="1"/>
  <c r="AY67" s="1"/>
  <c r="L26" a="1"/>
  <c r="L26" s="1"/>
  <c r="AD116" a="1"/>
  <c r="AD116" s="1"/>
  <c r="AD27" a="1"/>
  <c r="AD27" s="1"/>
  <c r="AY101" a="1"/>
  <c r="AY101" s="1"/>
  <c r="AV58" a="1"/>
  <c r="AV58" s="1"/>
  <c r="O57" a="1"/>
  <c r="O57" s="1"/>
  <c r="AP15" a="1"/>
  <c r="AP15" s="1"/>
  <c r="BN26" a="1"/>
  <c r="BN26" s="1"/>
  <c r="BK96" a="1"/>
  <c r="BK96" s="1"/>
  <c r="BT18" a="1"/>
  <c r="BT18" s="1"/>
  <c r="AY87" a="1"/>
  <c r="AY87" s="1"/>
  <c r="BN35" a="1"/>
  <c r="BN35" s="1"/>
  <c r="AG46" a="1"/>
  <c r="AG46" s="1"/>
  <c r="BE16" a="1"/>
  <c r="BE16" s="1"/>
  <c r="AY63" a="1"/>
  <c r="AY63" s="1"/>
  <c r="AV96" a="1"/>
  <c r="AV96" s="1"/>
  <c r="BZ14" a="1"/>
  <c r="BZ14" s="1"/>
  <c r="CC16" a="1"/>
  <c r="CC16" s="1"/>
  <c r="X50" a="1"/>
  <c r="X50" s="1"/>
  <c r="BQ49" a="1"/>
  <c r="BQ49" s="1"/>
  <c r="BZ85" a="1"/>
  <c r="BZ85" s="1"/>
  <c r="U89" a="1"/>
  <c r="U89" s="1"/>
  <c r="AV85" a="1"/>
  <c r="AV85" s="1"/>
  <c r="X40" a="1"/>
  <c r="X40" s="1"/>
  <c r="AJ116" a="1"/>
  <c r="AJ116" s="1"/>
  <c r="CC59" a="1"/>
  <c r="CC59" s="1"/>
  <c r="AS49" a="1"/>
  <c r="AS49" s="1"/>
  <c r="BQ45" a="1"/>
  <c r="BQ45" s="1"/>
  <c r="R69" a="1"/>
  <c r="R69" s="1"/>
  <c r="BH94" a="1"/>
  <c r="BH94" s="1"/>
  <c r="BW46" a="1"/>
  <c r="BW46" s="1"/>
  <c r="BQ34" a="1"/>
  <c r="BQ34" s="1"/>
  <c r="BK112" a="1"/>
  <c r="BK112" s="1"/>
  <c r="AS114" a="1"/>
  <c r="AS114" s="1"/>
  <c r="AD58" a="1"/>
  <c r="AD58" s="1"/>
  <c r="BE26" a="1"/>
  <c r="BE26" s="1"/>
  <c r="AD68" a="1"/>
  <c r="AD68" s="1"/>
  <c r="BK92" a="1"/>
  <c r="BK92" s="1"/>
  <c r="AP25" a="1"/>
  <c r="AP25" s="1"/>
  <c r="U69" a="1"/>
  <c r="U69" s="1"/>
  <c r="AJ119" a="1"/>
  <c r="AJ119" s="1"/>
  <c r="AP63" a="1"/>
  <c r="AP63" s="1"/>
  <c r="AP55" a="1"/>
  <c r="AP55" s="1"/>
  <c r="BK18" a="1"/>
  <c r="BK18" s="1"/>
  <c r="BE85" a="1"/>
  <c r="BE85" s="1"/>
  <c r="AS89" a="1"/>
  <c r="AS89" s="1"/>
  <c r="AS46" a="1"/>
  <c r="AS46" s="1"/>
  <c r="AD88" a="1"/>
  <c r="AD88" s="1"/>
  <c r="BQ48" a="1"/>
  <c r="BQ48" s="1"/>
  <c r="AS34" a="1"/>
  <c r="AS34" s="1"/>
  <c r="BT61" a="1"/>
  <c r="BT61" s="1"/>
  <c r="X57" a="1"/>
  <c r="X57" s="1"/>
  <c r="BE47" a="1"/>
  <c r="BE47" s="1"/>
  <c r="U48" a="1"/>
  <c r="U48" s="1"/>
  <c r="U18" a="1"/>
  <c r="U18" s="1"/>
  <c r="AA61" a="1"/>
  <c r="AA61" s="1"/>
  <c r="AM102" a="1"/>
  <c r="AM102" s="1"/>
  <c r="CC65" a="1"/>
  <c r="CC65" s="1"/>
  <c r="CC89" a="1"/>
  <c r="CC89" s="1"/>
  <c r="AM60" a="1"/>
  <c r="AM60" s="1"/>
  <c r="AY68" a="1"/>
  <c r="AY68" s="1"/>
  <c r="X64" a="1"/>
  <c r="X64" s="1"/>
  <c r="AP13" a="1"/>
  <c r="AP13" s="1"/>
  <c r="AS40" a="1"/>
  <c r="AS40" s="1"/>
  <c r="AS14" a="1"/>
  <c r="AS14" s="1"/>
  <c r="X17" a="1"/>
  <c r="X17" s="1"/>
  <c r="O32" a="1"/>
  <c r="O32" s="1"/>
  <c r="BH35" a="1"/>
  <c r="BH35" s="1"/>
  <c r="BK90" a="1"/>
  <c r="BK90" s="1"/>
  <c r="BN117" a="1"/>
  <c r="BN117" s="1"/>
  <c r="CC92" a="1"/>
  <c r="CC92" s="1"/>
  <c r="CC60" a="1"/>
  <c r="CC60" s="1"/>
  <c r="X25" a="1"/>
  <c r="X25" s="1"/>
  <c r="O94" a="1"/>
  <c r="O94" s="1"/>
  <c r="CC48" a="1"/>
  <c r="CC48" s="1"/>
  <c r="AP73" a="1"/>
  <c r="AP73" s="1"/>
  <c r="AP74" s="1"/>
  <c r="BT118" a="1"/>
  <c r="BT118" s="1"/>
  <c r="AA69" a="1"/>
  <c r="AA69" s="1"/>
  <c r="AM84" a="1"/>
  <c r="AM84" s="1"/>
  <c r="L112" a="1"/>
  <c r="L112" s="1"/>
  <c r="M112" s="1"/>
  <c r="BW91" a="1"/>
  <c r="BW91" s="1"/>
  <c r="BQ40" a="1"/>
  <c r="BQ40" s="1"/>
  <c r="U94" a="1"/>
  <c r="U94" s="1"/>
  <c r="AD59" a="1"/>
  <c r="AD59" s="1"/>
  <c r="BH14" a="1"/>
  <c r="BH14" s="1"/>
  <c r="AA55" a="1"/>
  <c r="AA55" s="1"/>
  <c r="U20" a="1"/>
  <c r="U20" s="1"/>
  <c r="BE87" a="1"/>
  <c r="BE87" s="1"/>
  <c r="CC58" a="1"/>
  <c r="CC58" s="1"/>
  <c r="BQ73" a="1"/>
  <c r="BQ73" s="1"/>
  <c r="BQ74" s="1"/>
  <c r="BK45" a="1"/>
  <c r="BK45" s="1"/>
  <c r="R17" a="1"/>
  <c r="R17" s="1"/>
  <c r="R51" a="1"/>
  <c r="R51" s="1"/>
  <c r="BT112" a="1"/>
  <c r="BT112" s="1"/>
  <c r="BW16" a="1"/>
  <c r="BW16" s="1"/>
  <c r="BE68" a="1"/>
  <c r="BE68" s="1"/>
  <c r="AG45" a="1"/>
  <c r="AG45" s="1"/>
  <c r="BN88" a="1"/>
  <c r="BN88" s="1"/>
  <c r="AD96" a="1"/>
  <c r="AD96" s="1"/>
  <c r="BK33" a="1"/>
  <c r="BK33" s="1"/>
  <c r="AD48" a="1"/>
  <c r="AD48" s="1"/>
  <c r="AS91" a="1"/>
  <c r="AS91" s="1"/>
  <c r="L68" a="1"/>
  <c r="L68" s="1"/>
  <c r="AP28" a="1"/>
  <c r="AP28" s="1"/>
  <c r="BK16" a="1"/>
  <c r="BK16" s="1"/>
  <c r="L89" a="1"/>
  <c r="L89" s="1"/>
  <c r="AJ25" a="1"/>
  <c r="AJ25" s="1"/>
  <c r="BT89" a="1"/>
  <c r="BT89" s="1"/>
  <c r="AS84" a="1"/>
  <c r="AS84" s="1"/>
  <c r="BN118" a="1"/>
  <c r="BN118" s="1"/>
  <c r="AD41" a="1"/>
  <c r="AD41" s="1"/>
  <c r="AM59" a="1"/>
  <c r="AM59" s="1"/>
  <c r="R90" a="1"/>
  <c r="R90" s="1"/>
  <c r="AA27" a="1"/>
  <c r="AA27" s="1"/>
  <c r="U24" a="1"/>
  <c r="U24" s="1"/>
  <c r="BW14" a="1"/>
  <c r="BW14" s="1"/>
  <c r="L111" a="1"/>
  <c r="L111" s="1"/>
  <c r="AV14" a="1"/>
  <c r="AV14" s="1"/>
  <c r="AG88" a="1"/>
  <c r="AG88" s="1"/>
  <c r="R35" a="1"/>
  <c r="R35" s="1"/>
  <c r="L41" a="1"/>
  <c r="L41" s="1"/>
  <c r="AS93" a="1"/>
  <c r="AS93" s="1"/>
  <c r="AJ64" a="1"/>
  <c r="AJ64" s="1"/>
  <c r="CC33" a="1"/>
  <c r="CC33" s="1"/>
  <c r="AV45" a="1"/>
  <c r="AV45" s="1"/>
  <c r="X46" a="1"/>
  <c r="X46" s="1"/>
  <c r="L94" a="1"/>
  <c r="L94" s="1"/>
  <c r="BQ62" a="1"/>
  <c r="BQ62" s="1"/>
  <c r="CC62" a="1"/>
  <c r="CC62" s="1"/>
  <c r="BE25" a="1"/>
  <c r="BE25" s="1"/>
  <c r="AM91" a="1"/>
  <c r="AM91" s="1"/>
  <c r="AY47" a="1"/>
  <c r="AY47" s="1"/>
  <c r="BH84" a="1"/>
  <c r="BH84" s="1"/>
  <c r="AY83" a="1"/>
  <c r="AY83" s="1"/>
  <c r="U96" a="1"/>
  <c r="U96" s="1"/>
  <c r="AD61" a="1"/>
  <c r="AD61" s="1"/>
  <c r="BH16" a="1"/>
  <c r="BH16" s="1"/>
  <c r="BH103" a="1"/>
  <c r="BH103" s="1"/>
  <c r="BK116" a="1"/>
  <c r="BK116" s="1"/>
  <c r="AD63" a="1"/>
  <c r="AD63" s="1"/>
  <c r="BE39" a="1"/>
  <c r="BE39" s="1"/>
  <c r="BW50" a="1"/>
  <c r="BW50" s="1"/>
  <c r="L18" a="1"/>
  <c r="L18" s="1"/>
  <c r="BK26" a="1"/>
  <c r="BK26" s="1"/>
  <c r="BW40" a="1"/>
  <c r="BW40" s="1"/>
  <c r="CC14" a="1"/>
  <c r="CC14" s="1"/>
  <c r="BW89" a="1"/>
  <c r="BW89" s="1"/>
  <c r="AP67" a="1"/>
  <c r="AP67" s="1"/>
  <c r="AY91" a="1"/>
  <c r="AY91" s="1"/>
  <c r="BH95" a="1"/>
  <c r="BH95" s="1"/>
  <c r="AJ40" a="1"/>
  <c r="AJ40" s="1"/>
  <c r="BQ117" a="1"/>
  <c r="BQ117" s="1"/>
  <c r="AP83" a="1"/>
  <c r="AP83" s="1"/>
  <c r="BQ57" a="1"/>
  <c r="BQ57" s="1"/>
  <c r="BN59" a="1"/>
  <c r="BN59" s="1"/>
  <c r="O48" a="1"/>
  <c r="O48" s="1"/>
  <c r="BW60" a="1"/>
  <c r="BW60" s="1"/>
  <c r="BN92" a="1"/>
  <c r="BN92" s="1"/>
  <c r="AV40" a="1"/>
  <c r="AV40" s="1"/>
  <c r="BZ47" a="1"/>
  <c r="BZ47" s="1"/>
  <c r="U92" a="1"/>
  <c r="U92" s="1"/>
  <c r="CC19" a="1"/>
  <c r="CC19" s="1"/>
  <c r="R40" a="1"/>
  <c r="R40" s="1"/>
  <c r="L92" a="1"/>
  <c r="L92" s="1"/>
  <c r="BN87" a="1"/>
  <c r="BN87" s="1"/>
  <c r="BE73" a="1"/>
  <c r="BE73" s="1"/>
  <c r="BE74" s="1"/>
  <c r="AY113" a="1"/>
  <c r="AY113" s="1"/>
  <c r="AG55" a="1"/>
  <c r="AG55" s="1"/>
  <c r="X41" a="1"/>
  <c r="X41" s="1"/>
  <c r="X34" a="1"/>
  <c r="X34" s="1"/>
  <c r="BH45" a="1"/>
  <c r="BH45" s="1"/>
  <c r="BT88" a="1"/>
  <c r="BT88" s="1"/>
  <c r="AS101" a="1"/>
  <c r="AS101" s="1"/>
  <c r="AP68" a="1"/>
  <c r="AP68" s="1"/>
  <c r="CC95" a="1"/>
  <c r="CC95" s="1"/>
  <c r="O17" a="1"/>
  <c r="O17" s="1"/>
  <c r="BB107" a="1"/>
  <c r="BB107" s="1"/>
  <c r="BB108" s="1"/>
  <c r="AV50" a="1"/>
  <c r="AV50" s="1"/>
  <c r="L114" a="1"/>
  <c r="L114" s="1"/>
  <c r="M114" s="1"/>
  <c r="AA117" a="1"/>
  <c r="AA117" s="1"/>
  <c r="CC111" a="1"/>
  <c r="CC111" s="1"/>
  <c r="BZ114" a="1"/>
  <c r="BZ114" s="1"/>
  <c r="BZ94" a="1"/>
  <c r="BZ94" s="1"/>
  <c r="AG49" a="1"/>
  <c r="AG49" s="1"/>
  <c r="AP12" a="1"/>
  <c r="AP12" s="1"/>
  <c r="BH57" a="1"/>
  <c r="BH57" s="1"/>
  <c r="BQ20" a="1"/>
  <c r="BQ20" s="1"/>
  <c r="AY86" a="1"/>
  <c r="AY86" s="1"/>
  <c r="AV94" a="1"/>
  <c r="AV94" s="1"/>
  <c r="BZ115" a="1"/>
  <c r="BZ115" s="1"/>
  <c r="L56" a="1"/>
  <c r="L56" s="1"/>
  <c r="BQ101" a="1"/>
  <c r="BQ101" s="1"/>
  <c r="X15" a="1"/>
  <c r="X15" s="1"/>
  <c r="R89" a="1"/>
  <c r="R89" s="1"/>
  <c r="AD15" a="1"/>
  <c r="AD15" s="1"/>
  <c r="BB111" a="1"/>
  <c r="BB111" s="1"/>
  <c r="L84" a="1"/>
  <c r="L84" s="1"/>
  <c r="AA33" a="1"/>
  <c r="AA33" s="1"/>
  <c r="X115" a="1"/>
  <c r="X115" s="1"/>
  <c r="AS39" a="1"/>
  <c r="AS39" s="1"/>
  <c r="CC26" a="1"/>
  <c r="CC26" s="1"/>
  <c r="AJ82" a="1"/>
  <c r="AJ82" s="1"/>
  <c r="AP97" a="1"/>
  <c r="AP97" s="1"/>
  <c r="BK24" a="1"/>
  <c r="BK24" s="1"/>
  <c r="BW62" a="1"/>
  <c r="BW62" s="1"/>
  <c r="X83" a="1"/>
  <c r="X83" s="1"/>
  <c r="AJ93" a="1"/>
  <c r="AJ93" s="1"/>
  <c r="BE64" a="1"/>
  <c r="BE64" s="1"/>
  <c r="X59" a="1"/>
  <c r="X59" s="1"/>
  <c r="AG16" a="1"/>
  <c r="AG16" s="1"/>
  <c r="AJ18" a="1"/>
  <c r="AJ18" s="1"/>
  <c r="BN34" a="1"/>
  <c r="BN34" s="1"/>
  <c r="BK86" a="1"/>
  <c r="BK86" s="1"/>
  <c r="AY26" a="1"/>
  <c r="AY26" s="1"/>
  <c r="AS62" a="1"/>
  <c r="AS62" s="1"/>
  <c r="AV51" a="1"/>
  <c r="AV51" s="1"/>
  <c r="AA63" a="1"/>
  <c r="AA63" s="1"/>
  <c r="BN86" a="1"/>
  <c r="BN86" s="1"/>
  <c r="AS68" a="1"/>
  <c r="AS68" s="1"/>
  <c r="X73" a="1"/>
  <c r="X73" s="1"/>
  <c r="X74" s="1"/>
  <c r="R66" a="1"/>
  <c r="R66" s="1"/>
  <c r="BK46" a="1"/>
  <c r="BK46" s="1"/>
  <c r="U117" a="1"/>
  <c r="U117" s="1"/>
  <c r="BN20" a="1"/>
  <c r="BN20" s="1"/>
  <c r="AV86" a="1"/>
  <c r="AV86" s="1"/>
  <c r="BH116" a="1"/>
  <c r="BH116" s="1"/>
  <c r="CC88" a="1"/>
  <c r="CC88" s="1"/>
  <c r="X51" a="1"/>
  <c r="X51" s="1"/>
  <c r="BN112" a="1"/>
  <c r="BN112" s="1"/>
  <c r="CC113" a="1"/>
  <c r="CC113" s="1"/>
  <c r="X14" a="1"/>
  <c r="X14" s="1"/>
  <c r="BQ68" a="1"/>
  <c r="BQ68" s="1"/>
  <c r="AA65" a="1"/>
  <c r="AA65" s="1"/>
  <c r="BZ90" a="1"/>
  <c r="BZ90" s="1"/>
  <c r="AJ96" a="1"/>
  <c r="AJ96" s="1"/>
  <c r="BT90" a="1"/>
  <c r="BT90" s="1"/>
  <c r="AM51" a="1"/>
  <c r="AM51" s="1"/>
  <c r="AY90" a="1"/>
  <c r="AY90" s="1"/>
  <c r="X20" a="1"/>
  <c r="X20" s="1"/>
  <c r="BW69" a="1"/>
  <c r="BW69" s="1"/>
  <c r="AP48" a="1"/>
  <c r="AP48" s="1"/>
  <c r="BQ55" a="1"/>
  <c r="BQ55" s="1"/>
  <c r="AM26" a="1"/>
  <c r="AM26" s="1"/>
  <c r="BB113" a="1"/>
  <c r="BB113" s="1"/>
  <c r="AM45" a="1"/>
  <c r="AM45" s="1"/>
  <c r="AA83" a="1"/>
  <c r="AA83" s="1"/>
  <c r="O107" a="1"/>
  <c r="O107" s="1"/>
  <c r="O108" s="1"/>
  <c r="BQ113" a="1"/>
  <c r="BQ113" s="1"/>
  <c r="AY82" a="1"/>
  <c r="AY82" s="1"/>
  <c r="O85" a="1"/>
  <c r="O85" s="1"/>
  <c r="L20" a="1"/>
  <c r="L20" s="1"/>
  <c r="BK50" a="1"/>
  <c r="BK50" s="1"/>
  <c r="BH112" a="1"/>
  <c r="BH112" s="1"/>
  <c r="BW48" a="1"/>
  <c r="BW48" s="1"/>
  <c r="BE58" a="1"/>
  <c r="BE58" s="1"/>
  <c r="AD33" a="1"/>
  <c r="AD33" s="1"/>
  <c r="X33" a="1"/>
  <c r="X33" s="1"/>
  <c r="BK88" a="1"/>
  <c r="BK88" s="1"/>
  <c r="BQ51" a="1"/>
  <c r="BQ51" s="1"/>
  <c r="BK40" a="1"/>
  <c r="BK40" s="1"/>
  <c r="BZ117" a="1"/>
  <c r="BZ117" s="1"/>
  <c r="AP65" a="1"/>
  <c r="AP65" s="1"/>
  <c r="AP66" a="1"/>
  <c r="AP66" s="1"/>
  <c r="AV90" a="1"/>
  <c r="AV90" s="1"/>
  <c r="AV12" a="1"/>
  <c r="AV12" s="1"/>
  <c r="U59" a="1"/>
  <c r="U59" s="1"/>
  <c r="U91" a="1"/>
  <c r="U91" s="1"/>
  <c r="BQ32" a="1"/>
  <c r="BQ32" s="1"/>
  <c r="U116" a="1"/>
  <c r="U116" s="1"/>
  <c r="BK27" a="1"/>
  <c r="BK27" s="1"/>
  <c r="AA34" a="1"/>
  <c r="AA34" s="1"/>
  <c r="AV88" a="1"/>
  <c r="AV88" s="1"/>
  <c r="AS16" a="1"/>
  <c r="AS16" s="1"/>
  <c r="BT65" a="1"/>
  <c r="BT65" s="1"/>
  <c r="R15" a="1"/>
  <c r="R15" s="1"/>
  <c r="AD60" a="1"/>
  <c r="AD60" s="1"/>
  <c r="AS87" a="1"/>
  <c r="AS87" s="1"/>
  <c r="AV65" a="1"/>
  <c r="AV65" s="1"/>
  <c r="BZ55" a="1"/>
  <c r="BZ55" s="1"/>
  <c r="AV16" a="1"/>
  <c r="AV16" s="1"/>
  <c r="CC27" a="1"/>
  <c r="CC27" s="1"/>
  <c r="AY17" a="1"/>
  <c r="AY17" s="1"/>
  <c r="O59" a="1"/>
  <c r="O59" s="1"/>
  <c r="AS25" a="1"/>
  <c r="AS25" s="1"/>
  <c r="AJ67" a="1"/>
  <c r="AJ67" s="1"/>
  <c r="O86" a="1"/>
  <c r="O86" s="1"/>
  <c r="BW57" a="1"/>
  <c r="BW57" s="1"/>
  <c r="BK13" a="1"/>
  <c r="BK13" s="1"/>
  <c r="BW103" a="1"/>
  <c r="BW103" s="1"/>
  <c r="X63" a="1"/>
  <c r="X63" s="1"/>
  <c r="L45" a="1"/>
  <c r="L45" s="1"/>
  <c r="AG66" a="1"/>
  <c r="AG66" s="1"/>
  <c r="CC93" a="1"/>
  <c r="CC93" s="1"/>
  <c r="BB15" a="1"/>
  <c r="BB15" s="1"/>
  <c r="BE12" a="1"/>
  <c r="BE12" s="1"/>
  <c r="L91" a="1"/>
  <c r="L91" s="1"/>
  <c r="O89" a="1"/>
  <c r="O89" s="1"/>
  <c r="BZ12" a="1"/>
  <c r="BZ12" s="1"/>
  <c r="X45" a="1"/>
  <c r="X45" s="1"/>
  <c r="AG57" a="1"/>
  <c r="AG57" s="1"/>
  <c r="O116" a="1"/>
  <c r="O116" s="1"/>
  <c r="L82" a="1"/>
  <c r="L82" s="1"/>
  <c r="U112" a="1"/>
  <c r="U112" s="1"/>
  <c r="AJ33" a="1"/>
  <c r="AJ33" s="1"/>
  <c r="AA86" a="1"/>
  <c r="AA86" s="1"/>
  <c r="AA92" a="1"/>
  <c r="AA92" s="1"/>
  <c r="BE117" a="1"/>
  <c r="BE117" s="1"/>
  <c r="X90" a="1"/>
  <c r="X90" s="1"/>
  <c r="AA15" a="1"/>
  <c r="AA15" s="1"/>
  <c r="O102" a="1"/>
  <c r="O102" s="1"/>
  <c r="BT19" a="1"/>
  <c r="BT19" s="1"/>
  <c r="BT46" a="1"/>
  <c r="BT46" s="1"/>
  <c r="BH24" a="1"/>
  <c r="BH24" s="1"/>
  <c r="BT83" a="1"/>
  <c r="BT83" s="1"/>
  <c r="CC69" a="1"/>
  <c r="CC69" s="1"/>
  <c r="BQ26" a="1"/>
  <c r="BQ26" s="1"/>
  <c r="CC97" a="1"/>
  <c r="CC97" s="1"/>
  <c r="AM97" a="1"/>
  <c r="AM97" s="1"/>
  <c r="AP84" a="1"/>
  <c r="AP84" s="1"/>
  <c r="R116" a="1"/>
  <c r="R116" s="1"/>
  <c r="BB33" a="1"/>
  <c r="BB33" s="1"/>
  <c r="AP60" a="1"/>
  <c r="AP60" s="1"/>
  <c r="U113" a="1"/>
  <c r="U113" s="1"/>
  <c r="O114" a="1"/>
  <c r="O114" s="1"/>
  <c r="AS12" a="1"/>
  <c r="AS12" s="1"/>
  <c r="AJ65" a="1"/>
  <c r="AJ65" s="1"/>
  <c r="AP96" a="1"/>
  <c r="AP96" s="1"/>
  <c r="AV87" a="1"/>
  <c r="AV87" s="1"/>
  <c r="AP112" a="1"/>
  <c r="AP112" s="1"/>
  <c r="AG63" a="1"/>
  <c r="AG63" s="1"/>
  <c r="BT45" a="1"/>
  <c r="BT45" s="1"/>
  <c r="AV91" a="1"/>
  <c r="AV91" s="1"/>
  <c r="AA56" a="1"/>
  <c r="AA56" s="1"/>
  <c r="AM82" a="1"/>
  <c r="AM82" s="1"/>
  <c r="AG35" a="1"/>
  <c r="AG35" s="1"/>
  <c r="BZ39" a="1"/>
  <c r="BZ39" s="1"/>
  <c r="BB28" a="1"/>
  <c r="BB28" s="1"/>
  <c r="BT107" a="1"/>
  <c r="BT107" s="1"/>
  <c r="BT108" s="1"/>
  <c r="AJ27" a="1"/>
  <c r="AJ27" s="1"/>
  <c r="BZ67" a="1"/>
  <c r="BZ67" s="1"/>
  <c r="O20" a="1"/>
  <c r="O20" s="1"/>
  <c r="BQ90" a="1"/>
  <c r="BQ90" s="1"/>
  <c r="BT92" a="1"/>
  <c r="BT92" s="1"/>
  <c r="L101" a="1"/>
  <c r="L101" s="1"/>
  <c r="AY13" a="1"/>
  <c r="AY13" s="1"/>
  <c r="AG56" a="1"/>
  <c r="AG56" s="1"/>
  <c r="U87" a="1"/>
  <c r="U87" s="1"/>
  <c r="R93" a="1"/>
  <c r="R93" s="1"/>
  <c r="O18" a="1"/>
  <c r="O18" s="1"/>
  <c r="AG62" a="1"/>
  <c r="AG62" s="1"/>
  <c r="U64" a="1"/>
  <c r="U64" s="1"/>
  <c r="BK111" a="1"/>
  <c r="BK111" s="1"/>
  <c r="AD82" a="1"/>
  <c r="AD82" s="1"/>
  <c r="BB64" a="1"/>
  <c r="BB64" s="1"/>
  <c r="AG18" a="1"/>
  <c r="AG18" s="1"/>
  <c r="AV101" a="1"/>
  <c r="AV101" s="1"/>
  <c r="AA101" a="1"/>
  <c r="AA101" s="1"/>
  <c r="BQ12" a="1"/>
  <c r="BQ12" s="1"/>
  <c r="R57" a="1"/>
  <c r="R57" s="1"/>
  <c r="AJ68" a="1"/>
  <c r="AJ68" s="1"/>
  <c r="O115" a="1"/>
  <c r="O115" s="1"/>
  <c r="BT47" a="1"/>
  <c r="BT47" s="1"/>
  <c r="AD97" a="1"/>
  <c r="AD97" s="1"/>
  <c r="BN18" a="1"/>
  <c r="BN18" s="1"/>
  <c r="BB26" a="1"/>
  <c r="BB26" s="1"/>
  <c r="BQ119" a="1"/>
  <c r="BQ119" s="1"/>
  <c r="BQ83" a="1"/>
  <c r="BQ83" s="1"/>
  <c r="AP95" a="1"/>
  <c r="AP95" s="1"/>
  <c r="BN113" a="1"/>
  <c r="BN113" s="1"/>
  <c r="BT94" a="1"/>
  <c r="BT94" s="1"/>
  <c r="BK89" a="1"/>
  <c r="BK89" s="1"/>
  <c r="O83" a="1"/>
  <c r="O83" s="1"/>
  <c r="BE96" a="1"/>
  <c r="BE96" s="1"/>
  <c r="AV60" a="1"/>
  <c r="AV60" s="1"/>
  <c r="AD56" a="1"/>
  <c r="AD56" s="1"/>
  <c r="X19" a="1"/>
  <c r="X19" s="1"/>
  <c r="BK113" a="1"/>
  <c r="BK113" s="1"/>
  <c r="BN94" a="1"/>
  <c r="BN94" s="1"/>
  <c r="BN47" a="1"/>
  <c r="BN47" s="1"/>
  <c r="BQ56" a="1"/>
  <c r="BQ56" s="1"/>
  <c r="BE63" a="1"/>
  <c r="BE63" s="1"/>
  <c r="BW85" a="1"/>
  <c r="BW85" s="1"/>
  <c r="BE88" a="1"/>
  <c r="BE88" s="1"/>
  <c r="AG111" a="1"/>
  <c r="AG111" s="1"/>
  <c r="O12" a="1"/>
  <c r="O12" s="1"/>
  <c r="BN114" a="1"/>
  <c r="BN114" s="1"/>
  <c r="BW119" a="1"/>
  <c r="BW119" s="1"/>
  <c r="BK17" a="1"/>
  <c r="BK17" s="1"/>
  <c r="BB34" a="1"/>
  <c r="BB34" s="1"/>
  <c r="BZ83" a="1"/>
  <c r="BZ83" s="1"/>
  <c r="O69" a="1"/>
  <c r="O69" s="1"/>
  <c r="AJ94" a="1"/>
  <c r="AJ94" s="1"/>
  <c r="AV41" a="1"/>
  <c r="AV41" s="1"/>
  <c r="AG68" a="1"/>
  <c r="AG68" s="1"/>
  <c r="U26" a="1"/>
  <c r="U26" s="1"/>
  <c r="BN62" a="1"/>
  <c r="BN62" s="1"/>
  <c r="BN56" a="1"/>
  <c r="BN56" s="1"/>
  <c r="R97" a="1"/>
  <c r="R97" s="1"/>
  <c r="AJ57" a="1"/>
  <c r="AJ57" s="1"/>
  <c r="AP39" a="1"/>
  <c r="AP39" s="1"/>
  <c r="O113" a="1"/>
  <c r="O113" s="1"/>
  <c r="BZ103" a="1"/>
  <c r="BZ103" s="1"/>
  <c r="AP117" a="1"/>
  <c r="AP117" s="1"/>
  <c r="AD119" a="1"/>
  <c r="AD119" s="1"/>
  <c r="AY69" a="1"/>
  <c r="AY69" s="1"/>
  <c r="BH67" a="1"/>
  <c r="BH67" s="1"/>
  <c r="BK19" a="1"/>
  <c r="BK19" s="1"/>
  <c r="AM18" a="1"/>
  <c r="AM18" s="1"/>
  <c r="AV24" a="1"/>
  <c r="AV24" s="1"/>
  <c r="BT40" a="1"/>
  <c r="BT40" s="1"/>
  <c r="AJ83" a="1"/>
  <c r="AJ83" s="1"/>
  <c r="X32" a="1"/>
  <c r="X32" s="1"/>
  <c r="X36" s="1"/>
  <c r="BT55" a="1"/>
  <c r="BT55" s="1"/>
  <c r="BK65" a="1"/>
  <c r="BK65" s="1"/>
  <c r="BN85" a="1"/>
  <c r="BN85" s="1"/>
  <c r="BW66" a="1"/>
  <c r="BW66" s="1"/>
  <c r="AS45" a="1"/>
  <c r="AS45" s="1"/>
  <c r="U114" a="1"/>
  <c r="U114" s="1"/>
  <c r="AJ60" a="1"/>
  <c r="AJ60" s="1"/>
  <c r="X82" a="1"/>
  <c r="X82" s="1"/>
  <c r="BQ69" a="1"/>
  <c r="BQ69" s="1"/>
  <c r="AG101" a="1"/>
  <c r="AG101" s="1"/>
  <c r="AG82" a="1"/>
  <c r="AG82" s="1"/>
  <c r="O60" a="1"/>
  <c r="O60" s="1"/>
  <c r="AM33" a="1"/>
  <c r="AM33" s="1"/>
  <c r="L93" a="1"/>
  <c r="L93" s="1"/>
  <c r="BH88" a="1"/>
  <c r="BH88" s="1"/>
  <c r="X27" a="1"/>
  <c r="X27" s="1"/>
  <c r="R41" a="1"/>
  <c r="R41" s="1"/>
  <c r="BB16" a="1"/>
  <c r="BB16" s="1"/>
  <c r="O58" a="1"/>
  <c r="O58" s="1"/>
  <c r="AS102" a="1"/>
  <c r="AS102" s="1"/>
  <c r="O64" a="1"/>
  <c r="O64" s="1"/>
  <c r="CC47" a="1"/>
  <c r="CC47" s="1"/>
  <c r="R63" a="1"/>
  <c r="R63" s="1"/>
  <c r="U60" a="1"/>
  <c r="U60" s="1"/>
  <c r="BH65" a="1"/>
  <c r="BH65" s="1"/>
  <c r="AA85" a="1"/>
  <c r="AA85" s="1"/>
  <c r="BT73" a="1"/>
  <c r="BT73" s="1"/>
  <c r="BT74" s="1"/>
  <c r="AV20" a="1"/>
  <c r="AV20" s="1"/>
  <c r="BZ48" a="1"/>
  <c r="BZ48" s="1"/>
  <c r="BE116" a="1"/>
  <c r="BE116" s="1"/>
  <c r="AD103" a="1"/>
  <c r="AD103" s="1"/>
  <c r="BB89" a="1"/>
  <c r="BB89" s="1"/>
  <c r="BH59" a="1"/>
  <c r="BH59" s="1"/>
  <c r="U39" a="1"/>
  <c r="U39" s="1"/>
  <c r="BE92" a="1"/>
  <c r="BE92" s="1"/>
  <c r="AG26" a="1"/>
  <c r="AG26" s="1"/>
  <c r="AV84" a="1"/>
  <c r="AV84" s="1"/>
  <c r="BE91" a="1"/>
  <c r="BE91" s="1"/>
  <c r="L96" a="1"/>
  <c r="L96" s="1"/>
  <c r="AM68" a="1"/>
  <c r="AM68" s="1"/>
  <c r="CC90" a="1"/>
  <c r="CC90" s="1"/>
  <c r="AM40" a="1"/>
  <c r="AM40" s="1"/>
  <c r="BN51" a="1"/>
  <c r="BN51" s="1"/>
  <c r="AM19" a="1"/>
  <c r="AM19" s="1"/>
  <c r="AM65" a="1"/>
  <c r="AM65" s="1"/>
  <c r="BT26" a="1"/>
  <c r="BT26" s="1"/>
  <c r="R92" a="1"/>
  <c r="R92" s="1"/>
  <c r="BN64" a="1"/>
  <c r="BN64" s="1"/>
  <c r="X112" a="1"/>
  <c r="X112" s="1"/>
  <c r="BN82" a="1"/>
  <c r="BN82" s="1"/>
  <c r="U13" a="1"/>
  <c r="U13" s="1"/>
  <c r="BT58" a="1"/>
  <c r="BT58" s="1"/>
  <c r="CC17" a="1"/>
  <c r="CC17" s="1"/>
  <c r="BW58" a="1"/>
  <c r="BW58" s="1"/>
  <c r="AP33" a="1"/>
  <c r="AP33" s="1"/>
  <c r="L117" a="1"/>
  <c r="L117" s="1"/>
  <c r="M117" s="1"/>
  <c r="AV69" a="1"/>
  <c r="AV69" s="1"/>
  <c r="O55" a="1"/>
  <c r="O55" s="1"/>
  <c r="BQ85" a="1"/>
  <c r="BQ85" s="1"/>
  <c r="BZ119" a="1"/>
  <c r="BZ119" s="1"/>
  <c r="BB27" a="1"/>
  <c r="BB27" s="1"/>
  <c r="AP24" a="1"/>
  <c r="AP24" s="1"/>
  <c r="U19" a="1"/>
  <c r="U19" s="1"/>
  <c r="BE107" a="1"/>
  <c r="BE107" s="1"/>
  <c r="BE108" s="1"/>
  <c r="L27" a="1"/>
  <c r="L27" s="1"/>
  <c r="BW32" a="1"/>
  <c r="BW32" s="1"/>
  <c r="U15" a="1"/>
  <c r="U15" s="1"/>
  <c r="AV48" a="1"/>
  <c r="AV48" s="1"/>
  <c r="BH58" a="1"/>
  <c r="BH58" s="1"/>
  <c r="U58" a="1"/>
  <c r="U58" s="1"/>
  <c r="BW84" a="1"/>
  <c r="BW84" s="1"/>
  <c r="U32" a="1"/>
  <c r="U32" s="1"/>
  <c r="CC18" a="1"/>
  <c r="CC18" s="1"/>
  <c r="AY94" a="1"/>
  <c r="AY94" s="1"/>
  <c r="AD24" a="1"/>
  <c r="AD24" s="1"/>
  <c r="AA97" a="1"/>
  <c r="AA97" s="1"/>
  <c r="R119" a="1"/>
  <c r="R119" s="1"/>
  <c r="BW28" a="1"/>
  <c r="BW28" s="1"/>
  <c r="AD46" a="1"/>
  <c r="AD46" s="1"/>
  <c r="BH17" a="1"/>
  <c r="BH17" s="1"/>
  <c r="X55" a="1"/>
  <c r="X55" s="1"/>
  <c r="AG102" a="1"/>
  <c r="AG102" s="1"/>
  <c r="AP17" a="1"/>
  <c r="AP17" s="1"/>
  <c r="CC67" a="1"/>
  <c r="CC67" s="1"/>
  <c r="BH28" a="1"/>
  <c r="BH28" s="1"/>
  <c r="L39" a="1"/>
  <c r="L39" s="1"/>
  <c r="L42" s="1"/>
  <c r="R33" a="1"/>
  <c r="R33" s="1"/>
  <c r="BZ25" a="1"/>
  <c r="BZ25" s="1"/>
  <c r="BN68" a="1"/>
  <c r="BN68" s="1"/>
  <c r="L64" a="1"/>
  <c r="L64" s="1"/>
  <c r="O39" a="1"/>
  <c r="O39" s="1"/>
  <c r="R113" a="1"/>
  <c r="R113" s="1"/>
  <c r="BH69" a="1"/>
  <c r="BH69" s="1"/>
  <c r="BB32" a="1"/>
  <c r="BB32" s="1"/>
  <c r="AP58" a="1"/>
  <c r="AP58" s="1"/>
  <c r="L49" a="1"/>
  <c r="L49" s="1"/>
  <c r="AG15" a="1"/>
  <c r="AG15" s="1"/>
  <c r="AS56" a="1"/>
  <c r="AS56" s="1"/>
  <c r="BZ35" a="1"/>
  <c r="BZ35" s="1"/>
  <c r="AD111" a="1"/>
  <c r="AD111" s="1"/>
  <c r="AD35" a="1"/>
  <c r="AD35" s="1"/>
  <c r="AD62" a="1"/>
  <c r="AD62" s="1"/>
  <c r="AV15" a="1"/>
  <c r="AV15" s="1"/>
  <c r="AJ95" a="1"/>
  <c r="AJ95" s="1"/>
  <c r="BT114" a="1"/>
  <c r="BT114" s="1"/>
  <c r="AM57" a="1"/>
  <c r="AM57" s="1"/>
  <c r="BW34" a="1"/>
  <c r="BW34" s="1"/>
  <c r="X84" a="1"/>
  <c r="X84" s="1"/>
  <c r="R67" a="1"/>
  <c r="R67" s="1"/>
  <c r="BQ91" a="1"/>
  <c r="BQ91" s="1"/>
  <c r="BH92" a="1"/>
  <c r="BH92" s="1"/>
  <c r="AV114" a="1"/>
  <c r="AV114" s="1"/>
  <c r="AJ118" a="1"/>
  <c r="AJ118" s="1"/>
  <c r="BW113" a="1"/>
  <c r="BW113" s="1"/>
  <c r="BE66" a="1"/>
  <c r="BE66" s="1"/>
  <c r="O19" a="1"/>
  <c r="O19" s="1"/>
  <c r="X88" a="1"/>
  <c r="X88" s="1"/>
  <c r="AD115" a="1"/>
  <c r="AD115" s="1"/>
  <c r="BZ113" a="1"/>
  <c r="BZ113" s="1"/>
  <c r="AD66" a="1"/>
  <c r="AD66" s="1"/>
  <c r="BE50" a="1"/>
  <c r="BE50" s="1"/>
  <c r="BN58" a="1"/>
  <c r="BN58" s="1"/>
  <c r="AG96" a="1"/>
  <c r="AG96" s="1"/>
  <c r="AD112" a="1"/>
  <c r="AD112" s="1"/>
  <c r="U97" a="1"/>
  <c r="U97" s="1"/>
  <c r="BH119" a="1"/>
  <c r="BH119" s="1"/>
  <c r="BN48" a="1"/>
  <c r="BN48" s="1"/>
  <c r="AY33" a="1"/>
  <c r="AY33" s="1"/>
  <c r="AP111" a="1"/>
  <c r="AP111" s="1"/>
  <c r="CC57" a="1"/>
  <c r="CC57" s="1"/>
  <c r="BW12" a="1"/>
  <c r="BW12" s="1"/>
  <c r="BB66" a="1"/>
  <c r="BB66" s="1"/>
  <c r="BQ107" a="1"/>
  <c r="BQ107" s="1"/>
  <c r="BQ108" s="1"/>
  <c r="AM48" a="1"/>
  <c r="AM48" s="1"/>
  <c r="AP62" a="1"/>
  <c r="AP62" s="1"/>
  <c r="BW51" a="1"/>
  <c r="BW51" s="1"/>
  <c r="BQ63" a="1"/>
  <c r="BQ63" s="1"/>
  <c r="U66" a="1"/>
  <c r="U66" s="1"/>
  <c r="L116" a="1"/>
  <c r="L116" s="1"/>
  <c r="M116" s="1"/>
  <c r="AM32" a="1"/>
  <c r="AM32" s="1"/>
  <c r="BB35" a="1"/>
  <c r="BB35" s="1"/>
  <c r="CC63" a="1"/>
  <c r="CC63" s="1"/>
  <c r="L32" a="1"/>
  <c r="L32" s="1"/>
  <c r="BK41" a="1"/>
  <c r="BK41" s="1"/>
  <c r="BH66" a="1"/>
  <c r="BH66" s="1"/>
  <c r="X111" a="1"/>
  <c r="X111" s="1"/>
  <c r="BK58" a="1"/>
  <c r="BK58" s="1"/>
  <c r="R68" a="1"/>
  <c r="R68" s="1"/>
  <c r="BQ67" a="1"/>
  <c r="BQ67" s="1"/>
  <c r="BN41" a="1"/>
  <c r="BN41" s="1"/>
  <c r="AA13" a="1"/>
  <c r="AA13" s="1"/>
  <c r="BQ115" a="1"/>
  <c r="BQ115" s="1"/>
  <c r="AJ39" a="1"/>
  <c r="AJ39" s="1"/>
  <c r="BT116" a="1"/>
  <c r="BT116" s="1"/>
  <c r="AD51" a="1"/>
  <c r="AD51" s="1"/>
  <c r="CC20" a="1"/>
  <c r="CC20" s="1"/>
  <c r="X103" a="1"/>
  <c r="X103" s="1"/>
  <c r="AD32" a="1"/>
  <c r="AD32" s="1"/>
  <c r="AA114" a="1"/>
  <c r="AA114" s="1"/>
  <c r="BE97" a="1"/>
  <c r="BE97" s="1"/>
  <c r="BN33" a="1"/>
  <c r="BN33" s="1"/>
  <c r="AJ56" a="1"/>
  <c r="AJ56" s="1"/>
  <c r="R86" a="1"/>
  <c r="R86" s="1"/>
  <c r="AY73" a="1"/>
  <c r="AY73" s="1"/>
  <c r="AY74" s="1"/>
  <c r="AJ87" a="1"/>
  <c r="AJ87" s="1"/>
  <c r="AY28" a="1"/>
  <c r="AY28" s="1"/>
  <c r="BT24" a="1"/>
  <c r="BT24" s="1"/>
  <c r="BW114" a="1"/>
  <c r="BW114" s="1"/>
  <c r="BK91" a="1"/>
  <c r="BK91" s="1"/>
  <c r="BN46" a="1"/>
  <c r="BN46" s="1"/>
  <c r="BT95" a="1"/>
  <c r="BT95" s="1"/>
  <c r="AS35" a="1"/>
  <c r="AS35" s="1"/>
  <c r="AY56" a="1"/>
  <c r="AY56" s="1"/>
  <c r="BK14" a="1"/>
  <c r="BK14" s="1"/>
  <c r="AM17" a="1"/>
  <c r="AM17" s="1"/>
  <c r="BQ94" a="1"/>
  <c r="BQ94" s="1"/>
  <c r="R12" a="1"/>
  <c r="R12" s="1"/>
  <c r="BK115" a="1"/>
  <c r="BK115" s="1"/>
  <c r="R26" a="1"/>
  <c r="R26" s="1"/>
  <c r="BW73" a="1"/>
  <c r="BW73" s="1"/>
  <c r="BW74" s="1"/>
  <c r="BN97" a="1"/>
  <c r="BN97" s="1"/>
  <c r="BK93" a="1"/>
  <c r="BK93" s="1"/>
  <c r="BW95" a="1"/>
  <c r="BW95" s="1"/>
  <c r="AD20" a="1"/>
  <c r="AD20" s="1"/>
  <c r="BK63" a="1"/>
  <c r="BK63" s="1"/>
  <c r="BZ66" a="1"/>
  <c r="BZ66" s="1"/>
  <c r="BE51" a="1"/>
  <c r="BE51" s="1"/>
  <c r="BQ35" a="1"/>
  <c r="BQ35" s="1"/>
  <c r="AA66" a="1"/>
  <c r="AA66" s="1"/>
  <c r="BH60" a="1"/>
  <c r="BH60" s="1"/>
  <c r="BW90" a="1"/>
  <c r="BW90" s="1"/>
  <c r="BB87" a="1"/>
  <c r="BB87" s="1"/>
  <c r="BB93" a="1"/>
  <c r="BB93" s="1"/>
  <c r="AP113" a="1"/>
  <c r="AP113" s="1"/>
  <c r="L90" a="1"/>
  <c r="L90" s="1"/>
  <c r="AD67" a="1"/>
  <c r="AD67" s="1"/>
  <c r="AV89" a="1"/>
  <c r="AV89" s="1"/>
  <c r="BT34" a="1"/>
  <c r="BT34" s="1"/>
  <c r="CC51" a="1"/>
  <c r="CC51" s="1"/>
  <c r="U68" a="1"/>
  <c r="U68" s="1"/>
  <c r="AJ55" a="1"/>
  <c r="AJ55" s="1"/>
  <c r="BW41" a="1"/>
  <c r="BW41" s="1"/>
  <c r="BZ97" a="1"/>
  <c r="BZ97" s="1"/>
  <c r="BN61" a="1"/>
  <c r="BN61" s="1"/>
  <c r="R85" a="1"/>
  <c r="R85" s="1"/>
  <c r="O13" a="1"/>
  <c r="O13" s="1"/>
  <c r="AM61" a="1"/>
  <c r="AM61" s="1"/>
  <c r="AM115" a="1"/>
  <c r="AM115" s="1"/>
  <c r="BT33" a="1"/>
  <c r="BT33" s="1"/>
  <c r="AY60" a="1"/>
  <c r="AY60" s="1"/>
  <c r="BE102" a="1"/>
  <c r="BE102" s="1"/>
  <c r="BW83" a="1"/>
  <c r="BW83" s="1"/>
  <c r="BB69" a="1"/>
  <c r="BB69" s="1"/>
  <c r="AD113" a="1"/>
  <c r="AD113" s="1"/>
  <c r="BZ107" a="1"/>
  <c r="BZ107" s="1"/>
  <c r="BZ108" s="1"/>
  <c r="BZ56" a="1"/>
  <c r="BZ56" s="1"/>
  <c r="L25" a="1"/>
  <c r="L25" s="1"/>
  <c r="AG65" a="1"/>
  <c r="AG65" s="1"/>
  <c r="BW49" a="1"/>
  <c r="BW49" s="1"/>
  <c r="BB51" a="1"/>
  <c r="BB51" s="1"/>
  <c r="AA116" a="1"/>
  <c r="AA116" s="1"/>
  <c r="U101" a="1"/>
  <c r="U101" s="1"/>
  <c r="X12" a="1"/>
  <c r="X12" s="1"/>
  <c r="AS90" a="1"/>
  <c r="AS90" s="1"/>
  <c r="BE103" a="1"/>
  <c r="BE103" s="1"/>
  <c r="U102" a="1"/>
  <c r="U102" s="1"/>
  <c r="BN67" a="1"/>
  <c r="BN67" s="1"/>
  <c r="L17" a="1"/>
  <c r="L17" s="1"/>
  <c r="BK28" a="1"/>
  <c r="BK28" s="1"/>
  <c r="AP18" a="1"/>
  <c r="AP18" s="1"/>
  <c r="BZ88" a="1"/>
  <c r="BZ88" s="1"/>
  <c r="AY114" a="1"/>
  <c r="AY114" s="1"/>
  <c r="BN39" a="1"/>
  <c r="BN39" s="1"/>
  <c r="AD17" a="1"/>
  <c r="AD17" s="1"/>
  <c r="BK102" a="1"/>
  <c r="BK102" s="1"/>
  <c r="BT64" a="1"/>
  <c r="BT64" s="1"/>
  <c r="AV19" a="1"/>
  <c r="AV19" s="1"/>
  <c r="BB50" a="1"/>
  <c r="BB50" s="1"/>
  <c r="R48" a="1"/>
  <c r="R48" s="1"/>
  <c r="L13" a="1"/>
  <c r="L13" s="1"/>
  <c r="BB58" a="1"/>
  <c r="BB58" s="1"/>
  <c r="BN19" a="1"/>
  <c r="BN19" s="1"/>
  <c r="AM13" a="1"/>
  <c r="AM13" s="1"/>
  <c r="BW97" a="1"/>
  <c r="BW97" s="1"/>
  <c r="X24" a="1"/>
  <c r="X24" s="1"/>
  <c r="U63" a="1"/>
  <c r="U63" s="1"/>
  <c r="AV103" a="1"/>
  <c r="AV103" s="1"/>
  <c r="AJ28" a="1"/>
  <c r="AJ28" s="1"/>
  <c r="X68" a="1"/>
  <c r="X68" s="1"/>
  <c r="AG32" a="1"/>
  <c r="AG32" s="1"/>
  <c r="BB96" a="1"/>
  <c r="BB96" s="1"/>
  <c r="BB103" a="1"/>
  <c r="BB103" s="1"/>
  <c r="CC118" a="1"/>
  <c r="CC118" s="1"/>
  <c r="CC46" a="1"/>
  <c r="CC46" s="1"/>
  <c r="BB68" a="1"/>
  <c r="BB68" s="1"/>
  <c r="AP88" a="1"/>
  <c r="AP88" s="1"/>
  <c r="BK101" a="1"/>
  <c r="BK101" s="1"/>
  <c r="BK34" a="1"/>
  <c r="BK34" s="1"/>
  <c r="R112" a="1"/>
  <c r="R112" s="1"/>
  <c r="BK66" a="1"/>
  <c r="BK66" s="1"/>
  <c r="X101" a="1"/>
  <c r="X101" s="1"/>
  <c r="AD89" a="1"/>
  <c r="AD89" s="1"/>
  <c r="BE101" a="1"/>
  <c r="BE101" s="1"/>
  <c r="AD93" a="1"/>
  <c r="AD93" s="1"/>
  <c r="BE119" a="1"/>
  <c r="BE119" s="1"/>
  <c r="O101" a="1"/>
  <c r="O101" s="1"/>
  <c r="O104" s="1"/>
  <c r="AG25" a="1"/>
  <c r="AG25" s="1"/>
  <c r="X95" a="1"/>
  <c r="X95" s="1"/>
  <c r="L28" a="1"/>
  <c r="L28" s="1"/>
  <c r="AV49" a="1"/>
  <c r="AV49" s="1"/>
  <c r="U34" a="1"/>
  <c r="U34" s="1"/>
  <c r="AA25" a="1"/>
  <c r="AA25" s="1"/>
  <c r="BW68" a="1"/>
  <c r="BW68" s="1"/>
  <c r="O84" a="1"/>
  <c r="O84" s="1"/>
  <c r="BT14" a="1"/>
  <c r="BT14" s="1"/>
  <c r="BK35" a="1"/>
  <c r="BK35" s="1"/>
  <c r="L57" a="1"/>
  <c r="L57" s="1"/>
  <c r="BZ58" a="1"/>
  <c r="BZ58" s="1"/>
  <c r="BQ92" a="1"/>
  <c r="BQ92" s="1"/>
  <c r="AJ114" a="1"/>
  <c r="AJ114" s="1"/>
  <c r="AP40" a="1"/>
  <c r="AP40" s="1"/>
  <c r="BW93" a="1"/>
  <c r="BW93" s="1"/>
  <c r="AA82" a="1"/>
  <c r="AA82" s="1"/>
  <c r="BN28" a="1"/>
  <c r="BN28" s="1"/>
  <c r="BB65" a="1"/>
  <c r="BB65" s="1"/>
  <c r="AD13" a="1"/>
  <c r="AD13" s="1"/>
  <c r="AP89" a="1"/>
  <c r="AP89" s="1"/>
  <c r="BK64" a="1"/>
  <c r="BK64" s="1"/>
  <c r="BQ17" a="1"/>
  <c r="BQ17" s="1"/>
  <c r="AA102" a="1"/>
  <c r="AA102" s="1"/>
  <c r="AM118" a="1"/>
  <c r="AM118" s="1"/>
  <c r="BB46" a="1"/>
  <c r="BB46" s="1"/>
  <c r="BH50" a="1"/>
  <c r="BH50" s="1"/>
  <c r="BW35" a="1"/>
  <c r="BW35" s="1"/>
  <c r="AM50" a="1"/>
  <c r="AM50" s="1"/>
  <c r="BW45" a="1"/>
  <c r="BW45" s="1"/>
  <c r="BW52" s="1"/>
  <c r="AJ102" a="1"/>
  <c r="AJ102" s="1"/>
  <c r="BB18" a="1"/>
  <c r="BB18" s="1"/>
  <c r="BT101" a="1"/>
  <c r="BT101" s="1"/>
  <c r="AM73" a="1"/>
  <c r="AM73" s="1"/>
  <c r="AM74" s="1"/>
  <c r="O61" a="1"/>
  <c r="O61" s="1"/>
  <c r="AA47" a="1"/>
  <c r="AA47" s="1"/>
  <c r="U14" a="1"/>
  <c r="U14" s="1"/>
  <c r="BT35" a="1"/>
  <c r="BT35" s="1"/>
  <c r="AJ97" a="1"/>
  <c r="AJ97" s="1"/>
  <c r="U47" a="1"/>
  <c r="U47" s="1"/>
  <c r="BN57" a="1"/>
  <c r="BN57" s="1"/>
  <c r="L102" a="1"/>
  <c r="L102" s="1"/>
  <c r="M102" s="1"/>
  <c r="R64" a="1"/>
  <c r="R64" s="1"/>
  <c r="AS65" a="1"/>
  <c r="AS65" s="1"/>
  <c r="AS116" a="1"/>
  <c r="AS116" s="1"/>
  <c r="AM62" a="1"/>
  <c r="AM62" s="1"/>
  <c r="AD39" a="1"/>
  <c r="AD39" s="1"/>
  <c r="BQ14" a="1"/>
  <c r="BQ14" s="1"/>
  <c r="AS96" a="1"/>
  <c r="AS96" s="1"/>
  <c r="AY102" a="1"/>
  <c r="AY102" s="1"/>
  <c r="AD102" a="1"/>
  <c r="AD102" s="1"/>
  <c r="O15" a="1"/>
  <c r="O15" s="1"/>
  <c r="CC28" a="1"/>
  <c r="CC28" s="1"/>
  <c r="AS112" a="1"/>
  <c r="AS112" s="1"/>
  <c r="AM12" a="1"/>
  <c r="AM12" s="1"/>
  <c r="AG95" a="1"/>
  <c r="AG95" s="1"/>
  <c r="O96" a="1"/>
  <c r="O96" s="1"/>
  <c r="AA93" a="1"/>
  <c r="AA93" s="1"/>
  <c r="AS63" a="1"/>
  <c r="AS63" s="1"/>
  <c r="O33" a="1"/>
  <c r="O33" s="1"/>
  <c r="AJ113" a="1"/>
  <c r="AJ113" s="1"/>
  <c r="AP102" a="1"/>
  <c r="AP102" s="1"/>
  <c r="CC114" a="1"/>
  <c r="CC114" s="1"/>
  <c r="R59" a="1"/>
  <c r="R59" s="1"/>
  <c r="BK39" a="1"/>
  <c r="BK39" s="1"/>
  <c r="BE90" a="1"/>
  <c r="BE90" s="1"/>
  <c r="X87" a="1"/>
  <c r="X87" s="1"/>
  <c r="O95" a="1"/>
  <c r="O95" s="1"/>
  <c r="BB20" a="1"/>
  <c r="BB20" s="1"/>
  <c r="L83" a="1"/>
  <c r="L83" s="1"/>
  <c r="BT69" a="1"/>
  <c r="BT69" s="1"/>
  <c r="BZ62" a="1"/>
  <c r="BZ62" s="1"/>
  <c r="AD86" a="1"/>
  <c r="AD86" s="1"/>
  <c r="AJ107" a="1"/>
  <c r="AJ107" s="1"/>
  <c r="AJ108" s="1"/>
  <c r="AA103" a="1"/>
  <c r="AA103" s="1"/>
  <c r="AG14" a="1"/>
  <c r="AG14" s="1"/>
  <c r="AM114" a="1"/>
  <c r="AM114" s="1"/>
  <c r="BN27" a="1"/>
  <c r="BN27" s="1"/>
  <c r="BQ114" a="1"/>
  <c r="BQ114" s="1"/>
  <c r="BN24" a="1"/>
  <c r="BN24" s="1"/>
  <c r="BW107" a="1"/>
  <c r="BW107" s="1"/>
  <c r="BW108" s="1"/>
  <c r="AA67" a="1"/>
  <c r="AA67" s="1"/>
  <c r="U107" a="1"/>
  <c r="U107" s="1"/>
  <c r="U108" s="1"/>
  <c r="AJ41" a="1"/>
  <c r="AJ41" s="1"/>
  <c r="BE67" a="1"/>
  <c r="BE67" s="1"/>
  <c r="O56" a="1"/>
  <c r="O56" s="1"/>
  <c r="BB115" a="1"/>
  <c r="BB115" s="1"/>
  <c r="AG92" a="1"/>
  <c r="AG92" s="1"/>
  <c r="CC34" a="1"/>
  <c r="CC34" s="1"/>
  <c r="CC35" a="1"/>
  <c r="CC35" s="1"/>
  <c r="AV62" a="1"/>
  <c r="AV62" s="1"/>
  <c r="BT119" a="1"/>
  <c r="BT119" s="1"/>
  <c r="X48" a="1"/>
  <c r="X48" s="1"/>
  <c r="R34" a="1"/>
  <c r="R34" s="1"/>
  <c r="AM28" a="1"/>
  <c r="AM28" s="1"/>
  <c r="BW118" a="1"/>
  <c r="BW118" s="1"/>
  <c r="AD94" a="1"/>
  <c r="AD94" s="1"/>
  <c r="BQ41" a="1"/>
  <c r="BQ41" s="1"/>
  <c r="X13" a="1"/>
  <c r="X13" s="1"/>
  <c r="BH68" a="1"/>
  <c r="BH68" s="1"/>
  <c r="AA32" a="1"/>
  <c r="AA32" s="1"/>
  <c r="BZ93" a="1"/>
  <c r="BZ93" s="1"/>
  <c r="O97" a="1"/>
  <c r="O97" s="1"/>
  <c r="AY57" a="1"/>
  <c r="AY57" s="1"/>
  <c r="BN102" a="1"/>
  <c r="BN102" s="1"/>
  <c r="BT15" a="1"/>
  <c r="BT15" s="1"/>
  <c r="BK56" a="1"/>
  <c r="BK56" s="1"/>
  <c r="U86" a="1"/>
  <c r="U86" s="1"/>
  <c r="AD19" a="1"/>
  <c r="AD19" s="1"/>
  <c r="AP118" a="1"/>
  <c r="AP118" s="1"/>
  <c r="X117" a="1"/>
  <c r="X117" s="1"/>
  <c r="AV92" a="1"/>
  <c r="AV92" s="1"/>
  <c r="BE61" a="1"/>
  <c r="BE61" s="1"/>
  <c r="BH49" a="1"/>
  <c r="BH49" s="1"/>
  <c r="AY93" a="1"/>
  <c r="AY93" s="1"/>
  <c r="AA118" a="1"/>
  <c r="AA118" s="1"/>
  <c r="AJ86" a="1"/>
  <c r="AJ86" s="1"/>
  <c r="CC82" a="1"/>
  <c r="CC82" s="1"/>
  <c r="U50" a="1"/>
  <c r="U50" s="1"/>
  <c r="BE114" a="1"/>
  <c r="BE114" s="1"/>
  <c r="BW25" a="1"/>
  <c r="BW25" s="1"/>
  <c r="AY39" a="1"/>
  <c r="AY39" s="1"/>
  <c r="BB56" a="1"/>
  <c r="BB56" s="1"/>
  <c r="AJ58" a="1"/>
  <c r="AJ58" s="1"/>
  <c r="BH26" a="1"/>
  <c r="BH26" s="1"/>
  <c r="BT86" a="1"/>
  <c r="BT86" s="1"/>
  <c r="BZ27" a="1"/>
  <c r="BZ27" s="1"/>
  <c r="BZ61" a="1"/>
  <c r="BZ61" s="1"/>
  <c r="AA17" a="1"/>
  <c r="AA17" s="1"/>
  <c r="BW55" a="1"/>
  <c r="BW55" s="1"/>
  <c r="AD26" a="1"/>
  <c r="AD26" s="1"/>
  <c r="BH12" a="1"/>
  <c r="BH12" s="1"/>
  <c r="BZ82" a="1"/>
  <c r="BZ82" s="1"/>
  <c r="R96" a="1"/>
  <c r="R96" s="1"/>
  <c r="BZ28" a="1"/>
  <c r="BZ28" s="1"/>
  <c r="BK59" a="1"/>
  <c r="BK59" s="1"/>
  <c r="AP49" a="1"/>
  <c r="AP49" s="1"/>
  <c r="BE112" a="1"/>
  <c r="BE112" s="1"/>
  <c r="AY41" a="1"/>
  <c r="AY41" s="1"/>
  <c r="AP41" a="1"/>
  <c r="AP41" s="1"/>
  <c r="BK117" a="1"/>
  <c r="BK117" s="1"/>
  <c r="BB117" a="1"/>
  <c r="BB117" s="1"/>
  <c r="AV64" a="1"/>
  <c r="AV64" s="1"/>
  <c r="BZ16" a="1"/>
  <c r="BZ16" s="1"/>
  <c r="O87" a="1"/>
  <c r="O87" s="1"/>
  <c r="BW87" a="1"/>
  <c r="BW87" s="1"/>
  <c r="BQ25" a="1"/>
  <c r="BQ25" s="1"/>
  <c r="BW116" a="1"/>
  <c r="BW116" s="1"/>
  <c r="AJ111" a="1"/>
  <c r="AJ111" s="1"/>
  <c r="AA94" a="1"/>
  <c r="AA94" s="1"/>
  <c r="BB73" a="1"/>
  <c r="BB73" s="1"/>
  <c r="BB74" s="1"/>
  <c r="R83" a="1"/>
  <c r="R83" s="1"/>
  <c r="AV113" a="1"/>
  <c r="AV113" s="1"/>
  <c r="BW15" a="1"/>
  <c r="BW15" s="1"/>
  <c r="L97" a="1"/>
  <c r="L97" s="1"/>
  <c r="AP115" a="1"/>
  <c r="AP115" s="1"/>
  <c r="BB17" a="1"/>
  <c r="BB17" s="1"/>
  <c r="BQ112" a="1"/>
  <c r="BQ112" s="1"/>
  <c r="X85" a="1"/>
  <c r="X85" s="1"/>
  <c r="AP16" a="1"/>
  <c r="AP16" s="1"/>
  <c r="AA49" a="1"/>
  <c r="AA49" s="1"/>
  <c r="BW102" a="1"/>
  <c r="BW102" s="1"/>
  <c r="BN55" a="1"/>
  <c r="BN55" s="1"/>
  <c r="CC39" a="1"/>
  <c r="CC39" s="1"/>
  <c r="AA48" a="1"/>
  <c r="AA48" s="1"/>
  <c r="U93" a="1"/>
  <c r="U93" s="1"/>
  <c r="BB39" a="1"/>
  <c r="BB39" s="1"/>
  <c r="AY50" a="1"/>
  <c r="AY50" s="1"/>
  <c r="U115" a="1"/>
  <c r="U115" s="1"/>
  <c r="BZ60" a="1"/>
  <c r="BZ60" s="1"/>
  <c r="BQ118" a="1"/>
  <c r="BQ118" s="1"/>
  <c r="O25" a="1"/>
  <c r="O25" s="1"/>
  <c r="AP46" a="1"/>
  <c r="AP46" s="1"/>
  <c r="AD85" a="1"/>
  <c r="AD85" s="1"/>
  <c r="BK60" a="1"/>
  <c r="BK60" s="1"/>
  <c r="AS103" a="1"/>
  <c r="AS103" s="1"/>
  <c r="AG12" a="1"/>
  <c r="AG12" s="1"/>
  <c r="BK84" a="1"/>
  <c r="BK84" s="1"/>
  <c r="BT113" a="1"/>
  <c r="BT113" s="1"/>
  <c r="X114" a="1"/>
  <c r="X114" s="1"/>
  <c r="O50" a="1"/>
  <c r="O50" s="1"/>
  <c r="BZ95" a="1"/>
  <c r="BZ95" s="1"/>
  <c r="BQ61" a="1"/>
  <c r="BQ61" s="1"/>
  <c r="AJ85" a="1"/>
  <c r="AJ85" s="1"/>
  <c r="AY118" a="1"/>
  <c r="AY118" s="1"/>
  <c r="BE14" a="1"/>
  <c r="BE14" s="1"/>
  <c r="AY111" a="1"/>
  <c r="AY111" s="1"/>
  <c r="BQ88" a="1"/>
  <c r="BQ88" s="1"/>
  <c r="X113" a="1"/>
  <c r="X113" s="1"/>
  <c r="BW112" a="1"/>
  <c r="BW112" s="1"/>
  <c r="AM111" a="1"/>
  <c r="AM111" s="1"/>
  <c r="AA45" a="1"/>
  <c r="AA45" s="1"/>
  <c r="BN66" a="1"/>
  <c r="BN66" s="1"/>
  <c r="AV39" a="1"/>
  <c r="AV39" s="1"/>
  <c r="R82" a="1"/>
  <c r="R82" s="1"/>
  <c r="AG40" a="1"/>
  <c r="AG40" s="1"/>
  <c r="BE113" a="1"/>
  <c r="BE113" s="1"/>
  <c r="BB84" a="1"/>
  <c r="BB84" s="1"/>
  <c r="BN65" a="1"/>
  <c r="BN65" s="1"/>
  <c r="AY27" a="1"/>
  <c r="AY27" s="1"/>
  <c r="BB97" a="1"/>
  <c r="BB97" s="1"/>
  <c r="BN73" a="1"/>
  <c r="BN73" s="1"/>
  <c r="BN74" s="1"/>
  <c r="BH46" a="1"/>
  <c r="BH46" s="1"/>
  <c r="BB60" a="1"/>
  <c r="BB60" s="1"/>
  <c r="AV35" a="1"/>
  <c r="AV35" s="1"/>
  <c r="AS48" a="1"/>
  <c r="AS48" s="1"/>
  <c r="X49" a="1"/>
  <c r="X49" s="1"/>
  <c r="AS97" a="1"/>
  <c r="AS97" s="1"/>
  <c r="U56" a="1"/>
  <c r="U56" s="1"/>
  <c r="AM94" a="1"/>
  <c r="AM94" s="1"/>
  <c r="BB91" a="1"/>
  <c r="BB91" s="1"/>
  <c r="O49" a="1"/>
  <c r="O49" s="1"/>
  <c r="AG97" a="1"/>
  <c r="AG97" s="1"/>
  <c r="O111" a="1"/>
  <c r="O111" s="1"/>
  <c r="BK95" a="1"/>
  <c r="BK95" s="1"/>
  <c r="AY55" a="1"/>
  <c r="AY55" s="1"/>
  <c r="R95" a="1"/>
  <c r="R95" s="1"/>
  <c r="AD14" a="1"/>
  <c r="AD14" s="1"/>
  <c r="L69" a="1"/>
  <c r="L69" s="1"/>
  <c r="BH61" a="1"/>
  <c r="BH61" s="1"/>
  <c r="BZ84" a="1"/>
  <c r="BZ84" s="1"/>
  <c r="BH13" a="1"/>
  <c r="BH13" s="1"/>
  <c r="O117" a="1"/>
  <c r="O117" s="1"/>
  <c r="AJ17" a="1"/>
  <c r="AJ17" s="1"/>
  <c r="BZ15" a="1"/>
  <c r="BZ15" s="1"/>
  <c r="X107" a="1"/>
  <c r="X107" s="1"/>
  <c r="X108" s="1"/>
  <c r="AG87" a="1"/>
  <c r="AG87" s="1"/>
  <c r="BZ26" a="1"/>
  <c r="BZ26" s="1"/>
  <c r="AM101" a="1"/>
  <c r="AM101" s="1"/>
  <c r="AM104" s="1"/>
  <c r="AM35" a="1"/>
  <c r="AM35" s="1"/>
  <c r="AM117" a="1"/>
  <c r="AM117" s="1"/>
  <c r="O67" a="1"/>
  <c r="O67" s="1"/>
  <c r="BK73" a="1"/>
  <c r="BK73" s="1"/>
  <c r="BK74" s="1"/>
  <c r="U119" a="1"/>
  <c r="U119" s="1"/>
  <c r="O40" a="1"/>
  <c r="O40" s="1"/>
  <c r="AS20" a="1"/>
  <c r="AS20" s="1"/>
  <c r="AV115" a="1"/>
  <c r="AV115" s="1"/>
  <c r="U40" a="1"/>
  <c r="U40" s="1"/>
  <c r="AM112" a="1"/>
  <c r="AM112" s="1"/>
  <c r="BT12" a="1"/>
  <c r="BT12" s="1"/>
  <c r="AY20" a="1"/>
  <c r="AY20" s="1"/>
  <c r="O65" a="1"/>
  <c r="O65" s="1"/>
  <c r="AG115" a="1"/>
  <c r="AG115" s="1"/>
  <c r="BW67" a="1"/>
  <c r="BW67" s="1"/>
  <c r="CC25" a="1"/>
  <c r="CC25" s="1"/>
  <c r="AV68" a="1"/>
  <c r="AV68" s="1"/>
  <c r="AA51" a="1"/>
  <c r="AA51" s="1"/>
  <c r="BT62" a="1"/>
  <c r="BT62" s="1"/>
  <c r="AV116" a="1"/>
  <c r="AV116" s="1"/>
  <c r="BB48" a="1"/>
  <c r="BB48" s="1"/>
  <c r="L88" a="1"/>
  <c r="L88" s="1"/>
  <c r="BT103" a="1"/>
  <c r="BT103" s="1"/>
  <c r="AD95" a="1"/>
  <c r="AD95" s="1"/>
  <c r="AV46" a="1"/>
  <c r="AV46" s="1"/>
  <c r="AS61" a="1"/>
  <c r="AS61" s="1"/>
  <c r="AV119" a="1"/>
  <c r="AV119" s="1"/>
  <c r="BW19" a="1"/>
  <c r="BW19" s="1"/>
  <c r="AD25" a="1"/>
  <c r="AD25" s="1"/>
  <c r="BT16" a="1"/>
  <c r="BT16" s="1"/>
  <c r="AV34" a="1"/>
  <c r="AV34" s="1"/>
  <c r="R49" a="1"/>
  <c r="R49" s="1"/>
  <c r="CC32" a="1"/>
  <c r="CC32" s="1"/>
  <c r="CC36" s="1"/>
  <c r="BN15" a="1"/>
  <c r="BN15" s="1"/>
  <c r="BB49" a="1"/>
  <c r="BB49" s="1"/>
  <c r="BK57" a="1"/>
  <c r="BK57" s="1"/>
  <c r="CC41" a="1"/>
  <c r="CC41" s="1"/>
  <c r="CC103" a="1"/>
  <c r="CC103" s="1"/>
  <c r="CC55" a="1"/>
  <c r="CC55" s="1"/>
  <c r="AS83" a="1"/>
  <c r="AS83" s="1"/>
  <c r="BK68" a="1"/>
  <c r="BK68" s="1"/>
  <c r="X118" a="1"/>
  <c r="X118" s="1"/>
  <c r="R19" a="1"/>
  <c r="R19" s="1"/>
  <c r="BZ34" a="1"/>
  <c r="BZ34" s="1"/>
  <c r="BQ24" a="1"/>
  <c r="BQ24" s="1"/>
  <c r="AP34" a="1"/>
  <c r="AP34" s="1"/>
  <c r="AG73" a="1"/>
  <c r="AG73" s="1"/>
  <c r="AG74" s="1"/>
  <c r="AJ19" a="1"/>
  <c r="AJ19" s="1"/>
  <c r="AS85" a="1"/>
  <c r="AS85" s="1"/>
  <c r="R88" a="1"/>
  <c r="R88" s="1"/>
  <c r="O90" a="1"/>
  <c r="O90" s="1"/>
  <c r="BZ64" a="1"/>
  <c r="BZ64" s="1"/>
  <c r="AY35" a="1"/>
  <c r="AY35" s="1"/>
  <c r="AV63" a="1"/>
  <c r="AV63" s="1"/>
  <c r="AD40" a="1"/>
  <c r="AD40" s="1"/>
  <c r="BT25" a="1"/>
  <c r="BT25" s="1"/>
  <c r="AG48" a="1"/>
  <c r="AG48" s="1"/>
  <c r="BH90" a="1"/>
  <c r="BH90" s="1"/>
  <c r="AS118" a="1"/>
  <c r="AS118" s="1"/>
  <c r="AY59" a="1"/>
  <c r="AY59" s="1"/>
  <c r="CC49" a="1"/>
  <c r="CC49" s="1"/>
  <c r="BQ102" a="1"/>
  <c r="BQ102" s="1"/>
  <c r="BB116" a="1"/>
  <c r="BB116" s="1"/>
  <c r="BW33" a="1"/>
  <c r="BW33" s="1"/>
  <c r="AS28" a="1"/>
  <c r="AS28" s="1"/>
  <c r="BB119" a="1"/>
  <c r="BB119" s="1"/>
  <c r="BH32" a="1"/>
  <c r="BH32" s="1"/>
  <c r="X94" a="1"/>
  <c r="X94" s="1"/>
  <c r="CC94" a="1"/>
  <c r="CC94" s="1"/>
  <c r="AP85" a="1"/>
  <c r="AP85" s="1"/>
  <c r="AG69" a="1"/>
  <c r="AG69" s="1"/>
  <c r="AA40" a="1"/>
  <c r="AA40" s="1"/>
  <c r="AV95" a="1"/>
  <c r="AV95" s="1"/>
  <c r="AS111" a="1"/>
  <c r="AS111" s="1"/>
  <c r="BE17" a="1"/>
  <c r="BE17" s="1"/>
  <c r="CC61" a="1"/>
  <c r="CC61" s="1"/>
  <c r="AY15" a="1"/>
  <c r="AY15" s="1"/>
  <c r="R27" a="1"/>
  <c r="R27" s="1"/>
  <c r="BK87" a="1"/>
  <c r="BK87" s="1"/>
  <c r="BK15" a="1"/>
  <c r="BK15" s="1"/>
  <c r="BW17" a="1"/>
  <c r="BW17" s="1"/>
  <c r="AJ48" a="1"/>
  <c r="AJ48" s="1"/>
  <c r="R87" a="1"/>
  <c r="R87" s="1"/>
  <c r="BW115" a="1"/>
  <c r="BW115" s="1"/>
  <c r="BH73" a="1"/>
  <c r="BH73" s="1"/>
  <c r="BH74" s="1"/>
  <c r="BB12" a="1"/>
  <c r="BB12" s="1"/>
  <c r="AA73" a="1"/>
  <c r="AA73" s="1"/>
  <c r="AA74" s="1"/>
  <c r="BH89" a="1"/>
  <c r="BH89" s="1"/>
  <c r="AA16" a="1"/>
  <c r="AA16" s="1"/>
  <c r="BE93" a="1"/>
  <c r="BE93" s="1"/>
  <c r="BZ41" a="1"/>
  <c r="BZ41" s="1"/>
  <c r="AY51" a="1"/>
  <c r="AY51" s="1"/>
  <c r="BQ96" a="1"/>
  <c r="BQ96" s="1"/>
  <c r="BE94" a="1"/>
  <c r="BE94" s="1"/>
  <c r="BN103" a="1"/>
  <c r="BN103" s="1"/>
  <c r="AA19" a="1"/>
  <c r="AA19" s="1"/>
  <c r="L60" a="1"/>
  <c r="L60" s="1"/>
  <c r="AY95" a="1"/>
  <c r="AY95" s="1"/>
  <c r="BH114" a="1"/>
  <c r="BH114" s="1"/>
  <c r="AS86" a="1"/>
  <c r="AS86" s="1"/>
  <c r="AG51" a="1"/>
  <c r="AG51" s="1"/>
  <c r="AJ24" a="1"/>
  <c r="AJ24" s="1"/>
  <c r="AJ84" a="1"/>
  <c r="AJ84" s="1"/>
  <c r="AA14" a="1"/>
  <c r="AA14" s="1"/>
  <c r="BH85" a="1"/>
  <c r="BH85" s="1"/>
  <c r="BE33" a="1"/>
  <c r="BE33" s="1"/>
  <c r="AM41" a="1"/>
  <c r="AM41" s="1"/>
  <c r="AV59" a="1"/>
  <c r="AV59" s="1"/>
  <c r="BE60" a="1"/>
  <c r="BE60" s="1"/>
  <c r="AP114" a="1"/>
  <c r="AP114" s="1"/>
  <c r="O88" a="1"/>
  <c r="O88" s="1"/>
  <c r="AD83" a="1"/>
  <c r="AD83" s="1"/>
  <c r="U83" a="1"/>
  <c r="U83" s="1"/>
  <c r="AY40" a="1"/>
  <c r="AY40" s="1"/>
  <c r="BT85" a="1"/>
  <c r="BT85" s="1"/>
  <c r="BQ86" a="1"/>
  <c r="BQ86" s="1"/>
  <c r="BQ64" a="1"/>
  <c r="BQ64" s="1"/>
  <c r="CC101" a="1"/>
  <c r="CC101" s="1"/>
  <c r="R65" a="1"/>
  <c r="R65" s="1"/>
  <c r="BE40" a="1"/>
  <c r="BE40" s="1"/>
  <c r="BH96" a="1"/>
  <c r="BH96" s="1"/>
  <c r="AS51" a="1"/>
  <c r="AS51" s="1"/>
  <c r="U55" a="1"/>
  <c r="U55" s="1"/>
  <c r="BB57" a="1"/>
  <c r="BB57" s="1"/>
  <c r="L14" a="1"/>
  <c r="L14" s="1"/>
  <c r="AV47" a="1"/>
  <c r="AV47" s="1"/>
  <c r="AV27" a="1"/>
  <c r="AV27" s="1"/>
  <c r="AV17" a="1"/>
  <c r="AV17" s="1"/>
  <c r="BN119" a="1"/>
  <c r="BN119" s="1"/>
  <c r="BK85" a="1"/>
  <c r="BK85" s="1"/>
  <c r="BH47" a="1"/>
  <c r="BH47" s="1"/>
  <c r="AA12" a="1"/>
  <c r="AA12" s="1"/>
  <c r="AA57" a="1"/>
  <c r="AA57" s="1"/>
  <c r="AJ88" a="1"/>
  <c r="AJ88" s="1"/>
  <c r="BH56" a="1"/>
  <c r="BH56" s="1"/>
  <c r="BN14" a="1"/>
  <c r="BN14" s="1"/>
  <c r="AS19" a="1"/>
  <c r="AS19" s="1"/>
  <c r="BQ58" a="1"/>
  <c r="BQ58" s="1"/>
  <c r="BT87" a="1"/>
  <c r="BT87" s="1"/>
  <c r="AM56" a="1"/>
  <c r="AM56" s="1"/>
  <c r="AM93" a="1"/>
  <c r="AM93" s="1"/>
  <c r="AA64" a="1"/>
  <c r="AA64" s="1"/>
  <c r="CC117" a="1"/>
  <c r="CC117" s="1"/>
  <c r="AY64" a="1"/>
  <c r="AY64" s="1"/>
  <c r="BT63" a="1"/>
  <c r="BT63" s="1"/>
  <c r="AV66" a="1"/>
  <c r="AV66" s="1"/>
  <c r="AS113" a="1"/>
  <c r="AS113" s="1"/>
  <c r="AG103" a="1"/>
  <c r="AG103" s="1"/>
  <c r="AA91" a="1"/>
  <c r="AA91" s="1"/>
  <c r="BE57" a="1"/>
  <c r="BE57" s="1"/>
  <c r="AJ89" a="1"/>
  <c r="AJ89" s="1"/>
  <c r="BZ59" a="1"/>
  <c r="BZ59" s="1"/>
  <c r="BZ87" a="1"/>
  <c r="BZ87" s="1"/>
  <c r="BE32" a="1"/>
  <c r="BE32" s="1"/>
  <c r="R55" a="1"/>
  <c r="R55" s="1"/>
  <c r="U46" a="1"/>
  <c r="U46" s="1"/>
  <c r="AG20" a="1"/>
  <c r="AG20" s="1"/>
  <c r="AY14" a="1"/>
  <c r="AY14" s="1"/>
  <c r="BW63" a="1"/>
  <c r="BW63" s="1"/>
  <c r="BH25" a="1"/>
  <c r="BH25" s="1"/>
  <c r="O34" a="1"/>
  <c r="O34" s="1"/>
  <c r="AG34" a="1"/>
  <c r="AG34" s="1"/>
  <c r="AV25" a="1"/>
  <c r="AV25" s="1"/>
  <c r="AM16" a="1"/>
  <c r="AM16" s="1"/>
  <c r="X86" a="1"/>
  <c r="X86" s="1"/>
  <c r="AM85" a="1"/>
  <c r="AM85" s="1"/>
  <c r="BN107" a="1"/>
  <c r="BN107" s="1"/>
  <c r="BN108" s="1"/>
  <c r="AY61" a="1"/>
  <c r="AY61" s="1"/>
  <c r="AY24" a="1"/>
  <c r="AY24" s="1"/>
  <c r="O68" a="1"/>
  <c r="O68" s="1"/>
  <c r="BW56" a="1"/>
  <c r="BW56" s="1"/>
  <c r="CC50" a="1"/>
  <c r="CC50" s="1"/>
  <c r="AJ13" a="1"/>
  <c r="AJ13" s="1"/>
  <c r="BN25" a="1"/>
  <c r="BN25" s="1"/>
  <c r="O73" a="1"/>
  <c r="O73" s="1"/>
  <c r="O74" s="1"/>
  <c r="AS57" a="1"/>
  <c r="AS57" s="1"/>
  <c r="AG60" a="1"/>
  <c r="AG60" s="1"/>
  <c r="X61" a="1"/>
  <c r="X61" s="1"/>
  <c r="AM63" a="1"/>
  <c r="AM63" s="1"/>
  <c r="AM66" a="1"/>
  <c r="AM66" s="1"/>
  <c r="BE48" a="1"/>
  <c r="BE48" s="1"/>
  <c r="AY117" a="1"/>
  <c r="AY117" s="1"/>
  <c r="AS41" a="1"/>
  <c r="AS41" s="1"/>
  <c r="AY66" a="1"/>
  <c r="AY66" s="1"/>
  <c r="BH82" a="1"/>
  <c r="BH82" s="1"/>
  <c r="O66" a="1"/>
  <c r="O66" s="1"/>
  <c r="X58" a="1"/>
  <c r="X58" s="1"/>
  <c r="AY25" a="1"/>
  <c r="AY25" s="1"/>
  <c r="L58" a="1"/>
  <c r="L58" s="1"/>
  <c r="BZ24" a="1"/>
  <c r="BZ24" s="1"/>
  <c r="CC84" a="1"/>
  <c r="CC84" s="1"/>
  <c r="AM39" a="1"/>
  <c r="AM39" s="1"/>
  <c r="BH118" a="1"/>
  <c r="BH118" s="1"/>
  <c r="AP45" a="1"/>
  <c r="AP45" s="1"/>
  <c r="AD87" a="1"/>
  <c r="AD87" s="1"/>
  <c r="BK62" a="1"/>
  <c r="BK62" s="1"/>
  <c r="O63" a="1"/>
  <c r="O63" s="1"/>
  <c r="BH55" a="1"/>
  <c r="BH55" s="1"/>
  <c r="AM25" a="1"/>
  <c r="AM25" s="1"/>
  <c r="R103" a="1"/>
  <c r="R103" s="1"/>
  <c r="AP94" a="1"/>
  <c r="AP94" s="1"/>
  <c r="O47" a="1"/>
  <c r="O47" s="1"/>
  <c r="BQ65" a="1"/>
  <c r="BQ65" s="1"/>
  <c r="BW27" a="1"/>
  <c r="BW27" s="1"/>
  <c r="X69" a="1"/>
  <c r="X69" s="1"/>
  <c r="BT57" a="1"/>
  <c r="BT57" s="1"/>
  <c r="R20" a="1"/>
  <c r="R20" s="1"/>
  <c r="AY32" a="1"/>
  <c r="AY32" s="1"/>
  <c r="AM89" a="1"/>
  <c r="AM89" s="1"/>
  <c r="BB86" a="1"/>
  <c r="BB86" s="1"/>
  <c r="BH27" a="1"/>
  <c r="BH27" s="1"/>
  <c r="BZ65" a="1"/>
  <c r="BZ65" s="1"/>
  <c r="AP119" a="1"/>
  <c r="AP119" s="1"/>
  <c r="U57" a="1"/>
  <c r="U57" s="1"/>
  <c r="BQ13" a="1"/>
  <c r="BQ13" s="1"/>
  <c r="U27" a="1"/>
  <c r="U27" s="1"/>
  <c r="BB25" a="1"/>
  <c r="BB25" s="1"/>
  <c r="AJ45" a="1"/>
  <c r="AJ45" s="1"/>
  <c r="BW86" a="1"/>
  <c r="BW86" s="1"/>
  <c r="AA41" a="1"/>
  <c r="AA41" s="1"/>
  <c r="BZ101" a="1"/>
  <c r="BZ101" s="1"/>
  <c r="AP107" a="1"/>
  <c r="AP107" s="1"/>
  <c r="AP108" s="1"/>
  <c r="AA24" a="1"/>
  <c r="AA24" s="1"/>
  <c r="R117" a="1"/>
  <c r="R117" s="1"/>
  <c r="AD114" a="1"/>
  <c r="AD114" s="1"/>
  <c r="L65" a="1"/>
  <c r="L65" s="1"/>
  <c r="BN40" a="1"/>
  <c r="BN40" s="1"/>
  <c r="AG112" a="1"/>
  <c r="AG112" s="1"/>
  <c r="U17" a="1"/>
  <c r="U17" s="1"/>
  <c r="AP86" a="1"/>
  <c r="AP86" s="1"/>
  <c r="AM83" a="1"/>
  <c r="AM83" s="1"/>
  <c r="AP61" a="1"/>
  <c r="AP61" s="1"/>
  <c r="AV83" a="1"/>
  <c r="AV83" s="1"/>
  <c r="BZ19" a="1"/>
  <c r="BZ19" s="1"/>
  <c r="BQ59" a="1"/>
  <c r="BQ59" s="1"/>
  <c r="R84" a="1"/>
  <c r="R84" s="1"/>
  <c r="CC116" a="1"/>
  <c r="CC116" s="1"/>
  <c r="BT51" a="1"/>
  <c r="BT51" s="1"/>
  <c r="AY97" a="1"/>
  <c r="AY97" s="1"/>
  <c r="U16" a="1"/>
  <c r="U16" s="1"/>
  <c r="R102" a="1"/>
  <c r="R102" s="1"/>
  <c r="AD34" a="1"/>
  <c r="AD34" s="1"/>
  <c r="BQ97" a="1"/>
  <c r="BQ97" s="1"/>
  <c r="AM113" a="1"/>
  <c r="AM113" s="1"/>
  <c r="BZ40" a="1"/>
  <c r="BZ40" s="1"/>
  <c r="BN49" a="1"/>
  <c r="BN49" s="1"/>
  <c r="BE13" a="1"/>
  <c r="BE13" s="1"/>
  <c r="AJ20" a="1"/>
  <c r="AJ20" s="1"/>
  <c r="AG89" a="1"/>
  <c r="AG89" s="1"/>
  <c r="BE41" a="1"/>
  <c r="BE41" s="1"/>
  <c r="BZ116" a="1"/>
  <c r="BZ116" s="1"/>
  <c r="R58" a="1"/>
  <c r="R58" s="1"/>
  <c r="O24" a="1"/>
  <c r="O24" s="1"/>
  <c r="AP64" a="1"/>
  <c r="AP64" s="1"/>
  <c r="AV33" a="1"/>
  <c r="AV33" s="1"/>
  <c r="AV61" a="1"/>
  <c r="AV61" s="1"/>
  <c r="AG41" a="1"/>
  <c r="AG41" s="1"/>
  <c r="BH91" a="1"/>
  <c r="BH91" s="1"/>
  <c r="BE28" a="1"/>
  <c r="BE28" s="1"/>
  <c r="AY115" a="1"/>
  <c r="AY115" s="1"/>
  <c r="BH83" a="1"/>
  <c r="BH83" s="1"/>
  <c r="BH93" a="1"/>
  <c r="BH93" s="1"/>
  <c r="AS24" a="1"/>
  <c r="AS24" s="1"/>
  <c r="X92" a="1"/>
  <c r="X92" s="1"/>
  <c r="BK51" a="1"/>
  <c r="BK51" s="1"/>
  <c r="BZ73" a="1"/>
  <c r="BZ73" s="1"/>
  <c r="BZ74" s="1"/>
  <c r="CC40" a="1"/>
  <c r="CC40" s="1"/>
  <c r="O118" a="1"/>
  <c r="O118" s="1"/>
  <c r="BT84" a="1"/>
  <c r="BT84" s="1"/>
  <c r="AV112" a="1"/>
  <c r="AV112" s="1"/>
  <c r="BT82" a="1"/>
  <c r="BT82" s="1"/>
  <c r="AM87" a="1"/>
  <c r="AM87" s="1"/>
  <c r="X16" a="1"/>
  <c r="X16" s="1"/>
  <c r="BK61" a="1"/>
  <c r="BK61" s="1"/>
  <c r="AJ73" a="1"/>
  <c r="AJ73" s="1"/>
  <c r="AJ74" s="1"/>
  <c r="O51" a="1"/>
  <c r="O51" s="1"/>
  <c r="BE86" a="1"/>
  <c r="BE86" s="1"/>
  <c r="BH15" a="1"/>
  <c r="BH15" s="1"/>
  <c r="BK119" a="1"/>
  <c r="BK119" s="1"/>
  <c r="AG39" a="1"/>
  <c r="AG39" s="1"/>
  <c r="AS95" a="1"/>
  <c r="AS95" s="1"/>
  <c r="BK82" a="1"/>
  <c r="BK82" s="1"/>
  <c r="BQ93" a="1"/>
  <c r="BQ93" s="1"/>
  <c r="AS67" a="1"/>
  <c r="AS67" s="1"/>
  <c r="L34" a="1"/>
  <c r="L34" s="1"/>
  <c r="R61" a="1"/>
  <c r="R61" s="1"/>
  <c r="AV56" a="1"/>
  <c r="AV56" s="1"/>
  <c r="BN91" a="1"/>
  <c r="BN91" s="1"/>
  <c r="AP26" a="1"/>
  <c r="AP26" s="1"/>
  <c r="X97" a="1"/>
  <c r="X97" s="1"/>
  <c r="AA95" a="1"/>
  <c r="AA95" s="1"/>
  <c r="BH63" a="1"/>
  <c r="BH63" s="1"/>
  <c r="L51" a="1"/>
  <c r="L51" s="1"/>
  <c r="L113" a="1"/>
  <c r="L113" s="1"/>
  <c r="M113" s="1"/>
  <c r="BE62" a="1"/>
  <c r="BE62" s="1"/>
  <c r="R91" a="1"/>
  <c r="R91" s="1"/>
  <c r="CC107" a="1"/>
  <c r="CC107" s="1"/>
  <c r="CC108" s="1"/>
  <c r="AG116" a="1"/>
  <c r="AG116" s="1"/>
  <c r="AA119" a="1"/>
  <c r="AA119" s="1"/>
  <c r="R56" a="1"/>
  <c r="R56" s="1"/>
  <c r="BW59" a="1"/>
  <c r="BW59" s="1"/>
  <c r="BT115" a="1"/>
  <c r="BT115" s="1"/>
  <c r="AJ90" a="1"/>
  <c r="AJ90" s="1"/>
  <c r="BK107" a="1"/>
  <c r="BK107" s="1"/>
  <c r="BK108" s="1"/>
  <c r="AA18" a="1"/>
  <c r="AA18" s="1"/>
  <c r="X18" a="1"/>
  <c r="X18" s="1"/>
  <c r="BE111" a="1"/>
  <c r="BE111" s="1"/>
  <c r="BE120" s="1"/>
  <c r="AY88" a="1"/>
  <c r="AY88" s="1"/>
  <c r="AP57" a="1"/>
  <c r="AP57" s="1"/>
  <c r="O35" a="1"/>
  <c r="O35" s="1"/>
  <c r="AJ12" a="1"/>
  <c r="AJ12" s="1"/>
  <c r="AJ50" a="1"/>
  <c r="AJ50" s="1"/>
  <c r="BT102" a="1"/>
  <c r="BT102" s="1"/>
  <c r="X119" a="1"/>
  <c r="X119" s="1"/>
  <c r="BB40" a="1"/>
  <c r="BB40" s="1"/>
  <c r="AA46" a="1"/>
  <c r="AA46" s="1"/>
  <c r="BH62" a="1"/>
  <c r="BH62" s="1"/>
  <c r="U90" a="1"/>
  <c r="U90" s="1"/>
  <c r="BH19" a="1"/>
  <c r="BH19" s="1"/>
  <c r="AD12" a="1"/>
  <c r="AD12" s="1"/>
  <c r="U62" a="1"/>
  <c r="U62" s="1"/>
  <c r="BN83" a="1"/>
  <c r="BN83" s="1"/>
  <c r="X47" a="1"/>
  <c r="X47" s="1"/>
  <c r="BB13" a="1"/>
  <c r="BB13" s="1"/>
  <c r="AM47" a="1"/>
  <c r="AM47" s="1"/>
  <c r="AV97" a="1"/>
  <c r="AV97" s="1"/>
  <c r="AY16" a="1"/>
  <c r="AY16" s="1"/>
  <c r="BT111" a="1"/>
  <c r="BT111" s="1"/>
  <c r="BT120" s="1"/>
  <c r="BB61" a="1"/>
  <c r="BB61" s="1"/>
  <c r="U67" a="1"/>
  <c r="U67" s="1"/>
  <c r="BW101" a="1"/>
  <c r="BW101" s="1"/>
  <c r="BW104" s="1"/>
  <c r="BW39" a="1"/>
  <c r="BW39" s="1"/>
  <c r="L15" a="1"/>
  <c r="L15" s="1"/>
  <c r="AA59" a="1"/>
  <c r="AA59" s="1"/>
  <c r="AG118" a="1"/>
  <c r="AG118" s="1"/>
  <c r="BK25" a="1"/>
  <c r="BK25" s="1"/>
  <c r="BT91" a="1"/>
  <c r="BT91" s="1"/>
  <c r="BT59" a="1"/>
  <c r="BT59" s="1"/>
  <c r="BW64" a="1"/>
  <c r="BW64" s="1"/>
  <c r="BK118" a="1"/>
  <c r="BK118" s="1"/>
  <c r="BE49" a="1"/>
  <c r="BE49" s="1"/>
  <c r="AD55" a="1"/>
  <c r="AD55" s="1"/>
  <c r="BK32" a="1"/>
  <c r="BK32" s="1"/>
  <c r="BK36" s="1"/>
  <c r="X56" a="1"/>
  <c r="X56" s="1"/>
  <c r="BQ66" a="1"/>
  <c r="BQ66" s="1"/>
  <c r="AY19" a="1"/>
  <c r="AY19" s="1"/>
  <c r="U65" a="1"/>
  <c r="U65" s="1"/>
  <c r="BQ16" a="1"/>
  <c r="BQ16" s="1"/>
  <c r="AM90" a="1"/>
  <c r="AM90" s="1"/>
  <c r="BZ63" a="1"/>
  <c r="BZ63" s="1"/>
  <c r="AG61" a="1"/>
  <c r="AG61" s="1"/>
  <c r="O119" a="1"/>
  <c r="O119" s="1"/>
  <c r="BH41" a="1"/>
  <c r="BH41" s="1"/>
  <c r="BK48" a="1"/>
  <c r="BK48" s="1"/>
  <c r="BH101" a="1"/>
  <c r="BH101" s="1"/>
  <c r="BH104" s="1"/>
  <c r="AY48" a="1"/>
  <c r="AY48" s="1"/>
  <c r="BN63" a="1"/>
  <c r="BN63" s="1"/>
  <c r="AM95" a="1"/>
  <c r="AM95" s="1"/>
  <c r="BB41" a="1"/>
  <c r="BB41" s="1"/>
  <c r="X96" a="1"/>
  <c r="X96" s="1"/>
  <c r="AP59" a="1"/>
  <c r="AP59" s="1"/>
  <c r="BK47" a="1"/>
  <c r="BK47" s="1"/>
  <c r="BT96" a="1"/>
  <c r="BT96" s="1"/>
  <c r="AY96" a="1"/>
  <c r="AY96" s="1"/>
  <c r="R47" a="1"/>
  <c r="R47" s="1"/>
  <c r="BT93" a="1"/>
  <c r="BT93" s="1"/>
  <c r="L73" a="1"/>
  <c r="L73" s="1"/>
  <c r="L74" s="1"/>
  <c r="AV18" a="1"/>
  <c r="AV18" s="1"/>
  <c r="BE69" a="1"/>
  <c r="BE69" s="1"/>
  <c r="AP20" a="1"/>
  <c r="AP20" s="1"/>
  <c r="AY12" a="1"/>
  <c r="AY12" s="1"/>
  <c r="U82" a="1"/>
  <c r="U82" s="1"/>
  <c r="AV107" a="1"/>
  <c r="AV107" s="1"/>
  <c r="AV108" s="1"/>
  <c r="CC119" a="1"/>
  <c r="CC119" s="1"/>
  <c r="BB47" a="1"/>
  <c r="BB47" s="1"/>
  <c r="AD101" a="1"/>
  <c r="AD101" s="1"/>
  <c r="AD104" s="1"/>
  <c r="AS27" a="1"/>
  <c r="AS27" s="1"/>
  <c r="R24" a="1"/>
  <c r="R24" s="1"/>
  <c r="AP91" a="1"/>
  <c r="AP91" s="1"/>
  <c r="BH18" a="1"/>
  <c r="BH18" s="1"/>
  <c r="BE59" a="1"/>
  <c r="BE59" s="1"/>
  <c r="BQ89" a="1"/>
  <c r="BQ89" s="1"/>
  <c r="R46" a="1"/>
  <c r="R46" s="1"/>
  <c r="AS55" a="1"/>
  <c r="AS55" s="1"/>
  <c r="AV67" a="1"/>
  <c r="AV67" s="1"/>
  <c r="AA68" a="1"/>
  <c r="AA68" s="1"/>
  <c r="R45" a="1"/>
  <c r="R45" s="1"/>
  <c r="BK94" a="1"/>
  <c r="BK94" s="1"/>
  <c r="AY46" a="1"/>
  <c r="AY46" s="1"/>
  <c r="AD73" a="1"/>
  <c r="AD73" s="1"/>
  <c r="AD74" s="1"/>
  <c r="U111" a="1"/>
  <c r="U111" s="1"/>
  <c r="U120" s="1"/>
  <c r="AV73" a="1"/>
  <c r="AV73" s="1"/>
  <c r="AV74" s="1"/>
  <c r="BE18" a="1"/>
  <c r="BE18" s="1"/>
  <c r="BZ118" a="1"/>
  <c r="BZ118" s="1"/>
  <c r="AA20" a="1"/>
  <c r="AA20" s="1"/>
  <c r="X91" a="1"/>
  <c r="X91" s="1"/>
  <c r="AM86" a="1"/>
  <c r="AM86" s="1"/>
  <c r="BZ33" a="1"/>
  <c r="BZ33" s="1"/>
  <c r="AG67" a="1"/>
  <c r="AG67" s="1"/>
  <c r="BN60" a="1"/>
  <c r="BN60" s="1"/>
  <c r="AA50" a="1"/>
  <c r="AA50" s="1"/>
  <c r="BW111" a="1"/>
  <c r="BW111" s="1"/>
  <c r="BQ82" a="1"/>
  <c r="BQ82" s="1"/>
  <c r="AJ59" a="1"/>
  <c r="AJ59" s="1"/>
  <c r="CC45" a="1"/>
  <c r="CC45" s="1"/>
  <c r="BB101" a="1"/>
  <c r="BB101" s="1"/>
  <c r="BK103" a="1"/>
  <c r="BK103" s="1"/>
  <c r="CC12" a="1"/>
  <c r="CC12" s="1"/>
  <c r="BB19" a="1"/>
  <c r="BB19" s="1"/>
  <c r="O112" a="1"/>
  <c r="O112" s="1"/>
  <c r="AD118" a="1"/>
  <c r="AD118" s="1"/>
  <c r="AY92" a="1"/>
  <c r="AY92" s="1"/>
  <c r="BH20" a="1"/>
  <c r="BH20" s="1"/>
  <c r="CC102" a="1"/>
  <c r="CC102" s="1"/>
  <c r="AP32" a="1"/>
  <c r="AP32" s="1"/>
  <c r="AP36" s="1"/>
  <c r="AA107" a="1"/>
  <c r="AA107" s="1"/>
  <c r="AA108" s="1"/>
  <c r="O26" a="1"/>
  <c r="O26" s="1"/>
  <c r="L24" a="1"/>
  <c r="L24" s="1"/>
  <c r="L29" s="1"/>
  <c r="BN90" a="1"/>
  <c r="BN90" s="1"/>
  <c r="BQ27" a="1"/>
  <c r="BQ27" s="1"/>
  <c r="BE89" a="1"/>
  <c r="BE89" s="1"/>
  <c r="BZ102" a="1"/>
  <c r="BZ102" s="1"/>
  <c r="U85" a="1"/>
  <c r="U85" s="1"/>
  <c r="AG107" a="1"/>
  <c r="AG107" s="1"/>
  <c r="AG108" s="1"/>
  <c r="BK67" a="1"/>
  <c r="BK67" s="1"/>
  <c r="AY116" a="1"/>
  <c r="AY116" s="1"/>
  <c r="AS88" a="1"/>
  <c r="AS88" s="1"/>
  <c r="AG24" a="1"/>
  <c r="AG24" s="1"/>
  <c r="BT97" a="1"/>
  <c r="BT97" s="1"/>
  <c r="AM67" a="1"/>
  <c r="AM67" s="1"/>
  <c r="R25" a="1"/>
  <c r="R25" s="1"/>
  <c r="BZ49" a="1"/>
  <c r="BZ49" s="1"/>
  <c r="BZ86" a="1"/>
  <c r="BZ86" s="1"/>
  <c r="AG113" a="1"/>
  <c r="AG113" s="1"/>
  <c r="O93" a="1"/>
  <c r="O93" s="1"/>
  <c r="BK49" a="1"/>
  <c r="BK49" s="1"/>
  <c r="AV117" a="1"/>
  <c r="AV117" s="1"/>
  <c r="AY119" a="1"/>
  <c r="AY119" s="1"/>
  <c r="AM96" a="1"/>
  <c r="AM96" s="1"/>
  <c r="BB92" a="1"/>
  <c r="BB92" s="1"/>
  <c r="BN32" a="1"/>
  <c r="BN32" s="1"/>
  <c r="BN36" s="1"/>
  <c r="BE46" a="1"/>
  <c r="BE46" s="1"/>
  <c r="AJ117" a="1"/>
  <c r="AJ117" s="1"/>
  <c r="AG59" a="1"/>
  <c r="AG59" s="1"/>
  <c r="BQ33" a="1"/>
  <c r="BQ33" s="1"/>
  <c r="AG84" a="1"/>
  <c r="AG84" s="1"/>
  <c r="CC64" a="1"/>
  <c r="CC64" s="1"/>
  <c r="O62" a="1"/>
  <c r="O62" s="1"/>
  <c r="L115" a="1"/>
  <c r="L115" s="1"/>
  <c r="M115" s="1"/>
  <c r="BN17" a="1"/>
  <c r="BN17" s="1"/>
  <c r="AA35" a="1"/>
  <c r="AA35" s="1"/>
  <c r="BB55" a="1"/>
  <c r="BB55" s="1"/>
  <c r="CC86" a="1"/>
  <c r="CC86" s="1"/>
  <c r="AD50" a="1"/>
  <c r="AD50" s="1"/>
  <c r="AA26" a="1"/>
  <c r="AA26" s="1"/>
  <c r="AS82" a="1"/>
  <c r="AS82" s="1"/>
  <c r="U103" a="1"/>
  <c r="U103" s="1"/>
  <c r="AG33" a="1"/>
  <c r="AG33" s="1"/>
  <c r="AD84" a="1"/>
  <c r="AD84" s="1"/>
  <c r="BH34" a="1"/>
  <c r="BH34" s="1"/>
  <c r="BB67" a="1"/>
  <c r="BB67" s="1"/>
  <c r="AG119" a="1"/>
  <c r="AG119" s="1"/>
  <c r="BQ50" a="1"/>
  <c r="BQ50" s="1"/>
  <c r="BT50" a="1"/>
  <c r="BT50" s="1"/>
  <c r="BW20" a="1"/>
  <c r="BW20" s="1"/>
  <c r="R115" a="1"/>
  <c r="R115" s="1"/>
  <c r="AJ69" a="1"/>
  <c r="AJ69" s="1"/>
  <c r="AM107" a="1"/>
  <c r="AM107" s="1"/>
  <c r="AM108" s="1"/>
  <c r="AA89" a="1"/>
  <c r="AA89" s="1"/>
  <c r="AJ103" a="1"/>
  <c r="AJ103" s="1"/>
  <c r="L119" a="1"/>
  <c r="L119" s="1"/>
  <c r="M119" s="1"/>
  <c r="AS50" a="1"/>
  <c r="AS50" s="1"/>
  <c r="AP90" a="1"/>
  <c r="AP90" s="1"/>
  <c r="O27" a="1"/>
  <c r="O27" s="1"/>
  <c r="U25" a="1"/>
  <c r="U25" s="1"/>
  <c r="L61" a="1"/>
  <c r="L61" s="1"/>
  <c r="BQ19" a="1"/>
  <c r="BQ19" s="1"/>
  <c r="AS13" a="1"/>
  <c r="AS13" s="1"/>
  <c r="AD28" a="1"/>
  <c r="AD28" s="1"/>
  <c r="BT67" a="1"/>
  <c r="BT67" s="1"/>
  <c r="BE83" a="1"/>
  <c r="BE83" s="1"/>
  <c r="AD16" a="1"/>
  <c r="AD16" s="1"/>
  <c r="BE56" a="1"/>
  <c r="BE56" s="1"/>
  <c r="AY65" a="1"/>
  <c r="AY65" s="1"/>
  <c r="BN93" a="1"/>
  <c r="BN93" s="1"/>
  <c r="BE55" a="1"/>
  <c r="BE55" s="1"/>
  <c r="U88" a="1"/>
  <c r="U88" s="1"/>
  <c r="AY62" a="1"/>
  <c r="AY62" s="1"/>
  <c r="AA84" a="1"/>
  <c r="AA84" s="1"/>
  <c r="L118" a="1"/>
  <c r="L118" s="1"/>
  <c r="M118" s="1"/>
  <c r="BQ116" a="1"/>
  <c r="BQ116" s="1"/>
  <c r="BT27" a="1"/>
  <c r="BT27" s="1"/>
  <c r="AJ15" a="1"/>
  <c r="AJ15" s="1"/>
  <c r="R62" a="1"/>
  <c r="R62" s="1"/>
  <c r="AA58" a="1"/>
  <c r="AA58" s="1"/>
  <c r="AA112" a="1"/>
  <c r="AA112" s="1"/>
  <c r="BZ17" a="1"/>
  <c r="BZ17" s="1"/>
  <c r="X102" a="1"/>
  <c r="X102" s="1"/>
  <c r="BE15" a="1"/>
  <c r="BE15" s="1"/>
  <c r="L33" a="1"/>
  <c r="L33" s="1"/>
  <c r="AS66" a="1"/>
  <c r="AS66" s="1"/>
  <c r="O45" a="1"/>
  <c r="O45" s="1"/>
  <c r="CC112" a="1"/>
  <c r="CC112" s="1"/>
  <c r="AM46" a="1"/>
  <c r="AM46" s="1"/>
  <c r="BQ84" a="1"/>
  <c r="BQ84" s="1"/>
  <c r="BN95" a="1"/>
  <c r="BN95" s="1"/>
  <c r="BW26" a="1"/>
  <c r="BW26" s="1"/>
  <c r="AD64" a="1"/>
  <c r="AD64" s="1"/>
  <c r="AP56" a="1"/>
  <c r="AP56" s="1"/>
  <c r="AD107" a="1"/>
  <c r="AD107" s="1"/>
  <c r="AD108" s="1"/>
  <c r="AP50" a="1"/>
  <c r="AP50" s="1"/>
  <c r="L86" a="1"/>
  <c r="L86" s="1"/>
  <c r="BB82" a="1"/>
  <c r="BB82" s="1"/>
  <c r="BB98" s="1"/>
  <c r="U45" a="1"/>
  <c r="U45" s="1"/>
  <c r="U52" s="1"/>
  <c r="AG90" a="1"/>
  <c r="AG90" s="1"/>
  <c r="BB63" a="1"/>
  <c r="BB63" s="1"/>
  <c r="AJ66" a="1"/>
  <c r="AJ66" s="1"/>
  <c r="BN69" a="1"/>
  <c r="BN69" s="1"/>
  <c r="AY58" a="1"/>
  <c r="AY58" s="1"/>
  <c r="AJ51" a="1"/>
  <c r="AJ51" s="1"/>
  <c r="U73" a="1"/>
  <c r="U73" s="1"/>
  <c r="U74" s="1"/>
  <c r="L107" a="1"/>
  <c r="L107" s="1"/>
  <c r="AA111" a="1"/>
  <c r="AA111" s="1"/>
  <c r="AY103" a="1"/>
  <c r="AY103" s="1"/>
  <c r="BZ92" a="1"/>
  <c r="BZ92" s="1"/>
  <c r="AY107" a="1"/>
  <c r="AY107" s="1"/>
  <c r="AY108" s="1"/>
  <c r="AG27" a="1"/>
  <c r="AG27" s="1"/>
  <c r="CC96" a="1"/>
  <c r="CC96" s="1"/>
  <c r="AA113" a="1"/>
  <c r="AA113" s="1"/>
  <c r="BW88" a="1"/>
  <c r="BW88" s="1"/>
  <c r="BW120" l="1"/>
  <c r="R52"/>
  <c r="BK42"/>
  <c r="CC52"/>
  <c r="AV42"/>
  <c r="BW42"/>
  <c r="O52"/>
  <c r="BE70"/>
  <c r="BB104"/>
  <c r="BZ29"/>
  <c r="AJ29"/>
  <c r="X29"/>
  <c r="AG42"/>
  <c r="AY36"/>
  <c r="AM42"/>
  <c r="BE104"/>
  <c r="BE36"/>
  <c r="AA120"/>
  <c r="AS98"/>
  <c r="P115"/>
  <c r="N115"/>
  <c r="AG29"/>
  <c r="CC21"/>
  <c r="AS70"/>
  <c r="U98"/>
  <c r="AD70"/>
  <c r="BT98"/>
  <c r="AS29"/>
  <c r="O29"/>
  <c r="AA29"/>
  <c r="BZ104"/>
  <c r="AJ52"/>
  <c r="AP52"/>
  <c r="R70"/>
  <c r="AA21"/>
  <c r="U70"/>
  <c r="CC104"/>
  <c r="BB21"/>
  <c r="AS120"/>
  <c r="BQ29"/>
  <c r="AA52"/>
  <c r="BB42"/>
  <c r="CC42"/>
  <c r="BH21"/>
  <c r="BW70"/>
  <c r="AY42"/>
  <c r="BT104"/>
  <c r="AA98"/>
  <c r="BK104"/>
  <c r="BN42"/>
  <c r="U104"/>
  <c r="U122" s="1"/>
  <c r="AJ70"/>
  <c r="AJ42"/>
  <c r="L36"/>
  <c r="AM36"/>
  <c r="AP120"/>
  <c r="AD120"/>
  <c r="BB36"/>
  <c r="AD29"/>
  <c r="AP29"/>
  <c r="O70"/>
  <c r="BN98"/>
  <c r="U42"/>
  <c r="AG98"/>
  <c r="AG104"/>
  <c r="X98"/>
  <c r="BT70"/>
  <c r="AV29"/>
  <c r="O21"/>
  <c r="AA104"/>
  <c r="BK120"/>
  <c r="M101"/>
  <c r="L104"/>
  <c r="BT52"/>
  <c r="AS21"/>
  <c r="BH29"/>
  <c r="L98"/>
  <c r="BQ36"/>
  <c r="BQ70"/>
  <c r="BK29"/>
  <c r="AJ98"/>
  <c r="AS42"/>
  <c r="BB120"/>
  <c r="BB122" s="1"/>
  <c r="CC120"/>
  <c r="N114"/>
  <c r="P114"/>
  <c r="Q114" s="1"/>
  <c r="AS104"/>
  <c r="AG70"/>
  <c r="AG52"/>
  <c r="AA70"/>
  <c r="N112"/>
  <c r="P112"/>
  <c r="Q112" s="1"/>
  <c r="AP70"/>
  <c r="BN21"/>
  <c r="BZ36"/>
  <c r="AV120"/>
  <c r="AV36"/>
  <c r="BQ120"/>
  <c r="BT36"/>
  <c r="AA42"/>
  <c r="O98"/>
  <c r="BN104"/>
  <c r="AM29"/>
  <c r="BK70"/>
  <c r="R36"/>
  <c r="AY52"/>
  <c r="AS36"/>
  <c r="BW29"/>
  <c r="BE52"/>
  <c r="BK21"/>
  <c r="AJ104"/>
  <c r="BB29"/>
  <c r="R42"/>
  <c r="L21"/>
  <c r="CC29"/>
  <c r="BQ42"/>
  <c r="BE29"/>
  <c r="BZ52"/>
  <c r="BW98"/>
  <c r="BW122" s="1"/>
  <c r="M107"/>
  <c r="L108"/>
  <c r="N118"/>
  <c r="P118"/>
  <c r="Q118" s="1"/>
  <c r="N119"/>
  <c r="P119"/>
  <c r="Q119" s="1"/>
  <c r="BB70"/>
  <c r="BQ98"/>
  <c r="R29"/>
  <c r="AY21"/>
  <c r="AD21"/>
  <c r="AJ21"/>
  <c r="P113"/>
  <c r="Q113" s="1"/>
  <c r="N113"/>
  <c r="BK98"/>
  <c r="BH70"/>
  <c r="BH98"/>
  <c r="AY29"/>
  <c r="BH36"/>
  <c r="CC70"/>
  <c r="BT21"/>
  <c r="AY70"/>
  <c r="O120"/>
  <c r="O122" s="1"/>
  <c r="R98"/>
  <c r="AM120"/>
  <c r="AY120"/>
  <c r="AG21"/>
  <c r="BN70"/>
  <c r="AJ120"/>
  <c r="BZ98"/>
  <c r="CC98"/>
  <c r="CC122" s="1"/>
  <c r="AA36"/>
  <c r="BN29"/>
  <c r="AM21"/>
  <c r="AD42"/>
  <c r="N102"/>
  <c r="P102"/>
  <c r="X104"/>
  <c r="AG36"/>
  <c r="AG76" s="1"/>
  <c r="X21"/>
  <c r="R21"/>
  <c r="R76" s="1"/>
  <c r="BT29"/>
  <c r="AD36"/>
  <c r="X120"/>
  <c r="N116"/>
  <c r="P116"/>
  <c r="BW21"/>
  <c r="O42"/>
  <c r="X70"/>
  <c r="U36"/>
  <c r="BW36"/>
  <c r="P117"/>
  <c r="S117" s="1"/>
  <c r="N117"/>
  <c r="AS52"/>
  <c r="AP42"/>
  <c r="AG120"/>
  <c r="AG122" s="1"/>
  <c r="BQ21"/>
  <c r="AV104"/>
  <c r="AD98"/>
  <c r="AD122" s="1"/>
  <c r="BZ42"/>
  <c r="AM98"/>
  <c r="AM122" s="1"/>
  <c r="X52"/>
  <c r="BZ21"/>
  <c r="BE21"/>
  <c r="L52"/>
  <c r="BZ70"/>
  <c r="AV21"/>
  <c r="AY98"/>
  <c r="AM52"/>
  <c r="BQ104"/>
  <c r="AP21"/>
  <c r="BH52"/>
  <c r="BE42"/>
  <c r="BE76" s="1"/>
  <c r="AV52"/>
  <c r="L120"/>
  <c r="M111"/>
  <c r="U29"/>
  <c r="BK52"/>
  <c r="BK76" s="1"/>
  <c r="O36"/>
  <c r="BQ52"/>
  <c r="AY104"/>
  <c r="AY122" s="1"/>
  <c r="BH120"/>
  <c r="BH122" s="1"/>
  <c r="L70"/>
  <c r="BN52"/>
  <c r="BN120"/>
  <c r="AV98"/>
  <c r="BT42"/>
  <c r="AV70"/>
  <c r="P103"/>
  <c r="Q103" s="1"/>
  <c r="N103"/>
  <c r="U21"/>
  <c r="U76" s="1"/>
  <c r="U125" s="1"/>
  <c r="BZ120"/>
  <c r="BE98"/>
  <c r="BE122" s="1"/>
  <c r="AP104"/>
  <c r="AP98"/>
  <c r="BH42"/>
  <c r="AM70"/>
  <c r="AJ36"/>
  <c r="AJ76" s="1"/>
  <c r="X42"/>
  <c r="X76" s="1"/>
  <c r="R120"/>
  <c r="AD52"/>
  <c r="R104"/>
  <c r="R122" s="1"/>
  <c r="BB52"/>
  <c r="BZ76" l="1"/>
  <c r="BQ76"/>
  <c r="AG125"/>
  <c r="AP122"/>
  <c r="AV76"/>
  <c r="AM76"/>
  <c r="AM125" s="1"/>
  <c r="L76"/>
  <c r="BT76"/>
  <c r="CC76"/>
  <c r="CC125" s="1"/>
  <c r="AJ122"/>
  <c r="L122"/>
  <c r="AS76"/>
  <c r="AA122"/>
  <c r="BH76"/>
  <c r="BH125" s="1"/>
  <c r="AA76"/>
  <c r="BW76"/>
  <c r="BW125" s="1"/>
  <c r="AA125"/>
  <c r="AY76"/>
  <c r="AY125" s="1"/>
  <c r="BB76"/>
  <c r="BN122"/>
  <c r="BT122"/>
  <c r="AS122"/>
  <c r="AS125" s="1"/>
  <c r="R125"/>
  <c r="BE125"/>
  <c r="P111"/>
  <c r="Q111" s="1"/>
  <c r="M120"/>
  <c r="N111"/>
  <c r="N120" s="1"/>
  <c r="AV122"/>
  <c r="AV125" s="1"/>
  <c r="Q117"/>
  <c r="BZ122"/>
  <c r="BZ125" s="1"/>
  <c r="AJ125"/>
  <c r="S119"/>
  <c r="T119" s="1"/>
  <c r="S118"/>
  <c r="V118" s="1"/>
  <c r="P107"/>
  <c r="Q107" s="1"/>
  <c r="Q108" s="1"/>
  <c r="M108"/>
  <c r="N107"/>
  <c r="N108" s="1"/>
  <c r="S112"/>
  <c r="V112" s="1"/>
  <c r="M104"/>
  <c r="N101"/>
  <c r="N104" s="1"/>
  <c r="P101"/>
  <c r="Q101" s="1"/>
  <c r="O76"/>
  <c r="O125" s="1"/>
  <c r="AD76"/>
  <c r="AD125" s="1"/>
  <c r="BB125"/>
  <c r="S103"/>
  <c r="T103" s="1"/>
  <c r="T117"/>
  <c r="V117"/>
  <c r="W117" s="1"/>
  <c r="Q116"/>
  <c r="S116"/>
  <c r="T116" s="1"/>
  <c r="S102"/>
  <c r="T102" s="1"/>
  <c r="Q102"/>
  <c r="BN76"/>
  <c r="BN125" s="1"/>
  <c r="S113"/>
  <c r="V113" s="1"/>
  <c r="BQ122"/>
  <c r="BQ125" s="1"/>
  <c r="S114"/>
  <c r="T114"/>
  <c r="X122"/>
  <c r="X125" s="1"/>
  <c r="AP76"/>
  <c r="AP125" s="1"/>
  <c r="BK122"/>
  <c r="BK125" s="1"/>
  <c r="Q115"/>
  <c r="S115"/>
  <c r="V115" s="1"/>
  <c r="BT125" l="1"/>
  <c r="Q104"/>
  <c r="T112"/>
  <c r="L125"/>
  <c r="W115"/>
  <c r="Y115"/>
  <c r="Z115" s="1"/>
  <c r="T115"/>
  <c r="V114"/>
  <c r="Y114" s="1"/>
  <c r="T113"/>
  <c r="V116"/>
  <c r="W116" s="1"/>
  <c r="V103"/>
  <c r="W103" s="1"/>
  <c r="W112"/>
  <c r="Y112"/>
  <c r="Z112" s="1"/>
  <c r="S107"/>
  <c r="P108"/>
  <c r="T107"/>
  <c r="T108" s="1"/>
  <c r="T118"/>
  <c r="S111"/>
  <c r="T111" s="1"/>
  <c r="P120"/>
  <c r="W113"/>
  <c r="Y113"/>
  <c r="Z113" s="1"/>
  <c r="V102"/>
  <c r="W102" s="1"/>
  <c r="Y117"/>
  <c r="Z117" s="1"/>
  <c r="P104"/>
  <c r="S101"/>
  <c r="T101" s="1"/>
  <c r="T104" s="1"/>
  <c r="W118"/>
  <c r="Y118"/>
  <c r="Z118" s="1"/>
  <c r="V119"/>
  <c r="W119" s="1"/>
  <c r="Q120"/>
  <c r="T120" l="1"/>
  <c r="S104"/>
  <c r="V101"/>
  <c r="W101" s="1"/>
  <c r="W104" s="1"/>
  <c r="Y116"/>
  <c r="Z116" s="1"/>
  <c r="W114"/>
  <c r="AB115"/>
  <c r="AC115" s="1"/>
  <c r="Y119"/>
  <c r="AB118"/>
  <c r="AB117"/>
  <c r="Y102"/>
  <c r="AB113"/>
  <c r="V111"/>
  <c r="W111" s="1"/>
  <c r="S120"/>
  <c r="V107"/>
  <c r="S108"/>
  <c r="W107"/>
  <c r="W108" s="1"/>
  <c r="AB112"/>
  <c r="Y103"/>
  <c r="Z103" s="1"/>
  <c r="Z114"/>
  <c r="AB114"/>
  <c r="W120" l="1"/>
  <c r="AE112"/>
  <c r="AH112" s="1"/>
  <c r="V120"/>
  <c r="Y111"/>
  <c r="Z111" s="1"/>
  <c r="AE113"/>
  <c r="AH113" s="1"/>
  <c r="AB102"/>
  <c r="AC102" s="1"/>
  <c r="AE117"/>
  <c r="AF117" s="1"/>
  <c r="AE118"/>
  <c r="AF118" s="1"/>
  <c r="AB119"/>
  <c r="AE115"/>
  <c r="AF115" s="1"/>
  <c r="AB116"/>
  <c r="AC116" s="1"/>
  <c r="V104"/>
  <c r="Y101"/>
  <c r="AE114"/>
  <c r="AC114"/>
  <c r="AB103"/>
  <c r="AC112"/>
  <c r="V108"/>
  <c r="Y107"/>
  <c r="AC113"/>
  <c r="Z102"/>
  <c r="AC117"/>
  <c r="AC118"/>
  <c r="Z119"/>
  <c r="AF112" l="1"/>
  <c r="Z120"/>
  <c r="AE103"/>
  <c r="AF103" s="1"/>
  <c r="AH114"/>
  <c r="AI114" s="1"/>
  <c r="Y104"/>
  <c r="AB101"/>
  <c r="AC101" s="1"/>
  <c r="AE119"/>
  <c r="AI113"/>
  <c r="AK113"/>
  <c r="Y108"/>
  <c r="AB107"/>
  <c r="Z107"/>
  <c r="Z108" s="1"/>
  <c r="AC103"/>
  <c r="AF114"/>
  <c r="Z101"/>
  <c r="Z104" s="1"/>
  <c r="AE116"/>
  <c r="AF116" s="1"/>
  <c r="AH115"/>
  <c r="AI115" s="1"/>
  <c r="AC119"/>
  <c r="AH118"/>
  <c r="AK118" s="1"/>
  <c r="AH117"/>
  <c r="AE102"/>
  <c r="AF102" s="1"/>
  <c r="AF113"/>
  <c r="Y120"/>
  <c r="AB111"/>
  <c r="AC111" s="1"/>
  <c r="AC120" s="1"/>
  <c r="AI112"/>
  <c r="AK112"/>
  <c r="AL112" s="1"/>
  <c r="AI118" l="1"/>
  <c r="AK117"/>
  <c r="AL117" s="1"/>
  <c r="AN112"/>
  <c r="AO112" s="1"/>
  <c r="AE111"/>
  <c r="AF111" s="1"/>
  <c r="AB120"/>
  <c r="AH102"/>
  <c r="AI102" s="1"/>
  <c r="AI117"/>
  <c r="AL118"/>
  <c r="AN118"/>
  <c r="AO118" s="1"/>
  <c r="AE107"/>
  <c r="AF107" s="1"/>
  <c r="AF108" s="1"/>
  <c r="AB108"/>
  <c r="AN113"/>
  <c r="AO113" s="1"/>
  <c r="AH119"/>
  <c r="AI119" s="1"/>
  <c r="AC104"/>
  <c r="AK115"/>
  <c r="AL115" s="1"/>
  <c r="AH116"/>
  <c r="AI116" s="1"/>
  <c r="AC107"/>
  <c r="AC108" s="1"/>
  <c r="AL113"/>
  <c r="AF119"/>
  <c r="AE101"/>
  <c r="AF101" s="1"/>
  <c r="AF104" s="1"/>
  <c r="AB104"/>
  <c r="AK114"/>
  <c r="AL114" s="1"/>
  <c r="AH103"/>
  <c r="AF120" l="1"/>
  <c r="AK103"/>
  <c r="AL103" s="1"/>
  <c r="AE104"/>
  <c r="AH101"/>
  <c r="AI101" s="1"/>
  <c r="AE108"/>
  <c r="AH107"/>
  <c r="AI107" s="1"/>
  <c r="AI108" s="1"/>
  <c r="AI103"/>
  <c r="AN114"/>
  <c r="AO114" s="1"/>
  <c r="AK116"/>
  <c r="AL116" s="1"/>
  <c r="AN115"/>
  <c r="AO115" s="1"/>
  <c r="AQ118"/>
  <c r="AR118" s="1"/>
  <c r="AK102"/>
  <c r="AN102" s="1"/>
  <c r="AK119"/>
  <c r="AL119" s="1"/>
  <c r="AQ113"/>
  <c r="AR113" s="1"/>
  <c r="AH111"/>
  <c r="AE120"/>
  <c r="AI111"/>
  <c r="AI120" s="1"/>
  <c r="AQ112"/>
  <c r="AN117"/>
  <c r="AO117" s="1"/>
  <c r="AK107" l="1"/>
  <c r="AL107" s="1"/>
  <c r="AL108" s="1"/>
  <c r="AH108"/>
  <c r="AK101"/>
  <c r="AL101" s="1"/>
  <c r="AH104"/>
  <c r="AT112"/>
  <c r="AU112" s="1"/>
  <c r="AO102"/>
  <c r="AQ102"/>
  <c r="AQ117"/>
  <c r="AR112"/>
  <c r="AH120"/>
  <c r="AK111"/>
  <c r="AT113"/>
  <c r="AU113" s="1"/>
  <c r="AN119"/>
  <c r="AO119" s="1"/>
  <c r="AL102"/>
  <c r="AT118"/>
  <c r="AQ115"/>
  <c r="AN116"/>
  <c r="AO116" s="1"/>
  <c r="AQ114"/>
  <c r="AI104"/>
  <c r="AN103"/>
  <c r="AO103" s="1"/>
  <c r="AT114" l="1"/>
  <c r="AU114" s="1"/>
  <c r="AT115"/>
  <c r="AU115" s="1"/>
  <c r="AW118"/>
  <c r="AX118" s="1"/>
  <c r="AN111"/>
  <c r="AO111" s="1"/>
  <c r="AO120" s="1"/>
  <c r="AK120"/>
  <c r="AT117"/>
  <c r="AU117" s="1"/>
  <c r="AT102"/>
  <c r="AU102" s="1"/>
  <c r="AL104"/>
  <c r="AK104"/>
  <c r="AN101"/>
  <c r="AO101" s="1"/>
  <c r="AO104" s="1"/>
  <c r="AQ103"/>
  <c r="AR103" s="1"/>
  <c r="AR114"/>
  <c r="AQ116"/>
  <c r="AR116" s="1"/>
  <c r="AR115"/>
  <c r="AU118"/>
  <c r="AQ119"/>
  <c r="AR119" s="1"/>
  <c r="AW113"/>
  <c r="AX113" s="1"/>
  <c r="AL111"/>
  <c r="AL120" s="1"/>
  <c r="AR117"/>
  <c r="AR102"/>
  <c r="AW112"/>
  <c r="AX112" s="1"/>
  <c r="AK108"/>
  <c r="AN107"/>
  <c r="AO107" s="1"/>
  <c r="AO108" s="1"/>
  <c r="AN108" l="1"/>
  <c r="AQ107"/>
  <c r="AR107" s="1"/>
  <c r="AR108" s="1"/>
  <c r="AZ112"/>
  <c r="BA112" s="1"/>
  <c r="AZ113"/>
  <c r="BC113" s="1"/>
  <c r="AT119"/>
  <c r="AT103"/>
  <c r="AN104"/>
  <c r="AQ101"/>
  <c r="AW102"/>
  <c r="AQ111"/>
  <c r="AN120"/>
  <c r="AT116"/>
  <c r="AU116" s="1"/>
  <c r="AW117"/>
  <c r="AX117" s="1"/>
  <c r="AZ118"/>
  <c r="BA118" s="1"/>
  <c r="AW115"/>
  <c r="AW114"/>
  <c r="BA113" l="1"/>
  <c r="AZ114"/>
  <c r="AZ115"/>
  <c r="AT111"/>
  <c r="AU111" s="1"/>
  <c r="AQ120"/>
  <c r="AZ102"/>
  <c r="BC102" s="1"/>
  <c r="AT101"/>
  <c r="AU101" s="1"/>
  <c r="AQ104"/>
  <c r="AW103"/>
  <c r="AW119"/>
  <c r="AX119" s="1"/>
  <c r="AX114"/>
  <c r="AX115"/>
  <c r="BC118"/>
  <c r="AZ117"/>
  <c r="AW116"/>
  <c r="AR111"/>
  <c r="AR120" s="1"/>
  <c r="AX102"/>
  <c r="AR101"/>
  <c r="AR104" s="1"/>
  <c r="AU103"/>
  <c r="AU119"/>
  <c r="BD113"/>
  <c r="BF113"/>
  <c r="BG113" s="1"/>
  <c r="BC112"/>
  <c r="AQ108"/>
  <c r="AT107"/>
  <c r="BA102" l="1"/>
  <c r="AU104"/>
  <c r="BC115"/>
  <c r="BD115" s="1"/>
  <c r="BC114"/>
  <c r="AT108"/>
  <c r="AW107"/>
  <c r="BF112"/>
  <c r="AZ116"/>
  <c r="BC117"/>
  <c r="BD117" s="1"/>
  <c r="BF118"/>
  <c r="AZ103"/>
  <c r="AU107"/>
  <c r="AU108" s="1"/>
  <c r="BD112"/>
  <c r="BI113"/>
  <c r="BJ113" s="1"/>
  <c r="AX116"/>
  <c r="BA117"/>
  <c r="BD118"/>
  <c r="AZ119"/>
  <c r="BA119" s="1"/>
  <c r="AX103"/>
  <c r="AW101"/>
  <c r="AX101" s="1"/>
  <c r="AT104"/>
  <c r="BD102"/>
  <c r="BF102"/>
  <c r="AU120"/>
  <c r="AT120"/>
  <c r="AW111"/>
  <c r="BA115"/>
  <c r="BA114"/>
  <c r="BC103" l="1"/>
  <c r="BI118"/>
  <c r="BC116"/>
  <c r="BD116" s="1"/>
  <c r="BI112"/>
  <c r="BL112" s="1"/>
  <c r="AX107"/>
  <c r="AZ107"/>
  <c r="BA107" s="1"/>
  <c r="BA108" s="1"/>
  <c r="AW108"/>
  <c r="BF114"/>
  <c r="AX111"/>
  <c r="AZ111"/>
  <c r="BA111" s="1"/>
  <c r="AW120"/>
  <c r="BI102"/>
  <c r="BJ102" s="1"/>
  <c r="BG102"/>
  <c r="AX104"/>
  <c r="AZ101"/>
  <c r="BA101" s="1"/>
  <c r="AW104"/>
  <c r="BC119"/>
  <c r="BD119" s="1"/>
  <c r="BL113"/>
  <c r="BM113" s="1"/>
  <c r="BA103"/>
  <c r="BG118"/>
  <c r="BF117"/>
  <c r="BG117" s="1"/>
  <c r="BA116"/>
  <c r="BG112"/>
  <c r="BD114"/>
  <c r="BF115"/>
  <c r="BG115" s="1"/>
  <c r="BJ112" l="1"/>
  <c r="BI115"/>
  <c r="BJ115" s="1"/>
  <c r="BI117"/>
  <c r="BJ117" s="1"/>
  <c r="BF119"/>
  <c r="BG119" s="1"/>
  <c r="AZ104"/>
  <c r="BC101"/>
  <c r="BD101" s="1"/>
  <c r="BL102"/>
  <c r="BO102" s="1"/>
  <c r="AX120"/>
  <c r="BI114"/>
  <c r="BJ114" s="1"/>
  <c r="AX108"/>
  <c r="BL118"/>
  <c r="BM118" s="1"/>
  <c r="BF103"/>
  <c r="BG103" s="1"/>
  <c r="BO113"/>
  <c r="BR113" s="1"/>
  <c r="BA104"/>
  <c r="BA120"/>
  <c r="AZ120"/>
  <c r="BC111"/>
  <c r="BD111" s="1"/>
  <c r="BG114"/>
  <c r="AZ108"/>
  <c r="BC107"/>
  <c r="BM112"/>
  <c r="BO112"/>
  <c r="BF116"/>
  <c r="BJ118"/>
  <c r="BD103"/>
  <c r="BP113" l="1"/>
  <c r="BD104"/>
  <c r="BD120"/>
  <c r="BI116"/>
  <c r="BJ116" s="1"/>
  <c r="BR112"/>
  <c r="BF107"/>
  <c r="BG107" s="1"/>
  <c r="BG108" s="1"/>
  <c r="BC108"/>
  <c r="BG116"/>
  <c r="BP112"/>
  <c r="BD107"/>
  <c r="BS113"/>
  <c r="BU113"/>
  <c r="BO118"/>
  <c r="BR118" s="1"/>
  <c r="BM102"/>
  <c r="BL117"/>
  <c r="BM117" s="1"/>
  <c r="BC120"/>
  <c r="BF111"/>
  <c r="BI103"/>
  <c r="BL103" s="1"/>
  <c r="BL114"/>
  <c r="BP102"/>
  <c r="BR102"/>
  <c r="BU102" s="1"/>
  <c r="BF101"/>
  <c r="BC104"/>
  <c r="BI119"/>
  <c r="BJ119" s="1"/>
  <c r="BL115"/>
  <c r="BP118" l="1"/>
  <c r="BO115"/>
  <c r="BR115" s="1"/>
  <c r="BI101"/>
  <c r="BJ101" s="1"/>
  <c r="BF104"/>
  <c r="BV102"/>
  <c r="BX102"/>
  <c r="BY102" s="1"/>
  <c r="BO114"/>
  <c r="BM103"/>
  <c r="BO103"/>
  <c r="BF120"/>
  <c r="BI111"/>
  <c r="BJ111" s="1"/>
  <c r="BJ120" s="1"/>
  <c r="BG111"/>
  <c r="BX113"/>
  <c r="BD108"/>
  <c r="BU112"/>
  <c r="BM115"/>
  <c r="BL119"/>
  <c r="BG101"/>
  <c r="BS102"/>
  <c r="BM114"/>
  <c r="BJ103"/>
  <c r="BO117"/>
  <c r="BS118"/>
  <c r="BU118"/>
  <c r="BV113"/>
  <c r="BI107"/>
  <c r="BF108"/>
  <c r="BS112"/>
  <c r="BL116"/>
  <c r="BM116" s="1"/>
  <c r="BP115" l="1"/>
  <c r="BJ107"/>
  <c r="BL107"/>
  <c r="BM107" s="1"/>
  <c r="BM108" s="1"/>
  <c r="BI108"/>
  <c r="BX118"/>
  <c r="BY118" s="1"/>
  <c r="BR117"/>
  <c r="BS117" s="1"/>
  <c r="BG104"/>
  <c r="BO119"/>
  <c r="BP119" s="1"/>
  <c r="BX112"/>
  <c r="CA112" s="1"/>
  <c r="CA113"/>
  <c r="CB113" s="1"/>
  <c r="BG120"/>
  <c r="BR103"/>
  <c r="BU103" s="1"/>
  <c r="BR114"/>
  <c r="BU114" s="1"/>
  <c r="BJ104"/>
  <c r="BS115"/>
  <c r="BU115"/>
  <c r="BV115" s="1"/>
  <c r="BO116"/>
  <c r="BP116" s="1"/>
  <c r="BV118"/>
  <c r="BP117"/>
  <c r="BM119"/>
  <c r="BV112"/>
  <c r="BY113"/>
  <c r="BL111"/>
  <c r="BI120"/>
  <c r="BP103"/>
  <c r="BP114"/>
  <c r="CA102"/>
  <c r="CB102" s="1"/>
  <c r="BI104"/>
  <c r="BL101"/>
  <c r="BM101" l="1"/>
  <c r="BL104"/>
  <c r="BO101"/>
  <c r="BP101" s="1"/>
  <c r="BP104" s="1"/>
  <c r="BO111"/>
  <c r="BP111" s="1"/>
  <c r="BP120" s="1"/>
  <c r="BL120"/>
  <c r="BV114"/>
  <c r="BX114"/>
  <c r="BV103"/>
  <c r="BX103"/>
  <c r="BY103" s="1"/>
  <c r="CB112"/>
  <c r="CD112"/>
  <c r="CE112" s="1"/>
  <c r="BR119"/>
  <c r="BU119" s="1"/>
  <c r="BU117"/>
  <c r="BV117" s="1"/>
  <c r="CD102"/>
  <c r="CE102" s="1"/>
  <c r="CG102" s="1"/>
  <c r="J93" i="12" s="1"/>
  <c r="K93" s="1"/>
  <c r="G26" i="11" s="1"/>
  <c r="BM111" i="2"/>
  <c r="BR116"/>
  <c r="BU116" s="1"/>
  <c r="BX115"/>
  <c r="BY115" s="1"/>
  <c r="BS114"/>
  <c r="BS103"/>
  <c r="CD113"/>
  <c r="BY112"/>
  <c r="CA118"/>
  <c r="CB118" s="1"/>
  <c r="BL108"/>
  <c r="BO107"/>
  <c r="BJ108"/>
  <c r="B62" i="18" l="1"/>
  <c r="K26" i="11"/>
  <c r="BS116" i="2"/>
  <c r="BV119"/>
  <c r="BX119"/>
  <c r="BY119" s="1"/>
  <c r="CG112"/>
  <c r="J103" i="12" s="1"/>
  <c r="K103" s="1"/>
  <c r="G30" i="11" s="1"/>
  <c r="CA114" i="2"/>
  <c r="CB114" s="1"/>
  <c r="BM104"/>
  <c r="BP107"/>
  <c r="BR107"/>
  <c r="BS107" s="1"/>
  <c r="BS108" s="1"/>
  <c r="BO108"/>
  <c r="CD118"/>
  <c r="CE113"/>
  <c r="CG113" s="1"/>
  <c r="J104" i="12" s="1"/>
  <c r="K104" s="1"/>
  <c r="G31" i="11" s="1"/>
  <c r="CA115" i="2"/>
  <c r="CB115" s="1"/>
  <c r="BV116"/>
  <c r="BX116"/>
  <c r="BY116" s="1"/>
  <c r="BM120"/>
  <c r="BX117"/>
  <c r="BY117" s="1"/>
  <c r="BS119"/>
  <c r="CA103"/>
  <c r="CB103" s="1"/>
  <c r="BY114"/>
  <c r="BR111"/>
  <c r="BO120"/>
  <c r="BS111"/>
  <c r="BO104"/>
  <c r="BR101"/>
  <c r="BS101" s="1"/>
  <c r="BS104" s="1"/>
  <c r="BS120" l="1"/>
  <c r="B66" i="18"/>
  <c r="K30" i="11"/>
  <c r="B67" i="18"/>
  <c r="K31" i="11"/>
  <c r="CE118" i="2"/>
  <c r="CG118" s="1"/>
  <c r="J109" i="12" s="1"/>
  <c r="K109" s="1"/>
  <c r="G36" i="11" s="1"/>
  <c r="BR104" i="2"/>
  <c r="BU101"/>
  <c r="BU111"/>
  <c r="BV111" s="1"/>
  <c r="BV120" s="1"/>
  <c r="BR120"/>
  <c r="CD115"/>
  <c r="CE115" s="1"/>
  <c r="CG115" s="1"/>
  <c r="J106" i="12" s="1"/>
  <c r="K106" s="1"/>
  <c r="G33" i="11" s="1"/>
  <c r="BR108" i="2"/>
  <c r="BU107"/>
  <c r="BV107" s="1"/>
  <c r="BV108" s="1"/>
  <c r="CD103"/>
  <c r="CE103" s="1"/>
  <c r="CG103" s="1"/>
  <c r="J94" i="12" s="1"/>
  <c r="K94" s="1"/>
  <c r="G27" i="11" s="1"/>
  <c r="CA117" i="2"/>
  <c r="CB117" s="1"/>
  <c r="CA116"/>
  <c r="BP108"/>
  <c r="CD114"/>
  <c r="CE114" s="1"/>
  <c r="CG114" s="1"/>
  <c r="J105" i="12" s="1"/>
  <c r="K105" s="1"/>
  <c r="G32" i="11" s="1"/>
  <c r="K32" s="1"/>
  <c r="CA119" i="2"/>
  <c r="CB119" s="1"/>
  <c r="B63" i="18" l="1"/>
  <c r="K27" i="11"/>
  <c r="B68" i="18"/>
  <c r="K33" i="11"/>
  <c r="B71" i="18"/>
  <c r="K36" i="11"/>
  <c r="CD116" i="2"/>
  <c r="CE116" s="1"/>
  <c r="CD117"/>
  <c r="CE117" s="1"/>
  <c r="CG117" s="1"/>
  <c r="J108" i="12" s="1"/>
  <c r="K108" s="1"/>
  <c r="G35" i="11" s="1"/>
  <c r="BU108" i="2"/>
  <c r="BX107"/>
  <c r="BY107" s="1"/>
  <c r="BU104"/>
  <c r="BX101"/>
  <c r="CD119"/>
  <c r="CB116"/>
  <c r="BX111"/>
  <c r="BY111" s="1"/>
  <c r="BY120" s="1"/>
  <c r="BU120"/>
  <c r="BV101"/>
  <c r="BV104" s="1"/>
  <c r="B70" i="18" l="1"/>
  <c r="K35" i="11"/>
  <c r="CG116" i="2"/>
  <c r="J107" i="12" s="1"/>
  <c r="K107" s="1"/>
  <c r="G34" i="11" s="1"/>
  <c r="BY108" i="2"/>
  <c r="CA101"/>
  <c r="CB101" s="1"/>
  <c r="CB104" s="1"/>
  <c r="BX104"/>
  <c r="CA111"/>
  <c r="BX120"/>
  <c r="CE119"/>
  <c r="CG119" s="1"/>
  <c r="J110" i="12" s="1"/>
  <c r="K110" s="1"/>
  <c r="G37" i="11" s="1"/>
  <c r="BY101" i="2"/>
  <c r="BY104" s="1"/>
  <c r="BX108"/>
  <c r="CA107"/>
  <c r="CB107" s="1"/>
  <c r="CB108" s="1"/>
  <c r="B72" i="18" l="1"/>
  <c r="K37" i="11"/>
  <c r="B69" i="18"/>
  <c r="K34" i="11"/>
  <c r="CA104" i="2"/>
  <c r="CD101"/>
  <c r="CE101" s="1"/>
  <c r="CA108"/>
  <c r="CD107"/>
  <c r="CE107" s="1"/>
  <c r="CB111"/>
  <c r="CB120" s="1"/>
  <c r="CD111"/>
  <c r="CE111" s="1"/>
  <c r="CA120"/>
  <c r="CE108" l="1"/>
  <c r="CG107"/>
  <c r="CE120"/>
  <c r="CG111"/>
  <c r="CD120"/>
  <c r="CD104"/>
  <c r="CD108"/>
  <c r="CE104"/>
  <c r="CG101"/>
  <c r="J92" i="12" l="1"/>
  <c r="CG104" i="2"/>
  <c r="CG120"/>
  <c r="J102" i="12"/>
  <c r="CG108" i="2"/>
  <c r="J98" i="12"/>
  <c r="J111" l="1"/>
  <c r="K102"/>
  <c r="K92"/>
  <c r="J95"/>
  <c r="K98"/>
  <c r="J99"/>
  <c r="K99" l="1"/>
  <c r="G28" i="11"/>
  <c r="K95" i="12"/>
  <c r="G25" i="11"/>
  <c r="K111" i="12"/>
  <c r="G29" i="11"/>
  <c r="B61" i="18" l="1"/>
  <c r="K25" i="11"/>
  <c r="B65" i="18"/>
  <c r="K29" i="11"/>
  <c r="B64" i="18"/>
  <c r="K28" i="11"/>
  <c r="H19" i="5" l="1" a="1"/>
  <c r="H19" s="1"/>
  <c r="H35" l="1" a="1"/>
  <c r="H35" s="1"/>
  <c r="H104" a="1"/>
  <c r="H104" s="1"/>
  <c r="H96" a="1"/>
  <c r="H96" s="1"/>
  <c r="H39" a="1"/>
  <c r="H39" s="1"/>
  <c r="H103" a="1"/>
  <c r="H103" s="1"/>
  <c r="H118" a="1"/>
  <c r="H118" s="1"/>
  <c r="H115" a="1"/>
  <c r="H115" s="1"/>
  <c r="H47" a="1"/>
  <c r="H47" s="1"/>
  <c r="H20" a="1"/>
  <c r="H20" s="1"/>
  <c r="H99" a="1"/>
  <c r="H99" s="1"/>
  <c r="H48" a="1"/>
  <c r="H48" s="1"/>
  <c r="H109" a="1"/>
  <c r="H109" s="1"/>
  <c r="H97" a="1"/>
  <c r="H97" s="1"/>
  <c r="H120" a="1"/>
  <c r="H120" s="1"/>
  <c r="H90" a="1"/>
  <c r="H90" s="1"/>
  <c r="H122" a="1"/>
  <c r="H122" s="1"/>
  <c r="H27" a="1"/>
  <c r="H27" s="1"/>
  <c r="H64" a="1"/>
  <c r="H64" s="1"/>
  <c r="H56" a="1"/>
  <c r="H56" s="1"/>
  <c r="H119" a="1"/>
  <c r="H119" s="1"/>
  <c r="H93" a="1"/>
  <c r="H93" s="1"/>
  <c r="H113" a="1"/>
  <c r="H113" s="1"/>
  <c r="H82" a="1"/>
  <c r="H82" s="1"/>
  <c r="H34" a="1"/>
  <c r="H34" s="1"/>
  <c r="H121" a="1"/>
  <c r="H121" s="1"/>
  <c r="H98" a="1"/>
  <c r="H98" s="1"/>
  <c r="H12" a="1"/>
  <c r="H12" s="1"/>
  <c r="H50" a="1"/>
  <c r="H50" s="1"/>
  <c r="H17" a="1"/>
  <c r="H17" s="1"/>
  <c r="H66" a="1"/>
  <c r="H66" s="1"/>
  <c r="H58" a="1"/>
  <c r="H58" s="1"/>
  <c r="H28" a="1"/>
  <c r="H28" s="1"/>
  <c r="H33" a="1"/>
  <c r="H33" s="1"/>
  <c r="H95" a="1"/>
  <c r="H95" s="1"/>
  <c r="H117" a="1"/>
  <c r="H117" s="1"/>
  <c r="H24" a="1"/>
  <c r="H24" s="1"/>
  <c r="H15" a="1"/>
  <c r="H15" s="1"/>
  <c r="H84" a="1"/>
  <c r="H84" s="1"/>
  <c r="H63" a="1"/>
  <c r="H63" s="1"/>
  <c r="H85" a="1"/>
  <c r="H85" s="1"/>
  <c r="H51" a="1"/>
  <c r="H51" s="1"/>
  <c r="H61" a="1"/>
  <c r="H61" s="1"/>
  <c r="H69" a="1"/>
  <c r="H69" s="1"/>
  <c r="H60" a="1"/>
  <c r="H60" s="1"/>
  <c r="H18" a="1"/>
  <c r="H18" s="1"/>
  <c r="H14" a="1"/>
  <c r="H14" s="1"/>
  <c r="H68" a="1"/>
  <c r="H68" s="1"/>
  <c r="H73" a="1"/>
  <c r="H73" s="1"/>
  <c r="H62" a="1"/>
  <c r="H62" s="1"/>
  <c r="H41" a="1"/>
  <c r="H41" s="1"/>
  <c r="H45" a="1"/>
  <c r="H45" s="1"/>
  <c r="H26" a="1"/>
  <c r="H26" s="1"/>
  <c r="H49" a="1"/>
  <c r="H49" s="1"/>
  <c r="H87" a="1"/>
  <c r="H87" s="1"/>
  <c r="H57" a="1"/>
  <c r="H57" s="1"/>
  <c r="H89" a="1"/>
  <c r="H89" s="1"/>
  <c r="H88" a="1"/>
  <c r="H88" s="1"/>
  <c r="H83" a="1"/>
  <c r="H83" s="1"/>
  <c r="H114" a="1"/>
  <c r="H114" s="1"/>
  <c r="H105" a="1"/>
  <c r="H105" s="1"/>
  <c r="H67" a="1"/>
  <c r="H67" s="1"/>
  <c r="H86" a="1"/>
  <c r="H86" s="1"/>
  <c r="H91" a="1"/>
  <c r="H91" s="1"/>
  <c r="H16" a="1"/>
  <c r="H16" s="1"/>
  <c r="H25" a="1"/>
  <c r="H25" s="1"/>
  <c r="H55" a="1"/>
  <c r="H55" s="1"/>
  <c r="H32" a="1"/>
  <c r="H32" s="1"/>
  <c r="H59" a="1"/>
  <c r="H59" s="1"/>
  <c r="H40" a="1"/>
  <c r="H40" s="1"/>
  <c r="H92" a="1"/>
  <c r="H92" s="1"/>
  <c r="H94" a="1"/>
  <c r="H94" s="1"/>
  <c r="H46" a="1"/>
  <c r="H46" s="1"/>
  <c r="H116" a="1"/>
  <c r="H116" s="1"/>
  <c r="H13" a="1"/>
  <c r="H13" s="1"/>
  <c r="H65" a="1"/>
  <c r="H65" s="1"/>
  <c r="H70" l="1"/>
  <c r="H74"/>
  <c r="H29"/>
  <c r="H123"/>
  <c r="H110"/>
  <c r="H42"/>
  <c r="H36"/>
  <c r="H52"/>
  <c r="H21"/>
  <c r="H76" s="1"/>
  <c r="H128" s="1"/>
  <c r="H100"/>
  <c r="H106"/>
  <c r="H125" s="1"/>
  <c r="J41" i="2" l="1" a="1"/>
  <c r="J41" s="1"/>
  <c r="J73" a="1"/>
  <c r="J73" s="1"/>
  <c r="J67" a="1"/>
  <c r="J67" s="1"/>
  <c r="J88" a="1"/>
  <c r="J88" s="1"/>
  <c r="J86" a="1"/>
  <c r="J86" s="1"/>
  <c r="J68" a="1"/>
  <c r="J68" s="1"/>
  <c r="J12" a="1"/>
  <c r="J12" s="1"/>
  <c r="J64" a="1"/>
  <c r="J64" s="1"/>
  <c r="J85" a="1"/>
  <c r="J85" s="1"/>
  <c r="J15" a="1"/>
  <c r="J15" s="1"/>
  <c r="J62" a="1"/>
  <c r="J62" s="1"/>
  <c r="J45" a="1"/>
  <c r="J45" s="1"/>
  <c r="J96" a="1"/>
  <c r="J96" s="1"/>
  <c r="J28" a="1"/>
  <c r="J28" s="1"/>
  <c r="J58" a="1"/>
  <c r="J58" s="1"/>
  <c r="J13" a="1"/>
  <c r="J13" s="1"/>
  <c r="J25" a="1"/>
  <c r="J25" s="1"/>
  <c r="J91" a="1"/>
  <c r="J91" s="1"/>
  <c r="J97" a="1"/>
  <c r="J97" s="1"/>
  <c r="J87" a="1"/>
  <c r="J87" s="1"/>
  <c r="J48" a="1"/>
  <c r="J48" s="1"/>
  <c r="J50" a="1"/>
  <c r="J50" s="1"/>
  <c r="J39" a="1"/>
  <c r="J39" s="1"/>
  <c r="J35" a="1"/>
  <c r="J35" s="1"/>
  <c r="J18" a="1"/>
  <c r="J18" s="1"/>
  <c r="J46" a="1"/>
  <c r="J46" s="1"/>
  <c r="J84" a="1"/>
  <c r="J84" s="1"/>
  <c r="J49" a="1"/>
  <c r="J49" s="1"/>
  <c r="J57" a="1"/>
  <c r="J57" s="1"/>
  <c r="J16" a="1"/>
  <c r="J16" s="1"/>
  <c r="J27" a="1"/>
  <c r="J27" s="1"/>
  <c r="J59" a="1"/>
  <c r="J59" s="1"/>
  <c r="J55" a="1"/>
  <c r="J55" s="1"/>
  <c r="J20" a="1"/>
  <c r="J20" s="1"/>
  <c r="J34" a="1"/>
  <c r="J34" s="1"/>
  <c r="J33" a="1"/>
  <c r="J33" s="1"/>
  <c r="J63" a="1"/>
  <c r="J63" s="1"/>
  <c r="J60" a="1"/>
  <c r="J60" s="1"/>
  <c r="J90" a="1"/>
  <c r="J90" s="1"/>
  <c r="J89" a="1"/>
  <c r="J89" s="1"/>
  <c r="J17" a="1"/>
  <c r="J17" s="1"/>
  <c r="J69" a="1"/>
  <c r="J69" s="1"/>
  <c r="J61" a="1"/>
  <c r="J61" s="1"/>
  <c r="J93" a="1"/>
  <c r="J93" s="1"/>
  <c r="J26" a="1"/>
  <c r="J26" s="1"/>
  <c r="J92" a="1"/>
  <c r="J92" s="1"/>
  <c r="J51" a="1"/>
  <c r="J51" s="1"/>
  <c r="J14" a="1"/>
  <c r="J14" s="1"/>
  <c r="J82" a="1"/>
  <c r="J82" s="1"/>
  <c r="J32" a="1"/>
  <c r="J32" s="1"/>
  <c r="J19" a="1"/>
  <c r="J19" s="1"/>
  <c r="J47" a="1"/>
  <c r="J47" s="1"/>
  <c r="J40" a="1"/>
  <c r="J40" s="1"/>
  <c r="J95" a="1"/>
  <c r="J95" s="1"/>
  <c r="J56" a="1"/>
  <c r="J56" s="1"/>
  <c r="J83" a="1"/>
  <c r="J83" s="1"/>
  <c r="J65" a="1"/>
  <c r="J65" s="1"/>
  <c r="J24" a="1"/>
  <c r="J24" s="1"/>
  <c r="J94" a="1"/>
  <c r="J94" s="1"/>
  <c r="J66" a="1"/>
  <c r="J66" s="1"/>
  <c r="M94" l="1"/>
  <c r="N94" s="1"/>
  <c r="K94"/>
  <c r="M65"/>
  <c r="N65" s="1"/>
  <c r="K65"/>
  <c r="M56"/>
  <c r="K56"/>
  <c r="K40"/>
  <c r="M40"/>
  <c r="M19"/>
  <c r="K19"/>
  <c r="K82"/>
  <c r="M82"/>
  <c r="N82" s="1"/>
  <c r="J98"/>
  <c r="J122" s="1"/>
  <c r="M51"/>
  <c r="K51"/>
  <c r="K26"/>
  <c r="M26"/>
  <c r="N26" s="1"/>
  <c r="K61"/>
  <c r="M61"/>
  <c r="K17"/>
  <c r="M17"/>
  <c r="K90"/>
  <c r="M90"/>
  <c r="M63"/>
  <c r="K63"/>
  <c r="K34"/>
  <c r="M34"/>
  <c r="K55"/>
  <c r="J70"/>
  <c r="M55"/>
  <c r="N55" s="1"/>
  <c r="K27"/>
  <c r="M27"/>
  <c r="M16"/>
  <c r="P16" s="1"/>
  <c r="K16"/>
  <c r="K49"/>
  <c r="M49"/>
  <c r="K46"/>
  <c r="M46"/>
  <c r="M35"/>
  <c r="P35" s="1"/>
  <c r="K35"/>
  <c r="M50"/>
  <c r="K50"/>
  <c r="K87"/>
  <c r="M87"/>
  <c r="K91"/>
  <c r="M91"/>
  <c r="N91" s="1"/>
  <c r="M13"/>
  <c r="K13"/>
  <c r="K28"/>
  <c r="M28"/>
  <c r="M45"/>
  <c r="N45" s="1"/>
  <c r="K45"/>
  <c r="J52"/>
  <c r="M15"/>
  <c r="K15"/>
  <c r="M64"/>
  <c r="K64"/>
  <c r="M68"/>
  <c r="K68"/>
  <c r="N68"/>
  <c r="M88"/>
  <c r="K88"/>
  <c r="M73"/>
  <c r="K73"/>
  <c r="K74" s="1"/>
  <c r="J74"/>
  <c r="K66"/>
  <c r="M66"/>
  <c r="K24"/>
  <c r="J29"/>
  <c r="M24"/>
  <c r="M83"/>
  <c r="P83" s="1"/>
  <c r="K83"/>
  <c r="M95"/>
  <c r="K95"/>
  <c r="K47"/>
  <c r="M47"/>
  <c r="N47"/>
  <c r="M32"/>
  <c r="K32"/>
  <c r="J36"/>
  <c r="K14"/>
  <c r="M14"/>
  <c r="K92"/>
  <c r="M92"/>
  <c r="M93"/>
  <c r="K93"/>
  <c r="M69"/>
  <c r="N69" s="1"/>
  <c r="K69"/>
  <c r="M89"/>
  <c r="K89"/>
  <c r="K60"/>
  <c r="M60"/>
  <c r="K33"/>
  <c r="M33"/>
  <c r="N33" s="1"/>
  <c r="M20"/>
  <c r="K20"/>
  <c r="M59"/>
  <c r="K59"/>
  <c r="N59"/>
  <c r="K57"/>
  <c r="M57"/>
  <c r="P57" s="1"/>
  <c r="K84"/>
  <c r="M84"/>
  <c r="N84" s="1"/>
  <c r="M18"/>
  <c r="K18"/>
  <c r="N18"/>
  <c r="K39"/>
  <c r="J42"/>
  <c r="M39"/>
  <c r="N39" s="1"/>
  <c r="K48"/>
  <c r="M48"/>
  <c r="M97"/>
  <c r="K97"/>
  <c r="N97"/>
  <c r="M25"/>
  <c r="K25"/>
  <c r="M58"/>
  <c r="K58"/>
  <c r="M96"/>
  <c r="K96"/>
  <c r="M62"/>
  <c r="P62" s="1"/>
  <c r="K62"/>
  <c r="K85"/>
  <c r="M85"/>
  <c r="P85" s="1"/>
  <c r="J21"/>
  <c r="K12"/>
  <c r="M12"/>
  <c r="N12" s="1"/>
  <c r="K86"/>
  <c r="M86"/>
  <c r="M67"/>
  <c r="P67" s="1"/>
  <c r="K67"/>
  <c r="K41"/>
  <c r="M41"/>
  <c r="N67" l="1"/>
  <c r="N35"/>
  <c r="N16"/>
  <c r="N83"/>
  <c r="N62"/>
  <c r="N85"/>
  <c r="J76"/>
  <c r="J125" s="1"/>
  <c r="K36"/>
  <c r="N41"/>
  <c r="P41"/>
  <c r="Q41" s="1"/>
  <c r="Q67"/>
  <c r="S67"/>
  <c r="P86"/>
  <c r="Q86" s="1"/>
  <c r="N86"/>
  <c r="M21"/>
  <c r="P12"/>
  <c r="Q85"/>
  <c r="S85"/>
  <c r="T85" s="1"/>
  <c r="Q62"/>
  <c r="S62"/>
  <c r="V62" s="1"/>
  <c r="N96"/>
  <c r="P96"/>
  <c r="Q96" s="1"/>
  <c r="N58"/>
  <c r="P58"/>
  <c r="N25"/>
  <c r="P25"/>
  <c r="N48"/>
  <c r="P48"/>
  <c r="P18"/>
  <c r="Q18" s="1"/>
  <c r="P84"/>
  <c r="S84" s="1"/>
  <c r="N57"/>
  <c r="N89"/>
  <c r="P89"/>
  <c r="N92"/>
  <c r="P92"/>
  <c r="N14"/>
  <c r="P14"/>
  <c r="Q14" s="1"/>
  <c r="N32"/>
  <c r="M36"/>
  <c r="P32"/>
  <c r="Q32" s="1"/>
  <c r="P47"/>
  <c r="S47" s="1"/>
  <c r="Q83"/>
  <c r="S83"/>
  <c r="V83" s="1"/>
  <c r="N66"/>
  <c r="P66"/>
  <c r="N73"/>
  <c r="N74" s="1"/>
  <c r="M74"/>
  <c r="P73"/>
  <c r="N88"/>
  <c r="P88"/>
  <c r="N28"/>
  <c r="P28"/>
  <c r="N50"/>
  <c r="P50"/>
  <c r="Q50" s="1"/>
  <c r="N46"/>
  <c r="P46"/>
  <c r="S46" s="1"/>
  <c r="Q46"/>
  <c r="N49"/>
  <c r="P49"/>
  <c r="Q16"/>
  <c r="S16"/>
  <c r="V16" s="1"/>
  <c r="P55"/>
  <c r="Q55" s="1"/>
  <c r="M70"/>
  <c r="K70"/>
  <c r="N63"/>
  <c r="P63"/>
  <c r="P26"/>
  <c r="S26" s="1"/>
  <c r="M98"/>
  <c r="M122" s="1"/>
  <c r="P82"/>
  <c r="Q82" s="1"/>
  <c r="N40"/>
  <c r="P40"/>
  <c r="Q40" s="1"/>
  <c r="P65"/>
  <c r="Q65" s="1"/>
  <c r="K21"/>
  <c r="P97"/>
  <c r="Q97" s="1"/>
  <c r="M42"/>
  <c r="P39"/>
  <c r="Q39" s="1"/>
  <c r="K42"/>
  <c r="Q57"/>
  <c r="S57"/>
  <c r="V57" s="1"/>
  <c r="P59"/>
  <c r="Q59" s="1"/>
  <c r="N20"/>
  <c r="P20"/>
  <c r="Q20" s="1"/>
  <c r="P33"/>
  <c r="Q33" s="1"/>
  <c r="N60"/>
  <c r="P60"/>
  <c r="P69"/>
  <c r="S69" s="1"/>
  <c r="Q69"/>
  <c r="N93"/>
  <c r="P93"/>
  <c r="S93" s="1"/>
  <c r="N95"/>
  <c r="P95"/>
  <c r="Q95" s="1"/>
  <c r="N24"/>
  <c r="P24"/>
  <c r="M29"/>
  <c r="Q24"/>
  <c r="K29"/>
  <c r="P68"/>
  <c r="Q68" s="1"/>
  <c r="N64"/>
  <c r="P64"/>
  <c r="Q64" s="1"/>
  <c r="N15"/>
  <c r="P15"/>
  <c r="K52"/>
  <c r="P45"/>
  <c r="M52"/>
  <c r="N13"/>
  <c r="P13"/>
  <c r="S13" s="1"/>
  <c r="P91"/>
  <c r="Q91" s="1"/>
  <c r="N87"/>
  <c r="P87"/>
  <c r="Q35"/>
  <c r="S35"/>
  <c r="V35" s="1"/>
  <c r="N27"/>
  <c r="P27"/>
  <c r="N34"/>
  <c r="P34"/>
  <c r="N90"/>
  <c r="P90"/>
  <c r="Q90" s="1"/>
  <c r="N17"/>
  <c r="P17"/>
  <c r="N61"/>
  <c r="P61"/>
  <c r="Q61" s="1"/>
  <c r="N29"/>
  <c r="N51"/>
  <c r="P51"/>
  <c r="Q51" s="1"/>
  <c r="K98"/>
  <c r="K122" s="1"/>
  <c r="N19"/>
  <c r="P19"/>
  <c r="N56"/>
  <c r="P56"/>
  <c r="S56" s="1"/>
  <c r="P94"/>
  <c r="S94" s="1"/>
  <c r="Q13" l="1"/>
  <c r="N21"/>
  <c r="K76"/>
  <c r="K125" s="1"/>
  <c r="M76"/>
  <c r="M125" s="1"/>
  <c r="N42"/>
  <c r="Q94"/>
  <c r="Q56"/>
  <c r="N70"/>
  <c r="N98"/>
  <c r="N122" s="1"/>
  <c r="N52"/>
  <c r="Q47"/>
  <c r="Q84"/>
  <c r="T62"/>
  <c r="S19"/>
  <c r="V19" s="1"/>
  <c r="S51"/>
  <c r="S61"/>
  <c r="Q17"/>
  <c r="S17"/>
  <c r="V17" s="1"/>
  <c r="T17"/>
  <c r="Q27"/>
  <c r="S27"/>
  <c r="T35"/>
  <c r="S91"/>
  <c r="T13"/>
  <c r="V13"/>
  <c r="S64"/>
  <c r="S95"/>
  <c r="V95" s="1"/>
  <c r="Q93"/>
  <c r="T69"/>
  <c r="V69"/>
  <c r="Y69" s="1"/>
  <c r="S33"/>
  <c r="S20"/>
  <c r="V20" s="1"/>
  <c r="T57"/>
  <c r="S97"/>
  <c r="T97"/>
  <c r="S65"/>
  <c r="V65" s="1"/>
  <c r="S40"/>
  <c r="T40" s="1"/>
  <c r="Q26"/>
  <c r="Q63"/>
  <c r="S63"/>
  <c r="T16"/>
  <c r="T46"/>
  <c r="V46"/>
  <c r="Q66"/>
  <c r="S66"/>
  <c r="T66" s="1"/>
  <c r="T83"/>
  <c r="T47"/>
  <c r="V47"/>
  <c r="W47" s="1"/>
  <c r="S32"/>
  <c r="P36"/>
  <c r="N36"/>
  <c r="N76" s="1"/>
  <c r="N125" s="1"/>
  <c r="S14"/>
  <c r="Q92"/>
  <c r="S92"/>
  <c r="Q89"/>
  <c r="S89"/>
  <c r="V89" s="1"/>
  <c r="T89"/>
  <c r="T84"/>
  <c r="V84"/>
  <c r="S18"/>
  <c r="V18" s="1"/>
  <c r="Q48"/>
  <c r="S48"/>
  <c r="Q25"/>
  <c r="S25"/>
  <c r="Q58"/>
  <c r="S58"/>
  <c r="W62"/>
  <c r="Y62"/>
  <c r="AB62" s="1"/>
  <c r="Q12"/>
  <c r="S12"/>
  <c r="P21"/>
  <c r="T12"/>
  <c r="S86"/>
  <c r="V86" s="1"/>
  <c r="S41"/>
  <c r="T94"/>
  <c r="V94"/>
  <c r="W94" s="1"/>
  <c r="T56"/>
  <c r="V56"/>
  <c r="Y56" s="1"/>
  <c r="Q19"/>
  <c r="S90"/>
  <c r="T90" s="1"/>
  <c r="Q34"/>
  <c r="Q36" s="1"/>
  <c r="S34"/>
  <c r="V34" s="1"/>
  <c r="W35"/>
  <c r="Y35"/>
  <c r="AB35" s="1"/>
  <c r="Q87"/>
  <c r="S87"/>
  <c r="Q45"/>
  <c r="P52"/>
  <c r="S45"/>
  <c r="T45" s="1"/>
  <c r="Q15"/>
  <c r="S15"/>
  <c r="S68"/>
  <c r="S24"/>
  <c r="P29"/>
  <c r="T93"/>
  <c r="V93"/>
  <c r="Q60"/>
  <c r="S60"/>
  <c r="S59"/>
  <c r="W57"/>
  <c r="Y57"/>
  <c r="AB57" s="1"/>
  <c r="P42"/>
  <c r="S39"/>
  <c r="P98"/>
  <c r="P122" s="1"/>
  <c r="S82"/>
  <c r="T26"/>
  <c r="V26"/>
  <c r="P70"/>
  <c r="S55"/>
  <c r="T55" s="1"/>
  <c r="W16"/>
  <c r="Y16"/>
  <c r="Q49"/>
  <c r="S49"/>
  <c r="V49" s="1"/>
  <c r="S50"/>
  <c r="Q28"/>
  <c r="S28"/>
  <c r="Q88"/>
  <c r="S88"/>
  <c r="V88" s="1"/>
  <c r="Q73"/>
  <c r="Q74" s="1"/>
  <c r="S73"/>
  <c r="P74"/>
  <c r="W83"/>
  <c r="Y83"/>
  <c r="S96"/>
  <c r="T96" s="1"/>
  <c r="V85"/>
  <c r="W85" s="1"/>
  <c r="T67"/>
  <c r="V67"/>
  <c r="Q42"/>
  <c r="T65" l="1"/>
  <c r="Q29"/>
  <c r="T18"/>
  <c r="Q98"/>
  <c r="Q122" s="1"/>
  <c r="Z57"/>
  <c r="P76"/>
  <c r="P125" s="1"/>
  <c r="T88"/>
  <c r="Z35"/>
  <c r="Q70"/>
  <c r="W67"/>
  <c r="Y67"/>
  <c r="Z67"/>
  <c r="AB83"/>
  <c r="AE83" s="1"/>
  <c r="AC83"/>
  <c r="V73"/>
  <c r="S74"/>
  <c r="W73"/>
  <c r="W74" s="1"/>
  <c r="V50"/>
  <c r="Y50" s="1"/>
  <c r="W49"/>
  <c r="Y49"/>
  <c r="AB49" s="1"/>
  <c r="Z16"/>
  <c r="AB16"/>
  <c r="AE16" s="1"/>
  <c r="V39"/>
  <c r="S42"/>
  <c r="V59"/>
  <c r="Y59" s="1"/>
  <c r="Y93"/>
  <c r="AB93" s="1"/>
  <c r="V68"/>
  <c r="W68" s="1"/>
  <c r="V15"/>
  <c r="W15" s="1"/>
  <c r="T87"/>
  <c r="V87"/>
  <c r="Y87" s="1"/>
  <c r="W34"/>
  <c r="Y34"/>
  <c r="Z56"/>
  <c r="AB56"/>
  <c r="V41"/>
  <c r="Y41" s="1"/>
  <c r="W86"/>
  <c r="Y86"/>
  <c r="Q21"/>
  <c r="AC62"/>
  <c r="AE62"/>
  <c r="T58"/>
  <c r="V58"/>
  <c r="Y58" s="1"/>
  <c r="T25"/>
  <c r="V25"/>
  <c r="Y25" s="1"/>
  <c r="T48"/>
  <c r="V48"/>
  <c r="Y48" s="1"/>
  <c r="W84"/>
  <c r="Y84"/>
  <c r="V14"/>
  <c r="W14" s="1"/>
  <c r="Y46"/>
  <c r="Z46" s="1"/>
  <c r="W20"/>
  <c r="Y20"/>
  <c r="Z20" s="1"/>
  <c r="V33"/>
  <c r="W33" s="1"/>
  <c r="Z69"/>
  <c r="AB69"/>
  <c r="AE69" s="1"/>
  <c r="W95"/>
  <c r="Y95"/>
  <c r="V64"/>
  <c r="W64" s="1"/>
  <c r="V91"/>
  <c r="Y91" s="1"/>
  <c r="T27"/>
  <c r="V27"/>
  <c r="Y27" s="1"/>
  <c r="W27"/>
  <c r="V61"/>
  <c r="W61" s="1"/>
  <c r="V51"/>
  <c r="Y51" s="1"/>
  <c r="W19"/>
  <c r="Y19"/>
  <c r="Z19" s="1"/>
  <c r="Y85"/>
  <c r="AB85" s="1"/>
  <c r="V96"/>
  <c r="W96" s="1"/>
  <c r="Z83"/>
  <c r="T73"/>
  <c r="T74" s="1"/>
  <c r="W88"/>
  <c r="Y88"/>
  <c r="T28"/>
  <c r="V28"/>
  <c r="T50"/>
  <c r="T49"/>
  <c r="S70"/>
  <c r="V55"/>
  <c r="W26"/>
  <c r="Y26"/>
  <c r="T82"/>
  <c r="V82"/>
  <c r="S98"/>
  <c r="S122" s="1"/>
  <c r="T39"/>
  <c r="AC57"/>
  <c r="AE57"/>
  <c r="T59"/>
  <c r="T60"/>
  <c r="V60"/>
  <c r="W93"/>
  <c r="T24"/>
  <c r="S29"/>
  <c r="V24"/>
  <c r="T68"/>
  <c r="T15"/>
  <c r="S52"/>
  <c r="V45"/>
  <c r="W45" s="1"/>
  <c r="Q52"/>
  <c r="AC35"/>
  <c r="AE35"/>
  <c r="T34"/>
  <c r="V90"/>
  <c r="W90" s="1"/>
  <c r="W56"/>
  <c r="Y94"/>
  <c r="AB94" s="1"/>
  <c r="T41"/>
  <c r="T86"/>
  <c r="V12"/>
  <c r="W12" s="1"/>
  <c r="S21"/>
  <c r="Z62"/>
  <c r="W18"/>
  <c r="Y18"/>
  <c r="AB18" s="1"/>
  <c r="W89"/>
  <c r="Y89"/>
  <c r="Z89" s="1"/>
  <c r="T92"/>
  <c r="V92"/>
  <c r="Y92" s="1"/>
  <c r="T14"/>
  <c r="T32"/>
  <c r="V32"/>
  <c r="W32" s="1"/>
  <c r="S36"/>
  <c r="Y47"/>
  <c r="AB47" s="1"/>
  <c r="V66"/>
  <c r="Y66" s="1"/>
  <c r="W66"/>
  <c r="W46"/>
  <c r="T63"/>
  <c r="V63"/>
  <c r="Y63" s="1"/>
  <c r="V40"/>
  <c r="W40" s="1"/>
  <c r="W65"/>
  <c r="Y65"/>
  <c r="V97"/>
  <c r="Y97" s="1"/>
  <c r="T20"/>
  <c r="T33"/>
  <c r="W69"/>
  <c r="T95"/>
  <c r="T64"/>
  <c r="W13"/>
  <c r="Y13"/>
  <c r="T91"/>
  <c r="W17"/>
  <c r="Y17"/>
  <c r="Z17" s="1"/>
  <c r="T61"/>
  <c r="T51"/>
  <c r="T19"/>
  <c r="W97" l="1"/>
  <c r="W63"/>
  <c r="W51"/>
  <c r="Z47"/>
  <c r="W48"/>
  <c r="T21"/>
  <c r="W87"/>
  <c r="S76"/>
  <c r="S125" s="1"/>
  <c r="Z94"/>
  <c r="T29"/>
  <c r="W58"/>
  <c r="T70"/>
  <c r="Z93"/>
  <c r="W59"/>
  <c r="Z49"/>
  <c r="W36"/>
  <c r="T42"/>
  <c r="T52"/>
  <c r="Q76"/>
  <c r="Q125" s="1"/>
  <c r="W21"/>
  <c r="Z13"/>
  <c r="AB13"/>
  <c r="Z97"/>
  <c r="AB97"/>
  <c r="Y40"/>
  <c r="AB40" s="1"/>
  <c r="Z63"/>
  <c r="AB63"/>
  <c r="Z66"/>
  <c r="AB66"/>
  <c r="AC47"/>
  <c r="AE47"/>
  <c r="AH47" s="1"/>
  <c r="T36"/>
  <c r="T76" s="1"/>
  <c r="W92"/>
  <c r="AB89"/>
  <c r="AE89" s="1"/>
  <c r="Z18"/>
  <c r="AC94"/>
  <c r="AE94"/>
  <c r="AF57"/>
  <c r="AH57"/>
  <c r="W82"/>
  <c r="V98"/>
  <c r="V122" s="1"/>
  <c r="Y82"/>
  <c r="Z26"/>
  <c r="AB26"/>
  <c r="W55"/>
  <c r="Y55"/>
  <c r="Z55" s="1"/>
  <c r="V70"/>
  <c r="W28"/>
  <c r="Y28"/>
  <c r="Z28" s="1"/>
  <c r="Z88"/>
  <c r="AB88"/>
  <c r="AE88" s="1"/>
  <c r="Z85"/>
  <c r="Z51"/>
  <c r="AB51"/>
  <c r="Y61"/>
  <c r="AB61" s="1"/>
  <c r="Z27"/>
  <c r="AB27"/>
  <c r="W91"/>
  <c r="Z95"/>
  <c r="AB95"/>
  <c r="AC69"/>
  <c r="Y33"/>
  <c r="Z33" s="1"/>
  <c r="AB20"/>
  <c r="AE20" s="1"/>
  <c r="AB46"/>
  <c r="AE46" s="1"/>
  <c r="Y14"/>
  <c r="Z14" s="1"/>
  <c r="Z48"/>
  <c r="AB48"/>
  <c r="AE48" s="1"/>
  <c r="W25"/>
  <c r="Z58"/>
  <c r="AB58"/>
  <c r="AF62"/>
  <c r="AH62"/>
  <c r="AK62" s="1"/>
  <c r="Z86"/>
  <c r="AB86"/>
  <c r="AE86" s="1"/>
  <c r="W41"/>
  <c r="AC56"/>
  <c r="AE56"/>
  <c r="Z34"/>
  <c r="AB34"/>
  <c r="Z87"/>
  <c r="AB87"/>
  <c r="Y15"/>
  <c r="Y68"/>
  <c r="AB68" s="1"/>
  <c r="AC93"/>
  <c r="AE93"/>
  <c r="AH93" s="1"/>
  <c r="Z59"/>
  <c r="AB59"/>
  <c r="W39"/>
  <c r="W42" s="1"/>
  <c r="Y39"/>
  <c r="V42"/>
  <c r="Z39"/>
  <c r="AC16"/>
  <c r="AC49"/>
  <c r="AE49"/>
  <c r="W50"/>
  <c r="W52" s="1"/>
  <c r="Y73"/>
  <c r="V74"/>
  <c r="AF83"/>
  <c r="AH83"/>
  <c r="AB67"/>
  <c r="AE67" s="1"/>
  <c r="AB17"/>
  <c r="AE17" s="1"/>
  <c r="AC17"/>
  <c r="Z65"/>
  <c r="AB65"/>
  <c r="Y32"/>
  <c r="V36"/>
  <c r="Z92"/>
  <c r="AB92"/>
  <c r="AE92" s="1"/>
  <c r="AC18"/>
  <c r="AE18"/>
  <c r="Y12"/>
  <c r="Z12" s="1"/>
  <c r="V21"/>
  <c r="Y90"/>
  <c r="AB90" s="1"/>
  <c r="AF35"/>
  <c r="AH35"/>
  <c r="Y45"/>
  <c r="V52"/>
  <c r="W24"/>
  <c r="V29"/>
  <c r="Y24"/>
  <c r="W60"/>
  <c r="Y60"/>
  <c r="T98"/>
  <c r="T122" s="1"/>
  <c r="Y96"/>
  <c r="AB96" s="1"/>
  <c r="AC85"/>
  <c r="AE85"/>
  <c r="AH85" s="1"/>
  <c r="AB19"/>
  <c r="AE19" s="1"/>
  <c r="Z91"/>
  <c r="AB91"/>
  <c r="AE91" s="1"/>
  <c r="Y64"/>
  <c r="AB64" s="1"/>
  <c r="AF69"/>
  <c r="AH69"/>
  <c r="AK69" s="1"/>
  <c r="Z84"/>
  <c r="AB84"/>
  <c r="Z25"/>
  <c r="AB25"/>
  <c r="AE25" s="1"/>
  <c r="Z41"/>
  <c r="AB41"/>
  <c r="AF16"/>
  <c r="AH16"/>
  <c r="Z50"/>
  <c r="AB50"/>
  <c r="AE50" s="1"/>
  <c r="W29" l="1"/>
  <c r="T125"/>
  <c r="AI69"/>
  <c r="AC19"/>
  <c r="AF85"/>
  <c r="V76"/>
  <c r="V125" s="1"/>
  <c r="AC67"/>
  <c r="AF93"/>
  <c r="AC86"/>
  <c r="AC46"/>
  <c r="AC20"/>
  <c r="Z61"/>
  <c r="AC89"/>
  <c r="AF47"/>
  <c r="AF18"/>
  <c r="AH18"/>
  <c r="AC92"/>
  <c r="Z32"/>
  <c r="Z36" s="1"/>
  <c r="Y36"/>
  <c r="AB32"/>
  <c r="AC32" s="1"/>
  <c r="AF17"/>
  <c r="AH17"/>
  <c r="AI83"/>
  <c r="AK83"/>
  <c r="Y42"/>
  <c r="AB39"/>
  <c r="AC39" s="1"/>
  <c r="AC59"/>
  <c r="AE59"/>
  <c r="AC68"/>
  <c r="AE68"/>
  <c r="AB15"/>
  <c r="AE15" s="1"/>
  <c r="AL62"/>
  <c r="AN62"/>
  <c r="AQ62" s="1"/>
  <c r="AC58"/>
  <c r="AE58"/>
  <c r="AF48"/>
  <c r="AH48"/>
  <c r="AC27"/>
  <c r="AE27"/>
  <c r="AC51"/>
  <c r="AE51"/>
  <c r="AH51" s="1"/>
  <c r="AF88"/>
  <c r="AH88"/>
  <c r="W70"/>
  <c r="W76" s="1"/>
  <c r="AI57"/>
  <c r="AK57"/>
  <c r="AN57" s="1"/>
  <c r="AF94"/>
  <c r="AH94"/>
  <c r="AF89"/>
  <c r="AH89"/>
  <c r="AI47"/>
  <c r="AK47"/>
  <c r="AL47" s="1"/>
  <c r="AC66"/>
  <c r="AE66"/>
  <c r="AC63"/>
  <c r="AE63"/>
  <c r="Z40"/>
  <c r="Z42" s="1"/>
  <c r="AC97"/>
  <c r="AE97"/>
  <c r="AC13"/>
  <c r="AE13"/>
  <c r="AF50"/>
  <c r="AH50"/>
  <c r="AK50" s="1"/>
  <c r="AF25"/>
  <c r="AH25"/>
  <c r="AC84"/>
  <c r="AE84"/>
  <c r="AC64"/>
  <c r="AE64"/>
  <c r="AH64" s="1"/>
  <c r="AF91"/>
  <c r="AH91"/>
  <c r="AC96"/>
  <c r="AE96"/>
  <c r="AF96" s="1"/>
  <c r="Z60"/>
  <c r="AB60"/>
  <c r="Z24"/>
  <c r="Z29" s="1"/>
  <c r="AB24"/>
  <c r="AC24" s="1"/>
  <c r="Y29"/>
  <c r="Z45"/>
  <c r="Z52" s="1"/>
  <c r="Y52"/>
  <c r="AB45"/>
  <c r="AC45" s="1"/>
  <c r="AC90"/>
  <c r="AE90"/>
  <c r="AC50"/>
  <c r="AI16"/>
  <c r="AK16"/>
  <c r="AL16" s="1"/>
  <c r="AC41"/>
  <c r="AE41"/>
  <c r="AC25"/>
  <c r="AL69"/>
  <c r="AN69"/>
  <c r="Z64"/>
  <c r="AC91"/>
  <c r="AF19"/>
  <c r="AH19"/>
  <c r="AI85"/>
  <c r="AK85"/>
  <c r="AL85" s="1"/>
  <c r="Z96"/>
  <c r="AI35"/>
  <c r="AK35"/>
  <c r="AN35" s="1"/>
  <c r="Z90"/>
  <c r="Y21"/>
  <c r="AB12"/>
  <c r="AC12" s="1"/>
  <c r="AF92"/>
  <c r="AH92"/>
  <c r="AI92" s="1"/>
  <c r="AC65"/>
  <c r="AE65"/>
  <c r="AF67"/>
  <c r="AH67"/>
  <c r="Z73"/>
  <c r="Z74" s="1"/>
  <c r="AB73"/>
  <c r="Y74"/>
  <c r="AF49"/>
  <c r="AH49"/>
  <c r="AI93"/>
  <c r="AK93"/>
  <c r="Z68"/>
  <c r="Z15"/>
  <c r="Z21" s="1"/>
  <c r="AC87"/>
  <c r="AE87"/>
  <c r="AC34"/>
  <c r="AE34"/>
  <c r="AF56"/>
  <c r="AH56"/>
  <c r="AF86"/>
  <c r="AH86"/>
  <c r="AI62"/>
  <c r="AC48"/>
  <c r="AB14"/>
  <c r="AE14" s="1"/>
  <c r="AF46"/>
  <c r="AH46"/>
  <c r="AF20"/>
  <c r="AH20"/>
  <c r="AB33"/>
  <c r="AC95"/>
  <c r="AE95"/>
  <c r="AC61"/>
  <c r="AE61"/>
  <c r="AF61" s="1"/>
  <c r="AC88"/>
  <c r="AB28"/>
  <c r="AE28" s="1"/>
  <c r="Y70"/>
  <c r="AB55"/>
  <c r="AC55" s="1"/>
  <c r="AC26"/>
  <c r="AE26"/>
  <c r="Z82"/>
  <c r="Z98" s="1"/>
  <c r="Z122" s="1"/>
  <c r="Y98"/>
  <c r="Y122" s="1"/>
  <c r="AB82"/>
  <c r="W98"/>
  <c r="W122" s="1"/>
  <c r="AC40"/>
  <c r="AE40"/>
  <c r="Z76" l="1"/>
  <c r="Z125" s="1"/>
  <c r="Y76"/>
  <c r="Y125" s="1"/>
  <c r="AL35"/>
  <c r="Z70"/>
  <c r="AL57"/>
  <c r="AF51"/>
  <c r="AC42"/>
  <c r="AI50"/>
  <c r="AO62"/>
  <c r="AF40"/>
  <c r="AH40"/>
  <c r="AF26"/>
  <c r="AH26"/>
  <c r="AF28"/>
  <c r="AH28"/>
  <c r="AK28" s="1"/>
  <c r="AE33"/>
  <c r="AH33" s="1"/>
  <c r="AF14"/>
  <c r="AH14"/>
  <c r="AK56"/>
  <c r="AF34"/>
  <c r="AH34"/>
  <c r="AF87"/>
  <c r="AH87"/>
  <c r="AL93"/>
  <c r="AN93"/>
  <c r="AO93" s="1"/>
  <c r="AI49"/>
  <c r="AK49"/>
  <c r="AE73"/>
  <c r="AB74"/>
  <c r="AI67"/>
  <c r="AK67"/>
  <c r="AL67" s="1"/>
  <c r="AF65"/>
  <c r="AH65"/>
  <c r="AF41"/>
  <c r="AH41"/>
  <c r="AF90"/>
  <c r="AH90"/>
  <c r="AE24"/>
  <c r="AB29"/>
  <c r="AF24"/>
  <c r="AC60"/>
  <c r="AC70" s="1"/>
  <c r="AE60"/>
  <c r="AI64"/>
  <c r="AK64"/>
  <c r="AF84"/>
  <c r="AH84"/>
  <c r="AI84" s="1"/>
  <c r="AI25"/>
  <c r="AK25"/>
  <c r="AF63"/>
  <c r="AH63"/>
  <c r="AF66"/>
  <c r="AH66"/>
  <c r="AK89"/>
  <c r="AI94"/>
  <c r="AK94"/>
  <c r="AN94" s="1"/>
  <c r="AI88"/>
  <c r="AK88"/>
  <c r="AK48"/>
  <c r="AN48" s="1"/>
  <c r="AF58"/>
  <c r="AH58"/>
  <c r="AF15"/>
  <c r="AH15"/>
  <c r="AH59"/>
  <c r="AL83"/>
  <c r="AN83"/>
  <c r="AO83" s="1"/>
  <c r="AI17"/>
  <c r="AK17"/>
  <c r="W125"/>
  <c r="AC82"/>
  <c r="AC98" s="1"/>
  <c r="AC122" s="1"/>
  <c r="AB98"/>
  <c r="AB122" s="1"/>
  <c r="AE82"/>
  <c r="AF82" s="1"/>
  <c r="AE55"/>
  <c r="AB70"/>
  <c r="AC28"/>
  <c r="AC29" s="1"/>
  <c r="AH61"/>
  <c r="AF95"/>
  <c r="AH95"/>
  <c r="AI95" s="1"/>
  <c r="AC33"/>
  <c r="AC36" s="1"/>
  <c r="AI20"/>
  <c r="AK20"/>
  <c r="AN20" s="1"/>
  <c r="AI46"/>
  <c r="AK46"/>
  <c r="AN46" s="1"/>
  <c r="AC14"/>
  <c r="AI86"/>
  <c r="AK86"/>
  <c r="AI56"/>
  <c r="AC73"/>
  <c r="AC74" s="1"/>
  <c r="AK92"/>
  <c r="AL92" s="1"/>
  <c r="AE12"/>
  <c r="AB21"/>
  <c r="AF12"/>
  <c r="AO35"/>
  <c r="AQ35"/>
  <c r="AN85"/>
  <c r="AQ85" s="1"/>
  <c r="AI19"/>
  <c r="AK19"/>
  <c r="AO69"/>
  <c r="AQ69"/>
  <c r="AN16"/>
  <c r="AO16" s="1"/>
  <c r="AC52"/>
  <c r="AB52"/>
  <c r="AE45"/>
  <c r="AH96"/>
  <c r="AI91"/>
  <c r="AK91"/>
  <c r="AN91" s="1"/>
  <c r="AL91"/>
  <c r="AF64"/>
  <c r="AL50"/>
  <c r="AN50"/>
  <c r="AQ50" s="1"/>
  <c r="AF13"/>
  <c r="AH13"/>
  <c r="AK13" s="1"/>
  <c r="AF97"/>
  <c r="AH97"/>
  <c r="AN47"/>
  <c r="AO47" s="1"/>
  <c r="AI89"/>
  <c r="AO57"/>
  <c r="AQ57"/>
  <c r="AI51"/>
  <c r="AK51"/>
  <c r="AF27"/>
  <c r="AH27"/>
  <c r="AI48"/>
  <c r="AR62"/>
  <c r="AT62"/>
  <c r="AC15"/>
  <c r="AF68"/>
  <c r="AH68"/>
  <c r="AF59"/>
  <c r="AE39"/>
  <c r="AB42"/>
  <c r="AE32"/>
  <c r="AB36"/>
  <c r="AI18"/>
  <c r="AK18"/>
  <c r="AL18" s="1"/>
  <c r="AO50" l="1"/>
  <c r="AL48"/>
  <c r="AC21"/>
  <c r="AC76" s="1"/>
  <c r="AC125" s="1"/>
  <c r="AO85"/>
  <c r="AF21"/>
  <c r="AL20"/>
  <c r="AL94"/>
  <c r="AF29"/>
  <c r="AF32"/>
  <c r="AH32"/>
  <c r="AI32" s="1"/>
  <c r="AE36"/>
  <c r="AF39"/>
  <c r="AF42" s="1"/>
  <c r="AH39"/>
  <c r="AE42"/>
  <c r="AI39"/>
  <c r="AI68"/>
  <c r="AK68"/>
  <c r="AI27"/>
  <c r="AK27"/>
  <c r="AL51"/>
  <c r="AN51"/>
  <c r="AO51" s="1"/>
  <c r="AR57"/>
  <c r="AT57"/>
  <c r="AL13"/>
  <c r="AN13"/>
  <c r="AQ13" s="1"/>
  <c r="AK96"/>
  <c r="AL96"/>
  <c r="AR69"/>
  <c r="AT69"/>
  <c r="AL19"/>
  <c r="AN19"/>
  <c r="AR35"/>
  <c r="AT35"/>
  <c r="AL86"/>
  <c r="AN86"/>
  <c r="AO46"/>
  <c r="AQ46"/>
  <c r="AK61"/>
  <c r="AN61" s="1"/>
  <c r="AF98"/>
  <c r="AF122" s="1"/>
  <c r="AL17"/>
  <c r="AN17"/>
  <c r="AK59"/>
  <c r="AN88"/>
  <c r="AQ88" s="1"/>
  <c r="AN89"/>
  <c r="AK63"/>
  <c r="AL25"/>
  <c r="AN25"/>
  <c r="AO25" s="1"/>
  <c r="AN64"/>
  <c r="AF60"/>
  <c r="AH60"/>
  <c r="AK60" s="1"/>
  <c r="AE29"/>
  <c r="AH24"/>
  <c r="AI24" s="1"/>
  <c r="AI90"/>
  <c r="AK90"/>
  <c r="AI41"/>
  <c r="AK41"/>
  <c r="AI65"/>
  <c r="AK65"/>
  <c r="AL65"/>
  <c r="AF73"/>
  <c r="AF74" s="1"/>
  <c r="AH73"/>
  <c r="AE74"/>
  <c r="AN49"/>
  <c r="AN56"/>
  <c r="AQ56" s="1"/>
  <c r="AI33"/>
  <c r="AK33"/>
  <c r="AN33" s="1"/>
  <c r="AL33"/>
  <c r="AL28"/>
  <c r="AN28"/>
  <c r="AK26"/>
  <c r="AL26"/>
  <c r="AI40"/>
  <c r="AK40"/>
  <c r="AN18"/>
  <c r="AO18"/>
  <c r="AB76"/>
  <c r="AB125" s="1"/>
  <c r="AU62"/>
  <c r="AW62"/>
  <c r="AX62"/>
  <c r="AQ47"/>
  <c r="AT47" s="1"/>
  <c r="AI97"/>
  <c r="AK97"/>
  <c r="AI13"/>
  <c r="AR50"/>
  <c r="AT50"/>
  <c r="AO91"/>
  <c r="AQ91"/>
  <c r="AT91" s="1"/>
  <c r="AI96"/>
  <c r="AF45"/>
  <c r="AF52" s="1"/>
  <c r="AH45"/>
  <c r="AE52"/>
  <c r="AQ16"/>
  <c r="AR16"/>
  <c r="AR85"/>
  <c r="AT85"/>
  <c r="AH12"/>
  <c r="AI12"/>
  <c r="AE21"/>
  <c r="AN92"/>
  <c r="AO92" s="1"/>
  <c r="AL46"/>
  <c r="AO20"/>
  <c r="AQ20"/>
  <c r="AK95"/>
  <c r="AI61"/>
  <c r="AF55"/>
  <c r="AF70" s="1"/>
  <c r="AE70"/>
  <c r="AH55"/>
  <c r="AI55" s="1"/>
  <c r="AH82"/>
  <c r="AI82" s="1"/>
  <c r="AE98"/>
  <c r="AE122" s="1"/>
  <c r="AQ83"/>
  <c r="AT83" s="1"/>
  <c r="AI59"/>
  <c r="AI15"/>
  <c r="AK15"/>
  <c r="AI58"/>
  <c r="AK58"/>
  <c r="AO48"/>
  <c r="AQ48"/>
  <c r="AL88"/>
  <c r="AO94"/>
  <c r="AQ94"/>
  <c r="AT94" s="1"/>
  <c r="AL89"/>
  <c r="AI66"/>
  <c r="AK66"/>
  <c r="AL66" s="1"/>
  <c r="AI63"/>
  <c r="AK84"/>
  <c r="AL64"/>
  <c r="AN67"/>
  <c r="AO67" s="1"/>
  <c r="AL49"/>
  <c r="AQ93"/>
  <c r="AI87"/>
  <c r="AK87"/>
  <c r="AI34"/>
  <c r="AK34"/>
  <c r="AL34" s="1"/>
  <c r="AL56"/>
  <c r="AI14"/>
  <c r="AK14"/>
  <c r="AN14" s="1"/>
  <c r="AF33"/>
  <c r="AI28"/>
  <c r="AI26"/>
  <c r="AR91" l="1"/>
  <c r="AR47"/>
  <c r="AO13"/>
  <c r="AE76"/>
  <c r="AE125" s="1"/>
  <c r="AL14"/>
  <c r="AR94"/>
  <c r="AI42"/>
  <c r="AT93"/>
  <c r="AW93" s="1"/>
  <c r="AN84"/>
  <c r="AQ84" s="1"/>
  <c r="AR48"/>
  <c r="AT48"/>
  <c r="AL58"/>
  <c r="AN58"/>
  <c r="AL15"/>
  <c r="AN15"/>
  <c r="AU83"/>
  <c r="AW83"/>
  <c r="AI98"/>
  <c r="AI122" s="1"/>
  <c r="AN95"/>
  <c r="AU85"/>
  <c r="AW85"/>
  <c r="AL97"/>
  <c r="AN97"/>
  <c r="AN40"/>
  <c r="AO40" s="1"/>
  <c r="AO28"/>
  <c r="AQ28"/>
  <c r="AR28" s="1"/>
  <c r="AR56"/>
  <c r="AT56"/>
  <c r="AQ49"/>
  <c r="AT49" s="1"/>
  <c r="AI73"/>
  <c r="AI74" s="1"/>
  <c r="AK73"/>
  <c r="AH74"/>
  <c r="AN41"/>
  <c r="AO41" s="1"/>
  <c r="AL90"/>
  <c r="AN90"/>
  <c r="AO90" s="1"/>
  <c r="AI29"/>
  <c r="AL60"/>
  <c r="AN60"/>
  <c r="AQ60" s="1"/>
  <c r="AQ64"/>
  <c r="AT64" s="1"/>
  <c r="AN63"/>
  <c r="AO63" s="1"/>
  <c r="AQ89"/>
  <c r="AT89" s="1"/>
  <c r="AR88"/>
  <c r="AT88"/>
  <c r="AN59"/>
  <c r="AO59" s="1"/>
  <c r="AQ17"/>
  <c r="AT17" s="1"/>
  <c r="AO61"/>
  <c r="AQ61"/>
  <c r="AT46"/>
  <c r="AU46" s="1"/>
  <c r="AO86"/>
  <c r="AQ86"/>
  <c r="AW35"/>
  <c r="AZ35" s="1"/>
  <c r="AO19"/>
  <c r="AQ19"/>
  <c r="AU69"/>
  <c r="AW69"/>
  <c r="AX69" s="1"/>
  <c r="AW57"/>
  <c r="AX57" s="1"/>
  <c r="AN27"/>
  <c r="AO27" s="1"/>
  <c r="AL68"/>
  <c r="AN68"/>
  <c r="AO68"/>
  <c r="AH42"/>
  <c r="AK39"/>
  <c r="AL39" s="1"/>
  <c r="AI36"/>
  <c r="AH36"/>
  <c r="AK32"/>
  <c r="AO14"/>
  <c r="AQ14"/>
  <c r="AN34"/>
  <c r="AO34" s="1"/>
  <c r="AL87"/>
  <c r="AN87"/>
  <c r="AR93"/>
  <c r="AQ67"/>
  <c r="AR67" s="1"/>
  <c r="AL84"/>
  <c r="AN66"/>
  <c r="AO66" s="1"/>
  <c r="AU94"/>
  <c r="AW94"/>
  <c r="AR83"/>
  <c r="AH98"/>
  <c r="AH122" s="1"/>
  <c r="AK82"/>
  <c r="AK55"/>
  <c r="AH70"/>
  <c r="AL95"/>
  <c r="AR20"/>
  <c r="AT20"/>
  <c r="AW20" s="1"/>
  <c r="AQ92"/>
  <c r="AR92" s="1"/>
  <c r="AK12"/>
  <c r="AH21"/>
  <c r="AT16"/>
  <c r="AW16" s="1"/>
  <c r="AI45"/>
  <c r="AI52" s="1"/>
  <c r="AK45"/>
  <c r="AL45" s="1"/>
  <c r="AL52" s="1"/>
  <c r="AH52"/>
  <c r="AU91"/>
  <c r="AW91"/>
  <c r="AX91" s="1"/>
  <c r="AU50"/>
  <c r="AW50"/>
  <c r="AZ50" s="1"/>
  <c r="AI21"/>
  <c r="AU47"/>
  <c r="AW47"/>
  <c r="AX47" s="1"/>
  <c r="AZ62"/>
  <c r="BC62" s="1"/>
  <c r="AQ18"/>
  <c r="AR18" s="1"/>
  <c r="AL40"/>
  <c r="AN26"/>
  <c r="AQ26" s="1"/>
  <c r="AO33"/>
  <c r="AQ33"/>
  <c r="AO56"/>
  <c r="AO49"/>
  <c r="AN65"/>
  <c r="AQ65" s="1"/>
  <c r="AL41"/>
  <c r="AK24"/>
  <c r="AH29"/>
  <c r="AI60"/>
  <c r="AI70" s="1"/>
  <c r="AO64"/>
  <c r="AQ25"/>
  <c r="AT25" s="1"/>
  <c r="AL63"/>
  <c r="AO89"/>
  <c r="AO88"/>
  <c r="AL59"/>
  <c r="AO17"/>
  <c r="AL61"/>
  <c r="AR46"/>
  <c r="AU35"/>
  <c r="AN96"/>
  <c r="AO96" s="1"/>
  <c r="AR13"/>
  <c r="AT13"/>
  <c r="AU57"/>
  <c r="AQ51"/>
  <c r="AT51" s="1"/>
  <c r="AL27"/>
  <c r="AF36"/>
  <c r="AF76" s="1"/>
  <c r="AF125" s="1"/>
  <c r="AU16" l="1"/>
  <c r="AH76"/>
  <c r="AH125" s="1"/>
  <c r="AU20"/>
  <c r="AR49"/>
  <c r="AO84"/>
  <c r="AU93"/>
  <c r="AI76"/>
  <c r="AI125" s="1"/>
  <c r="AL42"/>
  <c r="AR25"/>
  <c r="BA62"/>
  <c r="AX50"/>
  <c r="AX35"/>
  <c r="AR17"/>
  <c r="AR89"/>
  <c r="AR64"/>
  <c r="AO60"/>
  <c r="AU51"/>
  <c r="AW51"/>
  <c r="AZ51" s="1"/>
  <c r="AU13"/>
  <c r="AW13"/>
  <c r="AX13" s="1"/>
  <c r="AR65"/>
  <c r="AT65"/>
  <c r="AR26"/>
  <c r="AT26"/>
  <c r="AW26" s="1"/>
  <c r="AR51"/>
  <c r="AQ96"/>
  <c r="AR96" s="1"/>
  <c r="AU25"/>
  <c r="AW25"/>
  <c r="AX25" s="1"/>
  <c r="AL24"/>
  <c r="AL29" s="1"/>
  <c r="AK29"/>
  <c r="AN24"/>
  <c r="AO24" s="1"/>
  <c r="AO65"/>
  <c r="AR33"/>
  <c r="AT33"/>
  <c r="AO26"/>
  <c r="AT18"/>
  <c r="AW18" s="1"/>
  <c r="BD62"/>
  <c r="BF62"/>
  <c r="BI62" s="1"/>
  <c r="AZ47"/>
  <c r="BA50"/>
  <c r="BC50"/>
  <c r="BD50" s="1"/>
  <c r="AX16"/>
  <c r="AZ16"/>
  <c r="AL12"/>
  <c r="AN12"/>
  <c r="AK21"/>
  <c r="AT92"/>
  <c r="AW92" s="1"/>
  <c r="AX20"/>
  <c r="AZ20"/>
  <c r="AL55"/>
  <c r="AL70" s="1"/>
  <c r="AK70"/>
  <c r="AN55"/>
  <c r="AO55" s="1"/>
  <c r="AX94"/>
  <c r="AZ94"/>
  <c r="BA94" s="1"/>
  <c r="AT67"/>
  <c r="AW67" s="1"/>
  <c r="AO87"/>
  <c r="AQ87"/>
  <c r="AR14"/>
  <c r="AT14"/>
  <c r="AQ68"/>
  <c r="AR68" s="1"/>
  <c r="BA35"/>
  <c r="BC35"/>
  <c r="AW46"/>
  <c r="AX46" s="1"/>
  <c r="AU17"/>
  <c r="AW17"/>
  <c r="AX17" s="1"/>
  <c r="AR59"/>
  <c r="AQ59"/>
  <c r="AU89"/>
  <c r="AW89"/>
  <c r="AX89"/>
  <c r="AQ63"/>
  <c r="AT63" s="1"/>
  <c r="AR63"/>
  <c r="AU64"/>
  <c r="AW64"/>
  <c r="AR60"/>
  <c r="AT60"/>
  <c r="AQ90"/>
  <c r="AR90"/>
  <c r="AU49"/>
  <c r="AW49"/>
  <c r="AX49" s="1"/>
  <c r="AT28"/>
  <c r="AW28" s="1"/>
  <c r="AQ40"/>
  <c r="AR40" s="1"/>
  <c r="AO97"/>
  <c r="AQ97"/>
  <c r="AX85"/>
  <c r="AZ85"/>
  <c r="BC85" s="1"/>
  <c r="AQ95"/>
  <c r="AT95" s="1"/>
  <c r="AZ83"/>
  <c r="BC83" s="1"/>
  <c r="AO15"/>
  <c r="AQ15"/>
  <c r="AO58"/>
  <c r="AQ58"/>
  <c r="AU48"/>
  <c r="AW48"/>
  <c r="AZ91"/>
  <c r="BA91" s="1"/>
  <c r="AK52"/>
  <c r="AN45"/>
  <c r="AL82"/>
  <c r="AL98" s="1"/>
  <c r="AL122" s="1"/>
  <c r="AK98"/>
  <c r="AK122" s="1"/>
  <c r="AN82"/>
  <c r="AQ66"/>
  <c r="AT66" s="1"/>
  <c r="AQ34"/>
  <c r="AT34" s="1"/>
  <c r="AL32"/>
  <c r="AL36" s="1"/>
  <c r="AN32"/>
  <c r="AK36"/>
  <c r="AN39"/>
  <c r="AK42"/>
  <c r="AQ27"/>
  <c r="AT27" s="1"/>
  <c r="AZ57"/>
  <c r="AZ69"/>
  <c r="BC69" s="1"/>
  <c r="AR19"/>
  <c r="AT19"/>
  <c r="AR86"/>
  <c r="AT86"/>
  <c r="AR61"/>
  <c r="AT61"/>
  <c r="AU88"/>
  <c r="AW88"/>
  <c r="AX88" s="1"/>
  <c r="AQ41"/>
  <c r="AT41" s="1"/>
  <c r="AL73"/>
  <c r="AL74" s="1"/>
  <c r="AN73"/>
  <c r="AK74"/>
  <c r="AU56"/>
  <c r="AW56"/>
  <c r="AO95"/>
  <c r="AX83"/>
  <c r="AR84"/>
  <c r="AT84"/>
  <c r="AX93"/>
  <c r="AZ93"/>
  <c r="AR41" l="1"/>
  <c r="BA83"/>
  <c r="AR95"/>
  <c r="BA85"/>
  <c r="AU67"/>
  <c r="AU18"/>
  <c r="AU26"/>
  <c r="AO70"/>
  <c r="AK76"/>
  <c r="AK125" s="1"/>
  <c r="AW84"/>
  <c r="AX84" s="1"/>
  <c r="BA93"/>
  <c r="BC93"/>
  <c r="BD93" s="1"/>
  <c r="AU84"/>
  <c r="AX56"/>
  <c r="AZ56"/>
  <c r="AO73"/>
  <c r="AO74" s="1"/>
  <c r="AQ73"/>
  <c r="AN74"/>
  <c r="AW61"/>
  <c r="AX61" s="1"/>
  <c r="AU86"/>
  <c r="AW86"/>
  <c r="BD69"/>
  <c r="BF69"/>
  <c r="BG69" s="1"/>
  <c r="BC57"/>
  <c r="BD57" s="1"/>
  <c r="AU27"/>
  <c r="AW27"/>
  <c r="AX27" s="1"/>
  <c r="AO39"/>
  <c r="AO42" s="1"/>
  <c r="AN42"/>
  <c r="AQ39"/>
  <c r="AO32"/>
  <c r="AO36" s="1"/>
  <c r="AQ32"/>
  <c r="AN36"/>
  <c r="AU34"/>
  <c r="AW34"/>
  <c r="AX34" s="1"/>
  <c r="AU66"/>
  <c r="AW66"/>
  <c r="AX66" s="1"/>
  <c r="AO82"/>
  <c r="AO98" s="1"/>
  <c r="AO122" s="1"/>
  <c r="AQ82"/>
  <c r="AN98"/>
  <c r="AN122" s="1"/>
  <c r="AQ45"/>
  <c r="AR45" s="1"/>
  <c r="AR52" s="1"/>
  <c r="AN52"/>
  <c r="BD83"/>
  <c r="BF83"/>
  <c r="BI83" s="1"/>
  <c r="AU95"/>
  <c r="AW95"/>
  <c r="BD85"/>
  <c r="BF85"/>
  <c r="AR97"/>
  <c r="AT97"/>
  <c r="AU97" s="1"/>
  <c r="AU28"/>
  <c r="AT90"/>
  <c r="AW90" s="1"/>
  <c r="AU63"/>
  <c r="AW63"/>
  <c r="AZ63" s="1"/>
  <c r="AZ89"/>
  <c r="BA89" s="1"/>
  <c r="AT59"/>
  <c r="AW59" s="1"/>
  <c r="AZ46"/>
  <c r="BA46" s="1"/>
  <c r="AT68"/>
  <c r="AW68" s="1"/>
  <c r="AX67"/>
  <c r="AZ67"/>
  <c r="BA67" s="1"/>
  <c r="BC94"/>
  <c r="BD94" s="1"/>
  <c r="BA20"/>
  <c r="BC20"/>
  <c r="BF20" s="1"/>
  <c r="AU92"/>
  <c r="AL21"/>
  <c r="AL76" s="1"/>
  <c r="AL125" s="1"/>
  <c r="BC16"/>
  <c r="BD16" s="1"/>
  <c r="BC47"/>
  <c r="BF47" s="1"/>
  <c r="BJ62"/>
  <c r="BL62"/>
  <c r="AO29"/>
  <c r="BA51"/>
  <c r="BC51"/>
  <c r="AU41"/>
  <c r="AW41"/>
  <c r="AZ88"/>
  <c r="AU61"/>
  <c r="AU19"/>
  <c r="AW19"/>
  <c r="BA69"/>
  <c r="BA57"/>
  <c r="AR27"/>
  <c r="AR34"/>
  <c r="AR66"/>
  <c r="AO45"/>
  <c r="AO52" s="1"/>
  <c r="BC91"/>
  <c r="BD91" s="1"/>
  <c r="AX48"/>
  <c r="AZ48"/>
  <c r="AR58"/>
  <c r="AT58"/>
  <c r="AU58" s="1"/>
  <c r="AR15"/>
  <c r="AT15"/>
  <c r="AT40"/>
  <c r="AW40" s="1"/>
  <c r="AX28"/>
  <c r="AZ28"/>
  <c r="AZ49"/>
  <c r="AU60"/>
  <c r="AW60"/>
  <c r="AX64"/>
  <c r="AZ64"/>
  <c r="BA64" s="1"/>
  <c r="AZ17"/>
  <c r="BD35"/>
  <c r="BF35"/>
  <c r="BI35" s="1"/>
  <c r="AU14"/>
  <c r="AW14"/>
  <c r="AZ14" s="1"/>
  <c r="AR87"/>
  <c r="AT87"/>
  <c r="AU87" s="1"/>
  <c r="AN70"/>
  <c r="AQ55"/>
  <c r="AX92"/>
  <c r="AZ92"/>
  <c r="AO12"/>
  <c r="AN21"/>
  <c r="AQ12"/>
  <c r="BA16"/>
  <c r="BF50"/>
  <c r="BA47"/>
  <c r="BG62"/>
  <c r="AX18"/>
  <c r="AZ18"/>
  <c r="AU33"/>
  <c r="AW33"/>
  <c r="AN29"/>
  <c r="AQ24"/>
  <c r="AZ25"/>
  <c r="AT96"/>
  <c r="AW96" s="1"/>
  <c r="AX26"/>
  <c r="AZ26"/>
  <c r="AU65"/>
  <c r="AW65"/>
  <c r="AZ13"/>
  <c r="AX51"/>
  <c r="BD47" l="1"/>
  <c r="AN76"/>
  <c r="AN125" s="1"/>
  <c r="BD20"/>
  <c r="AU68"/>
  <c r="AU59"/>
  <c r="AX63"/>
  <c r="BG35"/>
  <c r="BG20"/>
  <c r="BI20"/>
  <c r="AX68"/>
  <c r="AZ68"/>
  <c r="BA68" s="1"/>
  <c r="BC46"/>
  <c r="BF46" s="1"/>
  <c r="AX59"/>
  <c r="AZ59"/>
  <c r="BC89"/>
  <c r="BF89" s="1"/>
  <c r="BA63"/>
  <c r="BC63"/>
  <c r="AU90"/>
  <c r="AW97"/>
  <c r="AX97" s="1"/>
  <c r="BG85"/>
  <c r="BI85"/>
  <c r="BL85" s="1"/>
  <c r="AX95"/>
  <c r="AZ95"/>
  <c r="BG83"/>
  <c r="AZ66"/>
  <c r="BA66" s="1"/>
  <c r="AR32"/>
  <c r="AR36" s="1"/>
  <c r="AQ36"/>
  <c r="AT32"/>
  <c r="AR39"/>
  <c r="AR42" s="1"/>
  <c r="AT39"/>
  <c r="AQ42"/>
  <c r="AU39"/>
  <c r="AZ27"/>
  <c r="AZ61"/>
  <c r="AR73"/>
  <c r="AR74" s="1"/>
  <c r="AT73"/>
  <c r="AU73"/>
  <c r="AU74" s="1"/>
  <c r="AQ74"/>
  <c r="BA56"/>
  <c r="BC56"/>
  <c r="BF93"/>
  <c r="BC13"/>
  <c r="BF13" s="1"/>
  <c r="AX96"/>
  <c r="AZ96"/>
  <c r="BC25"/>
  <c r="BI50"/>
  <c r="BA92"/>
  <c r="BC92"/>
  <c r="BD92"/>
  <c r="AR55"/>
  <c r="AR70" s="1"/>
  <c r="AQ70"/>
  <c r="AT55"/>
  <c r="BA14"/>
  <c r="BC14"/>
  <c r="BD14" s="1"/>
  <c r="BC17"/>
  <c r="BC49"/>
  <c r="AX40"/>
  <c r="AZ40"/>
  <c r="BC40" s="1"/>
  <c r="AU15"/>
  <c r="AW15"/>
  <c r="BC48"/>
  <c r="BF48" s="1"/>
  <c r="AX19"/>
  <c r="AZ19"/>
  <c r="BA19" s="1"/>
  <c r="BC88"/>
  <c r="BF88" s="1"/>
  <c r="BF51"/>
  <c r="BG51" s="1"/>
  <c r="BO62"/>
  <c r="BP62" s="1"/>
  <c r="BA13"/>
  <c r="AX65"/>
  <c r="AZ65"/>
  <c r="BA26"/>
  <c r="BC26"/>
  <c r="BF26" s="1"/>
  <c r="AU96"/>
  <c r="BA25"/>
  <c r="AR24"/>
  <c r="AR29" s="1"/>
  <c r="AQ29"/>
  <c r="AT24"/>
  <c r="AX33"/>
  <c r="AZ33"/>
  <c r="BA33" s="1"/>
  <c r="BA18"/>
  <c r="BC18"/>
  <c r="BF18" s="1"/>
  <c r="BG50"/>
  <c r="AR12"/>
  <c r="AT12"/>
  <c r="AQ21"/>
  <c r="AO21"/>
  <c r="AO76" s="1"/>
  <c r="AO125" s="1"/>
  <c r="AW87"/>
  <c r="AX87" s="1"/>
  <c r="AX14"/>
  <c r="BJ35"/>
  <c r="BL35"/>
  <c r="BM35" s="1"/>
  <c r="BA17"/>
  <c r="BC64"/>
  <c r="AX60"/>
  <c r="AZ60"/>
  <c r="BA49"/>
  <c r="BA28"/>
  <c r="BC28"/>
  <c r="AU40"/>
  <c r="AW58"/>
  <c r="BA48"/>
  <c r="BF91"/>
  <c r="BG91" s="1"/>
  <c r="BA88"/>
  <c r="AX41"/>
  <c r="AZ41"/>
  <c r="BD51"/>
  <c r="BM62"/>
  <c r="BG47"/>
  <c r="BI47"/>
  <c r="BL47" s="1"/>
  <c r="BF16"/>
  <c r="BI16" s="1"/>
  <c r="BF94"/>
  <c r="BC67"/>
  <c r="AX90"/>
  <c r="AZ90"/>
  <c r="BJ83"/>
  <c r="BL83"/>
  <c r="AQ52"/>
  <c r="AQ76" s="1"/>
  <c r="AT45"/>
  <c r="AR82"/>
  <c r="AR98" s="1"/>
  <c r="AR122" s="1"/>
  <c r="AQ98"/>
  <c r="AQ122" s="1"/>
  <c r="AT82"/>
  <c r="AZ34"/>
  <c r="BA34" s="1"/>
  <c r="BF57"/>
  <c r="BG57" s="1"/>
  <c r="BI69"/>
  <c r="BL69" s="1"/>
  <c r="AX86"/>
  <c r="AZ86"/>
  <c r="AZ84"/>
  <c r="BA84" s="1"/>
  <c r="BG16" l="1"/>
  <c r="BJ47"/>
  <c r="BD26"/>
  <c r="BD88"/>
  <c r="BD89"/>
  <c r="BD46"/>
  <c r="BJ69"/>
  <c r="AQ125"/>
  <c r="BA40"/>
  <c r="BC86"/>
  <c r="BF86" s="1"/>
  <c r="AU82"/>
  <c r="AU98" s="1"/>
  <c r="AU122" s="1"/>
  <c r="AW82"/>
  <c r="AX82" s="1"/>
  <c r="AT98"/>
  <c r="AT122" s="1"/>
  <c r="BF67"/>
  <c r="BI67" s="1"/>
  <c r="BI94"/>
  <c r="BJ94" s="1"/>
  <c r="AZ58"/>
  <c r="BC58" s="1"/>
  <c r="BD28"/>
  <c r="BF28"/>
  <c r="BG28" s="1"/>
  <c r="BF64"/>
  <c r="BI64" s="1"/>
  <c r="AU12"/>
  <c r="AT21"/>
  <c r="AW12"/>
  <c r="AX12" s="1"/>
  <c r="BG18"/>
  <c r="BI18"/>
  <c r="BG48"/>
  <c r="BI48"/>
  <c r="BL48" s="1"/>
  <c r="AZ15"/>
  <c r="BC15" s="1"/>
  <c r="BF49"/>
  <c r="BI49" s="1"/>
  <c r="BF17"/>
  <c r="BI17" s="1"/>
  <c r="BL50"/>
  <c r="BO50" s="1"/>
  <c r="BF25"/>
  <c r="BG25" s="1"/>
  <c r="BG13"/>
  <c r="BI13"/>
  <c r="BI93"/>
  <c r="BJ93" s="1"/>
  <c r="BC61"/>
  <c r="BD61" s="1"/>
  <c r="BC27"/>
  <c r="BD27" s="1"/>
  <c r="BM85"/>
  <c r="BO85"/>
  <c r="BF63"/>
  <c r="BI63" s="1"/>
  <c r="BA59"/>
  <c r="BC59"/>
  <c r="BD59" s="1"/>
  <c r="BL20"/>
  <c r="BO20" s="1"/>
  <c r="BC84"/>
  <c r="BD84" s="1"/>
  <c r="BA86"/>
  <c r="BM69"/>
  <c r="BO69"/>
  <c r="BI57"/>
  <c r="BL57" s="1"/>
  <c r="BC34"/>
  <c r="BD34" s="1"/>
  <c r="AU45"/>
  <c r="AU52" s="1"/>
  <c r="AT52"/>
  <c r="AW45"/>
  <c r="AX45" s="1"/>
  <c r="BM83"/>
  <c r="BO83"/>
  <c r="BA90"/>
  <c r="BC90"/>
  <c r="BF90" s="1"/>
  <c r="BD67"/>
  <c r="BG94"/>
  <c r="BJ16"/>
  <c r="BL16"/>
  <c r="BM47"/>
  <c r="BO47"/>
  <c r="BA41"/>
  <c r="BC41"/>
  <c r="BD41" s="1"/>
  <c r="BI91"/>
  <c r="BL91" s="1"/>
  <c r="AX58"/>
  <c r="BA60"/>
  <c r="BC60"/>
  <c r="BD60" s="1"/>
  <c r="BD64"/>
  <c r="BO35"/>
  <c r="BP35" s="1"/>
  <c r="AZ87"/>
  <c r="BA87"/>
  <c r="AR21"/>
  <c r="AR76" s="1"/>
  <c r="AR125"/>
  <c r="BD18"/>
  <c r="BC33"/>
  <c r="BD33" s="1"/>
  <c r="AU24"/>
  <c r="AU29" s="1"/>
  <c r="AW24"/>
  <c r="AT29"/>
  <c r="BG26"/>
  <c r="BI26"/>
  <c r="BA65"/>
  <c r="BC65"/>
  <c r="BD65" s="1"/>
  <c r="BR62"/>
  <c r="BU62" s="1"/>
  <c r="BI51"/>
  <c r="BL51" s="1"/>
  <c r="BG88"/>
  <c r="BI88"/>
  <c r="BC19"/>
  <c r="BD19" s="1"/>
  <c r="BD48"/>
  <c r="AX15"/>
  <c r="BD40"/>
  <c r="BF40"/>
  <c r="BD49"/>
  <c r="BD17"/>
  <c r="BF14"/>
  <c r="BG14" s="1"/>
  <c r="AU55"/>
  <c r="AU70" s="1"/>
  <c r="AW55"/>
  <c r="AX55" s="1"/>
  <c r="AT70"/>
  <c r="BF92"/>
  <c r="BG92" s="1"/>
  <c r="BJ50"/>
  <c r="BD25"/>
  <c r="BA96"/>
  <c r="BC96"/>
  <c r="BD96" s="1"/>
  <c r="BD13"/>
  <c r="BG93"/>
  <c r="BD56"/>
  <c r="BF56"/>
  <c r="BI56" s="1"/>
  <c r="AT74"/>
  <c r="AW73"/>
  <c r="BA61"/>
  <c r="BA27"/>
  <c r="AU42"/>
  <c r="AT42"/>
  <c r="AW39"/>
  <c r="AU32"/>
  <c r="AU36" s="1"/>
  <c r="AW32"/>
  <c r="AT36"/>
  <c r="AX32"/>
  <c r="BC66"/>
  <c r="BD66" s="1"/>
  <c r="BA95"/>
  <c r="BC95"/>
  <c r="BF95" s="1"/>
  <c r="BJ85"/>
  <c r="AZ97"/>
  <c r="BA97" s="1"/>
  <c r="BD63"/>
  <c r="BG89"/>
  <c r="BI89"/>
  <c r="BL89" s="1"/>
  <c r="BG46"/>
  <c r="BI46"/>
  <c r="BL46" s="1"/>
  <c r="BC68"/>
  <c r="BF68" s="1"/>
  <c r="BJ20"/>
  <c r="BM20" l="1"/>
  <c r="BG63"/>
  <c r="BM50"/>
  <c r="BG17"/>
  <c r="BG49"/>
  <c r="BA15"/>
  <c r="BJ48"/>
  <c r="BD90"/>
  <c r="BG64"/>
  <c r="BD86"/>
  <c r="AX52"/>
  <c r="BD68"/>
  <c r="BJ46"/>
  <c r="BJ89"/>
  <c r="BD95"/>
  <c r="BF66"/>
  <c r="BG66" s="1"/>
  <c r="AX73"/>
  <c r="AW74"/>
  <c r="AZ73"/>
  <c r="BG56"/>
  <c r="BF96"/>
  <c r="BI96" s="1"/>
  <c r="AX70"/>
  <c r="AZ55"/>
  <c r="AW70"/>
  <c r="BA55"/>
  <c r="BG40"/>
  <c r="BI40"/>
  <c r="BL40" s="1"/>
  <c r="BJ88"/>
  <c r="BL88"/>
  <c r="BJ51"/>
  <c r="BS62"/>
  <c r="AX24"/>
  <c r="AW29"/>
  <c r="AZ24"/>
  <c r="BA24" s="1"/>
  <c r="BA29" s="1"/>
  <c r="BC87"/>
  <c r="BF87" s="1"/>
  <c r="BR35"/>
  <c r="BU35" s="1"/>
  <c r="BJ91"/>
  <c r="BG90"/>
  <c r="BI90"/>
  <c r="BP83"/>
  <c r="BR83"/>
  <c r="BU83" s="1"/>
  <c r="BJ57"/>
  <c r="BP69"/>
  <c r="BR69"/>
  <c r="BS69" s="1"/>
  <c r="BF84"/>
  <c r="BG84" s="1"/>
  <c r="BP20"/>
  <c r="BR20"/>
  <c r="BJ63"/>
  <c r="BL63"/>
  <c r="BP85"/>
  <c r="BR85"/>
  <c r="BF27"/>
  <c r="BG27" s="1"/>
  <c r="BF61"/>
  <c r="BI61" s="1"/>
  <c r="BL93"/>
  <c r="BO93" s="1"/>
  <c r="BI25"/>
  <c r="BJ25" s="1"/>
  <c r="BP50"/>
  <c r="BR50"/>
  <c r="BJ17"/>
  <c r="BL17"/>
  <c r="BO17" s="1"/>
  <c r="BJ49"/>
  <c r="BL49"/>
  <c r="BD15"/>
  <c r="BF15"/>
  <c r="BI15" s="1"/>
  <c r="BM48"/>
  <c r="BO48"/>
  <c r="AZ12"/>
  <c r="AW21"/>
  <c r="AU21"/>
  <c r="AU76" s="1"/>
  <c r="AU125" s="1"/>
  <c r="BJ64"/>
  <c r="BL64"/>
  <c r="BI28"/>
  <c r="BA58"/>
  <c r="BG67"/>
  <c r="AX98"/>
  <c r="AX122" s="1"/>
  <c r="AW98"/>
  <c r="AW122" s="1"/>
  <c r="AZ82"/>
  <c r="BA82" s="1"/>
  <c r="BA98" s="1"/>
  <c r="BA122" s="1"/>
  <c r="BG86"/>
  <c r="BI86"/>
  <c r="BL86" s="1"/>
  <c r="BG68"/>
  <c r="BI68"/>
  <c r="BL68" s="1"/>
  <c r="BM46"/>
  <c r="BO46"/>
  <c r="BM89"/>
  <c r="BO89"/>
  <c r="BC97"/>
  <c r="BF97" s="1"/>
  <c r="BG95"/>
  <c r="BI95"/>
  <c r="BL95" s="1"/>
  <c r="AX36"/>
  <c r="AW36"/>
  <c r="AZ32"/>
  <c r="AX39"/>
  <c r="AW42"/>
  <c r="AZ39"/>
  <c r="BJ56"/>
  <c r="BL56"/>
  <c r="BI92"/>
  <c r="BJ92" s="1"/>
  <c r="BI14"/>
  <c r="BL14" s="1"/>
  <c r="BF19"/>
  <c r="BG19" s="1"/>
  <c r="BM51"/>
  <c r="BO51"/>
  <c r="BV62"/>
  <c r="BX62"/>
  <c r="BF65"/>
  <c r="BI65" s="1"/>
  <c r="BJ26"/>
  <c r="BL26"/>
  <c r="BF33"/>
  <c r="BF60"/>
  <c r="BI60" s="1"/>
  <c r="BM91"/>
  <c r="BO91"/>
  <c r="BR91" s="1"/>
  <c r="BF41"/>
  <c r="BG41" s="1"/>
  <c r="BP47"/>
  <c r="BR47"/>
  <c r="BM16"/>
  <c r="BO16"/>
  <c r="AZ45"/>
  <c r="BA45" s="1"/>
  <c r="BA52" s="1"/>
  <c r="AW52"/>
  <c r="BF34"/>
  <c r="BI34" s="1"/>
  <c r="BG34"/>
  <c r="BM57"/>
  <c r="BO57"/>
  <c r="BF59"/>
  <c r="BG59"/>
  <c r="BJ13"/>
  <c r="BL13"/>
  <c r="BJ18"/>
  <c r="BL18"/>
  <c r="AX21"/>
  <c r="AT76"/>
  <c r="AT125" s="1"/>
  <c r="BD58"/>
  <c r="BF58"/>
  <c r="BL94"/>
  <c r="BO94" s="1"/>
  <c r="BJ67"/>
  <c r="BL67"/>
  <c r="BG60" l="1"/>
  <c r="BJ14"/>
  <c r="BD97"/>
  <c r="BJ68"/>
  <c r="BP91"/>
  <c r="AW76"/>
  <c r="AW125" s="1"/>
  <c r="BG15"/>
  <c r="BM17"/>
  <c r="BM93"/>
  <c r="BG61"/>
  <c r="BA12"/>
  <c r="BC12"/>
  <c r="AZ21"/>
  <c r="BD12"/>
  <c r="BD21" s="1"/>
  <c r="BJ15"/>
  <c r="BL15"/>
  <c r="BM49"/>
  <c r="BO49"/>
  <c r="BP17"/>
  <c r="BR17"/>
  <c r="BL25"/>
  <c r="BO25" s="1"/>
  <c r="BM25"/>
  <c r="BP93"/>
  <c r="BR93"/>
  <c r="BJ61"/>
  <c r="BL61"/>
  <c r="BI27"/>
  <c r="BL27" s="1"/>
  <c r="BS83"/>
  <c r="BS35"/>
  <c r="BD87"/>
  <c r="BM88"/>
  <c r="BO88"/>
  <c r="BJ40"/>
  <c r="BG96"/>
  <c r="BA73"/>
  <c r="BA74" s="1"/>
  <c r="BC73"/>
  <c r="BD73" s="1"/>
  <c r="BD74" s="1"/>
  <c r="AZ74"/>
  <c r="AX74"/>
  <c r="BP94"/>
  <c r="BR94"/>
  <c r="BO18"/>
  <c r="BP18" s="1"/>
  <c r="BM13"/>
  <c r="BO13"/>
  <c r="BP57"/>
  <c r="BR57"/>
  <c r="AZ52"/>
  <c r="BC45"/>
  <c r="BR16"/>
  <c r="BS47"/>
  <c r="BU47"/>
  <c r="BI33"/>
  <c r="BL33" s="1"/>
  <c r="BJ65"/>
  <c r="BL65"/>
  <c r="BM65" s="1"/>
  <c r="CA62"/>
  <c r="CB62" s="1"/>
  <c r="BP51"/>
  <c r="BR51"/>
  <c r="BU51" s="1"/>
  <c r="BM56"/>
  <c r="BO56"/>
  <c r="BP56"/>
  <c r="BA39"/>
  <c r="BA42" s="1"/>
  <c r="BC39"/>
  <c r="AZ42"/>
  <c r="AX42"/>
  <c r="BM95"/>
  <c r="BO95"/>
  <c r="BP89"/>
  <c r="BR89"/>
  <c r="BP46"/>
  <c r="BR46"/>
  <c r="BM86"/>
  <c r="BO86"/>
  <c r="BR86" s="1"/>
  <c r="BL28"/>
  <c r="BO28" s="1"/>
  <c r="BM67"/>
  <c r="BO67"/>
  <c r="BP67"/>
  <c r="BM94"/>
  <c r="BG58"/>
  <c r="BI58"/>
  <c r="BM18"/>
  <c r="BI59"/>
  <c r="BL59" s="1"/>
  <c r="BJ34"/>
  <c r="BL34"/>
  <c r="BP16"/>
  <c r="BI41"/>
  <c r="BS91"/>
  <c r="BU91"/>
  <c r="BV91" s="1"/>
  <c r="BJ60"/>
  <c r="BL60"/>
  <c r="BG33"/>
  <c r="BM26"/>
  <c r="BO26"/>
  <c r="BG65"/>
  <c r="BY62"/>
  <c r="BI19"/>
  <c r="BL19" s="1"/>
  <c r="BM14"/>
  <c r="BO14"/>
  <c r="BR14" s="1"/>
  <c r="BL92"/>
  <c r="BM92" s="1"/>
  <c r="BA32"/>
  <c r="AZ36"/>
  <c r="BC32"/>
  <c r="BJ95"/>
  <c r="BG97"/>
  <c r="BI97"/>
  <c r="BL97" s="1"/>
  <c r="BM68"/>
  <c r="BO68"/>
  <c r="BJ86"/>
  <c r="BC82"/>
  <c r="BD82" s="1"/>
  <c r="BD98" s="1"/>
  <c r="BD122" s="1"/>
  <c r="AZ98"/>
  <c r="AZ122" s="1"/>
  <c r="BJ28"/>
  <c r="BM64"/>
  <c r="BO64"/>
  <c r="BP64" s="1"/>
  <c r="BP48"/>
  <c r="BR48"/>
  <c r="BS50"/>
  <c r="BU50"/>
  <c r="BS85"/>
  <c r="BU85"/>
  <c r="BM63"/>
  <c r="BO63"/>
  <c r="BS20"/>
  <c r="BU20"/>
  <c r="BI84"/>
  <c r="BU69"/>
  <c r="BV83"/>
  <c r="BX83"/>
  <c r="BJ90"/>
  <c r="BL90"/>
  <c r="BO90" s="1"/>
  <c r="BV35"/>
  <c r="BX35"/>
  <c r="BG87"/>
  <c r="BI87"/>
  <c r="AZ29"/>
  <c r="BC24"/>
  <c r="AX29"/>
  <c r="AX76" s="1"/>
  <c r="AX125" s="1"/>
  <c r="BM40"/>
  <c r="BO40"/>
  <c r="BA70"/>
  <c r="BC55"/>
  <c r="BD55" s="1"/>
  <c r="BD70" s="1"/>
  <c r="AZ70"/>
  <c r="BJ96"/>
  <c r="BL96"/>
  <c r="BI66"/>
  <c r="BJ66" s="1"/>
  <c r="BJ59" l="1"/>
  <c r="BJ27"/>
  <c r="BP14"/>
  <c r="BM90"/>
  <c r="AZ76"/>
  <c r="AZ125" s="1"/>
  <c r="BM96"/>
  <c r="BO96"/>
  <c r="BR96" s="1"/>
  <c r="BJ87"/>
  <c r="BL87"/>
  <c r="BY35"/>
  <c r="CA35"/>
  <c r="CD35" s="1"/>
  <c r="BX69"/>
  <c r="BY69" s="1"/>
  <c r="BL84"/>
  <c r="BO84" s="1"/>
  <c r="BX85"/>
  <c r="BY85" s="1"/>
  <c r="BV50"/>
  <c r="BX50"/>
  <c r="BS48"/>
  <c r="BU48"/>
  <c r="BM19"/>
  <c r="BO19"/>
  <c r="BM60"/>
  <c r="BO60"/>
  <c r="BL41"/>
  <c r="BO41" s="1"/>
  <c r="BM34"/>
  <c r="BO34"/>
  <c r="BP28"/>
  <c r="BR28"/>
  <c r="BS86"/>
  <c r="BU86"/>
  <c r="BV86" s="1"/>
  <c r="BS46"/>
  <c r="BU46"/>
  <c r="BS89"/>
  <c r="BU89"/>
  <c r="BV89" s="1"/>
  <c r="BP95"/>
  <c r="BR95"/>
  <c r="BC42"/>
  <c r="BF39"/>
  <c r="BG39" s="1"/>
  <c r="BG42" s="1"/>
  <c r="BV51"/>
  <c r="BX51"/>
  <c r="BY51" s="1"/>
  <c r="BM33"/>
  <c r="BO33"/>
  <c r="BR33" s="1"/>
  <c r="BU16"/>
  <c r="BX16" s="1"/>
  <c r="CA16" s="1"/>
  <c r="BC52"/>
  <c r="BF45"/>
  <c r="BG45" s="1"/>
  <c r="BG52" s="1"/>
  <c r="BS57"/>
  <c r="BU57"/>
  <c r="BP13"/>
  <c r="BR13"/>
  <c r="BS94"/>
  <c r="BU94"/>
  <c r="BX94" s="1"/>
  <c r="BM61"/>
  <c r="BO61"/>
  <c r="BS93"/>
  <c r="BU93"/>
  <c r="BV93" s="1"/>
  <c r="BS17"/>
  <c r="BU17"/>
  <c r="BX17" s="1"/>
  <c r="BP49"/>
  <c r="BR49"/>
  <c r="BM15"/>
  <c r="BO15"/>
  <c r="BC21"/>
  <c r="BF12"/>
  <c r="BF55"/>
  <c r="BG55" s="1"/>
  <c r="BG70" s="1"/>
  <c r="BC70"/>
  <c r="BP40"/>
  <c r="BR40"/>
  <c r="BS40" s="1"/>
  <c r="BD24"/>
  <c r="BF24"/>
  <c r="BG24" s="1"/>
  <c r="BG29" s="1"/>
  <c r="BC29"/>
  <c r="BM97"/>
  <c r="BO97"/>
  <c r="BL66"/>
  <c r="BO66" s="1"/>
  <c r="BP90"/>
  <c r="BR90"/>
  <c r="BY83"/>
  <c r="CA83"/>
  <c r="BV69"/>
  <c r="BJ84"/>
  <c r="BV20"/>
  <c r="BX20"/>
  <c r="BP63"/>
  <c r="BR63"/>
  <c r="BV85"/>
  <c r="BR64"/>
  <c r="BU64" s="1"/>
  <c r="BC98"/>
  <c r="BC122" s="1"/>
  <c r="BF82"/>
  <c r="BG82" s="1"/>
  <c r="BP68"/>
  <c r="BR68"/>
  <c r="BS68" s="1"/>
  <c r="BJ97"/>
  <c r="BD32"/>
  <c r="BD36" s="1"/>
  <c r="BC36"/>
  <c r="BF32"/>
  <c r="BG32" s="1"/>
  <c r="BG36" s="1"/>
  <c r="BA36"/>
  <c r="BO92"/>
  <c r="BP92" s="1"/>
  <c r="BS14"/>
  <c r="BU14"/>
  <c r="BV14" s="1"/>
  <c r="BJ19"/>
  <c r="BP26"/>
  <c r="BR26"/>
  <c r="BX91"/>
  <c r="BY91" s="1"/>
  <c r="BJ41"/>
  <c r="BM59"/>
  <c r="BO59"/>
  <c r="BJ58"/>
  <c r="BL58"/>
  <c r="BO58" s="1"/>
  <c r="BR67"/>
  <c r="BU67" s="1"/>
  <c r="BM28"/>
  <c r="BP86"/>
  <c r="BD39"/>
  <c r="BR56"/>
  <c r="BS56" s="1"/>
  <c r="BS51"/>
  <c r="CD62"/>
  <c r="CE62" s="1"/>
  <c r="CG62" s="1"/>
  <c r="J56" i="12" s="1"/>
  <c r="K56" s="1"/>
  <c r="G43" i="10" s="1"/>
  <c r="BO65" i="2"/>
  <c r="BP65" s="1"/>
  <c r="BJ33"/>
  <c r="BV47"/>
  <c r="BX47"/>
  <c r="BS16"/>
  <c r="BD45"/>
  <c r="BR18"/>
  <c r="BU18" s="1"/>
  <c r="BF73"/>
  <c r="BC74"/>
  <c r="BP88"/>
  <c r="BR88"/>
  <c r="BU88" s="1"/>
  <c r="BM27"/>
  <c r="BO27"/>
  <c r="BP27" s="1"/>
  <c r="BP25"/>
  <c r="BR25"/>
  <c r="BA21"/>
  <c r="BA76" s="1"/>
  <c r="BA125" s="1"/>
  <c r="BP33" l="1"/>
  <c r="BV16"/>
  <c r="BY16" s="1"/>
  <c r="BS67"/>
  <c r="BM58"/>
  <c r="BV17"/>
  <c r="BM84"/>
  <c r="CB35"/>
  <c r="BM66"/>
  <c r="BC76"/>
  <c r="BC125" s="1"/>
  <c r="BV94"/>
  <c r="BP96"/>
  <c r="BR27"/>
  <c r="BU27" s="1"/>
  <c r="BS88"/>
  <c r="BG73"/>
  <c r="BI73"/>
  <c r="BF74"/>
  <c r="BS18"/>
  <c r="BD52"/>
  <c r="BY47"/>
  <c r="CA47"/>
  <c r="BR65"/>
  <c r="BS65" s="1"/>
  <c r="BD42"/>
  <c r="BV67"/>
  <c r="BX67"/>
  <c r="BP58"/>
  <c r="BR58"/>
  <c r="BP59"/>
  <c r="BR59"/>
  <c r="BU59" s="1"/>
  <c r="CA91"/>
  <c r="CB91" s="1"/>
  <c r="BR92"/>
  <c r="BS92" s="1"/>
  <c r="BI32"/>
  <c r="BF36"/>
  <c r="BJ32"/>
  <c r="BU68"/>
  <c r="BV68" s="1"/>
  <c r="BF98"/>
  <c r="BF122" s="1"/>
  <c r="BI82"/>
  <c r="BS64"/>
  <c r="BP66"/>
  <c r="BR66"/>
  <c r="BD29"/>
  <c r="BU40"/>
  <c r="BX40" s="1"/>
  <c r="BF70"/>
  <c r="BI55"/>
  <c r="BY17"/>
  <c r="CA17"/>
  <c r="BY94"/>
  <c r="CA94"/>
  <c r="CB94"/>
  <c r="BS13"/>
  <c r="BU13"/>
  <c r="BV13" s="1"/>
  <c r="BV57"/>
  <c r="BX57"/>
  <c r="BY57" s="1"/>
  <c r="CB16"/>
  <c r="CD16"/>
  <c r="CE16" s="1"/>
  <c r="BS33"/>
  <c r="BU33"/>
  <c r="BX33" s="1"/>
  <c r="BI39"/>
  <c r="BF42"/>
  <c r="BS95"/>
  <c r="BU95"/>
  <c r="BX86"/>
  <c r="BY86" s="1"/>
  <c r="BS28"/>
  <c r="BU28"/>
  <c r="BP34"/>
  <c r="BR34"/>
  <c r="BU34" s="1"/>
  <c r="BM41"/>
  <c r="BP60"/>
  <c r="BR60"/>
  <c r="BS60" s="1"/>
  <c r="BP19"/>
  <c r="BR19"/>
  <c r="BV48"/>
  <c r="BX48"/>
  <c r="BY48" s="1"/>
  <c r="BY50"/>
  <c r="CA50"/>
  <c r="CB50" s="1"/>
  <c r="BS96"/>
  <c r="BU96"/>
  <c r="BV96" s="1"/>
  <c r="BS25"/>
  <c r="BU25"/>
  <c r="BV88"/>
  <c r="BX88"/>
  <c r="CA88" s="1"/>
  <c r="BV18"/>
  <c r="BX18"/>
  <c r="B37" i="18"/>
  <c r="K43" i="10"/>
  <c r="BU56" i="2"/>
  <c r="BV56" s="1"/>
  <c r="BS26"/>
  <c r="BU26"/>
  <c r="BX14"/>
  <c r="BY14" s="1"/>
  <c r="BG98"/>
  <c r="BG122" s="1"/>
  <c r="BV64"/>
  <c r="BX64"/>
  <c r="CA64" s="1"/>
  <c r="BS63"/>
  <c r="BU63"/>
  <c r="BV63" s="1"/>
  <c r="BY20"/>
  <c r="CA20"/>
  <c r="CB83"/>
  <c r="CD83"/>
  <c r="BS90"/>
  <c r="BU90"/>
  <c r="BP97"/>
  <c r="BR97"/>
  <c r="BF29"/>
  <c r="BI24"/>
  <c r="BG12"/>
  <c r="BI12"/>
  <c r="BJ12" s="1"/>
  <c r="BJ21" s="1"/>
  <c r="BF21"/>
  <c r="BP15"/>
  <c r="BR15"/>
  <c r="BU15" s="1"/>
  <c r="BS49"/>
  <c r="BU49"/>
  <c r="BX93"/>
  <c r="BY93" s="1"/>
  <c r="BP61"/>
  <c r="BR61"/>
  <c r="BF52"/>
  <c r="BI45"/>
  <c r="CA51"/>
  <c r="BX89"/>
  <c r="BV46"/>
  <c r="BX46"/>
  <c r="BP41"/>
  <c r="BR41"/>
  <c r="BS41" s="1"/>
  <c r="CA85"/>
  <c r="CB85" s="1"/>
  <c r="BP84"/>
  <c r="BR84"/>
  <c r="BU84" s="1"/>
  <c r="CA69"/>
  <c r="CE35"/>
  <c r="CG35" s="1"/>
  <c r="J29" i="12" s="1"/>
  <c r="K29" s="1"/>
  <c r="G20" i="10" s="1"/>
  <c r="BM87" i="2"/>
  <c r="BO87"/>
  <c r="BR87" s="1"/>
  <c r="BP87" l="1"/>
  <c r="BD76"/>
  <c r="BD125" s="1"/>
  <c r="BS15"/>
  <c r="BF76"/>
  <c r="BF125" s="1"/>
  <c r="BV33"/>
  <c r="BY64"/>
  <c r="CG16"/>
  <c r="B14" i="18"/>
  <c r="K20" i="10"/>
  <c r="CD69" i="2"/>
  <c r="CE69" s="1"/>
  <c r="BV84"/>
  <c r="BX84"/>
  <c r="CA89"/>
  <c r="CB89" s="1"/>
  <c r="CD51"/>
  <c r="CE51" s="1"/>
  <c r="BX49"/>
  <c r="BY49" s="1"/>
  <c r="BI21"/>
  <c r="BL12"/>
  <c r="BM12" s="1"/>
  <c r="BJ24"/>
  <c r="BI29"/>
  <c r="BL24"/>
  <c r="BS97"/>
  <c r="BU97"/>
  <c r="BV90"/>
  <c r="BX90"/>
  <c r="CE83"/>
  <c r="CG83" s="1"/>
  <c r="J74" i="12" s="1"/>
  <c r="K74" s="1"/>
  <c r="G10" i="11" s="1"/>
  <c r="CB20" i="2"/>
  <c r="CD20"/>
  <c r="CE20" s="1"/>
  <c r="CB64"/>
  <c r="CD64"/>
  <c r="CE64" s="1"/>
  <c r="BV26"/>
  <c r="BX26"/>
  <c r="BY26" s="1"/>
  <c r="BY18"/>
  <c r="CA18"/>
  <c r="BY88"/>
  <c r="BX96"/>
  <c r="BY96" s="1"/>
  <c r="CA48"/>
  <c r="CB48" s="1"/>
  <c r="BS19"/>
  <c r="BU19"/>
  <c r="BS34"/>
  <c r="CA86"/>
  <c r="CB86" s="1"/>
  <c r="BJ39"/>
  <c r="BL39"/>
  <c r="BI42"/>
  <c r="BY33"/>
  <c r="CA33"/>
  <c r="CA57"/>
  <c r="CD57" s="1"/>
  <c r="CD94"/>
  <c r="CE94" s="1"/>
  <c r="CG94" s="1"/>
  <c r="J86" i="12" s="1"/>
  <c r="K86" s="1"/>
  <c r="G22" i="11" s="1"/>
  <c r="CB17" i="2"/>
  <c r="CD17"/>
  <c r="CE17" s="1"/>
  <c r="CG17" s="1"/>
  <c r="BJ55"/>
  <c r="BI70"/>
  <c r="BL55"/>
  <c r="BM55" s="1"/>
  <c r="BM70" s="1"/>
  <c r="BV40"/>
  <c r="BS66"/>
  <c r="BU66"/>
  <c r="BX66" s="1"/>
  <c r="BX68"/>
  <c r="BY68" s="1"/>
  <c r="BS59"/>
  <c r="BU65"/>
  <c r="BX65" s="1"/>
  <c r="BG74"/>
  <c r="BS27"/>
  <c r="BS87"/>
  <c r="BU87"/>
  <c r="CB69"/>
  <c r="BS84"/>
  <c r="CD85"/>
  <c r="BU41"/>
  <c r="BX41" s="1"/>
  <c r="BY46"/>
  <c r="CA46"/>
  <c r="BY89"/>
  <c r="CB51"/>
  <c r="BJ45"/>
  <c r="BL45"/>
  <c r="BM45" s="1"/>
  <c r="BM52" s="1"/>
  <c r="BI52"/>
  <c r="BS61"/>
  <c r="BU61"/>
  <c r="CA93"/>
  <c r="CB93" s="1"/>
  <c r="BV49"/>
  <c r="BV15"/>
  <c r="BX15"/>
  <c r="BG21"/>
  <c r="BG76" s="1"/>
  <c r="BG125" s="1"/>
  <c r="BX63"/>
  <c r="CA63" s="1"/>
  <c r="CA14"/>
  <c r="CB14" s="1"/>
  <c r="BX56"/>
  <c r="BY56" s="1"/>
  <c r="CB88"/>
  <c r="CD88"/>
  <c r="BV25"/>
  <c r="BX25"/>
  <c r="CD50"/>
  <c r="BU60"/>
  <c r="BX60" s="1"/>
  <c r="BV34"/>
  <c r="BX34"/>
  <c r="BV28"/>
  <c r="BX28"/>
  <c r="BV95"/>
  <c r="BX95"/>
  <c r="BX13"/>
  <c r="BY40"/>
  <c r="CA40"/>
  <c r="BJ82"/>
  <c r="BL82"/>
  <c r="BM82" s="1"/>
  <c r="BM98" s="1"/>
  <c r="BM122" s="1"/>
  <c r="BI98"/>
  <c r="BI122" s="1"/>
  <c r="BJ36"/>
  <c r="BI36"/>
  <c r="BL32"/>
  <c r="BU92"/>
  <c r="BX92" s="1"/>
  <c r="CD91"/>
  <c r="BV59"/>
  <c r="BX59"/>
  <c r="BY59" s="1"/>
  <c r="BS58"/>
  <c r="BU58"/>
  <c r="BY67"/>
  <c r="CA67"/>
  <c r="CB47"/>
  <c r="CD47"/>
  <c r="BJ73"/>
  <c r="BJ74" s="1"/>
  <c r="BI74"/>
  <c r="BL73"/>
  <c r="BV27"/>
  <c r="BX27"/>
  <c r="CG20" l="1"/>
  <c r="BY63"/>
  <c r="BI76"/>
  <c r="BI125" s="1"/>
  <c r="CG51"/>
  <c r="J45" i="12" s="1"/>
  <c r="K45" s="1"/>
  <c r="BV66" i="2"/>
  <c r="CG64"/>
  <c r="J58" i="12" s="1"/>
  <c r="K58" s="1"/>
  <c r="G45" i="10" s="1"/>
  <c r="K45" s="1"/>
  <c r="K22" i="11"/>
  <c r="B58" i="18"/>
  <c r="BM21" i="2"/>
  <c r="BO73"/>
  <c r="BL74"/>
  <c r="BP73"/>
  <c r="BP74" s="1"/>
  <c r="CB67"/>
  <c r="CD67"/>
  <c r="BV58"/>
  <c r="BX58"/>
  <c r="BY58" s="1"/>
  <c r="BY92"/>
  <c r="CA92"/>
  <c r="CB92"/>
  <c r="BJ98"/>
  <c r="BJ122" s="1"/>
  <c r="CA13"/>
  <c r="CB13" s="1"/>
  <c r="BY60"/>
  <c r="CA60"/>
  <c r="BV61"/>
  <c r="BX61"/>
  <c r="BL52"/>
  <c r="BO45"/>
  <c r="CB46"/>
  <c r="CD46"/>
  <c r="CE46" s="1"/>
  <c r="BV41"/>
  <c r="CE85"/>
  <c r="CG85" s="1"/>
  <c r="J76" i="12" s="1"/>
  <c r="K76" s="1"/>
  <c r="G12" i="11" s="1"/>
  <c r="BV65" i="2"/>
  <c r="CA68"/>
  <c r="CB68" s="1"/>
  <c r="BY66"/>
  <c r="CA66"/>
  <c r="BJ70"/>
  <c r="CB57"/>
  <c r="CB33"/>
  <c r="CD33"/>
  <c r="BJ42"/>
  <c r="CD86"/>
  <c r="BV19"/>
  <c r="BX19"/>
  <c r="CA26"/>
  <c r="BY90"/>
  <c r="CA90"/>
  <c r="BV97"/>
  <c r="BX97"/>
  <c r="BM24"/>
  <c r="BM29" s="1"/>
  <c r="BO24"/>
  <c r="BL29"/>
  <c r="BJ29"/>
  <c r="CA49"/>
  <c r="CD89"/>
  <c r="BY27"/>
  <c r="CA27"/>
  <c r="BM73"/>
  <c r="BM74" s="1"/>
  <c r="CE47"/>
  <c r="CG47" s="1"/>
  <c r="J41" i="12" s="1"/>
  <c r="K41" s="1"/>
  <c r="R22" i="10" s="1"/>
  <c r="CA59" i="2"/>
  <c r="CD59" s="1"/>
  <c r="CE91"/>
  <c r="CG91" s="1"/>
  <c r="J82" i="12" s="1"/>
  <c r="K82" s="1"/>
  <c r="G18" i="11" s="1"/>
  <c r="BV92" i="2"/>
  <c r="BM32"/>
  <c r="BO32"/>
  <c r="BL36"/>
  <c r="BO82"/>
  <c r="BP82" s="1"/>
  <c r="BP98" s="1"/>
  <c r="BP122" s="1"/>
  <c r="BL98"/>
  <c r="BL122" s="1"/>
  <c r="CB40"/>
  <c r="CD40"/>
  <c r="BY13"/>
  <c r="BY95"/>
  <c r="CA95"/>
  <c r="CB95" s="1"/>
  <c r="BY28"/>
  <c r="CA28"/>
  <c r="BY34"/>
  <c r="CA34"/>
  <c r="BV60"/>
  <c r="CE50"/>
  <c r="CG50" s="1"/>
  <c r="J44" i="12" s="1"/>
  <c r="K44" s="1"/>
  <c r="O22" i="10" s="1"/>
  <c r="BY25" i="2"/>
  <c r="CA25"/>
  <c r="CB25" s="1"/>
  <c r="CE88"/>
  <c r="CG88" s="1"/>
  <c r="J79" i="12" s="1"/>
  <c r="K79" s="1"/>
  <c r="G15" i="11" s="1"/>
  <c r="CA56" i="2"/>
  <c r="CD14"/>
  <c r="CB63"/>
  <c r="CD63"/>
  <c r="BY15"/>
  <c r="CA15"/>
  <c r="CD93"/>
  <c r="BJ52"/>
  <c r="BY41"/>
  <c r="CA41"/>
  <c r="CB41" s="1"/>
  <c r="BV87"/>
  <c r="BX87"/>
  <c r="BY65"/>
  <c r="CA65"/>
  <c r="BL70"/>
  <c r="BO55"/>
  <c r="BP55" s="1"/>
  <c r="BP70" s="1"/>
  <c r="CE57"/>
  <c r="CG57" s="1"/>
  <c r="J51" i="12" s="1"/>
  <c r="K51" s="1"/>
  <c r="G38" i="10" s="1"/>
  <c r="BM39" i="2"/>
  <c r="BM42" s="1"/>
  <c r="BO39"/>
  <c r="BL42"/>
  <c r="CD48"/>
  <c r="CA96"/>
  <c r="CB18"/>
  <c r="CD18"/>
  <c r="CE18" s="1"/>
  <c r="CG18" s="1"/>
  <c r="K10" i="11"/>
  <c r="B46" i="18"/>
  <c r="BO12" i="2"/>
  <c r="BL21"/>
  <c r="BL76" s="1"/>
  <c r="BL125" s="1"/>
  <c r="BY84"/>
  <c r="CA84"/>
  <c r="CG69"/>
  <c r="J63" i="12" s="1"/>
  <c r="K63" s="1"/>
  <c r="G50" i="10" s="1"/>
  <c r="CG46" i="2" l="1"/>
  <c r="J40" i="12" s="1"/>
  <c r="K40" s="1"/>
  <c r="P22" i="10" s="1"/>
  <c r="P34" s="1"/>
  <c r="B39" i="18"/>
  <c r="B44"/>
  <c r="K50" i="10"/>
  <c r="CD84" i="2"/>
  <c r="CE84" s="1"/>
  <c r="CD96"/>
  <c r="CE96" s="1"/>
  <c r="BP39"/>
  <c r="BP42" s="1"/>
  <c r="BO42"/>
  <c r="BR39"/>
  <c r="BS39" s="1"/>
  <c r="BS42" s="1"/>
  <c r="K38" i="10"/>
  <c r="B32" i="18"/>
  <c r="CD56" i="2"/>
  <c r="CE56" s="1"/>
  <c r="CD34"/>
  <c r="CE34" s="1"/>
  <c r="CB28"/>
  <c r="CD28"/>
  <c r="BM36"/>
  <c r="B54" i="18"/>
  <c r="K18" i="11"/>
  <c r="CE59" i="2"/>
  <c r="CD27"/>
  <c r="CE27" s="1"/>
  <c r="CD49"/>
  <c r="CE49"/>
  <c r="BJ76"/>
  <c r="BJ125" s="1"/>
  <c r="BP24"/>
  <c r="BR24"/>
  <c r="BO29"/>
  <c r="BY97"/>
  <c r="CA97"/>
  <c r="CB97" s="1"/>
  <c r="CB90"/>
  <c r="CD90"/>
  <c r="CD26"/>
  <c r="CE26" s="1"/>
  <c r="CB66"/>
  <c r="CD66"/>
  <c r="CE66" s="1"/>
  <c r="B48" i="18"/>
  <c r="K12" i="11"/>
  <c r="P29" i="10"/>
  <c r="P28"/>
  <c r="CB60" i="2"/>
  <c r="CD60"/>
  <c r="CE60" s="1"/>
  <c r="BO74"/>
  <c r="BR73"/>
  <c r="BM76"/>
  <c r="BM125" s="1"/>
  <c r="CB84"/>
  <c r="BP12"/>
  <c r="BR12"/>
  <c r="BO21"/>
  <c r="CB96"/>
  <c r="CE48"/>
  <c r="CG48" s="1"/>
  <c r="J42" i="12" s="1"/>
  <c r="K42" s="1"/>
  <c r="S22" i="10" s="1"/>
  <c r="BO70" i="2"/>
  <c r="BR55"/>
  <c r="CB65"/>
  <c r="CD65"/>
  <c r="BY87"/>
  <c r="CA87"/>
  <c r="CB87" s="1"/>
  <c r="CD41"/>
  <c r="CE41" s="1"/>
  <c r="CG41" s="1"/>
  <c r="J35" i="12" s="1"/>
  <c r="K35" s="1"/>
  <c r="G23" i="10" s="1"/>
  <c r="CE93" i="2"/>
  <c r="CG93" s="1"/>
  <c r="J85" i="12" s="1"/>
  <c r="K85" s="1"/>
  <c r="G21" i="11" s="1"/>
  <c r="CB15" i="2"/>
  <c r="CD15"/>
  <c r="CE15" s="1"/>
  <c r="CG15" s="1"/>
  <c r="CE63"/>
  <c r="CG63" s="1"/>
  <c r="J57" i="12" s="1"/>
  <c r="K57" s="1"/>
  <c r="G44" i="10" s="1"/>
  <c r="CE14" i="2"/>
  <c r="CG14" s="1"/>
  <c r="CB56"/>
  <c r="K15" i="11"/>
  <c r="B51" i="18"/>
  <c r="CD25" i="2"/>
  <c r="CE25" s="1"/>
  <c r="CG25" s="1"/>
  <c r="J20" i="12" s="1"/>
  <c r="K20" s="1"/>
  <c r="G14" i="10" s="1"/>
  <c r="O29"/>
  <c r="O32"/>
  <c r="O33"/>
  <c r="O27"/>
  <c r="O26"/>
  <c r="O25"/>
  <c r="O30"/>
  <c r="O31"/>
  <c r="O34"/>
  <c r="O24"/>
  <c r="O35"/>
  <c r="O28"/>
  <c r="CB34" i="2"/>
  <c r="CD95"/>
  <c r="CE40"/>
  <c r="CG40" s="1"/>
  <c r="J34" i="12" s="1"/>
  <c r="K34" s="1"/>
  <c r="G22" i="10" s="1"/>
  <c r="BR82" i="2"/>
  <c r="BO98"/>
  <c r="BO122" s="1"/>
  <c r="BP32"/>
  <c r="BP36" s="1"/>
  <c r="BR32"/>
  <c r="BO36"/>
  <c r="CB59"/>
  <c r="R30" i="10"/>
  <c r="R24"/>
  <c r="R28"/>
  <c r="R29"/>
  <c r="R35"/>
  <c r="R33"/>
  <c r="R31"/>
  <c r="R32"/>
  <c r="R34"/>
  <c r="R25"/>
  <c r="R27"/>
  <c r="R26"/>
  <c r="CB27" i="2"/>
  <c r="CE89"/>
  <c r="CG89" s="1"/>
  <c r="J80" i="12" s="1"/>
  <c r="K80" s="1"/>
  <c r="G16" i="11" s="1"/>
  <c r="CB49" i="2"/>
  <c r="CB26"/>
  <c r="BY19"/>
  <c r="CA19"/>
  <c r="CE86"/>
  <c r="CG86" s="1"/>
  <c r="J77" i="12" s="1"/>
  <c r="K77" s="1"/>
  <c r="G13" i="11" s="1"/>
  <c r="CE33" i="2"/>
  <c r="CG33" s="1"/>
  <c r="J27" i="12" s="1"/>
  <c r="K27" s="1"/>
  <c r="G18" i="10" s="1"/>
  <c r="CD68" i="2"/>
  <c r="CE68" s="1"/>
  <c r="CG68" s="1"/>
  <c r="J62" i="12" s="1"/>
  <c r="K62" s="1"/>
  <c r="G49" i="10" s="1"/>
  <c r="BP45" i="2"/>
  <c r="BO52"/>
  <c r="BR45"/>
  <c r="BY61"/>
  <c r="CA61"/>
  <c r="CD13"/>
  <c r="CE13" s="1"/>
  <c r="CG13" s="1"/>
  <c r="J13" i="12" s="1"/>
  <c r="K13" s="1"/>
  <c r="G10" i="10" s="1"/>
  <c r="CD92" i="2"/>
  <c r="CE92" s="1"/>
  <c r="CG92" s="1"/>
  <c r="J84" i="12" s="1"/>
  <c r="K84" s="1"/>
  <c r="G20" i="11" s="1"/>
  <c r="CA58" i="2"/>
  <c r="CD58" s="1"/>
  <c r="CE67"/>
  <c r="CG67" s="1"/>
  <c r="J61" i="12" s="1"/>
  <c r="K61" s="1"/>
  <c r="G48" i="10" s="1"/>
  <c r="P32" l="1"/>
  <c r="CG66" i="2"/>
  <c r="J60" i="12" s="1"/>
  <c r="K60" s="1"/>
  <c r="G47" i="10" s="1"/>
  <c r="P24"/>
  <c r="P25"/>
  <c r="P27"/>
  <c r="P30"/>
  <c r="P35"/>
  <c r="P31"/>
  <c r="P33"/>
  <c r="P26"/>
  <c r="BO76" i="2"/>
  <c r="CG60"/>
  <c r="J54" i="12" s="1"/>
  <c r="K54" s="1"/>
  <c r="G41" i="10" s="1"/>
  <c r="B35" i="18" s="1"/>
  <c r="CG34" i="2"/>
  <c r="J28" i="12" s="1"/>
  <c r="K28" s="1"/>
  <c r="G19" i="10" s="1"/>
  <c r="B13" i="18" s="1"/>
  <c r="CG26" i="2"/>
  <c r="CG56"/>
  <c r="J50" i="12" s="1"/>
  <c r="K50" s="1"/>
  <c r="G37" i="10" s="1"/>
  <c r="B31" i="18" s="1"/>
  <c r="K19" i="10"/>
  <c r="K48"/>
  <c r="B42" i="18"/>
  <c r="CE58" i="2"/>
  <c r="K20" i="11"/>
  <c r="B56" i="18"/>
  <c r="B4"/>
  <c r="K10" i="10"/>
  <c r="CD61" i="2"/>
  <c r="CE61" s="1"/>
  <c r="BS45"/>
  <c r="BS52" s="1"/>
  <c r="BU45"/>
  <c r="BR52"/>
  <c r="BP52"/>
  <c r="B43" i="18"/>
  <c r="K49" i="10"/>
  <c r="K18"/>
  <c r="B12" i="18"/>
  <c r="B49"/>
  <c r="K13" i="11"/>
  <c r="CD19" i="2"/>
  <c r="CE19" s="1"/>
  <c r="B52" i="18"/>
  <c r="K16" i="11"/>
  <c r="R36" i="10"/>
  <c r="BS32" i="2"/>
  <c r="BS36" s="1"/>
  <c r="BR36"/>
  <c r="BU32"/>
  <c r="B16" i="18"/>
  <c r="K22" i="10"/>
  <c r="O36"/>
  <c r="B8" i="18"/>
  <c r="K14" i="10"/>
  <c r="K23"/>
  <c r="B17" i="18"/>
  <c r="BS55" i="2"/>
  <c r="BS70" s="1"/>
  <c r="BU55"/>
  <c r="BV55" s="1"/>
  <c r="BV70" s="1"/>
  <c r="BR70"/>
  <c r="S33" i="10"/>
  <c r="S35"/>
  <c r="S27"/>
  <c r="S34"/>
  <c r="S26"/>
  <c r="S29"/>
  <c r="S30"/>
  <c r="S28"/>
  <c r="S31"/>
  <c r="S32"/>
  <c r="S25"/>
  <c r="S24"/>
  <c r="BO125" i="2"/>
  <c r="BU12"/>
  <c r="BR21"/>
  <c r="P36" i="10"/>
  <c r="CE90" i="2"/>
  <c r="CG90" s="1"/>
  <c r="BS24"/>
  <c r="BS29" s="1"/>
  <c r="BU24"/>
  <c r="BR29"/>
  <c r="CE28"/>
  <c r="CG28" s="1"/>
  <c r="J21" i="12" s="1"/>
  <c r="K21" s="1"/>
  <c r="G15" i="10" s="1"/>
  <c r="BR42" i="2"/>
  <c r="BU39"/>
  <c r="CB58"/>
  <c r="CB61"/>
  <c r="CB19"/>
  <c r="BS82"/>
  <c r="BS98" s="1"/>
  <c r="BS122" s="1"/>
  <c r="BR98"/>
  <c r="BR122" s="1"/>
  <c r="BU82"/>
  <c r="CE95"/>
  <c r="CG95" s="1"/>
  <c r="J87" i="12" s="1"/>
  <c r="K87" s="1"/>
  <c r="G23" i="11" s="1"/>
  <c r="J14" i="12"/>
  <c r="K14" s="1"/>
  <c r="G11" i="10" s="1"/>
  <c r="B38" i="18"/>
  <c r="K44" i="10"/>
  <c r="K21" i="11"/>
  <c r="B57" i="18"/>
  <c r="CD87" i="2"/>
  <c r="CE65"/>
  <c r="CG65" s="1"/>
  <c r="J59" i="12" s="1"/>
  <c r="K59" s="1"/>
  <c r="G46" i="10" s="1"/>
  <c r="BS12" i="2"/>
  <c r="BP21"/>
  <c r="BS73"/>
  <c r="BS74" s="1"/>
  <c r="BU73"/>
  <c r="BR74"/>
  <c r="BV73"/>
  <c r="BV74" s="1"/>
  <c r="K47" i="10"/>
  <c r="B41" i="18"/>
  <c r="CD97" i="2"/>
  <c r="BP29"/>
  <c r="CG49"/>
  <c r="J43" i="12" s="1"/>
  <c r="K43" s="1"/>
  <c r="Q22" i="10" s="1"/>
  <c r="CG27" i="2"/>
  <c r="J22" i="12" s="1"/>
  <c r="K22" s="1"/>
  <c r="G16" i="10" s="1"/>
  <c r="CG59" i="2"/>
  <c r="J53" i="12" s="1"/>
  <c r="K53" s="1"/>
  <c r="G40" i="10" s="1"/>
  <c r="CG96" i="2"/>
  <c r="J88" i="12" s="1"/>
  <c r="K88" s="1"/>
  <c r="G24" i="11" s="1"/>
  <c r="CG84" i="2"/>
  <c r="J75" i="12" s="1"/>
  <c r="K75" s="1"/>
  <c r="G11" i="11" s="1"/>
  <c r="K41" i="10" l="1"/>
  <c r="K37"/>
  <c r="BR76" i="2"/>
  <c r="BR125" s="1"/>
  <c r="CG19"/>
  <c r="J15" i="12" s="1"/>
  <c r="K15" s="1"/>
  <c r="G12" i="10" s="1"/>
  <c r="K12" s="1"/>
  <c r="BP76" i="2"/>
  <c r="BP125" s="1"/>
  <c r="S36" i="10"/>
  <c r="B9" i="18"/>
  <c r="K15" i="10"/>
  <c r="BS21" i="2"/>
  <c r="BS76" s="1"/>
  <c r="BS125" s="1"/>
  <c r="K46" i="10"/>
  <c r="B40" i="18"/>
  <c r="B59"/>
  <c r="K23" i="11"/>
  <c r="BU42" i="2"/>
  <c r="BX39"/>
  <c r="BY39" s="1"/>
  <c r="BY42" s="1"/>
  <c r="BV24"/>
  <c r="BU29"/>
  <c r="BX24"/>
  <c r="BV12"/>
  <c r="BU21"/>
  <c r="BX12"/>
  <c r="BY12" s="1"/>
  <c r="BU70"/>
  <c r="BX55"/>
  <c r="BY55" s="1"/>
  <c r="BY70" s="1"/>
  <c r="BV32"/>
  <c r="BV36" s="1"/>
  <c r="BU36"/>
  <c r="BX32"/>
  <c r="B47" i="18"/>
  <c r="K11" i="11"/>
  <c r="K40" i="10"/>
  <c r="B34" i="18"/>
  <c r="Q35" i="10"/>
  <c r="K35" s="1"/>
  <c r="Q34"/>
  <c r="K34" s="1"/>
  <c r="Q29"/>
  <c r="K29" s="1"/>
  <c r="Q28"/>
  <c r="K28" s="1"/>
  <c r="Q32"/>
  <c r="K32" s="1"/>
  <c r="Q31"/>
  <c r="K31" s="1"/>
  <c r="Q25"/>
  <c r="K25" s="1"/>
  <c r="Q26"/>
  <c r="K26" s="1"/>
  <c r="Q27"/>
  <c r="K27" s="1"/>
  <c r="Q24"/>
  <c r="Q33"/>
  <c r="K33" s="1"/>
  <c r="Q30"/>
  <c r="K30" s="1"/>
  <c r="BX73" i="2"/>
  <c r="BU74"/>
  <c r="B60" i="18"/>
  <c r="K24" i="11"/>
  <c r="K16" i="10"/>
  <c r="B10" i="18"/>
  <c r="CE97" i="2"/>
  <c r="CG97" s="1"/>
  <c r="J81" i="12" s="1"/>
  <c r="K81" s="1"/>
  <c r="G17" i="11" s="1"/>
  <c r="CE87" i="2"/>
  <c r="CG87" s="1"/>
  <c r="J78" i="12" s="1"/>
  <c r="K78" s="1"/>
  <c r="G14" i="11" s="1"/>
  <c r="B5" i="18"/>
  <c r="K11" i="10"/>
  <c r="BV82" i="2"/>
  <c r="BV98" s="1"/>
  <c r="BV122" s="1"/>
  <c r="BU98"/>
  <c r="BU122" s="1"/>
  <c r="BX82"/>
  <c r="BY82" s="1"/>
  <c r="BY98" s="1"/>
  <c r="BY122" s="1"/>
  <c r="BV39"/>
  <c r="BV45"/>
  <c r="BV52" s="1"/>
  <c r="BU52"/>
  <c r="BX45"/>
  <c r="BY45" s="1"/>
  <c r="BY52" s="1"/>
  <c r="CG61"/>
  <c r="J55" i="12" s="1"/>
  <c r="K55" s="1"/>
  <c r="G42" i="10" s="1"/>
  <c r="CG58" i="2"/>
  <c r="J52" i="12" s="1"/>
  <c r="K52" s="1"/>
  <c r="G39" i="10" s="1"/>
  <c r="B6" i="18" l="1"/>
  <c r="BU76" i="2"/>
  <c r="BU125" s="1"/>
  <c r="B36" i="18"/>
  <c r="K42" i="10"/>
  <c r="BX52" i="2"/>
  <c r="CA45"/>
  <c r="BV42"/>
  <c r="CA82"/>
  <c r="BX98"/>
  <c r="BX122" s="1"/>
  <c r="CB82"/>
  <c r="CB98" s="1"/>
  <c r="CB122" s="1"/>
  <c r="B50" i="18"/>
  <c r="K14" i="11"/>
  <c r="BY32" i="2"/>
  <c r="BY36" s="1"/>
  <c r="CA32"/>
  <c r="BX36"/>
  <c r="CA55"/>
  <c r="BX70"/>
  <c r="CA12"/>
  <c r="BX21"/>
  <c r="BV21"/>
  <c r="BY24"/>
  <c r="BY29" s="1"/>
  <c r="CA24"/>
  <c r="BX29"/>
  <c r="BV29"/>
  <c r="BX42"/>
  <c r="CA39"/>
  <c r="CB39" s="1"/>
  <c r="CB42" s="1"/>
  <c r="K39" i="10"/>
  <c r="B33" i="18"/>
  <c r="B53"/>
  <c r="K17" i="11"/>
  <c r="BY73" i="2"/>
  <c r="BY74" s="1"/>
  <c r="CA73"/>
  <c r="BX74"/>
  <c r="K24" i="10"/>
  <c r="Q36"/>
  <c r="BY21" i="2"/>
  <c r="BV76" l="1"/>
  <c r="BV125" s="1"/>
  <c r="BY76"/>
  <c r="BY125" s="1"/>
  <c r="BX76"/>
  <c r="BX125" s="1"/>
  <c r="CB73"/>
  <c r="CB74" s="1"/>
  <c r="CA74"/>
  <c r="CD73"/>
  <c r="CE73" s="1"/>
  <c r="CB24"/>
  <c r="CB29" s="1"/>
  <c r="CD24"/>
  <c r="CA29"/>
  <c r="CB55"/>
  <c r="CB70" s="1"/>
  <c r="CD55"/>
  <c r="CA70"/>
  <c r="CB32"/>
  <c r="CB36" s="1"/>
  <c r="CD32"/>
  <c r="CE32" s="1"/>
  <c r="CA36"/>
  <c r="CA98"/>
  <c r="CA122" s="1"/>
  <c r="CD82"/>
  <c r="CD39"/>
  <c r="CE39" s="1"/>
  <c r="CA42"/>
  <c r="CB12"/>
  <c r="CA21"/>
  <c r="CD12"/>
  <c r="CB45"/>
  <c r="CB52" s="1"/>
  <c r="CA52"/>
  <c r="CA76" s="1"/>
  <c r="CA125" s="1"/>
  <c r="CD45"/>
  <c r="CE45" s="1"/>
  <c r="CE74" l="1"/>
  <c r="CG73"/>
  <c r="CG74" s="1"/>
  <c r="CE52"/>
  <c r="CG45"/>
  <c r="CD52"/>
  <c r="CE12"/>
  <c r="CD21"/>
  <c r="CB21"/>
  <c r="CB76" s="1"/>
  <c r="CB125" s="1"/>
  <c r="CE42"/>
  <c r="CG39"/>
  <c r="CD42"/>
  <c r="CE82"/>
  <c r="CD98"/>
  <c r="CD122" s="1"/>
  <c r="CE55"/>
  <c r="CD70"/>
  <c r="CE36"/>
  <c r="CG32"/>
  <c r="CD36"/>
  <c r="CE24"/>
  <c r="CD29"/>
  <c r="CD74"/>
  <c r="CD76" l="1"/>
  <c r="CD125" s="1"/>
  <c r="CG36"/>
  <c r="J26" i="12"/>
  <c r="CG52" i="2"/>
  <c r="J39" i="12"/>
  <c r="CG42" i="2"/>
  <c r="J33" i="12"/>
  <c r="CE29" i="2"/>
  <c r="CG24"/>
  <c r="CE70"/>
  <c r="CE76" s="1"/>
  <c r="CE125" s="1"/>
  <c r="CG55"/>
  <c r="CE98"/>
  <c r="CE122" s="1"/>
  <c r="CG82"/>
  <c r="CE21"/>
  <c r="CG12"/>
  <c r="CG21" l="1"/>
  <c r="J12" i="12"/>
  <c r="J73"/>
  <c r="CG98" i="2"/>
  <c r="CG122" s="1"/>
  <c r="J30" i="12"/>
  <c r="K26"/>
  <c r="J49"/>
  <c r="CG70" i="2"/>
  <c r="J19" i="12"/>
  <c r="CG29" i="2"/>
  <c r="J36" i="12"/>
  <c r="K33"/>
  <c r="J46"/>
  <c r="K39"/>
  <c r="CG76" i="2" l="1"/>
  <c r="CG125" s="1"/>
  <c r="CG127" s="1"/>
  <c r="K36" i="12"/>
  <c r="G21" i="10"/>
  <c r="K46" i="12"/>
  <c r="N22" i="10"/>
  <c r="J23" i="12"/>
  <c r="K19"/>
  <c r="K49"/>
  <c r="J64"/>
  <c r="K30"/>
  <c r="G17" i="10"/>
  <c r="K73" i="12"/>
  <c r="J89"/>
  <c r="J113" s="1"/>
  <c r="K12"/>
  <c r="J16"/>
  <c r="J67" s="1"/>
  <c r="J115" s="1"/>
  <c r="J127" s="1"/>
  <c r="K16" l="1"/>
  <c r="G9" i="10"/>
  <c r="G36"/>
  <c r="K64" i="12"/>
  <c r="N30" i="10"/>
  <c r="G30" s="1"/>
  <c r="B24" i="18" s="1"/>
  <c r="N28" i="10"/>
  <c r="G28" s="1"/>
  <c r="B22" i="18" s="1"/>
  <c r="N31" i="10"/>
  <c r="G31" s="1"/>
  <c r="B25" i="18" s="1"/>
  <c r="N35" i="10"/>
  <c r="G35" s="1"/>
  <c r="B29" i="18" s="1"/>
  <c r="N26" i="10"/>
  <c r="G26" s="1"/>
  <c r="B20" i="18" s="1"/>
  <c r="N27" i="10"/>
  <c r="G27" s="1"/>
  <c r="B21" i="18" s="1"/>
  <c r="N24" i="10"/>
  <c r="N25"/>
  <c r="G25" s="1"/>
  <c r="B19" i="18" s="1"/>
  <c r="N34" i="10"/>
  <c r="G34" s="1"/>
  <c r="B28" i="18" s="1"/>
  <c r="N33" i="10"/>
  <c r="G33" s="1"/>
  <c r="B27" i="18" s="1"/>
  <c r="N32" i="10"/>
  <c r="G32" s="1"/>
  <c r="B26" i="18" s="1"/>
  <c r="N29" i="10"/>
  <c r="G29" s="1"/>
  <c r="B23" i="18" s="1"/>
  <c r="K89" i="12"/>
  <c r="K113" s="1"/>
  <c r="G9" i="11"/>
  <c r="K17" i="10"/>
  <c r="B11" i="18"/>
  <c r="G13" i="10"/>
  <c r="K23" i="12"/>
  <c r="K67" s="1"/>
  <c r="K115" s="1"/>
  <c r="K127" s="1"/>
  <c r="K21" i="10"/>
  <c r="B15" i="18"/>
  <c r="K13" i="10" l="1"/>
  <c r="B7" i="18"/>
  <c r="N36" i="10"/>
  <c r="G24"/>
  <c r="B30" i="18"/>
  <c r="K36" i="10"/>
  <c r="K9" i="11"/>
  <c r="K38" s="1"/>
  <c r="G38"/>
  <c r="B45" i="18"/>
  <c r="K9" i="10"/>
  <c r="K51" s="1"/>
  <c r="B3" i="18"/>
  <c r="K40" i="11" l="1"/>
  <c r="G51" i="10"/>
  <c r="G40" i="11" s="1"/>
  <c r="B18" i="18"/>
  <c r="B74" s="1"/>
  <c r="V147" i="8" l="1" a="1"/>
  <c r="V147" s="1"/>
  <c r="B75" i="18"/>
  <c r="V190" i="8" a="1"/>
  <c r="V190" s="1"/>
  <c r="I161" a="1"/>
  <c r="I161" s="1"/>
  <c r="Y207" a="1"/>
  <c r="Y207" s="1"/>
  <c r="AB172" a="1"/>
  <c r="AB172" s="1"/>
  <c r="N158" a="1"/>
  <c r="N158" s="1"/>
  <c r="AA199" a="1"/>
  <c r="AA199" s="1"/>
  <c r="AD190" a="1"/>
  <c r="AD190" s="1"/>
  <c r="Q198" a="1"/>
  <c r="Q198" s="1"/>
  <c r="I141" a="1"/>
  <c r="I141" s="1"/>
  <c r="Y206" a="1"/>
  <c r="Y206" s="1"/>
  <c r="Z196" a="1"/>
  <c r="Z196" s="1"/>
  <c r="H160" a="1"/>
  <c r="H160" s="1"/>
  <c r="AD143" a="1"/>
  <c r="AD143" s="1"/>
  <c r="M203" a="1"/>
  <c r="M203" s="1"/>
  <c r="W173" a="1"/>
  <c r="W173" s="1"/>
  <c r="Z156" a="1"/>
  <c r="Z156" s="1"/>
  <c r="G161" a="1"/>
  <c r="G161" s="1"/>
  <c r="J145" a="1"/>
  <c r="J145" s="1"/>
  <c r="O143" a="1"/>
  <c r="O143" s="1"/>
  <c r="AD162" a="1"/>
  <c r="AD162" s="1"/>
  <c r="S149" a="1"/>
  <c r="S149" s="1"/>
  <c r="O190" a="1"/>
  <c r="O190" s="1"/>
  <c r="S205" a="1"/>
  <c r="S205" s="1"/>
  <c r="G189" a="1"/>
  <c r="G189" s="1"/>
  <c r="M181" a="1"/>
  <c r="M181" s="1"/>
  <c r="V142" a="1"/>
  <c r="V142" s="1"/>
  <c r="H175" a="1"/>
  <c r="H175" s="1"/>
  <c r="O178" a="1"/>
  <c r="O178" s="1"/>
  <c r="J150" a="1"/>
  <c r="J150" s="1"/>
  <c r="T205" a="1"/>
  <c r="T205" s="1"/>
  <c r="Z197" a="1"/>
  <c r="Z197" s="1"/>
  <c r="L137" a="1"/>
  <c r="L137" s="1"/>
  <c r="G193" a="1"/>
  <c r="G193" s="1"/>
  <c r="X157" a="1"/>
  <c r="X157" s="1"/>
  <c r="N152" a="1"/>
  <c r="N152" s="1"/>
  <c r="K184" a="1"/>
  <c r="K184" s="1"/>
  <c r="M170" a="1"/>
  <c r="M170" s="1"/>
  <c r="AE167" a="1"/>
  <c r="AE167" s="1"/>
  <c r="Z167" a="1"/>
  <c r="Z167" s="1"/>
  <c r="R146" a="1"/>
  <c r="R146" s="1"/>
  <c r="AA188" a="1"/>
  <c r="AA188" s="1"/>
  <c r="R182" a="1"/>
  <c r="R182" s="1"/>
  <c r="N148" a="1"/>
  <c r="N148" s="1"/>
  <c r="P168" a="1"/>
  <c r="P168" s="1"/>
  <c r="AA168" a="1"/>
  <c r="AA168" s="1"/>
  <c r="P145" a="1"/>
  <c r="P145" s="1"/>
  <c r="X201" a="1"/>
  <c r="X201" s="1"/>
  <c r="P171" a="1"/>
  <c r="P171" s="1"/>
  <c r="G163" a="1"/>
  <c r="G163" s="1"/>
  <c r="AC193" a="1"/>
  <c r="AC193" s="1"/>
  <c r="I144" a="1"/>
  <c r="I144" s="1"/>
  <c r="K187" a="1"/>
  <c r="K187" s="1"/>
  <c r="S206" a="1"/>
  <c r="S206" s="1"/>
  <c r="T151" a="1"/>
  <c r="T151" s="1"/>
  <c r="AD179" a="1"/>
  <c r="AD179" s="1"/>
  <c r="U171" a="1"/>
  <c r="U171" s="1"/>
  <c r="W187" a="1"/>
  <c r="W187" s="1"/>
  <c r="Q147" a="1"/>
  <c r="Q147" s="1"/>
  <c r="Z172" a="1"/>
  <c r="Z172" s="1"/>
  <c r="O175" a="1"/>
  <c r="O175" s="1"/>
  <c r="I178" a="1"/>
  <c r="I178" s="1"/>
  <c r="W137" a="1"/>
  <c r="W137" s="1"/>
  <c r="Q143" a="1"/>
  <c r="Q143" s="1"/>
  <c r="AB155" a="1"/>
  <c r="AB155" s="1"/>
  <c r="X151" a="1"/>
  <c r="X151" s="1"/>
  <c r="R142" a="1"/>
  <c r="R142" s="1"/>
  <c r="M151" a="1"/>
  <c r="M151" s="1"/>
  <c r="T168" a="1"/>
  <c r="T168" s="1"/>
  <c r="R140" a="1"/>
  <c r="R140" s="1"/>
  <c r="M201" a="1"/>
  <c r="M201" s="1"/>
  <c r="T136" a="1"/>
  <c r="T136" s="1"/>
  <c r="U149" a="1"/>
  <c r="U149" s="1"/>
  <c r="J202" a="1"/>
  <c r="J202" s="1"/>
  <c r="Q200" a="1"/>
  <c r="Q200" s="1"/>
  <c r="R158" a="1"/>
  <c r="R158" s="1"/>
  <c r="I199" a="1"/>
  <c r="I199" s="1"/>
  <c r="P191" a="1"/>
  <c r="P191" s="1"/>
  <c r="K164" a="1"/>
  <c r="K164" s="1"/>
  <c r="AE146" a="1"/>
  <c r="AE146" s="1"/>
  <c r="R148" a="1"/>
  <c r="R148" s="1"/>
  <c r="R198" a="1"/>
  <c r="R198" s="1"/>
  <c r="L161" a="1"/>
  <c r="L161" s="1"/>
  <c r="X204" a="1"/>
  <c r="X204" s="1"/>
  <c r="Z153" a="1"/>
  <c r="Z153" s="1"/>
  <c r="AE148" a="1"/>
  <c r="AE148" s="1"/>
  <c r="Q202" a="1"/>
  <c r="Q202" s="1"/>
  <c r="J205" a="1"/>
  <c r="J205" s="1"/>
  <c r="J161" a="1"/>
  <c r="J161" s="1"/>
  <c r="S157" a="1"/>
  <c r="S157" s="1"/>
  <c r="G136" a="1"/>
  <c r="G136" s="1"/>
  <c r="H172" a="1"/>
  <c r="H172" s="1"/>
  <c r="T201" a="1"/>
  <c r="T201" s="1"/>
  <c r="H136" a="1"/>
  <c r="H136" s="1"/>
  <c r="Z201" a="1"/>
  <c r="Z201" s="1"/>
  <c r="S170" a="1"/>
  <c r="S170" s="1"/>
  <c r="X137" a="1"/>
  <c r="X137" s="1"/>
  <c r="I203" a="1"/>
  <c r="I203" s="1"/>
  <c r="U188" a="1"/>
  <c r="U188" s="1"/>
  <c r="J159" a="1"/>
  <c r="J159" s="1"/>
  <c r="P201" a="1"/>
  <c r="P201" s="1"/>
  <c r="J203" a="1"/>
  <c r="J203" s="1"/>
  <c r="U159" a="1"/>
  <c r="U159" s="1"/>
  <c r="K150" a="1"/>
  <c r="K150" s="1"/>
  <c r="AC142" a="1"/>
  <c r="AC142" s="1"/>
  <c r="AC182" a="1"/>
  <c r="AC182" s="1"/>
  <c r="Q167" a="1"/>
  <c r="Q167" s="1"/>
  <c r="O159" a="1"/>
  <c r="O159" s="1"/>
  <c r="V150" a="1"/>
  <c r="V150" s="1"/>
  <c r="Y205" a="1"/>
  <c r="Y205" s="1"/>
  <c r="P193" a="1"/>
  <c r="P193" s="1"/>
  <c r="AB170" a="1"/>
  <c r="AB170" s="1"/>
  <c r="Y183" a="1"/>
  <c r="Y183" s="1"/>
  <c r="M169" a="1"/>
  <c r="M169" s="1"/>
  <c r="N197" a="1"/>
  <c r="N197" s="1"/>
  <c r="G146" a="1"/>
  <c r="G146" s="1"/>
  <c r="V205" a="1"/>
  <c r="V205" s="1"/>
  <c r="X144" a="1"/>
  <c r="X144" s="1"/>
  <c r="M194" a="1"/>
  <c r="M194" s="1"/>
  <c r="L206" a="1"/>
  <c r="L206" s="1"/>
  <c r="V183" a="1"/>
  <c r="V183" s="1"/>
  <c r="AE171" a="1"/>
  <c r="AE171" s="1"/>
  <c r="U151" a="1"/>
  <c r="U151" s="1"/>
  <c r="AB146" a="1"/>
  <c r="AB146" s="1"/>
  <c r="J166" a="1"/>
  <c r="J166" s="1"/>
  <c r="K140" a="1"/>
  <c r="K140" s="1"/>
  <c r="X167" a="1"/>
  <c r="X167" s="1"/>
  <c r="X187" a="1"/>
  <c r="X187" s="1"/>
  <c r="Y139" a="1"/>
  <c r="Y139" s="1"/>
  <c r="AC194" a="1"/>
  <c r="AC194" s="1"/>
  <c r="H152" a="1"/>
  <c r="H152" s="1"/>
  <c r="Y190" a="1"/>
  <c r="Y190" s="1"/>
  <c r="Q177" a="1"/>
  <c r="Q177" s="1"/>
  <c r="K182" a="1"/>
  <c r="K182" s="1"/>
  <c r="R196" a="1"/>
  <c r="R196" s="1"/>
  <c r="AA176" a="1"/>
  <c r="AA176" s="1"/>
  <c r="V181" a="1"/>
  <c r="V181" s="1"/>
  <c r="Y164" a="1"/>
  <c r="Y164" s="1"/>
  <c r="Z168" a="1"/>
  <c r="Z168" s="1"/>
  <c r="W170" a="1"/>
  <c r="W170" s="1"/>
  <c r="J143" a="1"/>
  <c r="J143" s="1"/>
  <c r="AD155" a="1"/>
  <c r="AD155" s="1"/>
  <c r="J186" a="1"/>
  <c r="J186" s="1"/>
  <c r="L172" a="1"/>
  <c r="L172" s="1"/>
  <c r="I136" a="1"/>
  <c r="I136" s="1"/>
  <c r="M197" a="1"/>
  <c r="M197" s="1"/>
  <c r="AD148" a="1"/>
  <c r="AD148" s="1"/>
  <c r="M206" a="1"/>
  <c r="M206" s="1"/>
  <c r="M154" a="1"/>
  <c r="M154" s="1"/>
  <c r="P174" a="1"/>
  <c r="P174" s="1"/>
  <c r="R155" a="1"/>
  <c r="R155" s="1"/>
  <c r="T170" a="1"/>
  <c r="T170" s="1"/>
  <c r="G204" a="1"/>
  <c r="G204" s="1"/>
  <c r="W188" a="1"/>
  <c r="W188" s="1"/>
  <c r="J177" a="1"/>
  <c r="J177" s="1"/>
  <c r="Q173" a="1"/>
  <c r="Q173" s="1"/>
  <c r="S202" a="1"/>
  <c r="S202" s="1"/>
  <c r="AE180" a="1"/>
  <c r="AE180" s="1"/>
  <c r="N207" a="1"/>
  <c r="N207" s="1"/>
  <c r="P143" a="1"/>
  <c r="P143" s="1"/>
  <c r="R180" a="1"/>
  <c r="R180" s="1"/>
  <c r="S180" a="1"/>
  <c r="S180" s="1"/>
  <c r="S151" a="1"/>
  <c r="S151" s="1"/>
  <c r="S188" a="1"/>
  <c r="S188" s="1"/>
  <c r="K180" a="1"/>
  <c r="K180" s="1"/>
  <c r="M207" a="1"/>
  <c r="M207" s="1"/>
  <c r="L140" a="1"/>
  <c r="L140" s="1"/>
  <c r="I188" a="1"/>
  <c r="I188" s="1"/>
  <c r="O198" a="1"/>
  <c r="O198" s="1"/>
  <c r="M196" a="1"/>
  <c r="M196" s="1"/>
  <c r="AA160" a="1"/>
  <c r="AA160" s="1"/>
  <c r="V186" a="1"/>
  <c r="V186" s="1"/>
  <c r="H182" a="1"/>
  <c r="H182" s="1"/>
  <c r="Q180" a="1"/>
  <c r="Q180" s="1"/>
  <c r="H206" a="1"/>
  <c r="H206" s="1"/>
  <c r="AE143" a="1"/>
  <c r="AE143" s="1"/>
  <c r="J190" a="1"/>
  <c r="J190" s="1"/>
  <c r="Y146" a="1"/>
  <c r="Y146" s="1"/>
  <c r="AD201" a="1"/>
  <c r="AD201" s="1"/>
  <c r="X170" a="1"/>
  <c r="X170" s="1"/>
  <c r="AE184" a="1"/>
  <c r="AE184" s="1"/>
  <c r="T195" a="1"/>
  <c r="T195" s="1"/>
  <c r="AE208" a="1"/>
  <c r="AE208" s="1"/>
  <c r="N160" a="1"/>
  <c r="N160" s="1"/>
  <c r="Q160" a="1"/>
  <c r="Q160" s="1"/>
  <c r="P166" a="1"/>
  <c r="P166" s="1"/>
  <c r="AE174" a="1"/>
  <c r="AE174" s="1"/>
  <c r="Y191" a="1"/>
  <c r="Y191" s="1"/>
  <c r="AC151" a="1"/>
  <c r="AC151" s="1"/>
  <c r="S178" a="1"/>
  <c r="S178" s="1"/>
  <c r="U201" a="1"/>
  <c r="U201" s="1"/>
  <c r="K170" a="1"/>
  <c r="K170" s="1"/>
  <c r="H192" a="1"/>
  <c r="H192" s="1"/>
  <c r="AC150" a="1"/>
  <c r="AC150" s="1"/>
  <c r="U195" a="1"/>
  <c r="U195" s="1"/>
  <c r="Z190" a="1"/>
  <c r="Z190" s="1"/>
  <c r="Y160" a="1"/>
  <c r="Y160" s="1"/>
  <c r="N163" a="1"/>
  <c r="N163" s="1"/>
  <c r="AE196" a="1"/>
  <c r="AE196" s="1"/>
  <c r="H143" a="1"/>
  <c r="H143" s="1"/>
  <c r="Z145" a="1"/>
  <c r="Z145" s="1"/>
  <c r="M202" a="1"/>
  <c r="M202" s="1"/>
  <c r="O155" a="1"/>
  <c r="O155" s="1"/>
  <c r="O188" a="1"/>
  <c r="O188" s="1"/>
  <c r="G165" a="1"/>
  <c r="G165" s="1"/>
  <c r="Z155" a="1"/>
  <c r="Z155" s="1"/>
  <c r="U183" a="1"/>
  <c r="U183" s="1"/>
  <c r="Z151" a="1"/>
  <c r="Z151" s="1"/>
  <c r="J201" a="1"/>
  <c r="J201" s="1"/>
  <c r="O171" a="1"/>
  <c r="O171" s="1"/>
  <c r="M150" a="1"/>
  <c r="M150" s="1"/>
  <c r="G150" a="1"/>
  <c r="G150" s="1"/>
  <c r="O166" a="1"/>
  <c r="O166" s="1"/>
  <c r="X206" a="1"/>
  <c r="X206" s="1"/>
  <c r="K205" a="1"/>
  <c r="K205" s="1"/>
  <c r="P136" a="1"/>
  <c r="P136" s="1"/>
  <c r="V188" a="1"/>
  <c r="V188" s="1"/>
  <c r="I146" a="1"/>
  <c r="I146" s="1"/>
  <c r="AC153" a="1"/>
  <c r="AC153" s="1"/>
  <c r="Q152" a="1"/>
  <c r="Q152" s="1"/>
  <c r="P169" a="1"/>
  <c r="P169" s="1"/>
  <c r="R200" a="1"/>
  <c r="R200" s="1"/>
  <c r="L195" a="1"/>
  <c r="L195" s="1"/>
  <c r="G199" a="1"/>
  <c r="G199" s="1"/>
  <c r="H193" a="1"/>
  <c r="H193" s="1"/>
  <c r="Q139" a="1"/>
  <c r="Q139" s="1"/>
  <c r="AC178" a="1"/>
  <c r="AC178" s="1"/>
  <c r="Z207" a="1"/>
  <c r="Z207" s="1"/>
  <c r="W183" a="1"/>
  <c r="W183" s="1"/>
  <c r="AA207" a="1"/>
  <c r="AA207" s="1"/>
  <c r="G203" a="1"/>
  <c r="G203" s="1"/>
  <c r="AB205" a="1"/>
  <c r="AB205" s="1"/>
  <c r="I187" a="1"/>
  <c r="I187" s="1"/>
  <c r="Q166" a="1"/>
  <c r="Q166" s="1"/>
  <c r="M199" a="1"/>
  <c r="M199" s="1"/>
  <c r="P156" a="1"/>
  <c r="P156" s="1"/>
  <c r="AD165" a="1"/>
  <c r="AD165" s="1"/>
  <c r="P152" a="1"/>
  <c r="P152" s="1"/>
  <c r="W160" a="1"/>
  <c r="W160" s="1"/>
  <c r="K166" a="1"/>
  <c r="K166" s="1"/>
  <c r="O183" a="1"/>
  <c r="O183" s="1"/>
  <c r="AB156" a="1"/>
  <c r="AB156" s="1"/>
  <c r="AA196" a="1"/>
  <c r="AA196" s="1"/>
  <c r="L163" a="1"/>
  <c r="L163" s="1"/>
  <c r="Q192" a="1"/>
  <c r="Q192" s="1"/>
  <c r="X158" a="1"/>
  <c r="X158" s="1"/>
  <c r="R156" a="1"/>
  <c r="R156" s="1"/>
  <c r="M188" a="1"/>
  <c r="M188" s="1"/>
  <c r="Q195" a="1"/>
  <c r="Q195" s="1"/>
  <c r="H151" a="1"/>
  <c r="H151" s="1"/>
  <c r="J154" a="1"/>
  <c r="J154" s="1"/>
  <c r="AB148" a="1"/>
  <c r="AB148" s="1"/>
  <c r="Y151" a="1"/>
  <c r="Y151" s="1"/>
  <c r="Z205" a="1"/>
  <c r="Z205" s="1"/>
  <c r="Z202" a="1"/>
  <c r="Z202" s="1"/>
  <c r="Y195" a="1"/>
  <c r="Y195" s="1"/>
  <c r="R170" a="1"/>
  <c r="R170" s="1"/>
  <c r="AB185" a="1"/>
  <c r="AB185" s="1"/>
  <c r="O149" a="1"/>
  <c r="O149" s="1"/>
  <c r="W163" a="1"/>
  <c r="W163" s="1"/>
  <c r="G206" a="1"/>
  <c r="G206" s="1"/>
  <c r="U182" a="1"/>
  <c r="U182" s="1"/>
  <c r="R186" a="1"/>
  <c r="R186" s="1"/>
  <c r="L147" a="1"/>
  <c r="L147" s="1"/>
  <c r="L159" a="1"/>
  <c r="L159" s="1"/>
  <c r="AE188" a="1"/>
  <c r="AE188" s="1"/>
  <c r="X197" a="1"/>
  <c r="X197" s="1"/>
  <c r="AC192" a="1"/>
  <c r="AC192" s="1"/>
  <c r="AE152" a="1"/>
  <c r="AE152" s="1"/>
  <c r="H181" a="1"/>
  <c r="H181" s="1"/>
  <c r="N199" a="1"/>
  <c r="N199" s="1"/>
  <c r="W184" a="1"/>
  <c r="W184" s="1"/>
  <c r="R152" a="1"/>
  <c r="R152" s="1"/>
  <c r="X193" a="1"/>
  <c r="X193" s="1"/>
  <c r="Y169" a="1"/>
  <c r="Y169" s="1"/>
  <c r="G177" a="1"/>
  <c r="G177" s="1"/>
  <c r="I205" a="1"/>
  <c r="I205" s="1"/>
  <c r="AC167" a="1"/>
  <c r="AC167" s="1"/>
  <c r="Q182" a="1"/>
  <c r="Q182" s="1"/>
  <c r="G202" a="1"/>
  <c r="G202" s="1"/>
  <c r="P165" a="1"/>
  <c r="P165" s="1"/>
  <c r="T207" a="1"/>
  <c r="T207" s="1"/>
  <c r="N157" a="1"/>
  <c r="N157" s="1"/>
  <c r="AC160" a="1"/>
  <c r="AC160" s="1"/>
  <c r="X205" a="1"/>
  <c r="X205" s="1"/>
  <c r="AD199" a="1"/>
  <c r="AD199" s="1"/>
  <c r="AA194" a="1"/>
  <c r="AA194" s="1"/>
  <c r="N205" a="1"/>
  <c r="N205" s="1"/>
  <c r="Y145" a="1"/>
  <c r="Y145" s="1"/>
  <c r="J204" a="1"/>
  <c r="J204" s="1"/>
  <c r="M175" a="1"/>
  <c r="M175" s="1"/>
  <c r="S162" a="1"/>
  <c r="S162" s="1"/>
  <c r="N193" a="1"/>
  <c r="N193" s="1"/>
  <c r="P140" a="1"/>
  <c r="P140" s="1"/>
  <c r="H150" a="1"/>
  <c r="H150" s="1"/>
  <c r="AE183" a="1"/>
  <c r="AE183" s="1"/>
  <c r="Y177" a="1"/>
  <c r="Y177" s="1"/>
  <c r="AA198" a="1"/>
  <c r="AA198" s="1"/>
  <c r="Y194" a="1"/>
  <c r="Y194" s="1"/>
  <c r="Q145" a="1"/>
  <c r="Q145" s="1"/>
  <c r="AE142" a="1"/>
  <c r="AE142" s="1"/>
  <c r="AA186" a="1"/>
  <c r="AA186" s="1"/>
  <c r="G183" a="1"/>
  <c r="G183" s="1"/>
  <c r="AA150" a="1"/>
  <c r="AA150" s="1"/>
  <c r="AA157" a="1"/>
  <c r="AA157" s="1"/>
  <c r="H169" a="1"/>
  <c r="H169" s="1"/>
  <c r="M162" a="1"/>
  <c r="M162" s="1"/>
  <c r="S173" a="1"/>
  <c r="S173" s="1"/>
  <c r="T140" a="1"/>
  <c r="T140" s="1"/>
  <c r="O182" a="1"/>
  <c r="O182" s="1"/>
  <c r="P148" a="1"/>
  <c r="P148" s="1"/>
  <c r="J169" a="1"/>
  <c r="J169" s="1"/>
  <c r="J194" a="1"/>
  <c r="J194" s="1"/>
  <c r="L178" a="1"/>
  <c r="L178" s="1"/>
  <c r="M155" a="1"/>
  <c r="M155" s="1"/>
  <c r="H148" a="1"/>
  <c r="H148" s="1"/>
  <c r="Q164" a="1"/>
  <c r="Q164" s="1"/>
  <c r="T184" a="1"/>
  <c r="T184" s="1"/>
  <c r="P159" a="1"/>
  <c r="P159" s="1"/>
  <c r="L208" a="1"/>
  <c r="L208" s="1"/>
  <c r="AE191" a="1"/>
  <c r="AE191" s="1"/>
  <c r="K168" a="1"/>
  <c r="K168" s="1"/>
  <c r="Q190" a="1"/>
  <c r="Q190" s="1"/>
  <c r="G162" a="1"/>
  <c r="G162" s="1"/>
  <c r="M198" a="1"/>
  <c r="M198" s="1"/>
  <c r="O173" a="1"/>
  <c r="O173" s="1"/>
  <c r="H145" a="1"/>
  <c r="H145" s="1"/>
  <c r="X186" a="1"/>
  <c r="X186" s="1"/>
  <c r="AB206" a="1"/>
  <c r="AB206" s="1"/>
  <c r="S198" a="1"/>
  <c r="S198" s="1"/>
  <c r="P172" a="1"/>
  <c r="P172" s="1"/>
  <c r="M182" a="1"/>
  <c r="M182" s="1"/>
  <c r="M148" a="1"/>
  <c r="M148" s="1"/>
  <c r="Y136" a="1"/>
  <c r="Y136" s="1"/>
  <c r="J193" a="1"/>
  <c r="J193" s="1"/>
  <c r="AB144" a="1"/>
  <c r="AB144" s="1"/>
  <c r="J136" a="1"/>
  <c r="J136" s="1"/>
  <c r="L185" a="1"/>
  <c r="L185" s="1"/>
  <c r="Z173" a="1"/>
  <c r="Z173" s="1"/>
  <c r="J162" a="1"/>
  <c r="J162" s="1"/>
  <c r="L169" a="1"/>
  <c r="L169" s="1"/>
  <c r="M193" a="1"/>
  <c r="M193" s="1"/>
  <c r="Z204" a="1"/>
  <c r="Z204" s="1"/>
  <c r="Q174" a="1"/>
  <c r="Q174" s="1"/>
  <c r="Z183" a="1"/>
  <c r="Z183" s="1"/>
  <c r="O186" a="1"/>
  <c r="O186" s="1"/>
  <c r="H187" a="1"/>
  <c r="H187" s="1"/>
  <c r="AE163" a="1"/>
  <c r="AE163" s="1"/>
  <c r="H208" a="1"/>
  <c r="H208" s="1"/>
  <c r="AE187" a="1"/>
  <c r="AE187" s="1"/>
  <c r="I153" a="1"/>
  <c r="I153" s="1"/>
  <c r="Z154" a="1"/>
  <c r="Z154" s="1"/>
  <c r="M144" a="1"/>
  <c r="M144" s="1"/>
  <c r="W162" a="1"/>
  <c r="W162" s="1"/>
  <c r="M141" a="1"/>
  <c r="M141" s="1"/>
  <c r="G147" a="1"/>
  <c r="G147" s="1"/>
  <c r="J187" a="1"/>
  <c r="J187" s="1"/>
  <c r="AC180" a="1"/>
  <c r="AC180" s="1"/>
  <c r="I201" a="1"/>
  <c r="I201" s="1"/>
  <c r="G144" a="1"/>
  <c r="G144" s="1"/>
  <c r="R162" a="1"/>
  <c r="R162" s="1"/>
  <c r="T197" a="1"/>
  <c r="T197" s="1"/>
  <c r="AA158" a="1"/>
  <c r="AA158" s="1"/>
  <c r="V161" a="1"/>
  <c r="V161" s="1"/>
  <c r="U162" a="1"/>
  <c r="U162" s="1"/>
  <c r="N203" a="1"/>
  <c r="N203" s="1"/>
  <c r="AD186" a="1"/>
  <c r="AD186" s="1"/>
  <c r="N166" a="1"/>
  <c r="N166" s="1"/>
  <c r="W157" a="1"/>
  <c r="W157" s="1"/>
  <c r="G197" a="1"/>
  <c r="G197" s="1"/>
  <c r="Y166" a="1"/>
  <c r="Y166" s="1"/>
  <c r="N143" a="1"/>
  <c r="N143" s="1"/>
  <c r="T144" a="1"/>
  <c r="T144" s="1"/>
  <c r="AE202" a="1"/>
  <c r="AE202" s="1"/>
  <c r="G137" a="1"/>
  <c r="G137" s="1"/>
  <c r="AB158" a="1"/>
  <c r="AB158" s="1"/>
  <c r="Q159" a="1"/>
  <c r="Q159" s="1"/>
  <c r="R203" a="1"/>
  <c r="R203" s="1"/>
  <c r="AC165" a="1"/>
  <c r="AC165" s="1"/>
  <c r="AA201" a="1"/>
  <c r="AA201" s="1"/>
  <c r="Z144" a="1"/>
  <c r="Z144" s="1"/>
  <c r="AA165" a="1"/>
  <c r="AA165" s="1"/>
  <c r="AE161" a="1"/>
  <c r="AE161" s="1"/>
  <c r="J149" a="1"/>
  <c r="J149" s="1"/>
  <c r="R164" a="1"/>
  <c r="R164" s="1"/>
  <c r="G192" a="1"/>
  <c r="G192" s="1"/>
  <c r="I202" a="1"/>
  <c r="I202" s="1"/>
  <c r="AB145" a="1"/>
  <c r="AB145" s="1"/>
  <c r="H168" a="1"/>
  <c r="H168" s="1"/>
  <c r="X161" a="1"/>
  <c r="X161" s="1"/>
  <c r="O156" a="1"/>
  <c r="O156" s="1"/>
  <c r="AE206" a="1"/>
  <c r="AE206" s="1"/>
  <c r="G195" a="1"/>
  <c r="G195" s="1"/>
  <c r="R144" a="1"/>
  <c r="R144" s="1"/>
  <c r="T206" a="1"/>
  <c r="T206" s="1"/>
  <c r="M204" a="1"/>
  <c r="M204" s="1"/>
  <c r="J199" a="1"/>
  <c r="J199" s="1"/>
  <c r="AA144" a="1"/>
  <c r="AA144" s="1"/>
  <c r="H147" a="1"/>
  <c r="H147" s="1"/>
  <c r="T198" a="1"/>
  <c r="T198" s="1"/>
  <c r="AD204" a="1"/>
  <c r="AD204" s="1"/>
  <c r="X180" a="1"/>
  <c r="X180" s="1"/>
  <c r="AC202" a="1"/>
  <c r="AC202" s="1"/>
  <c r="U199" a="1"/>
  <c r="U199" s="1"/>
  <c r="G185" a="1"/>
  <c r="G185" s="1"/>
  <c r="AD181" a="1"/>
  <c r="AD181" s="1"/>
  <c r="I180" a="1"/>
  <c r="I180" s="1"/>
  <c r="R163" a="1"/>
  <c r="R163" s="1"/>
  <c r="P182" a="1"/>
  <c r="P182" s="1"/>
  <c r="T156" a="1"/>
  <c r="T156" s="1"/>
  <c r="I149" a="1"/>
  <c r="I149" s="1"/>
  <c r="X154" a="1"/>
  <c r="X154" s="1"/>
  <c r="R173" a="1"/>
  <c r="R173" s="1"/>
  <c r="AD153" a="1"/>
  <c r="AD153" s="1"/>
  <c r="AE177" a="1"/>
  <c r="AE177" s="1"/>
  <c r="AA193" a="1"/>
  <c r="AA193" s="1"/>
  <c r="S192" a="1"/>
  <c r="S192" s="1"/>
  <c r="O151" a="1"/>
  <c r="O151" s="1"/>
  <c r="Z184" a="1"/>
  <c r="Z184" s="1"/>
  <c r="AE207" a="1"/>
  <c r="AE207" s="1"/>
  <c r="V154" a="1"/>
  <c r="V154" s="1"/>
  <c r="R145" a="1"/>
  <c r="R145" s="1"/>
  <c r="T160" a="1"/>
  <c r="T160" s="1"/>
  <c r="AA137" a="1"/>
  <c r="AA137" s="1"/>
  <c r="I151" a="1"/>
  <c r="I151" s="1"/>
  <c r="I208" a="1"/>
  <c r="I208" s="1"/>
  <c r="S183" a="1"/>
  <c r="S183" s="1"/>
  <c r="O146" a="1"/>
  <c r="O146" s="1"/>
  <c r="L197" a="1"/>
  <c r="L197" s="1"/>
  <c r="AB188" a="1"/>
  <c r="AB188" s="1"/>
  <c r="Z161" a="1"/>
  <c r="Z161" s="1"/>
  <c r="Y202" a="1"/>
  <c r="Y202" s="1"/>
  <c r="Y168" a="1"/>
  <c r="Y168" s="1"/>
  <c r="Y156" a="1"/>
  <c r="Y156" s="1"/>
  <c r="H183" a="1"/>
  <c r="H183" s="1"/>
  <c r="J146" a="1"/>
  <c r="J146" s="1"/>
  <c r="V204" a="1"/>
  <c r="V204" s="1"/>
  <c r="W152" a="1"/>
  <c r="W152" s="1"/>
  <c r="V199" a="1"/>
  <c r="V199" s="1"/>
  <c r="L138" a="1"/>
  <c r="L138" s="1"/>
  <c r="AD185" a="1"/>
  <c r="AD185" s="1"/>
  <c r="I165" a="1"/>
  <c r="I165" s="1"/>
  <c r="V175" a="1"/>
  <c r="V175" s="1"/>
  <c r="W191" a="1"/>
  <c r="W191" s="1"/>
  <c r="O145" a="1"/>
  <c r="O145" s="1"/>
  <c r="Y149" a="1"/>
  <c r="Y149" s="1"/>
  <c r="T147" a="1"/>
  <c r="T147" s="1"/>
  <c r="AC137" a="1"/>
  <c r="AC137" s="1"/>
  <c r="K159" a="1"/>
  <c r="K159" s="1"/>
  <c r="W200" a="1"/>
  <c r="W200" s="1"/>
  <c r="AA200" a="1"/>
  <c r="AA200" s="1"/>
  <c r="Z147" a="1"/>
  <c r="Z147" s="1"/>
  <c r="W158" a="1"/>
  <c r="W158" s="1"/>
  <c r="I158" a="1"/>
  <c r="I158" s="1"/>
  <c r="R197" a="1"/>
  <c r="R197" s="1"/>
  <c r="U180" a="1"/>
  <c r="U180" s="1"/>
  <c r="O144" a="1"/>
  <c r="O144" s="1"/>
  <c r="U155" a="1"/>
  <c r="U155" s="1"/>
  <c r="G182" a="1"/>
  <c r="G182" s="1"/>
  <c r="H185" a="1"/>
  <c r="H185" s="1"/>
  <c r="U167" a="1"/>
  <c r="U167" s="1"/>
  <c r="Z186" a="1"/>
  <c r="Z186" s="1"/>
  <c r="R139" a="1"/>
  <c r="R139" s="1"/>
  <c r="R205" a="1"/>
  <c r="R205" s="1"/>
  <c r="N151" a="1"/>
  <c r="N151" s="1"/>
  <c r="G148" a="1"/>
  <c r="G148" s="1"/>
  <c r="AD142" a="1"/>
  <c r="AD142" s="1"/>
  <c r="V165" a="1"/>
  <c r="V165" s="1"/>
  <c r="L142" a="1"/>
  <c r="L142" s="1"/>
  <c r="G180" a="1"/>
  <c r="G180" s="1"/>
  <c r="K188" a="1"/>
  <c r="K188" s="1"/>
  <c r="AB190" a="1"/>
  <c r="AB190" s="1"/>
  <c r="N136" a="1"/>
  <c r="N136" s="1"/>
  <c r="H159" a="1"/>
  <c r="H159" s="1"/>
  <c r="L145" a="1"/>
  <c r="L145" s="1"/>
  <c r="K192" a="1"/>
  <c r="K192" s="1"/>
  <c r="W196" a="1"/>
  <c r="W196" s="1"/>
  <c r="W145" a="1"/>
  <c r="W145" s="1"/>
  <c r="L191" a="1"/>
  <c r="L191" s="1"/>
  <c r="AB198" a="1"/>
  <c r="AB198" s="1"/>
  <c r="AC208" a="1"/>
  <c r="AC208" s="1"/>
  <c r="G145" a="1"/>
  <c r="G145" s="1"/>
  <c r="P149" a="1"/>
  <c r="P149" s="1"/>
  <c r="Z182" a="1"/>
  <c r="Z182" s="1"/>
  <c r="AE150" a="1"/>
  <c r="AE150" s="1"/>
  <c r="AD146" a="1"/>
  <c r="AD146" s="1"/>
  <c r="V171" a="1"/>
  <c r="V171" s="1"/>
  <c r="K178" a="1"/>
  <c r="K178" s="1"/>
  <c r="I167" a="1"/>
  <c r="I167" s="1"/>
  <c r="N159" a="1"/>
  <c r="N159" s="1"/>
  <c r="AA164" a="1"/>
  <c r="AA164" s="1"/>
  <c r="K171" a="1"/>
  <c r="K171" s="1"/>
  <c r="P181" a="1"/>
  <c r="P181" s="1"/>
  <c r="K181" a="1"/>
  <c r="K181" s="1"/>
  <c r="AE168" a="1"/>
  <c r="AE168" s="1"/>
  <c r="N153" a="1"/>
  <c r="N153" s="1"/>
  <c r="K173" a="1"/>
  <c r="K173" s="1"/>
  <c r="W161" a="1"/>
  <c r="W161" s="1"/>
  <c r="AE157" a="1"/>
  <c r="AE157" s="1"/>
  <c r="I170" a="1"/>
  <c r="I170" s="1"/>
  <c r="T191" a="1"/>
  <c r="T191" s="1"/>
  <c r="R195" a="1"/>
  <c r="R195" s="1"/>
  <c r="Y162" a="1"/>
  <c r="Y162" s="1"/>
  <c r="I152" a="1"/>
  <c r="I152" s="1"/>
  <c r="G190" a="1"/>
  <c r="G190" s="1"/>
  <c r="Q137" a="1"/>
  <c r="Q137" s="1"/>
  <c r="X159" a="1"/>
  <c r="X159" s="1"/>
  <c r="K195" a="1"/>
  <c r="K195" s="1"/>
  <c r="V166" a="1"/>
  <c r="V166" s="1"/>
  <c r="P138" a="1"/>
  <c r="P138" s="1"/>
  <c r="H189" a="1"/>
  <c r="H189" s="1"/>
  <c r="K201" a="1"/>
  <c r="K201" s="1"/>
  <c r="O174" a="1"/>
  <c r="O174" s="1"/>
  <c r="AD145" a="1"/>
  <c r="AD145" s="1"/>
  <c r="AC189" a="1"/>
  <c r="AC189" s="1"/>
  <c r="Q187" a="1"/>
  <c r="Q187" s="1"/>
  <c r="S195" a="1"/>
  <c r="S195" s="1"/>
  <c r="AE181" a="1"/>
  <c r="AE181" s="1"/>
  <c r="Y185" a="1"/>
  <c r="Y185" s="1"/>
  <c r="O200" a="1"/>
  <c r="O200" s="1"/>
  <c r="I181" a="1"/>
  <c r="I181" s="1"/>
  <c r="I196" a="1"/>
  <c r="I196" s="1"/>
  <c r="AD202" a="1"/>
  <c r="AD202" s="1"/>
  <c r="AA197" a="1"/>
  <c r="AA197" s="1"/>
  <c r="I174" a="1"/>
  <c r="I174" s="1"/>
  <c r="G169" a="1"/>
  <c r="G169" s="1"/>
  <c r="P189" a="1"/>
  <c r="P189" s="1"/>
  <c r="R168" a="1"/>
  <c r="R168" s="1"/>
  <c r="P199" a="1"/>
  <c r="P199" s="1"/>
  <c r="I189" a="1"/>
  <c r="I189" s="1"/>
  <c r="G187" a="1"/>
  <c r="G187" s="1"/>
  <c r="H190" a="1"/>
  <c r="H190" s="1"/>
  <c r="P137" a="1"/>
  <c r="P137" s="1"/>
  <c r="Q162" a="1"/>
  <c r="Q162" s="1"/>
  <c r="I160" a="1"/>
  <c r="I160" s="1"/>
  <c r="P151" a="1"/>
  <c r="P151" s="1"/>
  <c r="AB202" a="1"/>
  <c r="AB202" s="1"/>
  <c r="P157" a="1"/>
  <c r="P157" s="1"/>
  <c r="AA172" a="1"/>
  <c r="AA172" s="1"/>
  <c r="Y199" a="1"/>
  <c r="Y199" s="1"/>
  <c r="W192" a="1"/>
  <c r="W192" s="1"/>
  <c r="G191" a="1"/>
  <c r="G191" s="1"/>
  <c r="U174" a="1"/>
  <c r="U174" s="1"/>
  <c r="V174" a="1"/>
  <c r="V174" s="1"/>
  <c r="H197" a="1"/>
  <c r="H197" s="1"/>
  <c r="Q161" a="1"/>
  <c r="Q161" s="1"/>
  <c r="X203" a="1"/>
  <c r="X203" s="1"/>
  <c r="V207" a="1"/>
  <c r="V207" s="1"/>
  <c r="G151" a="1"/>
  <c r="G151" s="1"/>
  <c r="AB137" a="1"/>
  <c r="AB137" s="1"/>
  <c r="X145" a="1"/>
  <c r="X145" s="1"/>
  <c r="Z188" a="1"/>
  <c r="Z188" s="1"/>
  <c r="U200" a="1"/>
  <c r="U200" s="1"/>
  <c r="X149" a="1"/>
  <c r="X149" s="1"/>
  <c r="V140" a="1"/>
  <c r="V140" s="1"/>
  <c r="W147" a="1"/>
  <c r="W147" s="1"/>
  <c r="K160" a="1"/>
  <c r="K160" s="1"/>
  <c r="K153" a="1"/>
  <c r="K153" s="1"/>
  <c r="Y163" a="1"/>
  <c r="Y163" s="1"/>
  <c r="O139" a="1"/>
  <c r="O139" s="1"/>
  <c r="L166" a="1"/>
  <c r="L166" s="1"/>
  <c r="L176" a="1"/>
  <c r="L176" s="1"/>
  <c r="J172" a="1"/>
  <c r="J172" s="1"/>
  <c r="AB182" a="1"/>
  <c r="AB182" s="1"/>
  <c r="AB150" a="1"/>
  <c r="AB150" s="1"/>
  <c r="V193" a="1"/>
  <c r="V193" s="1"/>
  <c r="J153" a="1"/>
  <c r="J153" s="1"/>
  <c r="AB178" a="1"/>
  <c r="AB178" s="1"/>
  <c r="AD137" a="1"/>
  <c r="AD137" s="1"/>
  <c r="Q204" a="1"/>
  <c r="Q204" s="1"/>
  <c r="AC199" a="1"/>
  <c r="AC199" s="1"/>
  <c r="AA179" a="1"/>
  <c r="AA179" s="1"/>
  <c r="AA189" a="1"/>
  <c r="AA189" s="1"/>
  <c r="Q194" a="1"/>
  <c r="Q194" s="1"/>
  <c r="R149" a="1"/>
  <c r="R149" s="1"/>
  <c r="H165" a="1"/>
  <c r="H165" s="1"/>
  <c r="G174" a="1"/>
  <c r="G174" s="1"/>
  <c r="AD141" a="1"/>
  <c r="AD141" s="1"/>
  <c r="J148" a="1"/>
  <c r="J148" s="1"/>
  <c r="L201" a="1"/>
  <c r="L201" s="1"/>
  <c r="N177" a="1"/>
  <c r="N177" s="1"/>
  <c r="Z142" a="1"/>
  <c r="Z142" s="1"/>
  <c r="J208" a="1"/>
  <c r="J208" s="1"/>
  <c r="U138" a="1"/>
  <c r="U138" s="1"/>
  <c r="J170" a="1"/>
  <c r="J170" s="1"/>
  <c r="AE197" a="1"/>
  <c r="AE197" s="1"/>
  <c r="AD192" a="1"/>
  <c r="AD192" s="1"/>
  <c r="W185" a="1"/>
  <c r="W185" s="1"/>
  <c r="Z170" a="1"/>
  <c r="Z170" s="1"/>
  <c r="M156" a="1"/>
  <c r="M156" s="1"/>
  <c r="M145" a="1"/>
  <c r="M145" s="1"/>
  <c r="P204" a="1"/>
  <c r="P204" s="1"/>
  <c r="I197" a="1"/>
  <c r="I197" s="1"/>
  <c r="V159" a="1"/>
  <c r="V159" s="1"/>
  <c r="N170" a="1"/>
  <c r="N170" s="1"/>
  <c r="K145" a="1"/>
  <c r="K145" s="1"/>
  <c r="W174" a="1"/>
  <c r="W174" s="1"/>
  <c r="P162" a="1"/>
  <c r="P162" s="1"/>
  <c r="O163" a="1"/>
  <c r="O163" s="1"/>
  <c r="Q157" a="1"/>
  <c r="Q157" s="1"/>
  <c r="O154" a="1"/>
  <c r="O154" s="1"/>
  <c r="AB141" a="1"/>
  <c r="AB141" s="1"/>
  <c r="M200" a="1"/>
  <c r="M200" s="1"/>
  <c r="U148" a="1"/>
  <c r="U148" s="1"/>
  <c r="K204" a="1"/>
  <c r="K204" s="1"/>
  <c r="S176" a="1"/>
  <c r="S176" s="1"/>
  <c r="G179" a="1"/>
  <c r="G179" s="1"/>
  <c r="X202" a="1"/>
  <c r="X202" s="1"/>
  <c r="AB161" a="1"/>
  <c r="AB161" s="1"/>
  <c r="T188" a="1"/>
  <c r="T188" s="1"/>
  <c r="T182" a="1"/>
  <c r="T182" s="1"/>
  <c r="T138" a="1"/>
  <c r="T138" s="1"/>
  <c r="G175" a="1"/>
  <c r="G175" s="1"/>
  <c r="N192" a="1"/>
  <c r="N192" s="1"/>
  <c r="L207" a="1"/>
  <c r="L207" s="1"/>
  <c r="R193" a="1"/>
  <c r="R193" s="1"/>
  <c r="AE155" a="1"/>
  <c r="AE155" s="1"/>
  <c r="U198" a="1"/>
  <c r="U198" s="1"/>
  <c r="X168" a="1"/>
  <c r="X168" s="1"/>
  <c r="U189" a="1"/>
  <c r="U189" s="1"/>
  <c r="V203" a="1"/>
  <c r="V203" s="1"/>
  <c r="H142" a="1"/>
  <c r="H142" s="1"/>
  <c r="Q183" a="1"/>
  <c r="Q183" s="1"/>
  <c r="AD184" a="1"/>
  <c r="AD184" s="1"/>
  <c r="X143" a="1"/>
  <c r="X143" s="1"/>
  <c r="W138" a="1"/>
  <c r="W138" s="1"/>
  <c r="S155" a="1"/>
  <c r="S155" s="1"/>
  <c r="V158" a="1"/>
  <c r="V158" s="1"/>
  <c r="P197" a="1"/>
  <c r="P197" s="1"/>
  <c r="G159" a="1"/>
  <c r="G159" s="1"/>
  <c r="U207" a="1"/>
  <c r="U207" s="1"/>
  <c r="X156" a="1"/>
  <c r="X156" s="1"/>
  <c r="AB168" a="1"/>
  <c r="AB168" s="1"/>
  <c r="P188" a="1"/>
  <c r="P188" s="1"/>
  <c r="U157" a="1"/>
  <c r="U157" s="1"/>
  <c r="H200" a="1"/>
  <c r="H200" s="1"/>
  <c r="AD159" a="1"/>
  <c r="AD159" s="1"/>
  <c r="O179" a="1"/>
  <c r="O179" s="1"/>
  <c r="R157" a="1"/>
  <c r="R157" s="1"/>
  <c r="R178" a="1"/>
  <c r="R178" s="1"/>
  <c r="Q199" a="1"/>
  <c r="Q199" s="1"/>
  <c r="AB184" a="1"/>
  <c r="AB184" s="1"/>
  <c r="M174" a="1"/>
  <c r="M174" s="1"/>
  <c r="V172" a="1"/>
  <c r="V172" s="1"/>
  <c r="O184" a="1"/>
  <c r="O184" s="1"/>
  <c r="U204" a="1"/>
  <c r="U204" s="1"/>
  <c r="W168" a="1"/>
  <c r="W168" s="1"/>
  <c r="U192" a="1"/>
  <c r="U192" s="1"/>
  <c r="W169" a="1"/>
  <c r="W169" s="1"/>
  <c r="AA177" a="1"/>
  <c r="AA177" s="1"/>
  <c r="Q176" a="1"/>
  <c r="Q176" s="1"/>
  <c r="P146" a="1"/>
  <c r="P146" s="1"/>
  <c r="W146" a="1"/>
  <c r="W146" s="1"/>
  <c r="AA155" a="1"/>
  <c r="AA155" s="1"/>
  <c r="AA153" a="1"/>
  <c r="AA153" s="1"/>
  <c r="AA192" a="1"/>
  <c r="AA192" s="1"/>
  <c r="X200" a="1"/>
  <c r="X200" s="1"/>
  <c r="G152" a="1"/>
  <c r="G152" s="1"/>
  <c r="U206" a="1"/>
  <c r="U206" s="1"/>
  <c r="X140" a="1"/>
  <c r="X140" s="1"/>
  <c r="K161" a="1"/>
  <c r="K161" s="1"/>
  <c r="O169" a="1"/>
  <c r="O169" s="1"/>
  <c r="Q189" a="1"/>
  <c r="Q189" s="1"/>
  <c r="Z137" a="1"/>
  <c r="Z137" s="1"/>
  <c r="Z206" a="1"/>
  <c r="Z206" s="1"/>
  <c r="AE175" a="1"/>
  <c r="AE175" s="1"/>
  <c r="T142" a="1"/>
  <c r="T142" s="1"/>
  <c r="AA151" a="1"/>
  <c r="AA151" s="1"/>
  <c r="Q188" a="1"/>
  <c r="Q188" s="1"/>
  <c r="U203" a="1"/>
  <c r="U203" s="1"/>
  <c r="K167" a="1"/>
  <c r="K167" s="1"/>
  <c r="AC203" a="1"/>
  <c r="AC203" s="1"/>
  <c r="M158" a="1"/>
  <c r="M158" s="1"/>
  <c r="S200" a="1"/>
  <c r="S200" s="1"/>
  <c r="H171" a="1"/>
  <c r="H171" s="1"/>
  <c r="Q153" a="1"/>
  <c r="Q153" s="1"/>
  <c r="R185" a="1"/>
  <c r="R185" s="1"/>
  <c r="O148" a="1"/>
  <c r="O148" s="1"/>
  <c r="O176" a="1"/>
  <c r="O176" s="1"/>
  <c r="N154" a="1"/>
  <c r="N154" s="1"/>
  <c r="N204" a="1"/>
  <c r="N204" s="1"/>
  <c r="J144" a="1"/>
  <c r="J144" s="1"/>
  <c r="W193" a="1"/>
  <c r="W193" s="1"/>
  <c r="AC154" a="1"/>
  <c r="AC154" s="1"/>
  <c r="S184" a="1"/>
  <c r="S184" s="1"/>
  <c r="H178" a="1"/>
  <c r="H178" s="1"/>
  <c r="AE204" a="1"/>
  <c r="AE204" s="1"/>
  <c r="AB176" a="1"/>
  <c r="AB176" s="1"/>
  <c r="J200" a="1"/>
  <c r="J200" s="1"/>
  <c r="Z191" a="1"/>
  <c r="Z191" s="1"/>
  <c r="T176" a="1"/>
  <c r="T176" s="1"/>
  <c r="K147" a="1"/>
  <c r="K147" s="1"/>
  <c r="G157" a="1"/>
  <c r="G157" s="1"/>
  <c r="K179" a="1"/>
  <c r="K179" s="1"/>
  <c r="AC157" a="1"/>
  <c r="AC157" s="1"/>
  <c r="AE156" a="1"/>
  <c r="AE156" s="1"/>
  <c r="Q148" a="1"/>
  <c r="Q148" s="1"/>
  <c r="AC162" a="1"/>
  <c r="AC162" s="1"/>
  <c r="H144" a="1"/>
  <c r="H144" s="1"/>
  <c r="T162" a="1"/>
  <c r="T162" s="1"/>
  <c r="Q168" a="1"/>
  <c r="Q168" s="1"/>
  <c r="K186" a="1"/>
  <c r="K186" s="1"/>
  <c r="AB147" a="1"/>
  <c r="AB147" s="1"/>
  <c r="N173" a="1"/>
  <c r="N173" s="1"/>
  <c r="AC163" a="1"/>
  <c r="AC163" s="1"/>
  <c r="AE198" a="1"/>
  <c r="AE198" s="1"/>
  <c r="Q178" a="1"/>
  <c r="Q178" s="1"/>
  <c r="AB197" a="1"/>
  <c r="AB197" s="1"/>
  <c r="R166" a="1"/>
  <c r="R166" s="1"/>
  <c r="AD200" a="1"/>
  <c r="AD200" s="1"/>
  <c r="AC191" a="1"/>
  <c r="AC191" s="1"/>
  <c r="U184" a="1"/>
  <c r="U184" s="1"/>
  <c r="T180" a="1"/>
  <c r="T180" s="1"/>
  <c r="Y192" a="1"/>
  <c r="Y192" s="1"/>
  <c r="L168" a="1"/>
  <c r="L168" s="1"/>
  <c r="AB199" a="1"/>
  <c r="AB199" s="1"/>
  <c r="S160" a="1"/>
  <c r="S160" s="1"/>
  <c r="S150" a="1"/>
  <c r="S150" s="1"/>
  <c r="Z165" a="1"/>
  <c r="Z165" s="1"/>
  <c r="AD205" a="1"/>
  <c r="AD205" s="1"/>
  <c r="J158" a="1"/>
  <c r="J158" s="1"/>
  <c r="R137" a="1"/>
  <c r="R137" s="1"/>
  <c r="L181" a="1"/>
  <c r="L181" s="1"/>
  <c r="AD194" a="1"/>
  <c r="AD194" s="1"/>
  <c r="G141" a="1"/>
  <c r="G141" s="1"/>
  <c r="I155" a="1"/>
  <c r="I155" s="1"/>
  <c r="Z176" a="1"/>
  <c r="Z176" s="1"/>
  <c r="AB175" a="1"/>
  <c r="AB175" s="1"/>
  <c r="U186" a="1"/>
  <c r="U186" s="1"/>
  <c r="M146" a="1"/>
  <c r="M146" s="1"/>
  <c r="S171" a="1"/>
  <c r="S171" s="1"/>
  <c r="S144" a="1"/>
  <c r="S144" s="1"/>
  <c r="P187" a="1"/>
  <c r="P187" s="1"/>
  <c r="O195" a="1"/>
  <c r="O195" s="1"/>
  <c r="R147" a="1"/>
  <c r="R147" s="1"/>
  <c r="AE158" a="1"/>
  <c r="AE158" s="1"/>
  <c r="R141" a="1"/>
  <c r="R141" s="1"/>
  <c r="S201" a="1"/>
  <c r="S201" s="1"/>
  <c r="P198" a="1"/>
  <c r="P198" s="1"/>
  <c r="AE201" a="1"/>
  <c r="AE201" s="1"/>
  <c r="L156" a="1"/>
  <c r="L156" s="1"/>
  <c r="Y186" a="1"/>
  <c r="Y186" s="1"/>
  <c r="T154" a="1"/>
  <c r="T154" s="1"/>
  <c r="L173" a="1"/>
  <c r="L173" s="1"/>
  <c r="AD187" a="1"/>
  <c r="AD187" s="1"/>
  <c r="I179" a="1"/>
  <c r="I179" s="1"/>
  <c r="P190" a="1"/>
  <c r="P190" s="1"/>
  <c r="H195" a="1"/>
  <c r="H195" s="1"/>
  <c r="S141" a="1"/>
  <c r="S141" s="1"/>
  <c r="T193" a="1"/>
  <c r="T193" s="1"/>
  <c r="T153" a="1"/>
  <c r="T153" s="1"/>
  <c r="J182" a="1"/>
  <c r="J182" s="1"/>
  <c r="N164" a="1"/>
  <c r="N164" s="1"/>
  <c r="P144" a="1"/>
  <c r="P144" s="1"/>
  <c r="K158" a="1"/>
  <c r="K158" s="1"/>
  <c r="L200" a="1"/>
  <c r="L200" s="1"/>
  <c r="K142" a="1"/>
  <c r="K142" s="1"/>
  <c r="V163" a="1"/>
  <c r="V163" s="1"/>
  <c r="N138" a="1"/>
  <c r="N138" s="1"/>
  <c r="X195" a="1"/>
  <c r="X195" s="1"/>
  <c r="Z141" a="1"/>
  <c r="Z141" s="1"/>
  <c r="N167" a="1"/>
  <c r="N167" s="1"/>
  <c r="O164" a="1"/>
  <c r="O164" s="1"/>
  <c r="N194" a="1"/>
  <c r="N194" s="1"/>
  <c r="I194" a="1"/>
  <c r="I194" s="1"/>
  <c r="T145" a="1"/>
  <c r="T145" s="1"/>
  <c r="AB187" a="1"/>
  <c r="AB187" s="1"/>
  <c r="O161" a="1"/>
  <c r="O161" s="1"/>
  <c r="AB151" a="1"/>
  <c r="AB151" s="1"/>
  <c r="AD176" a="1"/>
  <c r="AD176" s="1"/>
  <c r="J140" a="1"/>
  <c r="J140" s="1"/>
  <c r="G155" a="1"/>
  <c r="G155" s="1"/>
  <c r="P175" a="1"/>
  <c r="P175" s="1"/>
  <c r="G142" a="1"/>
  <c r="G142" s="1"/>
  <c r="L205" a="1"/>
  <c r="L205" s="1"/>
  <c r="Q184" a="1"/>
  <c r="Q184" s="1"/>
  <c r="AE162" a="1"/>
  <c r="AE162" s="1"/>
  <c r="S191" a="1"/>
  <c r="S191" s="1"/>
  <c r="X177" a="1"/>
  <c r="X177" s="1"/>
  <c r="M168" a="1"/>
  <c r="M168" s="1"/>
  <c r="S196" a="1"/>
  <c r="S196" s="1"/>
  <c r="O187" a="1"/>
  <c r="O187" s="1"/>
  <c r="S186" a="1"/>
  <c r="S186" s="1"/>
  <c r="V194" a="1"/>
  <c r="V194" s="1"/>
  <c r="S139" a="1"/>
  <c r="S139" s="1"/>
  <c r="K196" a="1"/>
  <c r="K196" s="1"/>
  <c r="AD178" a="1"/>
  <c r="AD178" s="1"/>
  <c r="H155" a="1"/>
  <c r="H155" s="1"/>
  <c r="U193" a="1"/>
  <c r="U193" s="1"/>
  <c r="L165" a="1"/>
  <c r="L165" s="1"/>
  <c r="Y189" a="1"/>
  <c r="Y189" s="1"/>
  <c r="Y167" a="1"/>
  <c r="Y167" s="1"/>
  <c r="P150" a="1"/>
  <c r="P150" s="1"/>
  <c r="L183" a="1"/>
  <c r="L183" s="1"/>
  <c r="X194" a="1"/>
  <c r="X194" s="1"/>
  <c r="O157" a="1"/>
  <c r="O157" s="1"/>
  <c r="T164" a="1"/>
  <c r="T164" s="1"/>
  <c r="Q158" a="1"/>
  <c r="Q158" s="1"/>
  <c r="X199" a="1"/>
  <c r="X199" s="1"/>
  <c r="AB138" a="1"/>
  <c r="AB138" s="1"/>
  <c r="T178" a="1"/>
  <c r="T178" s="1"/>
  <c r="AA136" a="1"/>
  <c r="AA136" s="1"/>
  <c r="H149" a="1"/>
  <c r="H149" s="1"/>
  <c r="V164" a="1"/>
  <c r="V164" s="1"/>
  <c r="K174" a="1"/>
  <c r="K174" s="1"/>
  <c r="K183" a="1"/>
  <c r="K183" s="1"/>
  <c r="I156" a="1"/>
  <c r="I156" s="1"/>
  <c r="L167" a="1"/>
  <c r="L167" s="1"/>
  <c r="Y180" a="1"/>
  <c r="Y180" s="1"/>
  <c r="Z208" a="1"/>
  <c r="Z208" s="1"/>
  <c r="Y152" a="1"/>
  <c r="Y152" s="1"/>
  <c r="I207" a="1"/>
  <c r="I207" s="1"/>
  <c r="AC138" a="1"/>
  <c r="AC138" s="1"/>
  <c r="AC184" a="1"/>
  <c r="AC184" s="1"/>
  <c r="I198" a="1"/>
  <c r="I198" s="1"/>
  <c r="Y173" a="1"/>
  <c r="Y173" s="1"/>
  <c r="K154" a="1"/>
  <c r="K154" s="1"/>
  <c r="U143" a="1"/>
  <c r="U143" s="1"/>
  <c r="P177" a="1"/>
  <c r="P177" s="1"/>
  <c r="W139" a="1"/>
  <c r="W139" s="1"/>
  <c r="T199" a="1"/>
  <c r="T199" s="1"/>
  <c r="U173" a="1"/>
  <c r="U173" s="1"/>
  <c r="Y181" a="1"/>
  <c r="Y181" s="1"/>
  <c r="R192" a="1"/>
  <c r="R192" s="1"/>
  <c r="Y154" a="1"/>
  <c r="Y154" s="1"/>
  <c r="J206" a="1"/>
  <c r="J206" s="1"/>
  <c r="AD164" a="1"/>
  <c r="AD164" s="1"/>
  <c r="Y188" a="1"/>
  <c r="Y188" s="1"/>
  <c r="Y161" a="1"/>
  <c r="Y161" s="1"/>
  <c r="L192" a="1"/>
  <c r="L192" s="1"/>
  <c r="R176" a="1"/>
  <c r="R176" s="1"/>
  <c r="S194" a="1"/>
  <c r="S194" s="1"/>
  <c r="W199" a="1"/>
  <c r="W199" s="1"/>
  <c r="R177" a="1"/>
  <c r="R177" s="1"/>
  <c r="O152" a="1"/>
  <c r="O152" s="1"/>
  <c r="Q154" a="1"/>
  <c r="Q154" s="1"/>
  <c r="P205" a="1"/>
  <c r="P205" s="1"/>
  <c r="R175" a="1"/>
  <c r="R175" s="1"/>
  <c r="M147" a="1"/>
  <c r="M147" s="1"/>
  <c r="K136" a="1"/>
  <c r="K136" s="1"/>
  <c r="H140" a="1"/>
  <c r="H140" s="1"/>
  <c r="V136" a="1"/>
  <c r="V136" s="1"/>
  <c r="AC172" a="1"/>
  <c r="AC172" s="1"/>
  <c r="T194" a="1"/>
  <c r="T194" s="1"/>
  <c r="H184" a="1"/>
  <c r="H184" s="1"/>
  <c r="AD170" a="1"/>
  <c r="AD170" s="1"/>
  <c r="K189" a="1"/>
  <c r="K189" s="1"/>
  <c r="O189" a="1"/>
  <c r="O189" s="1"/>
  <c r="U172" a="1"/>
  <c r="U172" s="1"/>
  <c r="AC166" a="1"/>
  <c r="AC166" s="1"/>
  <c r="S154" a="1"/>
  <c r="S154" s="1"/>
  <c r="N186" a="1"/>
  <c r="N186" s="1"/>
  <c r="J160" a="1"/>
  <c r="J160" s="1"/>
  <c r="M183" a="1"/>
  <c r="M183" s="1"/>
  <c r="AD163" a="1"/>
  <c r="AD163" s="1"/>
  <c r="Z193" a="1"/>
  <c r="Z193" s="1"/>
  <c r="N185" a="1"/>
  <c r="N185" s="1"/>
  <c r="J181" a="1"/>
  <c r="J181" s="1"/>
  <c r="R169" a="1"/>
  <c r="R169" s="1"/>
  <c r="V189" a="1"/>
  <c r="V189" s="1"/>
  <c r="G149" a="1"/>
  <c r="G149" s="1"/>
  <c r="W198" a="1"/>
  <c r="W198" s="1"/>
  <c r="R143" a="1"/>
  <c r="R143" s="1"/>
  <c r="R206" a="1"/>
  <c r="R206" s="1"/>
  <c r="Q196" a="1"/>
  <c r="Q196" s="1"/>
  <c r="I145" a="1"/>
  <c r="I145" s="1"/>
  <c r="Y157" a="1"/>
  <c r="Y157" s="1"/>
  <c r="J155" a="1"/>
  <c r="J155" s="1"/>
  <c r="L151" a="1"/>
  <c r="L151" s="1"/>
  <c r="AA183" a="1"/>
  <c r="AA183" s="1"/>
  <c r="O165" a="1"/>
  <c r="O165" s="1"/>
  <c r="O138" a="1"/>
  <c r="O138" s="1"/>
  <c r="L179" a="1"/>
  <c r="L179" s="1"/>
  <c r="AD197" a="1"/>
  <c r="AD197" s="1"/>
  <c r="AE205" a="1"/>
  <c r="AE205" s="1"/>
  <c r="L139" a="1"/>
  <c r="L139" s="1"/>
  <c r="S172" a="1"/>
  <c r="S172" s="1"/>
  <c r="J191" a="1"/>
  <c r="J191" s="1"/>
  <c r="X183" a="1"/>
  <c r="X183" s="1"/>
  <c r="P194" a="1"/>
  <c r="P194" s="1"/>
  <c r="O137" a="1"/>
  <c r="O137" s="1"/>
  <c r="X138" a="1"/>
  <c r="X138" s="1"/>
  <c r="J157" a="1"/>
  <c r="J157" s="1"/>
  <c r="Q156" a="1"/>
  <c r="Q156" s="1"/>
  <c r="AC158" a="1"/>
  <c r="AC158" s="1"/>
  <c r="L146" a="1"/>
  <c r="L146" s="1"/>
  <c r="W153" a="1"/>
  <c r="W153" s="1"/>
  <c r="Z163" a="1"/>
  <c r="Z163" s="1"/>
  <c r="N175" a="1"/>
  <c r="N175" s="1"/>
  <c r="H157" a="1"/>
  <c r="H157" s="1"/>
  <c r="L189" a="1"/>
  <c r="L189" s="1"/>
  <c r="H154" a="1"/>
  <c r="H154" s="1"/>
  <c r="V208" a="1"/>
  <c r="V208" s="1"/>
  <c r="I142" a="1"/>
  <c r="I142" s="1"/>
  <c r="I157" a="1"/>
  <c r="I157" s="1"/>
  <c r="P183" a="1"/>
  <c r="P183" s="1"/>
  <c r="W178" a="1"/>
  <c r="W178" s="1"/>
  <c r="Y140" a="1"/>
  <c r="Y140" s="1"/>
  <c r="AI199" l="1"/>
  <c r="AG145"/>
  <c r="AH157"/>
  <c r="R208" a="1"/>
  <c r="R208" s="1"/>
  <c r="U141" a="1"/>
  <c r="U141" s="1"/>
  <c r="I137" a="1"/>
  <c r="I137" s="1"/>
  <c r="AE147" a="1"/>
  <c r="AE147" s="1"/>
  <c r="U168" a="1"/>
  <c r="U168" s="1"/>
  <c r="S137" a="1"/>
  <c r="S137" s="1"/>
  <c r="V169" a="1"/>
  <c r="V169" s="1"/>
  <c r="AB203" a="1"/>
  <c r="AB203" s="1"/>
  <c r="AA142" a="1"/>
  <c r="AA142" s="1"/>
  <c r="AC161" a="1"/>
  <c r="AC161" s="1"/>
  <c r="X155" a="1"/>
  <c r="X155" s="1"/>
  <c r="N183" a="1"/>
  <c r="N183" s="1"/>
  <c r="AE140" a="1"/>
  <c r="AE140" s="1"/>
  <c r="U191" a="1"/>
  <c r="U191" s="1"/>
  <c r="T139" a="1"/>
  <c r="T139" s="1"/>
  <c r="X150" a="1"/>
  <c r="X150" s="1"/>
  <c r="T148" a="1"/>
  <c r="T148" s="1"/>
  <c r="Y184" a="1"/>
  <c r="Y184" s="1"/>
  <c r="I192" a="1"/>
  <c r="I192" s="1"/>
  <c r="N181" a="1"/>
  <c r="N181" s="1"/>
  <c r="T190" a="1"/>
  <c r="T190" s="1"/>
  <c r="W203" a="1"/>
  <c r="W203" s="1"/>
  <c r="P164" a="1"/>
  <c r="P164" s="1"/>
  <c r="W186" a="1"/>
  <c r="W186" s="1"/>
  <c r="M160" a="1"/>
  <c r="M160" s="1"/>
  <c r="O193" a="1"/>
  <c r="O193" s="1"/>
  <c r="AB181" a="1"/>
  <c r="AB181" s="1"/>
  <c r="AB204" a="1"/>
  <c r="AB204" s="1"/>
  <c r="T172" a="1"/>
  <c r="T172" s="1"/>
  <c r="S166" a="1"/>
  <c r="S166" s="1"/>
  <c r="W172" a="1"/>
  <c r="W172" s="1"/>
  <c r="T196" a="1"/>
  <c r="T196" s="1"/>
  <c r="P173" a="1"/>
  <c r="P173" s="1"/>
  <c r="X163" a="1"/>
  <c r="X163" s="1"/>
  <c r="AA145" a="1"/>
  <c r="AA145" s="1"/>
  <c r="Q193" a="1"/>
  <c r="Q193" s="1"/>
  <c r="W180" a="1"/>
  <c r="W180" s="1"/>
  <c r="Z159" a="1"/>
  <c r="Z159" s="1"/>
  <c r="T174" a="1"/>
  <c r="T174" s="1"/>
  <c r="W148" a="1"/>
  <c r="W148" s="1"/>
  <c r="J180" a="1"/>
  <c r="J180" s="1"/>
  <c r="M189" a="1"/>
  <c r="M189" s="1"/>
  <c r="U161" a="1"/>
  <c r="U161" s="1"/>
  <c r="M185" a="1"/>
  <c r="M185" s="1"/>
  <c r="N190" a="1"/>
  <c r="N190" s="1"/>
  <c r="S159" a="1"/>
  <c r="S159" s="1"/>
  <c r="S208" a="1"/>
  <c r="S208" s="1"/>
  <c r="AC173" a="1"/>
  <c r="AC173" s="1"/>
  <c r="Z169" a="1"/>
  <c r="Z169" s="1"/>
  <c r="M152" a="1"/>
  <c r="M152" s="1"/>
  <c r="AC147" a="1"/>
  <c r="AC147" s="1"/>
  <c r="X174" a="1"/>
  <c r="X174" s="1"/>
  <c r="G207" a="1"/>
  <c r="G207" s="1"/>
  <c r="R159" a="1"/>
  <c r="R159" s="1"/>
  <c r="AH159" s="1"/>
  <c r="Y208" a="1"/>
  <c r="Y208" s="1"/>
  <c r="Z158" a="1"/>
  <c r="Z158" s="1"/>
  <c r="AE192" a="1"/>
  <c r="AE192" s="1"/>
  <c r="G201" a="1"/>
  <c r="G201" s="1"/>
  <c r="AB171" a="1"/>
  <c r="AB171" s="1"/>
  <c r="S148" a="1"/>
  <c r="S148" s="1"/>
  <c r="M190" a="1"/>
  <c r="M190" s="1"/>
  <c r="AD154" a="1"/>
  <c r="AD154" s="1"/>
  <c r="V198" a="1"/>
  <c r="V198" s="1"/>
  <c r="T185" a="1"/>
  <c r="T185" s="1"/>
  <c r="T150" a="1"/>
  <c r="T150" s="1"/>
  <c r="T171" a="1"/>
  <c r="T171" s="1"/>
  <c r="R150" a="1"/>
  <c r="R150" s="1"/>
  <c r="Y187" a="1"/>
  <c r="Y187" s="1"/>
  <c r="H166" a="1"/>
  <c r="H166" s="1"/>
  <c r="K176" a="1"/>
  <c r="K176" s="1"/>
  <c r="N146" a="1"/>
  <c r="N146" s="1"/>
  <c r="AE190" a="1"/>
  <c r="AE190" s="1"/>
  <c r="T137" a="1"/>
  <c r="T137" s="1"/>
  <c r="Y171" a="1"/>
  <c r="Y171" s="1"/>
  <c r="AC179" a="1"/>
  <c r="AC179" s="1"/>
  <c r="X153" a="1"/>
  <c r="X153" s="1"/>
  <c r="N156" a="1"/>
  <c r="N156" s="1"/>
  <c r="J207" a="1"/>
  <c r="J207" s="1"/>
  <c r="AD180" a="1"/>
  <c r="AD180" s="1"/>
  <c r="Z174" a="1"/>
  <c r="Z174" s="1"/>
  <c r="V151" a="1"/>
  <c r="V151" s="1"/>
  <c r="S169" a="1"/>
  <c r="S169" s="1"/>
  <c r="S142" a="1"/>
  <c r="S142" s="1"/>
  <c r="L194" a="1"/>
  <c r="L194" s="1"/>
  <c r="AC170" a="1"/>
  <c r="AC170" s="1"/>
  <c r="I183" a="1"/>
  <c r="I183" s="1"/>
  <c r="AC207" a="1"/>
  <c r="AC207" s="1"/>
  <c r="U158" a="1"/>
  <c r="U158" s="1"/>
  <c r="Z149" a="1"/>
  <c r="Z149" s="1"/>
  <c r="AC164" a="1"/>
  <c r="AC164" s="1"/>
  <c r="N137" a="1"/>
  <c r="N137" s="1"/>
  <c r="AH137" s="1"/>
  <c r="U190" a="1"/>
  <c r="U190" s="1"/>
  <c r="M161" a="1"/>
  <c r="M161" s="1"/>
  <c r="AA205" a="1"/>
  <c r="AA205" s="1"/>
  <c r="AA163" a="1"/>
  <c r="AA163" s="1"/>
  <c r="AB167" a="1"/>
  <c r="AB167" s="1"/>
  <c r="AB162" a="1"/>
  <c r="AB162" s="1"/>
  <c r="G168" a="1"/>
  <c r="G168" s="1"/>
  <c r="AA206" a="1"/>
  <c r="AA206" s="1"/>
  <c r="Q155" a="1"/>
  <c r="Q155" s="1"/>
  <c r="I206" a="1"/>
  <c r="I206" s="1"/>
  <c r="V170" a="1"/>
  <c r="V170" s="1"/>
  <c r="AA178" a="1"/>
  <c r="AA178" s="1"/>
  <c r="G170" a="1"/>
  <c r="G170" s="1"/>
  <c r="V148" a="1"/>
  <c r="V148" s="1"/>
  <c r="Q141" a="1"/>
  <c r="Q141" s="1"/>
  <c r="P180" a="1"/>
  <c r="P180" s="1"/>
  <c r="R191" a="1"/>
  <c r="R191" s="1"/>
  <c r="W182" a="1"/>
  <c r="W182" s="1"/>
  <c r="U136" a="1"/>
  <c r="U136" s="1"/>
  <c r="Z187" a="1"/>
  <c r="Z187" s="1"/>
  <c r="I164" a="1"/>
  <c r="I164" s="1"/>
  <c r="AA182" a="1"/>
  <c r="AA182" s="1"/>
  <c r="W167" a="1"/>
  <c r="W167" s="1"/>
  <c r="U196" a="1"/>
  <c r="U196" s="1"/>
  <c r="U197" a="1"/>
  <c r="U197" s="1"/>
  <c r="J176" a="1"/>
  <c r="J176" s="1"/>
  <c r="L174" a="1"/>
  <c r="L174" s="1"/>
  <c r="M159" a="1"/>
  <c r="M159" s="1"/>
  <c r="T204" a="1"/>
  <c r="T204" s="1"/>
  <c r="N189" a="1"/>
  <c r="N189" s="1"/>
  <c r="AD183" a="1"/>
  <c r="AD183" s="1"/>
  <c r="M195" a="1"/>
  <c r="M195" s="1"/>
  <c r="AD158" a="1"/>
  <c r="AD158" s="1"/>
  <c r="AA169" a="1"/>
  <c r="AA169" s="1"/>
  <c r="Q171" a="1"/>
  <c r="Q171" s="1"/>
  <c r="AD189" a="1"/>
  <c r="AD189" s="1"/>
  <c r="W142" a="1"/>
  <c r="W142" s="1"/>
  <c r="Z200" a="1"/>
  <c r="Z200" s="1"/>
  <c r="AB160" a="1"/>
  <c r="AB160" s="1"/>
  <c r="AA139" a="1"/>
  <c r="AA139" s="1"/>
  <c r="K203" a="1"/>
  <c r="K203" s="1"/>
  <c r="S185" a="1"/>
  <c r="S185" s="1"/>
  <c r="Y147" a="1"/>
  <c r="Y147" s="1"/>
  <c r="P163" a="1"/>
  <c r="P163" s="1"/>
  <c r="V153" a="1"/>
  <c r="V153" s="1"/>
  <c r="Z178" a="1"/>
  <c r="Z178" s="1"/>
  <c r="AC145" a="1"/>
  <c r="AC145" s="1"/>
  <c r="Q146" a="1"/>
  <c r="Q146" s="1"/>
  <c r="O199" a="1"/>
  <c r="O199" s="1"/>
  <c r="R167" a="1"/>
  <c r="R167" s="1"/>
  <c r="X139" a="1"/>
  <c r="X139" s="1"/>
  <c r="S167" a="1"/>
  <c r="S167" s="1"/>
  <c r="G158" a="1"/>
  <c r="G158" s="1"/>
  <c r="AD203" a="1"/>
  <c r="AD203" s="1"/>
  <c r="K155" a="1"/>
  <c r="K155" s="1"/>
  <c r="AA146" a="1"/>
  <c r="AA146" s="1"/>
  <c r="Z189" a="1"/>
  <c r="Z189" s="1"/>
  <c r="V137" a="1"/>
  <c r="V137" s="1"/>
  <c r="I195" a="1"/>
  <c r="I195" s="1"/>
  <c r="P154" a="1"/>
  <c r="P154" s="1"/>
  <c r="AC146" a="1"/>
  <c r="AC146" s="1"/>
  <c r="O168" a="1"/>
  <c r="O168" s="1"/>
  <c r="U205" a="1"/>
  <c r="U205" s="1"/>
  <c r="Y158" a="1"/>
  <c r="Y158" s="1"/>
  <c r="I150" a="1"/>
  <c r="I150" s="1"/>
  <c r="Y138" a="1"/>
  <c r="Y138" s="1"/>
  <c r="AC149" a="1"/>
  <c r="AC149" s="1"/>
  <c r="I177" a="1"/>
  <c r="I177" s="1"/>
  <c r="T186" a="1"/>
  <c r="T186" s="1"/>
  <c r="AI186" s="1"/>
  <c r="AE186" a="1"/>
  <c r="AE186" s="1"/>
  <c r="K202" a="1"/>
  <c r="K202" s="1"/>
  <c r="I204" a="1"/>
  <c r="I204" s="1"/>
  <c r="Q197" a="1"/>
  <c r="Q197" s="1"/>
  <c r="K143" a="1"/>
  <c r="K143" s="1"/>
  <c r="AB142" a="1"/>
  <c r="AB142" s="1"/>
  <c r="N165" a="1"/>
  <c r="N165" s="1"/>
  <c r="Z166" a="1"/>
  <c r="Z166" s="1"/>
  <c r="J142" a="1"/>
  <c r="J142" s="1"/>
  <c r="N184" a="1"/>
  <c r="N184" s="1"/>
  <c r="W140" a="1"/>
  <c r="W140" s="1"/>
  <c r="M172" a="1"/>
  <c r="M172" s="1"/>
  <c r="AE149" a="1"/>
  <c r="AE149" s="1"/>
  <c r="T158" a="1"/>
  <c r="T158" s="1"/>
  <c r="AI158" s="1"/>
  <c r="U144" a="1"/>
  <c r="U144" s="1"/>
  <c r="V201" a="1"/>
  <c r="V201" s="1"/>
  <c r="R207" a="1"/>
  <c r="R207" s="1"/>
  <c r="O160" a="1"/>
  <c r="O160" s="1"/>
  <c r="K144" a="1"/>
  <c r="K144" s="1"/>
  <c r="H163" a="1"/>
  <c r="H163" s="1"/>
  <c r="X141" a="1"/>
  <c r="X141" s="1"/>
  <c r="Y196" a="1"/>
  <c r="Y196" s="1"/>
  <c r="W205" a="1"/>
  <c r="W205" s="1"/>
  <c r="AE199" a="1"/>
  <c r="AE199" s="1"/>
  <c r="J171" a="1"/>
  <c r="J171" s="1"/>
  <c r="X208" a="1"/>
  <c r="X208" s="1"/>
  <c r="T159" a="1"/>
  <c r="T159" s="1"/>
  <c r="V192" a="1"/>
  <c r="V192" s="1"/>
  <c r="I175" a="1"/>
  <c r="I175" s="1"/>
  <c r="S181" a="1"/>
  <c r="S181" s="1"/>
  <c r="J163" a="1"/>
  <c r="J163" s="1"/>
  <c r="L153" a="1"/>
  <c r="L153" s="1"/>
  <c r="J175" a="1"/>
  <c r="J175" s="1"/>
  <c r="AB163" a="1"/>
  <c r="AB163" s="1"/>
  <c r="AC195" a="1"/>
  <c r="AC195" s="1"/>
  <c r="V178" a="1"/>
  <c r="V178" s="1"/>
  <c r="S156" a="1"/>
  <c r="S156" s="1"/>
  <c r="AD169" a="1"/>
  <c r="AD169" s="1"/>
  <c r="AB196" a="1"/>
  <c r="AB196" s="1"/>
  <c r="U208" a="1"/>
  <c r="U208" s="1"/>
  <c r="U153" a="1"/>
  <c r="U153" s="1"/>
  <c r="P192" a="1"/>
  <c r="P192" s="1"/>
  <c r="Z160" a="1"/>
  <c r="Z160" s="1"/>
  <c r="AE151" a="1"/>
  <c r="AE151" s="1"/>
  <c r="T173" a="1"/>
  <c r="T173" s="1"/>
  <c r="AB180" a="1"/>
  <c r="AB180" s="1"/>
  <c r="N180" a="1"/>
  <c r="N180" s="1"/>
  <c r="U163" a="1"/>
  <c r="U163" s="1"/>
  <c r="P167" a="1"/>
  <c r="P167" s="1"/>
  <c r="T167" a="1"/>
  <c r="T167" s="1"/>
  <c r="X162" a="1"/>
  <c r="X162" s="1"/>
  <c r="Z180" a="1"/>
  <c r="Z180" s="1"/>
  <c r="I182" a="1"/>
  <c r="I182" s="1"/>
  <c r="T187" a="1"/>
  <c r="T187" s="1"/>
  <c r="Y150" a="1"/>
  <c r="Y150" s="1"/>
  <c r="K208" a="1"/>
  <c r="K208" s="1"/>
  <c r="AB191" a="1"/>
  <c r="AB191" s="1"/>
  <c r="O206" a="1"/>
  <c r="O206" s="1"/>
  <c r="I190" a="1"/>
  <c r="I190" s="1"/>
  <c r="AE200" a="1"/>
  <c r="AE200" s="1"/>
  <c r="AE178" a="1"/>
  <c r="AE178" s="1"/>
  <c r="R179" a="1"/>
  <c r="R179" s="1"/>
  <c r="N141" a="1"/>
  <c r="N141" s="1"/>
  <c r="O150" a="1"/>
  <c r="O150" s="1"/>
  <c r="R154" a="1"/>
  <c r="R154" s="1"/>
  <c r="Z175" a="1"/>
  <c r="Z175" s="1"/>
  <c r="L162" a="1"/>
  <c r="L162" s="1"/>
  <c r="T157" a="1"/>
  <c r="T157" s="1"/>
  <c r="Q165" a="1"/>
  <c r="Q165" s="1"/>
  <c r="Y175" a="1"/>
  <c r="Y175" s="1"/>
  <c r="Q201" a="1"/>
  <c r="Q201" s="1"/>
  <c r="AC183" a="1"/>
  <c r="AC183" s="1"/>
  <c r="AA191" a="1"/>
  <c r="AA191" s="1"/>
  <c r="AB164" a="1"/>
  <c r="AB164" s="1"/>
  <c r="W149" a="1"/>
  <c r="W149" s="1"/>
  <c r="S143" a="1"/>
  <c r="S143" s="1"/>
  <c r="Q150" a="1"/>
  <c r="Q150" s="1"/>
  <c r="K156" a="1"/>
  <c r="K156" s="1"/>
  <c r="S187" a="1"/>
  <c r="S187" s="1"/>
  <c r="X182" a="1"/>
  <c r="X182" s="1"/>
  <c r="S146" a="1"/>
  <c r="S146" s="1"/>
  <c r="AD172" a="1"/>
  <c r="AD172" s="1"/>
  <c r="N191" a="1"/>
  <c r="N191" s="1"/>
  <c r="Z203" a="1"/>
  <c r="Z203" s="1"/>
  <c r="Q175" a="1"/>
  <c r="Q175" s="1"/>
  <c r="Y193" a="1"/>
  <c r="Y193" s="1"/>
  <c r="AA185" a="1"/>
  <c r="AA185" s="1"/>
  <c r="S145" a="1"/>
  <c r="S145" s="1"/>
  <c r="P161" a="1"/>
  <c r="P161" s="1"/>
  <c r="I173" a="1"/>
  <c r="I173" s="1"/>
  <c r="S203" a="1"/>
  <c r="S203" s="1"/>
  <c r="J196" a="1"/>
  <c r="J196" s="1"/>
  <c r="L187" a="1"/>
  <c r="L187" s="1"/>
  <c r="AC201" a="1"/>
  <c r="AC201" s="1"/>
  <c r="Z195" a="1"/>
  <c r="Z195" s="1"/>
  <c r="AA147" a="1"/>
  <c r="AA147" s="1"/>
  <c r="Z162" a="1"/>
  <c r="Z162" s="1"/>
  <c r="O201" a="1"/>
  <c r="O201" s="1"/>
  <c r="T152" a="1"/>
  <c r="T152" s="1"/>
  <c r="H186" a="1"/>
  <c r="H186" s="1"/>
  <c r="Q206" a="1"/>
  <c r="Q206" s="1"/>
  <c r="P176" a="1"/>
  <c r="P176" s="1"/>
  <c r="L175" a="1"/>
  <c r="L175" s="1"/>
  <c r="Y179" a="1"/>
  <c r="Y179" s="1"/>
  <c r="V206" a="1"/>
  <c r="V206" s="1"/>
  <c r="R202" a="1"/>
  <c r="R202" s="1"/>
  <c r="J173" a="1"/>
  <c r="J173" s="1"/>
  <c r="O181" a="1"/>
  <c r="O181" s="1"/>
  <c r="R161" a="1"/>
  <c r="R161" s="1"/>
  <c r="W206" a="1"/>
  <c r="W206" s="1"/>
  <c r="M166" a="1"/>
  <c r="M166" s="1"/>
  <c r="AE173" a="1"/>
  <c r="AE173" s="1"/>
  <c r="K141" a="1"/>
  <c r="K141" s="1"/>
  <c r="R187" a="1"/>
  <c r="R187" s="1"/>
  <c r="AA202" a="1"/>
  <c r="AA202" s="1"/>
  <c r="AJ202" s="1"/>
  <c r="AA156" a="1"/>
  <c r="AA156" s="1"/>
  <c r="I200" a="1"/>
  <c r="I200" s="1"/>
  <c r="X188" a="1"/>
  <c r="X188" s="1"/>
  <c r="AB192" a="1"/>
  <c r="AB192" s="1"/>
  <c r="X176" a="1"/>
  <c r="X176" s="1"/>
  <c r="T155" a="1"/>
  <c r="T155" s="1"/>
  <c r="R171" a="1"/>
  <c r="R171" s="1"/>
  <c r="I138" a="1"/>
  <c r="I138" s="1"/>
  <c r="O167" a="1"/>
  <c r="O167" s="1"/>
  <c r="AD208" a="1"/>
  <c r="AD208" s="1"/>
  <c r="G138" a="1"/>
  <c r="G138" s="1"/>
  <c r="J192" a="1"/>
  <c r="J192" s="1"/>
  <c r="Y172" a="1"/>
  <c r="Y172" s="1"/>
  <c r="Z177" a="1"/>
  <c r="Z177" s="1"/>
  <c r="P153" a="1"/>
  <c r="P153" s="1"/>
  <c r="M139" a="1"/>
  <c r="M139" s="1"/>
  <c r="L202" a="1"/>
  <c r="L202" s="1"/>
  <c r="AB174" a="1"/>
  <c r="AB174" s="1"/>
  <c r="I176" a="1"/>
  <c r="I176" s="1"/>
  <c r="M149" a="1"/>
  <c r="M149" s="1"/>
  <c r="H191" a="1"/>
  <c r="H191" s="1"/>
  <c r="AB152" a="1"/>
  <c r="AB152" s="1"/>
  <c r="AD151" a="1"/>
  <c r="AD151" s="1"/>
  <c r="X178" a="1"/>
  <c r="X178" s="1"/>
  <c r="G140" a="1"/>
  <c r="G140" s="1"/>
  <c r="J165" a="1"/>
  <c r="J165" s="1"/>
  <c r="AB169" a="1"/>
  <c r="AB169" s="1"/>
  <c r="G173" a="1"/>
  <c r="G173" s="1"/>
  <c r="V156" a="1"/>
  <c r="V156" s="1"/>
  <c r="AB149" a="1"/>
  <c r="AB149" s="1"/>
  <c r="G143" a="1"/>
  <c r="G143" s="1"/>
  <c r="AE170" a="1"/>
  <c r="AE170" s="1"/>
  <c r="AB139" a="1"/>
  <c r="AB139" s="1"/>
  <c r="U202" a="1"/>
  <c r="U202" s="1"/>
  <c r="O196" a="1"/>
  <c r="O196" s="1"/>
  <c r="V168" a="1"/>
  <c r="V168" s="1"/>
  <c r="Q151" a="1"/>
  <c r="Q151" s="1"/>
  <c r="L188" a="1"/>
  <c r="L188" s="1"/>
  <c r="N172" a="1"/>
  <c r="N172" s="1"/>
  <c r="Q169" a="1"/>
  <c r="Q169" s="1"/>
  <c r="Z139" a="1"/>
  <c r="Z139" s="1"/>
  <c r="Z199" a="1"/>
  <c r="Z199" s="1"/>
  <c r="AJ199" s="1"/>
  <c r="AC143" a="1"/>
  <c r="AC143" s="1"/>
  <c r="P202" a="1"/>
  <c r="P202" s="1"/>
  <c r="S175" a="1"/>
  <c r="S175" s="1"/>
  <c r="R151" a="1"/>
  <c r="R151" s="1"/>
  <c r="I140" a="1"/>
  <c r="I140" s="1"/>
  <c r="U177" a="1"/>
  <c r="U177" s="1"/>
  <c r="S152" a="1"/>
  <c r="S152" s="1"/>
  <c r="W194" a="1"/>
  <c r="W194" s="1"/>
  <c r="Y170" a="1"/>
  <c r="Y170" s="1"/>
  <c r="X181" a="1"/>
  <c r="X181" s="1"/>
  <c r="Q136" a="1"/>
  <c r="Q136" s="1"/>
  <c r="R172" a="1"/>
  <c r="R172" s="1"/>
  <c r="T189" a="1"/>
  <c r="T189" s="1"/>
  <c r="AD188" a="1"/>
  <c r="AD188" s="1"/>
  <c r="Q191" a="1"/>
  <c r="Q191" s="1"/>
  <c r="I191" a="1"/>
  <c r="I191" s="1"/>
  <c r="H139" a="1"/>
  <c r="H139" s="1"/>
  <c r="W189" a="1"/>
  <c r="W189" s="1"/>
  <c r="R188" a="1"/>
  <c r="R188" s="1"/>
  <c r="K157" a="1"/>
  <c r="K157" s="1"/>
  <c r="N196" a="1"/>
  <c r="N196" s="1"/>
  <c r="AE138" a="1"/>
  <c r="AE138" s="1"/>
  <c r="G166" a="1"/>
  <c r="G166" s="1"/>
  <c r="P178" a="1"/>
  <c r="P178" s="1"/>
  <c r="K151" a="1"/>
  <c r="K151" s="1"/>
  <c r="G194" a="1"/>
  <c r="G194" s="1"/>
  <c r="O158" a="1"/>
  <c r="O158" s="1"/>
  <c r="AE185" a="1"/>
  <c r="AE185" s="1"/>
  <c r="U169" a="1"/>
  <c r="U169" s="1"/>
  <c r="O172" a="1"/>
  <c r="O172" s="1"/>
  <c r="M167" a="1"/>
  <c r="M167" s="1"/>
  <c r="P147" a="1"/>
  <c r="P147" s="1"/>
  <c r="K190" a="1"/>
  <c r="K190" s="1"/>
  <c r="S189" a="1"/>
  <c r="S189" s="1"/>
  <c r="AD139" a="1"/>
  <c r="AD139" s="1"/>
  <c r="X192" a="1"/>
  <c r="X192" s="1"/>
  <c r="J147" a="1"/>
  <c r="J147" s="1"/>
  <c r="O141" a="1"/>
  <c r="O141" s="1"/>
  <c r="K197" a="1"/>
  <c r="K197" s="1"/>
  <c r="Y174" a="1"/>
  <c r="Y174" s="1"/>
  <c r="R183" a="1"/>
  <c r="R183" s="1"/>
  <c r="AC205" a="1"/>
  <c r="AC205" s="1"/>
  <c r="P206" a="1"/>
  <c r="P206" s="1"/>
  <c r="M157" a="1"/>
  <c r="M157" s="1"/>
  <c r="S190" a="1"/>
  <c r="S190" s="1"/>
  <c r="K169" a="1"/>
  <c r="K169" s="1"/>
  <c r="S158" a="1"/>
  <c r="S158" s="1"/>
  <c r="AD207" a="1"/>
  <c r="AD207" s="1"/>
  <c r="X165" a="1"/>
  <c r="X165" s="1"/>
  <c r="X190" a="1"/>
  <c r="X190" s="1"/>
  <c r="U152" a="1"/>
  <c r="U152" s="1"/>
  <c r="X179" a="1"/>
  <c r="X179" s="1"/>
  <c r="AD167" a="1"/>
  <c r="AD167" s="1"/>
  <c r="AC141" a="1"/>
  <c r="AC141" s="1"/>
  <c r="L157" a="1"/>
  <c r="L157" s="1"/>
  <c r="K199" a="1"/>
  <c r="K199" s="1"/>
  <c r="AE176" a="1"/>
  <c r="AE176" s="1"/>
  <c r="AA195" a="1"/>
  <c r="AA195" s="1"/>
  <c r="AB183" a="1"/>
  <c r="AB183" s="1"/>
  <c r="AJ183" s="1"/>
  <c r="Q205" a="1"/>
  <c r="Q205" s="1"/>
  <c r="S174" a="1"/>
  <c r="S174" s="1"/>
  <c r="S197" a="1"/>
  <c r="S197" s="1"/>
  <c r="L186" a="1"/>
  <c r="L186" s="1"/>
  <c r="AC168" a="1"/>
  <c r="AC168" s="1"/>
  <c r="J183" a="1"/>
  <c r="J183" s="1"/>
  <c r="Z148" a="1"/>
  <c r="Z148" s="1"/>
  <c r="G186" a="1"/>
  <c r="G186" s="1"/>
  <c r="N169" a="1"/>
  <c r="N169" s="1"/>
  <c r="AH169" s="1"/>
  <c r="AA208" a="1"/>
  <c r="AA208" s="1"/>
  <c r="Y178" a="1"/>
  <c r="Y178" s="1"/>
  <c r="M171" a="1"/>
  <c r="M171" s="1"/>
  <c r="AB208" a="1"/>
  <c r="AB208" s="1"/>
  <c r="L160" a="1"/>
  <c r="L160" s="1"/>
  <c r="AG160" s="1"/>
  <c r="U140" a="1"/>
  <c r="U140" s="1"/>
  <c r="AI140" s="1"/>
  <c r="AB195" a="1"/>
  <c r="AB195" s="1"/>
  <c r="W207" a="1"/>
  <c r="W207" s="1"/>
  <c r="H158" a="1"/>
  <c r="H158" s="1"/>
  <c r="N171" a="1"/>
  <c r="N171" s="1"/>
  <c r="AH171" s="1"/>
  <c r="T165" a="1"/>
  <c r="T165" s="1"/>
  <c r="V180" a="1"/>
  <c r="V180" s="1"/>
  <c r="AI180" s="1"/>
  <c r="X189" a="1"/>
  <c r="X189" s="1"/>
  <c r="J156" a="1"/>
  <c r="J156" s="1"/>
  <c r="X173" a="1"/>
  <c r="X173" s="1"/>
  <c r="AD138" a="1"/>
  <c r="AD138" s="1"/>
  <c r="N195" a="1"/>
  <c r="N195" s="1"/>
  <c r="S207" a="1"/>
  <c r="S207" s="1"/>
  <c r="P200" a="1"/>
  <c r="P200" s="1"/>
  <c r="N161" a="1"/>
  <c r="N161" s="1"/>
  <c r="AB189" a="1"/>
  <c r="AB189" s="1"/>
  <c r="T202" a="1"/>
  <c r="T202" s="1"/>
  <c r="M192" a="1"/>
  <c r="M192" s="1"/>
  <c r="I172" a="1"/>
  <c r="I172" s="1"/>
  <c r="L170" a="1"/>
  <c r="L170" s="1"/>
  <c r="Z146" a="1"/>
  <c r="Z146" s="1"/>
  <c r="AJ146" s="1"/>
  <c r="AE166" a="1"/>
  <c r="AE166" s="1"/>
  <c r="N187" a="1"/>
  <c r="N187" s="1"/>
  <c r="AH187" s="1"/>
  <c r="N155" a="1"/>
  <c r="N155" s="1"/>
  <c r="AC196" a="1"/>
  <c r="AC196" s="1"/>
  <c r="S199" a="1"/>
  <c r="S199" s="1"/>
  <c r="AA159" a="1"/>
  <c r="AA159" s="1"/>
  <c r="AC186" a="1"/>
  <c r="AC186" s="1"/>
  <c r="AB194" a="1"/>
  <c r="AB194" s="1"/>
  <c r="I169" a="1"/>
  <c r="I169" s="1"/>
  <c r="AG169" s="1"/>
  <c r="O191" a="1"/>
  <c r="O191" s="1"/>
  <c r="Y142" a="1"/>
  <c r="Y142" s="1"/>
  <c r="J164" a="1"/>
  <c r="J164" s="1"/>
  <c r="K172" a="1"/>
  <c r="K172" s="1"/>
  <c r="H205" a="1"/>
  <c r="H205" s="1"/>
  <c r="P142" a="1"/>
  <c r="P142" s="1"/>
  <c r="X184" a="1"/>
  <c r="X184" s="1"/>
  <c r="S164" a="1"/>
  <c r="S164" s="1"/>
  <c r="Z150" a="1"/>
  <c r="Z150" s="1"/>
  <c r="N206" a="1"/>
  <c r="N206" s="1"/>
  <c r="AH206" s="1"/>
  <c r="R138" a="1"/>
  <c r="R138" s="1"/>
  <c r="M191" a="1"/>
  <c r="M191" s="1"/>
  <c r="G178" a="1"/>
  <c r="G178" s="1"/>
  <c r="P184" a="1"/>
  <c r="P184" s="1"/>
  <c r="AD150" a="1"/>
  <c r="AD150" s="1"/>
  <c r="AD152" a="1"/>
  <c r="AD152" s="1"/>
  <c r="Z157" a="1"/>
  <c r="Z157" s="1"/>
  <c r="Q163" a="1"/>
  <c r="Q163" s="1"/>
  <c r="U147" a="1"/>
  <c r="U147" s="1"/>
  <c r="P155" a="1"/>
  <c r="P155" s="1"/>
  <c r="V179" a="1"/>
  <c r="V179" s="1"/>
  <c r="AD198" a="1"/>
  <c r="AD198" s="1"/>
  <c r="X166" a="1"/>
  <c r="X166" s="1"/>
  <c r="M180" a="1"/>
  <c r="M180" s="1"/>
  <c r="Y200" a="1"/>
  <c r="Y200" s="1"/>
  <c r="L150" a="1"/>
  <c r="L150" s="1"/>
  <c r="AC136" a="1"/>
  <c r="AC136" s="1"/>
  <c r="G156" a="1"/>
  <c r="G156" s="1"/>
  <c r="G176" a="1"/>
  <c r="G176" s="1"/>
  <c r="N202" a="1"/>
  <c r="N202" s="1"/>
  <c r="X152" a="1"/>
  <c r="X152" s="1"/>
  <c r="N139" a="1"/>
  <c r="N139" s="1"/>
  <c r="V143" a="1"/>
  <c r="V143" s="1"/>
  <c r="N162" a="1"/>
  <c r="N162" s="1"/>
  <c r="O202" a="1"/>
  <c r="O202" s="1"/>
  <c r="M138" a="1"/>
  <c r="M138" s="1"/>
  <c r="K162" a="1"/>
  <c r="K162" s="1"/>
  <c r="J197" a="1"/>
  <c r="J197" s="1"/>
  <c r="AG197" s="1"/>
  <c r="S136" a="1"/>
  <c r="S136" s="1"/>
  <c r="U150" a="1"/>
  <c r="U150" s="1"/>
  <c r="AG157"/>
  <c r="AJ163"/>
  <c r="AJ208"/>
  <c r="AG183"/>
  <c r="AH167"/>
  <c r="AI193"/>
  <c r="AH173"/>
  <c r="AH154"/>
  <c r="AI188"/>
  <c r="AH143"/>
  <c r="AH166"/>
  <c r="AG181"/>
  <c r="AJ151"/>
  <c r="AG172"/>
  <c r="AH148"/>
  <c r="AH152"/>
  <c r="H199" a="1"/>
  <c r="H199" s="1"/>
  <c r="N144" a="1"/>
  <c r="N144" s="1"/>
  <c r="AE137" a="1"/>
  <c r="AE137" s="1"/>
  <c r="AJ137" s="1"/>
  <c r="Q181" a="1"/>
  <c r="Q181" s="1"/>
  <c r="W165" a="1"/>
  <c r="W165" s="1"/>
  <c r="P170" a="1"/>
  <c r="P170" s="1"/>
  <c r="N142" a="1"/>
  <c r="N142" s="1"/>
  <c r="S179" a="1"/>
  <c r="S179" s="1"/>
  <c r="J152" a="1"/>
  <c r="J152" s="1"/>
  <c r="AC197" a="1"/>
  <c r="AC197" s="1"/>
  <c r="AJ197" s="1"/>
  <c r="O192" a="1"/>
  <c r="O192" s="1"/>
  <c r="AH192" s="1"/>
  <c r="U142" a="1"/>
  <c r="U142" s="1"/>
  <c r="H203" a="1"/>
  <c r="H203" s="1"/>
  <c r="X172" a="1"/>
  <c r="X172" s="1"/>
  <c r="I143" a="1"/>
  <c r="I143" s="1"/>
  <c r="O185" a="1"/>
  <c r="O185" s="1"/>
  <c r="K194" a="1"/>
  <c r="K194" s="1"/>
  <c r="N150" a="1"/>
  <c r="N150" s="1"/>
  <c r="AH150" s="1"/>
  <c r="AE145" a="1"/>
  <c r="AE145" s="1"/>
  <c r="X171" a="1"/>
  <c r="X171" s="1"/>
  <c r="Y204" a="1"/>
  <c r="Y204" s="1"/>
  <c r="AD174" a="1"/>
  <c r="AD174" s="1"/>
  <c r="T175" a="1"/>
  <c r="T175" s="1"/>
  <c r="K200" a="1"/>
  <c r="K200" s="1"/>
  <c r="AG200" s="1"/>
  <c r="W208" a="1"/>
  <c r="W208" s="1"/>
  <c r="V196" a="1"/>
  <c r="V196" s="1"/>
  <c r="Q207" a="1"/>
  <c r="Q207" s="1"/>
  <c r="R199" a="1"/>
  <c r="R199" s="1"/>
  <c r="L141" a="1"/>
  <c r="L141" s="1"/>
  <c r="I147" a="1"/>
  <c r="I147" s="1"/>
  <c r="AG147" s="1"/>
  <c r="V202" a="1"/>
  <c r="V202" s="1"/>
  <c r="G164" a="1"/>
  <c r="G164" s="1"/>
  <c r="H162" a="1"/>
  <c r="H162" s="1"/>
  <c r="N201" a="1"/>
  <c r="N201" s="1"/>
  <c r="Y143" a="1"/>
  <c r="Y143" s="1"/>
  <c r="K206" a="1"/>
  <c r="K206" s="1"/>
  <c r="AD177" a="1"/>
  <c r="AD177" s="1"/>
  <c r="U154" a="1"/>
  <c r="U154" s="1"/>
  <c r="L158" a="1"/>
  <c r="L158" s="1"/>
  <c r="I159" a="1"/>
  <c r="I159" s="1"/>
  <c r="AG159" s="1"/>
  <c r="U146" a="1"/>
  <c r="U146" s="1"/>
  <c r="Y148" a="1"/>
  <c r="Y148" s="1"/>
  <c r="L199" a="1"/>
  <c r="L199" s="1"/>
  <c r="I163" a="1"/>
  <c r="I163" s="1"/>
  <c r="U165" a="1"/>
  <c r="U165" s="1"/>
  <c r="Y176" a="1"/>
  <c r="Y176" s="1"/>
  <c r="V138" a="1"/>
  <c r="V138" s="1"/>
  <c r="AI138" s="1"/>
  <c r="J178" a="1"/>
  <c r="J178" s="1"/>
  <c r="W179" a="1"/>
  <c r="W179" s="1"/>
  <c r="V146" a="1"/>
  <c r="V146" s="1"/>
  <c r="K207" a="1"/>
  <c r="K207" s="1"/>
  <c r="M176" a="1"/>
  <c r="M176" s="1"/>
  <c r="Q172" a="1"/>
  <c r="Q172" s="1"/>
  <c r="AA187" a="1"/>
  <c r="AA187" s="1"/>
  <c r="U139" a="1"/>
  <c r="U139" s="1"/>
  <c r="K165" a="1"/>
  <c r="K165" s="1"/>
  <c r="O142" a="1"/>
  <c r="O142" s="1"/>
  <c r="L152" a="1"/>
  <c r="L152" s="1"/>
  <c r="H161" a="1"/>
  <c r="H161" s="1"/>
  <c r="AG161" s="1"/>
  <c r="R201" a="1"/>
  <c r="R201" s="1"/>
  <c r="K193" a="1"/>
  <c r="K193" s="1"/>
  <c r="AC187" a="1"/>
  <c r="AC187" s="1"/>
  <c r="AD196" a="1"/>
  <c r="AD196" s="1"/>
  <c r="AJ196" s="1"/>
  <c r="W154" a="1"/>
  <c r="W154" s="1"/>
  <c r="AD173" a="1"/>
  <c r="AD173" s="1"/>
  <c r="J189" a="1"/>
  <c r="J189" s="1"/>
  <c r="AG189" s="1"/>
  <c r="W141" a="1"/>
  <c r="W141" s="1"/>
  <c r="W151" a="1"/>
  <c r="W151" s="1"/>
  <c r="AA203" a="1"/>
  <c r="AA203" s="1"/>
  <c r="O208" a="1"/>
  <c r="O208" s="1"/>
  <c r="AA154" a="1"/>
  <c r="AA154" s="1"/>
  <c r="G208" a="1"/>
  <c r="G208" s="1"/>
  <c r="R194" a="1"/>
  <c r="R194" s="1"/>
  <c r="X207" a="1"/>
  <c r="X207" s="1"/>
  <c r="AI207" s="1"/>
  <c r="S177" a="1"/>
  <c r="S177" s="1"/>
  <c r="M143" a="1"/>
  <c r="M143" s="1"/>
  <c r="J185" a="1"/>
  <c r="J185" s="1"/>
  <c r="K177" a="1"/>
  <c r="K177" s="1"/>
  <c r="W190" a="1"/>
  <c r="W190" s="1"/>
  <c r="AA143" a="1"/>
  <c r="AA143" s="1"/>
  <c r="S182" a="1"/>
  <c r="S182" s="1"/>
  <c r="AB159" a="1"/>
  <c r="AB159" s="1"/>
  <c r="AC188" a="1"/>
  <c r="AC188" s="1"/>
  <c r="AJ188" s="1"/>
  <c r="V195" a="1"/>
  <c r="V195" s="1"/>
  <c r="P139" a="1"/>
  <c r="P139" s="1"/>
  <c r="V184" a="1"/>
  <c r="V184" s="1"/>
  <c r="AI184" s="1"/>
  <c r="S140" a="1"/>
  <c r="S140" s="1"/>
  <c r="AE144" a="1"/>
  <c r="AE144" s="1"/>
  <c r="AA170" a="1"/>
  <c r="AA170" s="1"/>
  <c r="AJ170" s="1"/>
  <c r="AB207" a="1"/>
  <c r="AB207" s="1"/>
  <c r="AJ207" s="1"/>
  <c r="AD144" a="1"/>
  <c r="AD144" s="1"/>
  <c r="R190" a="1"/>
  <c r="R190" s="1"/>
  <c r="M173" a="1"/>
  <c r="M173" s="1"/>
  <c r="AA138" a="1"/>
  <c r="AA138" s="1"/>
  <c r="M140" a="1"/>
  <c r="M140" s="1"/>
  <c r="J137" a="1"/>
  <c r="J137" s="1"/>
  <c r="V144" a="1"/>
  <c r="V144" s="1"/>
  <c r="AA175" a="1"/>
  <c r="AA175" s="1"/>
  <c r="AA152" a="1"/>
  <c r="AA152" s="1"/>
  <c r="AE136" a="1"/>
  <c r="AE136" s="1"/>
  <c r="O207" a="1"/>
  <c r="O207" s="1"/>
  <c r="P196" a="1"/>
  <c r="P196" s="1"/>
  <c r="R189" a="1"/>
  <c r="R189" s="1"/>
  <c r="AC206" a="1"/>
  <c r="AC206" s="1"/>
  <c r="R181" a="1"/>
  <c r="R181" s="1"/>
  <c r="Q179" a="1"/>
  <c r="Q179" s="1"/>
  <c r="K149" a="1"/>
  <c r="K149" s="1"/>
  <c r="J168" a="1"/>
  <c r="J168" s="1"/>
  <c r="L148" a="1"/>
  <c r="L148" s="1"/>
  <c r="AA161" a="1"/>
  <c r="AA161" s="1"/>
  <c r="Z140" a="1"/>
  <c r="Z140" s="1"/>
  <c r="K138" a="1"/>
  <c r="K138" s="1"/>
  <c r="AE169" a="1"/>
  <c r="AE169" s="1"/>
  <c r="W197" a="1"/>
  <c r="W197" s="1"/>
  <c r="J188" a="1"/>
  <c r="J188" s="1"/>
  <c r="AA148" a="1"/>
  <c r="AA148" s="1"/>
  <c r="AD160" a="1"/>
  <c r="AD160" s="1"/>
  <c r="P195" a="1"/>
  <c r="P195" s="1"/>
  <c r="AC181" a="1"/>
  <c r="AC181" s="1"/>
  <c r="AC175" a="1"/>
  <c r="AC175" s="1"/>
  <c r="T146" a="1"/>
  <c r="T146" s="1"/>
  <c r="P185" a="1"/>
  <c r="P185" s="1"/>
  <c r="AB177" a="1"/>
  <c r="AB177" s="1"/>
  <c r="W176" a="1"/>
  <c r="W176" s="1"/>
  <c r="S147" a="1"/>
  <c r="S147" s="1"/>
  <c r="AC185" a="1"/>
  <c r="AC185" s="1"/>
  <c r="M137" a="1"/>
  <c r="M137" s="1"/>
  <c r="AD156" a="1"/>
  <c r="AD156" s="1"/>
  <c r="AE160" a="1"/>
  <c r="AE160" s="1"/>
  <c r="Y141" a="1"/>
  <c r="Y141" s="1"/>
  <c r="U185" a="1"/>
  <c r="U185" s="1"/>
  <c r="V162" a="1"/>
  <c r="V162" s="1"/>
  <c r="AI162" s="1"/>
  <c r="W171" a="1"/>
  <c r="W171" s="1"/>
  <c r="U156" a="1"/>
  <c r="U156" s="1"/>
  <c r="Y144" a="1"/>
  <c r="Y144" s="1"/>
  <c r="X169" a="1"/>
  <c r="X169" s="1"/>
  <c r="G196" a="1"/>
  <c r="G196" s="1"/>
  <c r="V185" a="1"/>
  <c r="V185" s="1"/>
  <c r="G200" a="1"/>
  <c r="G200" s="1"/>
  <c r="Z185" a="1"/>
  <c r="Z185" s="1"/>
  <c r="AJ185" s="1"/>
  <c r="AE154" a="1"/>
  <c r="AE154" s="1"/>
  <c r="U179" a="1"/>
  <c r="U179" s="1"/>
  <c r="J195" a="1"/>
  <c r="J195" s="1"/>
  <c r="AG195" s="1"/>
  <c r="AE139" a="1"/>
  <c r="AE139" s="1"/>
  <c r="Y159" a="1"/>
  <c r="Y159" s="1"/>
  <c r="AD195" a="1"/>
  <c r="AD195" s="1"/>
  <c r="X160" a="1"/>
  <c r="X160" s="1"/>
  <c r="K146" a="1"/>
  <c r="K146" s="1"/>
  <c r="W166" a="1"/>
  <c r="W166" s="1"/>
  <c r="AE153" a="1"/>
  <c r="AE153" s="1"/>
  <c r="AD140" a="1"/>
  <c r="AD140" s="1"/>
  <c r="L184" a="1"/>
  <c r="L184" s="1"/>
  <c r="V155" a="1"/>
  <c r="V155" s="1"/>
  <c r="I166" a="1"/>
  <c r="I166" s="1"/>
  <c r="S163" a="1"/>
  <c r="S163" s="1"/>
  <c r="AH163" s="1"/>
  <c r="P186" a="1"/>
  <c r="P186" s="1"/>
  <c r="AB136" a="1"/>
  <c r="AB136" s="1"/>
  <c r="Y198" a="1"/>
  <c r="Y198" s="1"/>
  <c r="G205" a="1"/>
  <c r="G205" s="1"/>
  <c r="AC159" a="1"/>
  <c r="AC159" s="1"/>
  <c r="AB143" a="1"/>
  <c r="AB143" s="1"/>
  <c r="AB186" a="1"/>
  <c r="AB186" s="1"/>
  <c r="AJ186" s="1"/>
  <c r="S138" a="1"/>
  <c r="S138" s="1"/>
  <c r="Z181" a="1"/>
  <c r="Z181" s="1"/>
  <c r="H177" a="1"/>
  <c r="H177" s="1"/>
  <c r="V197" a="1"/>
  <c r="V197" s="1"/>
  <c r="AA166" a="1"/>
  <c r="AA166" s="1"/>
  <c r="N178" a="1"/>
  <c r="N178" s="1"/>
  <c r="AH178" s="1"/>
  <c r="AD166" a="1"/>
  <c r="AD166" s="1"/>
  <c r="M184" a="1"/>
  <c r="M184" s="1"/>
  <c r="K175" a="1"/>
  <c r="K175" s="1"/>
  <c r="AG175" s="1"/>
  <c r="Z198" a="1"/>
  <c r="Z198" s="1"/>
  <c r="T163" a="1"/>
  <c r="T163" s="1"/>
  <c r="AI163" s="1"/>
  <c r="G167" a="1"/>
  <c r="G167" s="1"/>
  <c r="Y203" a="1"/>
  <c r="Y203" s="1"/>
  <c r="L193" a="1"/>
  <c r="L193" s="1"/>
  <c r="AD171" a="1"/>
  <c r="AD171" s="1"/>
  <c r="L180" a="1"/>
  <c r="L180" s="1"/>
  <c r="Z143" a="1"/>
  <c r="Z143" s="1"/>
  <c r="AJ143" s="1"/>
  <c r="T208" a="1"/>
  <c r="T208" s="1"/>
  <c r="AI208" s="1"/>
  <c r="H207" a="1"/>
  <c r="H207" s="1"/>
  <c r="AG207" s="1"/>
  <c r="O140" a="1"/>
  <c r="O140" s="1"/>
  <c r="H202" a="1"/>
  <c r="H202" s="1"/>
  <c r="AG202" s="1"/>
  <c r="N208" a="1"/>
  <c r="N208" s="1"/>
  <c r="I185" a="1"/>
  <c r="I185" s="1"/>
  <c r="L155" a="1"/>
  <c r="L155" s="1"/>
  <c r="AG155" s="1"/>
  <c r="U164" a="1"/>
  <c r="U164" s="1"/>
  <c r="G160" a="1"/>
  <c r="G160" s="1"/>
  <c r="AE159" a="1"/>
  <c r="AE159" s="1"/>
  <c r="H170" a="1"/>
  <c r="H170" s="1"/>
  <c r="AG170" s="1"/>
  <c r="W150" a="1"/>
  <c r="W150" s="1"/>
  <c r="R165" a="1"/>
  <c r="R165" s="1"/>
  <c r="G188" a="1"/>
  <c r="G188" s="1"/>
  <c r="T203" a="1"/>
  <c r="T203" s="1"/>
  <c r="AI203" s="1"/>
  <c r="K191" a="1"/>
  <c r="K191" s="1"/>
  <c r="N182" a="1"/>
  <c r="N182" s="1"/>
  <c r="AH182" s="1"/>
  <c r="X198" a="1"/>
  <c r="X198" s="1"/>
  <c r="AI198" s="1"/>
  <c r="U187" a="1"/>
  <c r="U187" s="1"/>
  <c r="W155" a="1"/>
  <c r="W155" s="1"/>
  <c r="S193" a="1"/>
  <c r="S193" s="1"/>
  <c r="V191" a="1"/>
  <c r="V191" s="1"/>
  <c r="H153" a="1"/>
  <c r="H153" s="1"/>
  <c r="S161" a="1"/>
  <c r="S161" s="1"/>
  <c r="K163" a="1"/>
  <c r="K163" s="1"/>
  <c r="N168" a="1"/>
  <c r="N168" s="1"/>
  <c r="U194" a="1"/>
  <c r="U194" s="1"/>
  <c r="AI194" s="1"/>
  <c r="Y197" a="1"/>
  <c r="Y197" s="1"/>
  <c r="V157" a="1"/>
  <c r="V157" s="1"/>
  <c r="J179" a="1"/>
  <c r="J179" s="1"/>
  <c r="AC140" a="1"/>
  <c r="AC140" s="1"/>
  <c r="K185" a="1"/>
  <c r="K185" s="1"/>
  <c r="X142" a="1"/>
  <c r="X142" s="1"/>
  <c r="W177" a="1"/>
  <c r="W177" s="1"/>
  <c r="N200" a="1"/>
  <c r="N200" s="1"/>
  <c r="AH200" s="1"/>
  <c r="H180" a="1"/>
  <c r="H180" s="1"/>
  <c r="AG180" s="1"/>
  <c r="T143" a="1"/>
  <c r="T143" s="1"/>
  <c r="AE179" a="1"/>
  <c r="AE179" s="1"/>
  <c r="O136" a="1"/>
  <c r="O136" s="1"/>
  <c r="S168" a="1"/>
  <c r="S168" s="1"/>
  <c r="H196" a="1"/>
  <c r="H196" s="1"/>
  <c r="W136" a="1"/>
  <c r="W136" s="1"/>
  <c r="AC171" a="1"/>
  <c r="AC171" s="1"/>
  <c r="AA149" a="1"/>
  <c r="AA149" s="1"/>
  <c r="V200" a="1"/>
  <c r="V200" s="1"/>
  <c r="W202" a="1"/>
  <c r="W202" s="1"/>
  <c r="N149" a="1"/>
  <c r="N149" s="1"/>
  <c r="M179" a="1"/>
  <c r="M179" s="1"/>
  <c r="K148" a="1"/>
  <c r="K148" s="1"/>
  <c r="AA190" a="1"/>
  <c r="AA190" s="1"/>
  <c r="AB179" a="1"/>
  <c r="AB179" s="1"/>
  <c r="H173" a="1"/>
  <c r="H173" s="1"/>
  <c r="AG173" s="1"/>
  <c r="Y153" a="1"/>
  <c r="Y153" s="1"/>
  <c r="AC155" a="1"/>
  <c r="AC155" s="1"/>
  <c r="AJ155" s="1"/>
  <c r="N188" a="1"/>
  <c r="N188" s="1"/>
  <c r="AH188" s="1"/>
  <c r="Y165" a="1"/>
  <c r="Y165" s="1"/>
  <c r="AE189" a="1"/>
  <c r="AE189" s="1"/>
  <c r="X196" a="1"/>
  <c r="X196" s="1"/>
  <c r="AE165" a="1"/>
  <c r="AE165" s="1"/>
  <c r="S165" a="1"/>
  <c r="S165" s="1"/>
  <c r="Z164" a="1"/>
  <c r="Z164" s="1"/>
  <c r="H188" a="1"/>
  <c r="H188" s="1"/>
  <c r="AG188" s="1"/>
  <c r="AB166" a="1"/>
  <c r="AB166" s="1"/>
  <c r="I184" a="1"/>
  <c r="I184" s="1"/>
  <c r="H141" a="1"/>
  <c r="H141" s="1"/>
  <c r="AD191" a="1"/>
  <c r="AD191" s="1"/>
  <c r="AJ191" s="1"/>
  <c r="H138" a="1"/>
  <c r="H138" s="1"/>
  <c r="AD168" a="1"/>
  <c r="AD168" s="1"/>
  <c r="L177" a="1"/>
  <c r="L177" s="1"/>
  <c r="AC204" a="1"/>
  <c r="AC204" s="1"/>
  <c r="U178" a="1"/>
  <c r="U178" s="1"/>
  <c r="AI178" s="1"/>
  <c r="T161" a="1"/>
  <c r="T161" s="1"/>
  <c r="AI161" s="1"/>
  <c r="M165" a="1"/>
  <c r="M165" s="1"/>
  <c r="AC148" a="1"/>
  <c r="AC148" s="1"/>
  <c r="U160" a="1"/>
  <c r="U160" s="1"/>
  <c r="V141" a="1"/>
  <c r="V141" s="1"/>
  <c r="AE164" a="1"/>
  <c r="AE164" s="1"/>
  <c r="W201" a="1"/>
  <c r="W201" s="1"/>
  <c r="AB165" a="1"/>
  <c r="AB165" s="1"/>
  <c r="AJ165" s="1"/>
  <c r="P207" a="1"/>
  <c r="P207" s="1"/>
  <c r="AD175" a="1"/>
  <c r="AD175" s="1"/>
  <c r="I168" a="1"/>
  <c r="I168" s="1"/>
  <c r="AG168" s="1"/>
  <c r="AD157" a="1"/>
  <c r="AD157" s="1"/>
  <c r="Y201" a="1"/>
  <c r="Y201" s="1"/>
  <c r="V177" a="1"/>
  <c r="V177" s="1"/>
  <c r="AE195" a="1"/>
  <c r="AE195" s="1"/>
  <c r="J138" a="1"/>
  <c r="J138" s="1"/>
  <c r="N176" a="1"/>
  <c r="N176" s="1"/>
  <c r="AH176" s="1"/>
  <c r="H146" a="1"/>
  <c r="H146" s="1"/>
  <c r="AG146" s="1"/>
  <c r="M136" a="1"/>
  <c r="M136" s="1"/>
  <c r="AC144" a="1"/>
  <c r="AC144" s="1"/>
  <c r="AJ144" s="1"/>
  <c r="G181" a="1"/>
  <c r="G181" s="1"/>
  <c r="O204" a="1"/>
  <c r="O204" s="1"/>
  <c r="O162" a="1"/>
  <c r="O162" s="1"/>
  <c r="O194" a="1"/>
  <c r="O194" s="1"/>
  <c r="AH194" s="1"/>
  <c r="O170" a="1"/>
  <c r="O170" s="1"/>
  <c r="Q185" a="1"/>
  <c r="Q185" s="1"/>
  <c r="AA162" a="1"/>
  <c r="AA162" s="1"/>
  <c r="G184" a="1"/>
  <c r="G184" s="1"/>
  <c r="X164" a="1"/>
  <c r="X164" s="1"/>
  <c r="AA171" a="1"/>
  <c r="AA171" s="1"/>
  <c r="AC156" a="1"/>
  <c r="AC156" s="1"/>
  <c r="W175" a="1"/>
  <c r="W175" s="1"/>
  <c r="L190" a="1"/>
  <c r="L190" s="1"/>
  <c r="AG190" s="1"/>
  <c r="U137" a="1"/>
  <c r="U137" s="1"/>
  <c r="J141" a="1"/>
  <c r="J141" s="1"/>
  <c r="M187" a="1"/>
  <c r="M187" s="1"/>
  <c r="P158" a="1"/>
  <c r="P158" s="1"/>
  <c r="AH158" s="1"/>
  <c r="V149" a="1"/>
  <c r="V149" s="1"/>
  <c r="T169" a="1"/>
  <c r="T169" s="1"/>
  <c r="L182" a="1"/>
  <c r="L182" s="1"/>
  <c r="AG182" s="1"/>
  <c r="V160" a="1"/>
  <c r="V160" s="1"/>
  <c r="H204" a="1"/>
  <c r="H204" s="1"/>
  <c r="I171" a="1"/>
  <c r="I171" s="1"/>
  <c r="G171" a="1"/>
  <c r="G171" s="1"/>
  <c r="AA140" a="1"/>
  <c r="AA140" s="1"/>
  <c r="V182" a="1"/>
  <c r="V182" s="1"/>
  <c r="X147" a="1"/>
  <c r="X147" s="1"/>
  <c r="AC152" a="1"/>
  <c r="AC152" s="1"/>
  <c r="AE172" a="1"/>
  <c r="AE172" s="1"/>
  <c r="AJ172" s="1"/>
  <c r="V187" a="1"/>
  <c r="V187" s="1"/>
  <c r="W204" a="1"/>
  <c r="W204" s="1"/>
  <c r="AD149" a="1"/>
  <c r="AD149" s="1"/>
  <c r="T177" a="1"/>
  <c r="T177" s="1"/>
  <c r="G154" a="1"/>
  <c r="G154" s="1"/>
  <c r="AA184" a="1"/>
  <c r="AA184" s="1"/>
  <c r="AJ184" s="1"/>
  <c r="R153" a="1"/>
  <c r="R153" s="1"/>
  <c r="L143" a="1"/>
  <c r="L143" s="1"/>
  <c r="I193" a="1"/>
  <c r="I193" s="1"/>
  <c r="AG193" s="1"/>
  <c r="H137" a="1"/>
  <c r="H137" s="1"/>
  <c r="Q149" a="1"/>
  <c r="Q149" s="1"/>
  <c r="S153" a="1"/>
  <c r="S153" s="1"/>
  <c r="W164" a="1"/>
  <c r="W164" s="1"/>
  <c r="W181" a="1"/>
  <c r="W181" s="1"/>
  <c r="V173" a="1"/>
  <c r="V173" s="1"/>
  <c r="J139" a="1"/>
  <c r="J139" s="1"/>
  <c r="AC198" a="1"/>
  <c r="AC198" s="1"/>
  <c r="Y137" a="1"/>
  <c r="Y137" s="1"/>
  <c r="R136" a="1"/>
  <c r="R136" s="1"/>
  <c r="AE193" a="1"/>
  <c r="AE193" s="1"/>
  <c r="R184" a="1"/>
  <c r="R184" s="1"/>
  <c r="P203" a="1"/>
  <c r="P203" s="1"/>
  <c r="T181" a="1"/>
  <c r="T181" s="1"/>
  <c r="AA167" a="1"/>
  <c r="AA167" s="1"/>
  <c r="AJ167" s="1"/>
  <c r="O197" a="1"/>
  <c r="O197" s="1"/>
  <c r="AH197" s="1"/>
  <c r="AA141" a="1"/>
  <c r="AA141" s="1"/>
  <c r="AE203" a="1"/>
  <c r="AE203" s="1"/>
  <c r="M186" a="1"/>
  <c r="M186" s="1"/>
  <c r="H201" a="1"/>
  <c r="H201" s="1"/>
  <c r="AG201" s="1"/>
  <c r="H156" a="1"/>
  <c r="H156" s="1"/>
  <c r="AG156" s="1"/>
  <c r="X136" a="1"/>
  <c r="X136" s="1"/>
  <c r="R160" a="1"/>
  <c r="R160" s="1"/>
  <c r="T192" a="1"/>
  <c r="T192" s="1"/>
  <c r="AI192" s="1"/>
  <c r="W156" a="1"/>
  <c r="W156" s="1"/>
  <c r="T200" a="1"/>
  <c r="T200" s="1"/>
  <c r="AI200" s="1"/>
  <c r="AE194" a="1"/>
  <c r="AE194" s="1"/>
  <c r="AB173" a="1"/>
  <c r="AB173" s="1"/>
  <c r="W144" a="1"/>
  <c r="W144" s="1"/>
  <c r="AB200" a="1"/>
  <c r="AB200" s="1"/>
  <c r="Q142" a="1"/>
  <c r="Q142" s="1"/>
  <c r="O177" a="1"/>
  <c r="O177" s="1"/>
  <c r="AH177" s="1"/>
  <c r="N198" a="1"/>
  <c r="N198" s="1"/>
  <c r="AH198" s="1"/>
  <c r="X185" a="1"/>
  <c r="X185" s="1"/>
  <c r="AI185" s="1"/>
  <c r="J198" a="1"/>
  <c r="J198" s="1"/>
  <c r="M177" a="1"/>
  <c r="M177" s="1"/>
  <c r="AB193" a="1"/>
  <c r="AB193" s="1"/>
  <c r="H167" a="1"/>
  <c r="H167" s="1"/>
  <c r="V145" a="1"/>
  <c r="V145" s="1"/>
  <c r="W143" a="1"/>
  <c r="W143" s="1"/>
  <c r="Q203" a="1"/>
  <c r="Q203" s="1"/>
  <c r="P208" a="1"/>
  <c r="P208" s="1"/>
  <c r="N179" a="1"/>
  <c r="N179" s="1"/>
  <c r="J167" a="1"/>
  <c r="J167" s="1"/>
  <c r="M205" a="1"/>
  <c r="M205" s="1"/>
  <c r="AG205" s="1"/>
  <c r="I139" a="1"/>
  <c r="I139" s="1"/>
  <c r="AB201" a="1"/>
  <c r="AB201" s="1"/>
  <c r="AJ201" s="1"/>
  <c r="K152" a="1"/>
  <c r="K152" s="1"/>
  <c r="AE141" a="1"/>
  <c r="AE141" s="1"/>
  <c r="G139" a="1"/>
  <c r="G139" s="1"/>
  <c r="AD136" a="1"/>
  <c r="AD136" s="1"/>
  <c r="G172" a="1"/>
  <c r="G172" s="1"/>
  <c r="Z152" a="1"/>
  <c r="Z152" s="1"/>
  <c r="AJ152" s="1"/>
  <c r="L203" a="1"/>
  <c r="L203" s="1"/>
  <c r="AD182" a="1"/>
  <c r="AD182" s="1"/>
  <c r="L149" a="1"/>
  <c r="L149" s="1"/>
  <c r="T183" a="1"/>
  <c r="T183" s="1"/>
  <c r="AI183" s="1"/>
  <c r="V152" a="1"/>
  <c r="V152" s="1"/>
  <c r="P179" a="1"/>
  <c r="P179" s="1"/>
  <c r="AA180" a="1"/>
  <c r="AA180" s="1"/>
  <c r="G198" a="1"/>
  <c r="G198" s="1"/>
  <c r="AA173" a="1"/>
  <c r="AA173" s="1"/>
  <c r="AJ173" s="1"/>
  <c r="X148" a="1"/>
  <c r="X148" s="1"/>
  <c r="O203" a="1"/>
  <c r="O203" s="1"/>
  <c r="AH203" s="1"/>
  <c r="R174" a="1"/>
  <c r="R174" s="1"/>
  <c r="AB140" a="1"/>
  <c r="AB140" s="1"/>
  <c r="AC139" a="1"/>
  <c r="AC139" s="1"/>
  <c r="AD161" a="1"/>
  <c r="AD161" s="1"/>
  <c r="X191" a="1"/>
  <c r="X191" s="1"/>
  <c r="T166" a="1"/>
  <c r="T166" s="1"/>
  <c r="T179" a="1"/>
  <c r="T179" s="1"/>
  <c r="AI179" s="1"/>
  <c r="L154" a="1"/>
  <c r="L154" s="1"/>
  <c r="AC177" a="1"/>
  <c r="AC177" s="1"/>
  <c r="Y182" a="1"/>
  <c r="Y182" s="1"/>
  <c r="AB154" a="1"/>
  <c r="AB154" s="1"/>
  <c r="W195" a="1"/>
  <c r="W195" s="1"/>
  <c r="O180" a="1"/>
  <c r="O180" s="1"/>
  <c r="K137" a="1"/>
  <c r="K137" s="1"/>
  <c r="Q140" a="1"/>
  <c r="Q140" s="1"/>
  <c r="H176" a="1"/>
  <c r="H176" s="1"/>
  <c r="AG176" s="1"/>
  <c r="N174" a="1"/>
  <c r="N174" s="1"/>
  <c r="AH174" s="1"/>
  <c r="T141" a="1"/>
  <c r="T141" s="1"/>
  <c r="AI141" s="1"/>
  <c r="T149" a="1"/>
  <c r="T149" s="1"/>
  <c r="AI149" s="1"/>
  <c r="L204" a="1"/>
  <c r="L204" s="1"/>
  <c r="H198" a="1"/>
  <c r="H198" s="1"/>
  <c r="M164" a="1"/>
  <c r="M164" s="1"/>
  <c r="Z136" a="1"/>
  <c r="Z136" s="1"/>
  <c r="AJ136" s="1"/>
  <c r="J174" a="1"/>
  <c r="J174" s="1"/>
  <c r="AC200" a="1"/>
  <c r="AC200" s="1"/>
  <c r="Q208" a="1"/>
  <c r="Q208" s="1"/>
  <c r="M208" a="1"/>
  <c r="M208" s="1"/>
  <c r="AG208" s="1"/>
  <c r="I154" a="1"/>
  <c r="I154" s="1"/>
  <c r="AG154" s="1"/>
  <c r="AC174" a="1"/>
  <c r="AC174" s="1"/>
  <c r="U176" a="1"/>
  <c r="U176" s="1"/>
  <c r="M153" a="1"/>
  <c r="M153" s="1"/>
  <c r="P160" a="1"/>
  <c r="P160" s="1"/>
  <c r="AH160" s="1"/>
  <c r="AA204" a="1"/>
  <c r="AA204" s="1"/>
  <c r="AJ204" s="1"/>
  <c r="U145" a="1"/>
  <c r="U145" s="1"/>
  <c r="AI145" s="1"/>
  <c r="K139" a="1"/>
  <c r="K139" s="1"/>
  <c r="U175" a="1"/>
  <c r="U175" s="1"/>
  <c r="N145" a="1"/>
  <c r="N145" s="1"/>
  <c r="AH145" s="1"/>
  <c r="I186" a="1"/>
  <c r="I186" s="1"/>
  <c r="M178" a="1"/>
  <c r="M178" s="1"/>
  <c r="L144" a="1"/>
  <c r="L144" s="1"/>
  <c r="I162" a="1"/>
  <c r="I162" s="1"/>
  <c r="Z138" a="1"/>
  <c r="Z138" s="1"/>
  <c r="AJ138" s="1"/>
  <c r="X175" a="1"/>
  <c r="X175" s="1"/>
  <c r="AC169" a="1"/>
  <c r="AC169" s="1"/>
  <c r="L196" a="1"/>
  <c r="L196" s="1"/>
  <c r="L164" a="1"/>
  <c r="L164" s="1"/>
  <c r="AD193" a="1"/>
  <c r="AD193" s="1"/>
  <c r="J184" a="1"/>
  <c r="J184" s="1"/>
  <c r="Q144" a="1"/>
  <c r="Q144" s="1"/>
  <c r="Z194" a="1"/>
  <c r="Z194" s="1"/>
  <c r="AJ194" s="1"/>
  <c r="Z171" a="1"/>
  <c r="Z171" s="1"/>
  <c r="AJ171" s="1"/>
  <c r="U166" a="1"/>
  <c r="U166" s="1"/>
  <c r="Z179" a="1"/>
  <c r="Z179" s="1"/>
  <c r="AJ179" s="1"/>
  <c r="M142" a="1"/>
  <c r="M142" s="1"/>
  <c r="AG142" s="1"/>
  <c r="AC176" a="1"/>
  <c r="AC176" s="1"/>
  <c r="AJ176" s="1"/>
  <c r="P141" a="1"/>
  <c r="P141" s="1"/>
  <c r="L171" a="1"/>
  <c r="L171" s="1"/>
  <c r="M163" a="1"/>
  <c r="M163" s="1"/>
  <c r="V176" a="1"/>
  <c r="V176" s="1"/>
  <c r="AA174" a="1"/>
  <c r="AA174" s="1"/>
  <c r="G153" a="1"/>
  <c r="G153" s="1"/>
  <c r="H164" a="1"/>
  <c r="H164" s="1"/>
  <c r="AD147" a="1"/>
  <c r="AD147" s="1"/>
  <c r="AJ147" s="1"/>
  <c r="R204" a="1"/>
  <c r="R204" s="1"/>
  <c r="AA181" a="1"/>
  <c r="AA181" s="1"/>
  <c r="L136" a="1"/>
  <c r="L136" s="1"/>
  <c r="X146" a="1"/>
  <c r="X146" s="1"/>
  <c r="Y155" a="1"/>
  <c r="Y155" s="1"/>
  <c r="Q170" a="1"/>
  <c r="Q170" s="1"/>
  <c r="K198" a="1"/>
  <c r="K198" s="1"/>
  <c r="AE182" a="1"/>
  <c r="AE182" s="1"/>
  <c r="I148" a="1"/>
  <c r="I148" s="1"/>
  <c r="AG148" s="1"/>
  <c r="Q138" a="1"/>
  <c r="Q138" s="1"/>
  <c r="AH138" s="1"/>
  <c r="W159" a="1"/>
  <c r="W159" s="1"/>
  <c r="O153" a="1"/>
  <c r="O153" s="1"/>
  <c r="O205" a="1"/>
  <c r="O205" s="1"/>
  <c r="AH205" s="1"/>
  <c r="N147" a="1"/>
  <c r="N147" s="1"/>
  <c r="AD206" a="1"/>
  <c r="AD206" s="1"/>
  <c r="AB157" a="1"/>
  <c r="AB157" s="1"/>
  <c r="N140" a="1"/>
  <c r="N140" s="1"/>
  <c r="AH140" s="1"/>
  <c r="S204" a="1"/>
  <c r="S204" s="1"/>
  <c r="V167" a="1"/>
  <c r="V167" s="1"/>
  <c r="V139" a="1"/>
  <c r="V139" s="1"/>
  <c r="H179" a="1"/>
  <c r="H179" s="1"/>
  <c r="AG179" s="1"/>
  <c r="H194" a="1"/>
  <c r="H194" s="1"/>
  <c r="AG194" s="1"/>
  <c r="J151" a="1"/>
  <c r="J151" s="1"/>
  <c r="AG151" s="1"/>
  <c r="AC190" a="1"/>
  <c r="AC190" s="1"/>
  <c r="L198" a="1"/>
  <c r="L198" s="1"/>
  <c r="AB153" a="1"/>
  <c r="AB153" s="1"/>
  <c r="AJ153" s="1"/>
  <c r="O147" a="1"/>
  <c r="O147" s="1"/>
  <c r="U181" a="1"/>
  <c r="U181" s="1"/>
  <c r="Q186" a="1"/>
  <c r="Q186" s="1"/>
  <c r="Z192" a="1"/>
  <c r="Z192" s="1"/>
  <c r="AJ192" s="1"/>
  <c r="H174" a="1"/>
  <c r="H174" s="1"/>
  <c r="AG174" s="1"/>
  <c r="U170" a="1"/>
  <c r="U170" s="1"/>
  <c r="AI170" s="1"/>
  <c r="AG20" i="5" l="1" a="1"/>
  <c r="AG20" s="1"/>
  <c r="AI176" i="8"/>
  <c r="AI182"/>
  <c r="AH204"/>
  <c r="AI160"/>
  <c r="AG138"/>
  <c r="AH136"/>
  <c r="AI197"/>
  <c r="AH186"/>
  <c r="AI156"/>
  <c r="AJ161"/>
  <c r="AI195"/>
  <c r="AG178"/>
  <c r="AI154"/>
  <c r="AH185"/>
  <c r="AI142"/>
  <c r="AI147"/>
  <c r="AJ168"/>
  <c r="AI206"/>
  <c r="AG187"/>
  <c r="AH175"/>
  <c r="AI153"/>
  <c r="AG144"/>
  <c r="AI144"/>
  <c r="AG206"/>
  <c r="AJ206"/>
  <c r="AI151"/>
  <c r="AJ145"/>
  <c r="AH164"/>
  <c r="AG192"/>
  <c r="AJ142"/>
  <c r="AI168"/>
  <c r="AH147"/>
  <c r="AJ182"/>
  <c r="AJ193"/>
  <c r="AG171"/>
  <c r="AH170"/>
  <c r="AG184"/>
  <c r="AJ190"/>
  <c r="AI136"/>
  <c r="AI164"/>
  <c r="AG185"/>
  <c r="AG149"/>
  <c r="AH207"/>
  <c r="AJ154"/>
  <c r="AG143"/>
  <c r="AG152"/>
  <c r="AG140"/>
  <c r="AH151"/>
  <c r="AJ156"/>
  <c r="AI201"/>
  <c r="AG150"/>
  <c r="AI205"/>
  <c r="AH193"/>
  <c r="AI191"/>
  <c r="AG198"/>
  <c r="AJ141"/>
  <c r="AG137"/>
  <c r="AH168"/>
  <c r="AG177"/>
  <c r="AI146"/>
  <c r="AJ140"/>
  <c r="AG162"/>
  <c r="AH179"/>
  <c r="AH144"/>
  <c r="AI143"/>
  <c r="AJ157"/>
  <c r="AJ150"/>
  <c r="AI202"/>
  <c r="AH161"/>
  <c r="AJ148"/>
  <c r="AJ177"/>
  <c r="AI155"/>
  <c r="AI152"/>
  <c r="AJ162"/>
  <c r="AJ195"/>
  <c r="AH191"/>
  <c r="AH141"/>
  <c r="AI173"/>
  <c r="AJ160"/>
  <c r="AI159"/>
  <c r="AH165"/>
  <c r="AJ178"/>
  <c r="AJ200"/>
  <c r="AH189"/>
  <c r="AJ187"/>
  <c r="AH180"/>
  <c r="AJ149"/>
  <c r="AH156"/>
  <c r="AI137"/>
  <c r="AH146"/>
  <c r="AG166"/>
  <c r="AI150"/>
  <c r="AJ169"/>
  <c r="AH190"/>
  <c r="AI174"/>
  <c r="AI172"/>
  <c r="AI190"/>
  <c r="AI148"/>
  <c r="AI139"/>
  <c r="AO17" i="5" a="1"/>
  <c r="AO17" s="1"/>
  <c r="BA26" a="1"/>
  <c r="BA26" s="1"/>
  <c r="AA59" a="1"/>
  <c r="AA59" s="1"/>
  <c r="Q49" a="1"/>
  <c r="Q49" s="1"/>
  <c r="AW41" a="1"/>
  <c r="AW41" s="1"/>
  <c r="AY45" a="1"/>
  <c r="AY45" s="1"/>
  <c r="AE113" a="1"/>
  <c r="AE113" s="1"/>
  <c r="O19" a="1"/>
  <c r="O19" s="1"/>
  <c r="AC58" a="1"/>
  <c r="AC58" s="1"/>
  <c r="BA47" a="1"/>
  <c r="BA47" s="1"/>
  <c r="Q109" a="1"/>
  <c r="Q109" s="1"/>
  <c r="Q110" s="1"/>
  <c r="AE105" a="1"/>
  <c r="AE105" s="1"/>
  <c r="S96" a="1"/>
  <c r="S96" s="1"/>
  <c r="M33" a="1"/>
  <c r="M33" s="1"/>
  <c r="AU16" a="1"/>
  <c r="AU16" s="1"/>
  <c r="O88" a="1"/>
  <c r="O88" s="1"/>
  <c r="M64" a="1"/>
  <c r="M64" s="1"/>
  <c r="AS13" a="1"/>
  <c r="AS13" s="1"/>
  <c r="BC60" a="1"/>
  <c r="BC60" s="1"/>
  <c r="AI48" a="1"/>
  <c r="AI48" s="1"/>
  <c r="Q96" a="1"/>
  <c r="Q96" s="1"/>
  <c r="K83" a="1"/>
  <c r="K83" s="1"/>
  <c r="AC103" a="1"/>
  <c r="AC103" s="1"/>
  <c r="AQ117" a="1"/>
  <c r="AQ117" s="1"/>
  <c r="AU88" a="1"/>
  <c r="AU88" s="1"/>
  <c r="U50" a="1"/>
  <c r="U50" s="1"/>
  <c r="I24" a="1"/>
  <c r="I24" s="1"/>
  <c r="BC87" a="1"/>
  <c r="BC87" s="1"/>
  <c r="M20" a="1"/>
  <c r="M20" s="1"/>
  <c r="Q105" a="1"/>
  <c r="Q105" s="1"/>
  <c r="BA73" a="1"/>
  <c r="BA73" s="1"/>
  <c r="BA74" s="1"/>
  <c r="AW122" a="1"/>
  <c r="AW122" s="1"/>
  <c r="AE40" a="1"/>
  <c r="AE40" s="1"/>
  <c r="AA64" a="1"/>
  <c r="AA64" s="1"/>
  <c r="AG40" a="1"/>
  <c r="AG40" s="1"/>
  <c r="BA46" a="1"/>
  <c r="BA46" s="1"/>
  <c r="AA57" a="1"/>
  <c r="AA57" s="1"/>
  <c r="AU26" a="1"/>
  <c r="AU26" s="1"/>
  <c r="AO116" a="1"/>
  <c r="AO116" s="1"/>
  <c r="Y86" a="1"/>
  <c r="Y86" s="1"/>
  <c r="AW28" a="1"/>
  <c r="AW28" s="1"/>
  <c r="AK122" a="1"/>
  <c r="AK122" s="1"/>
  <c r="AW105" a="1"/>
  <c r="AW105" s="1"/>
  <c r="O50" a="1"/>
  <c r="O50" s="1"/>
  <c r="AK51" a="1"/>
  <c r="AK51" s="1"/>
  <c r="BC45" a="1"/>
  <c r="BC45" s="1"/>
  <c r="K62" a="1"/>
  <c r="K62" s="1"/>
  <c r="K119" a="1"/>
  <c r="K119" s="1"/>
  <c r="S24" a="1"/>
  <c r="S24" s="1"/>
  <c r="AE12" a="1"/>
  <c r="AE12" s="1"/>
  <c r="AQ56" a="1"/>
  <c r="AQ56" s="1"/>
  <c r="Y98" a="1"/>
  <c r="Y98" s="1"/>
  <c r="I49" a="1"/>
  <c r="I49" s="1"/>
  <c r="J49" s="1"/>
  <c r="Q116" a="1"/>
  <c r="Q116" s="1"/>
  <c r="AU15" a="1"/>
  <c r="AU15" s="1"/>
  <c r="Q60" a="1"/>
  <c r="Q60" s="1"/>
  <c r="AY64" a="1"/>
  <c r="AY64" s="1"/>
  <c r="S13" a="1"/>
  <c r="S13" s="1"/>
  <c r="AC39" a="1"/>
  <c r="AC39" s="1"/>
  <c r="K69" a="1"/>
  <c r="K69" s="1"/>
  <c r="AK83" a="1"/>
  <c r="AK83" s="1"/>
  <c r="AY104" a="1"/>
  <c r="AY104" s="1"/>
  <c r="AE58" a="1"/>
  <c r="AE58" s="1"/>
  <c r="W98" a="1"/>
  <c r="W98" s="1"/>
  <c r="K18" a="1"/>
  <c r="K18" s="1"/>
  <c r="O57" a="1"/>
  <c r="O57" s="1"/>
  <c r="AI24" a="1"/>
  <c r="AI24" s="1"/>
  <c r="K26" a="1"/>
  <c r="K26" s="1"/>
  <c r="AK116" a="1"/>
  <c r="AK116" s="1"/>
  <c r="AQ93" a="1"/>
  <c r="AQ93" s="1"/>
  <c r="K45" a="1"/>
  <c r="K45" s="1"/>
  <c r="AQ50" a="1"/>
  <c r="AQ50" s="1"/>
  <c r="Q120" a="1"/>
  <c r="Q120" s="1"/>
  <c r="AO99" a="1"/>
  <c r="AO99" s="1"/>
  <c r="AM63" a="1"/>
  <c r="AM63" s="1"/>
  <c r="AK19" a="1"/>
  <c r="AK19" s="1"/>
  <c r="U92" a="1"/>
  <c r="U92" s="1"/>
  <c r="M60" a="1"/>
  <c r="M60" s="1"/>
  <c r="I56" a="1"/>
  <c r="I56" s="1"/>
  <c r="J56" s="1"/>
  <c r="U45" a="1"/>
  <c r="U45" s="1"/>
  <c r="AG46" a="1"/>
  <c r="AG46" s="1"/>
  <c r="M121" a="1"/>
  <c r="M121" s="1"/>
  <c r="AS120" a="1"/>
  <c r="AS120" s="1"/>
  <c r="BA45" a="1"/>
  <c r="BA45" s="1"/>
  <c r="AC46" a="1"/>
  <c r="AC46" s="1"/>
  <c r="AA61" a="1"/>
  <c r="AA61" s="1"/>
  <c r="O20" a="1"/>
  <c r="O20" s="1"/>
  <c r="AS61" a="1"/>
  <c r="AS61" s="1"/>
  <c r="BC16" a="1"/>
  <c r="BC16" s="1"/>
  <c r="O114" a="1"/>
  <c r="O114" s="1"/>
  <c r="K105" a="1"/>
  <c r="K105" s="1"/>
  <c r="AI64" a="1"/>
  <c r="AI64" s="1"/>
  <c r="S104" a="1"/>
  <c r="S104" s="1"/>
  <c r="AY13" a="1"/>
  <c r="AY13" s="1"/>
  <c r="AU20" a="1"/>
  <c r="AU20" s="1"/>
  <c r="AU18" a="1"/>
  <c r="AU18" s="1"/>
  <c r="AW32" a="1"/>
  <c r="AW32" s="1"/>
  <c r="AK89" a="1"/>
  <c r="AK89" s="1"/>
  <c r="AE90" a="1"/>
  <c r="AE90" s="1"/>
  <c r="U49" a="1"/>
  <c r="U49" s="1"/>
  <c r="Q59" a="1"/>
  <c r="Q59" s="1"/>
  <c r="BA16" a="1"/>
  <c r="BA16" s="1"/>
  <c r="AC91" a="1"/>
  <c r="AC91" s="1"/>
  <c r="AY35" a="1"/>
  <c r="AY35" s="1"/>
  <c r="AK33" a="1"/>
  <c r="AK33" s="1"/>
  <c r="AW47" a="1"/>
  <c r="AW47" s="1"/>
  <c r="AA25" a="1"/>
  <c r="AA25" s="1"/>
  <c r="AE33" a="1"/>
  <c r="AE33" s="1"/>
  <c r="AG32" a="1"/>
  <c r="AG32" s="1"/>
  <c r="I104" a="1"/>
  <c r="I104" s="1"/>
  <c r="J104" s="1"/>
  <c r="AE89" a="1"/>
  <c r="AE89" s="1"/>
  <c r="Q62" a="1"/>
  <c r="Q62" s="1"/>
  <c r="AS103" a="1"/>
  <c r="AS103" s="1"/>
  <c r="AY122" a="1"/>
  <c r="AY122" s="1"/>
  <c r="I13" a="1"/>
  <c r="I13" s="1"/>
  <c r="J13" s="1"/>
  <c r="U48" a="1"/>
  <c r="U48" s="1"/>
  <c r="K114" a="1"/>
  <c r="K114" s="1"/>
  <c r="AY58" a="1"/>
  <c r="AY58" s="1"/>
  <c r="AC105" a="1"/>
  <c r="AC105" s="1"/>
  <c r="AI120" a="1"/>
  <c r="AI120" s="1"/>
  <c r="S97" a="1"/>
  <c r="S97" s="1"/>
  <c r="K92" a="1"/>
  <c r="K92" s="1"/>
  <c r="BC56" a="1"/>
  <c r="BC56" s="1"/>
  <c r="AE92" a="1"/>
  <c r="AE92" s="1"/>
  <c r="AY55" a="1"/>
  <c r="AY55" s="1"/>
  <c r="W94" a="1"/>
  <c r="W94" s="1"/>
  <c r="W120" a="1"/>
  <c r="W120" s="1"/>
  <c r="AG63" a="1"/>
  <c r="AG63" s="1"/>
  <c r="I93" a="1"/>
  <c r="I93" s="1"/>
  <c r="J93" s="1"/>
  <c r="AM69" a="1"/>
  <c r="AM69" s="1"/>
  <c r="AQ121" a="1"/>
  <c r="AQ121" s="1"/>
  <c r="AC41" a="1"/>
  <c r="AC41" s="1"/>
  <c r="AE17" a="1"/>
  <c r="AE17" s="1"/>
  <c r="AA119" a="1"/>
  <c r="AA119" s="1"/>
  <c r="AI55" a="1"/>
  <c r="AI55" s="1"/>
  <c r="Q15" a="1"/>
  <c r="Q15" s="1"/>
  <c r="AK17" a="1"/>
  <c r="AK17" s="1"/>
  <c r="AE121" a="1"/>
  <c r="AE121" s="1"/>
  <c r="AY67" a="1"/>
  <c r="AY67" s="1"/>
  <c r="S62" a="1"/>
  <c r="S62" s="1"/>
  <c r="AE117" a="1"/>
  <c r="AE117" s="1"/>
  <c r="M34" a="1"/>
  <c r="M34" s="1"/>
  <c r="AU113" a="1"/>
  <c r="AU113" s="1"/>
  <c r="U104" a="1"/>
  <c r="U104" s="1"/>
  <c r="AE13" a="1"/>
  <c r="AE13" s="1"/>
  <c r="AI16" a="1"/>
  <c r="AI16" s="1"/>
  <c r="AA16" a="1"/>
  <c r="AA16" s="1"/>
  <c r="BC122" a="1"/>
  <c r="BC122" s="1"/>
  <c r="S17" a="1"/>
  <c r="S17" s="1"/>
  <c r="BC58" a="1"/>
  <c r="BC58" s="1"/>
  <c r="AO57" a="1"/>
  <c r="AO57" s="1"/>
  <c r="AQ96" a="1"/>
  <c r="AQ96" s="1"/>
  <c r="AG116" a="1"/>
  <c r="AG116" s="1"/>
  <c r="AA86" a="1"/>
  <c r="AA86" s="1"/>
  <c r="Y55" a="1"/>
  <c r="Y55" s="1"/>
  <c r="O117" a="1"/>
  <c r="O117" s="1"/>
  <c r="BA17" a="1"/>
  <c r="BA17" s="1"/>
  <c r="I95" a="1"/>
  <c r="I95" s="1"/>
  <c r="J95" s="1"/>
  <c r="AC94" a="1"/>
  <c r="AC94" s="1"/>
  <c r="AE60" a="1"/>
  <c r="AE60" s="1"/>
  <c r="AS18" a="1"/>
  <c r="AS18" s="1"/>
  <c r="W32" a="1"/>
  <c r="W32" s="1"/>
  <c r="AI68" a="1"/>
  <c r="AI68" s="1"/>
  <c r="S40" a="1"/>
  <c r="S40" s="1"/>
  <c r="W118" a="1"/>
  <c r="W118" s="1"/>
  <c r="K120" a="1"/>
  <c r="K120" s="1"/>
  <c r="Q19" a="1"/>
  <c r="Q19" s="1"/>
  <c r="BA67" a="1"/>
  <c r="BA67" s="1"/>
  <c r="BA82" a="1"/>
  <c r="BA82" s="1"/>
  <c r="M91" a="1"/>
  <c r="M91" s="1"/>
  <c r="BC32" a="1"/>
  <c r="BC32" s="1"/>
  <c r="I65" a="1"/>
  <c r="I65" s="1"/>
  <c r="J65" s="1"/>
  <c r="AQ57" a="1"/>
  <c r="AQ57" s="1"/>
  <c r="AE94" a="1"/>
  <c r="AE94" s="1"/>
  <c r="AW109" a="1"/>
  <c r="AW109" s="1"/>
  <c r="AW110" s="1"/>
  <c r="AI96" a="1"/>
  <c r="AI96" s="1"/>
  <c r="AG84" a="1"/>
  <c r="AG84" s="1"/>
  <c r="BA109" a="1"/>
  <c r="BA109" s="1"/>
  <c r="BA110" s="1"/>
  <c r="AE24" a="1"/>
  <c r="AE24" s="1"/>
  <c r="AQ47" a="1"/>
  <c r="AQ47" s="1"/>
  <c r="AM49" a="1"/>
  <c r="AM49" s="1"/>
  <c r="AK114" a="1"/>
  <c r="AK114" s="1"/>
  <c r="AC33" a="1"/>
  <c r="AC33" s="1"/>
  <c r="AE39" a="1"/>
  <c r="AE39" s="1"/>
  <c r="AG45" a="1"/>
  <c r="AG45" s="1"/>
  <c r="Y121" a="1"/>
  <c r="Y121" s="1"/>
  <c r="AO83" a="1"/>
  <c r="AO83" s="1"/>
  <c r="AA89" a="1"/>
  <c r="AA89" s="1"/>
  <c r="AC113" a="1"/>
  <c r="AC113" s="1"/>
  <c r="AW115" a="1"/>
  <c r="AW115" s="1"/>
  <c r="AS64" a="1"/>
  <c r="AS64" s="1"/>
  <c r="BA86" a="1"/>
  <c r="BA86" s="1"/>
  <c r="AI73" a="1"/>
  <c r="AI73" s="1"/>
  <c r="AI74" s="1"/>
  <c r="AS19" a="1"/>
  <c r="AS19" s="1"/>
  <c r="BC89" a="1"/>
  <c r="BC89" s="1"/>
  <c r="W49" a="1"/>
  <c r="W49" s="1"/>
  <c r="I83" a="1"/>
  <c r="I83" s="1"/>
  <c r="J83" s="1"/>
  <c r="L83" s="1"/>
  <c r="AC16" a="1"/>
  <c r="AC16" s="1"/>
  <c r="M50" a="1"/>
  <c r="M50" s="1"/>
  <c r="O105" a="1"/>
  <c r="O105" s="1"/>
  <c r="M82" a="1"/>
  <c r="M82" s="1"/>
  <c r="I69" a="1"/>
  <c r="I69" s="1"/>
  <c r="J69" s="1"/>
  <c r="L69" s="1"/>
  <c r="AU24" a="1"/>
  <c r="AU24" s="1"/>
  <c r="AM27" a="1"/>
  <c r="AM27" s="1"/>
  <c r="AQ18" a="1"/>
  <c r="AQ18" s="1"/>
  <c r="Q86" a="1"/>
  <c r="Q86" s="1"/>
  <c r="AS26" a="1"/>
  <c r="AS26" s="1"/>
  <c r="O32" a="1"/>
  <c r="O32" s="1"/>
  <c r="O67" a="1"/>
  <c r="O67" s="1"/>
  <c r="K39" a="1"/>
  <c r="K39" s="1"/>
  <c r="BA64" a="1"/>
  <c r="BA64" s="1"/>
  <c r="Q13" a="1"/>
  <c r="Q13" s="1"/>
  <c r="BA62" a="1"/>
  <c r="BA62" s="1"/>
  <c r="I109" a="1"/>
  <c r="I109" s="1"/>
  <c r="Y40" a="1"/>
  <c r="Y40" s="1"/>
  <c r="AE59" a="1"/>
  <c r="AE59" s="1"/>
  <c r="K41" a="1"/>
  <c r="K41" s="1"/>
  <c r="AS122" a="1"/>
  <c r="AS122" s="1"/>
  <c r="O14" a="1"/>
  <c r="O14" s="1"/>
  <c r="AU99" a="1"/>
  <c r="AU99" s="1"/>
  <c r="AA26" a="1"/>
  <c r="AA26" s="1"/>
  <c r="Y120" a="1"/>
  <c r="Y120" s="1"/>
  <c r="K47" a="1"/>
  <c r="K47" s="1"/>
  <c r="AC18" a="1"/>
  <c r="AC18" s="1"/>
  <c r="AI12" a="1"/>
  <c r="AI12" s="1"/>
  <c r="I61" a="1"/>
  <c r="I61" s="1"/>
  <c r="J61" s="1"/>
  <c r="BA87" a="1"/>
  <c r="BA87" s="1"/>
  <c r="S103" a="1"/>
  <c r="S103" s="1"/>
  <c r="AS63" a="1"/>
  <c r="AS63" s="1"/>
  <c r="AO39" a="1"/>
  <c r="AO39" s="1"/>
  <c r="O103" a="1"/>
  <c r="O103" s="1"/>
  <c r="AW82" a="1"/>
  <c r="AW82" s="1"/>
  <c r="AK88" a="1"/>
  <c r="AK88" s="1"/>
  <c r="S20" a="1"/>
  <c r="S20" s="1"/>
  <c r="I122" a="1"/>
  <c r="I122" s="1"/>
  <c r="J122" s="1"/>
  <c r="AO94" a="1"/>
  <c r="AO94" s="1"/>
  <c r="Y89" a="1"/>
  <c r="Y89" s="1"/>
  <c r="AG86" a="1"/>
  <c r="AG86" s="1"/>
  <c r="M62" a="1"/>
  <c r="M62" s="1"/>
  <c r="O56" a="1"/>
  <c r="O56" s="1"/>
  <c r="AA51" a="1"/>
  <c r="AA51" s="1"/>
  <c r="AG122" a="1"/>
  <c r="AG122" s="1"/>
  <c r="AG51" a="1"/>
  <c r="AG51" s="1"/>
  <c r="I15" a="1"/>
  <c r="I15" s="1"/>
  <c r="J15" s="1"/>
  <c r="BC50" a="1"/>
  <c r="BC50" s="1"/>
  <c r="I105" a="1"/>
  <c r="I105" s="1"/>
  <c r="J105" s="1"/>
  <c r="L105" s="1"/>
  <c r="AY114" a="1"/>
  <c r="AY114" s="1"/>
  <c r="AO26" a="1"/>
  <c r="AO26" s="1"/>
  <c r="AQ64" a="1"/>
  <c r="AQ64" s="1"/>
  <c r="Q69" a="1"/>
  <c r="Q69" s="1"/>
  <c r="O87" a="1"/>
  <c r="O87" s="1"/>
  <c r="BC93" a="1"/>
  <c r="BC93" s="1"/>
  <c r="M89" a="1"/>
  <c r="M89" s="1"/>
  <c r="AU109" a="1"/>
  <c r="AU109" s="1"/>
  <c r="AU110" s="1"/>
  <c r="AW73" a="1"/>
  <c r="AW73" s="1"/>
  <c r="AW74" s="1"/>
  <c r="Q33" a="1"/>
  <c r="Q33" s="1"/>
  <c r="W116" a="1"/>
  <c r="W116" s="1"/>
  <c r="U105" a="1"/>
  <c r="U105" s="1"/>
  <c r="O99" a="1"/>
  <c r="O99" s="1"/>
  <c r="AA82" a="1"/>
  <c r="AA82" s="1"/>
  <c r="U113" a="1"/>
  <c r="U113" s="1"/>
  <c r="O90" a="1"/>
  <c r="O90" s="1"/>
  <c r="AK56" a="1"/>
  <c r="AK56" s="1"/>
  <c r="AO64" a="1"/>
  <c r="AO64" s="1"/>
  <c r="AI67" a="1"/>
  <c r="AI67" s="1"/>
  <c r="AG83" a="1"/>
  <c r="AG83" s="1"/>
  <c r="AA117" a="1"/>
  <c r="AA117" s="1"/>
  <c r="I28" a="1"/>
  <c r="I28" s="1"/>
  <c r="J28" s="1"/>
  <c r="AG119" a="1"/>
  <c r="AG119" s="1"/>
  <c r="BA51" a="1"/>
  <c r="BA51" s="1"/>
  <c r="AM91" a="1"/>
  <c r="AM91" s="1"/>
  <c r="AC63" a="1"/>
  <c r="AC63" s="1"/>
  <c r="AS117" a="1"/>
  <c r="AS117" s="1"/>
  <c r="O15" a="1"/>
  <c r="O15" s="1"/>
  <c r="U19" a="1"/>
  <c r="U19" s="1"/>
  <c r="W25" a="1"/>
  <c r="W25" s="1"/>
  <c r="I113" a="1"/>
  <c r="I113" s="1"/>
  <c r="Y34" a="1"/>
  <c r="Y34" s="1"/>
  <c r="BC120" a="1"/>
  <c r="BC120" s="1"/>
  <c r="W61" a="1"/>
  <c r="W61" s="1"/>
  <c r="AQ14" a="1"/>
  <c r="AQ14" s="1"/>
  <c r="M12" a="1"/>
  <c r="M12" s="1"/>
  <c r="AS96" a="1"/>
  <c r="AS96" s="1"/>
  <c r="AG120" a="1"/>
  <c r="AG120" s="1"/>
  <c r="AY50" a="1"/>
  <c r="AY50" s="1"/>
  <c r="K116" a="1"/>
  <c r="K116" s="1"/>
  <c r="AW98" a="1"/>
  <c r="AW98" s="1"/>
  <c r="AO56" a="1"/>
  <c r="AO56" s="1"/>
  <c r="S47" a="1"/>
  <c r="S47" s="1"/>
  <c r="AQ51" a="1"/>
  <c r="AQ51" s="1"/>
  <c r="AU85" a="1"/>
  <c r="AU85" s="1"/>
  <c r="AM51" a="1"/>
  <c r="AM51" s="1"/>
  <c r="U89" a="1"/>
  <c r="U89" s="1"/>
  <c r="AO62" a="1"/>
  <c r="AO62" s="1"/>
  <c r="O41" a="1"/>
  <c r="O41" s="1"/>
  <c r="AA58" a="1"/>
  <c r="AA58" s="1"/>
  <c r="BC18" a="1"/>
  <c r="BC18" s="1"/>
  <c r="AM68" a="1"/>
  <c r="AM68" s="1"/>
  <c r="AM57" a="1"/>
  <c r="AM57" s="1"/>
  <c r="AM122" a="1"/>
  <c r="AM122" s="1"/>
  <c r="I85" a="1"/>
  <c r="I85" s="1"/>
  <c r="J85" s="1"/>
  <c r="BA120" a="1"/>
  <c r="BA120" s="1"/>
  <c r="K64" a="1"/>
  <c r="K64" s="1"/>
  <c r="AA34" a="1"/>
  <c r="AA34" s="1"/>
  <c r="AY92" a="1"/>
  <c r="AY92" s="1"/>
  <c r="Y62" a="1"/>
  <c r="Y62" s="1"/>
  <c r="BC46" a="1"/>
  <c r="BC46" s="1"/>
  <c r="I88" a="1"/>
  <c r="I88" s="1"/>
  <c r="J88" s="1"/>
  <c r="M96" a="1"/>
  <c r="M96" s="1"/>
  <c r="AA109" a="1"/>
  <c r="AA109" s="1"/>
  <c r="AA110" s="1"/>
  <c r="Y57" a="1"/>
  <c r="Y57" s="1"/>
  <c r="BA12" a="1"/>
  <c r="BA12" s="1"/>
  <c r="Y87" a="1"/>
  <c r="Y87" s="1"/>
  <c r="AG48" a="1"/>
  <c r="AG48" s="1"/>
  <c r="S68" a="1"/>
  <c r="S68" s="1"/>
  <c r="K94" a="1"/>
  <c r="K94" s="1"/>
  <c r="AA45" a="1"/>
  <c r="AA45" s="1"/>
  <c r="AK26" a="1"/>
  <c r="AK26" s="1"/>
  <c r="AE48" a="1"/>
  <c r="AE48" s="1"/>
  <c r="AO91" a="1"/>
  <c r="AO91" s="1"/>
  <c r="O89" a="1"/>
  <c r="O89" s="1"/>
  <c r="BA89" a="1"/>
  <c r="BA89" s="1"/>
  <c r="BC96" a="1"/>
  <c r="BC96" s="1"/>
  <c r="S16" a="1"/>
  <c r="S16" s="1"/>
  <c r="BA59" a="1"/>
  <c r="BA59" s="1"/>
  <c r="BC28" a="1"/>
  <c r="BC28" s="1"/>
  <c r="I118" a="1"/>
  <c r="I118" s="1"/>
  <c r="J118" s="1"/>
  <c r="O83" a="1"/>
  <c r="O83" s="1"/>
  <c r="Q91" a="1"/>
  <c r="Q91" s="1"/>
  <c r="AW104" a="1"/>
  <c r="AW104" s="1"/>
  <c r="BC68" a="1"/>
  <c r="BC68" s="1"/>
  <c r="Y69" a="1"/>
  <c r="Y69" s="1"/>
  <c r="AW84" a="1"/>
  <c r="AW84" s="1"/>
  <c r="AE16" a="1"/>
  <c r="AE16" s="1"/>
  <c r="BA104" a="1"/>
  <c r="BA104" s="1"/>
  <c r="AI19" a="1"/>
  <c r="AI19" s="1"/>
  <c r="AE109" a="1"/>
  <c r="AE109" s="1"/>
  <c r="AE110" s="1"/>
  <c r="AA55" a="1"/>
  <c r="AA55" s="1"/>
  <c r="AE116" a="1"/>
  <c r="AE116" s="1"/>
  <c r="AU103" a="1"/>
  <c r="AU103" s="1"/>
  <c r="Q58" a="1"/>
  <c r="Q58" s="1"/>
  <c r="W20" a="1"/>
  <c r="W20" s="1"/>
  <c r="AS95" a="1"/>
  <c r="AS95" s="1"/>
  <c r="AM120" a="1"/>
  <c r="AM120" s="1"/>
  <c r="AW16" a="1"/>
  <c r="AW16" s="1"/>
  <c r="Q24" a="1"/>
  <c r="Q24" s="1"/>
  <c r="S57" a="1"/>
  <c r="S57" s="1"/>
  <c r="AY28" a="1"/>
  <c r="AY28" s="1"/>
  <c r="AO119" a="1"/>
  <c r="AO119" s="1"/>
  <c r="BA18" a="1"/>
  <c r="BA18" s="1"/>
  <c r="AG39" a="1"/>
  <c r="AG39" s="1"/>
  <c r="S105" a="1"/>
  <c r="S105" s="1"/>
  <c r="M73" a="1"/>
  <c r="M73" s="1"/>
  <c r="M74" s="1"/>
  <c r="AY40" a="1"/>
  <c r="AY40" s="1"/>
  <c r="AK39" a="1"/>
  <c r="AK39" s="1"/>
  <c r="Q73" a="1"/>
  <c r="Q73" s="1"/>
  <c r="Q74" s="1"/>
  <c r="K24" a="1"/>
  <c r="K24" s="1"/>
  <c r="AQ62" a="1"/>
  <c r="AQ62" s="1"/>
  <c r="BA34" a="1"/>
  <c r="BA34" s="1"/>
  <c r="BA69" a="1"/>
  <c r="BA69" s="1"/>
  <c r="BC95" a="1"/>
  <c r="BC95" s="1"/>
  <c r="AS62" a="1"/>
  <c r="AS62" s="1"/>
  <c r="AQ69" a="1"/>
  <c r="AQ69" s="1"/>
  <c r="BA93" a="1"/>
  <c r="BA93" s="1"/>
  <c r="AW121" a="1"/>
  <c r="AW121" s="1"/>
  <c r="AK95" a="1"/>
  <c r="AK95" s="1"/>
  <c r="I87" a="1"/>
  <c r="I87" s="1"/>
  <c r="J87" s="1"/>
  <c r="AO109" a="1"/>
  <c r="AO109" s="1"/>
  <c r="AO110" s="1"/>
  <c r="W24" a="1"/>
  <c r="W24" s="1"/>
  <c r="AY119" a="1"/>
  <c r="AY119" s="1"/>
  <c r="Y116" a="1"/>
  <c r="Y116" s="1"/>
  <c r="Q45" a="1"/>
  <c r="Q45" s="1"/>
  <c r="AO16" a="1"/>
  <c r="AO16" s="1"/>
  <c r="W96" a="1"/>
  <c r="W96" s="1"/>
  <c r="AC32" a="1"/>
  <c r="AC32" s="1"/>
  <c r="U64" a="1"/>
  <c r="U64" s="1"/>
  <c r="AU58" a="1"/>
  <c r="AU58" s="1"/>
  <c r="AQ48" a="1"/>
  <c r="AQ48" s="1"/>
  <c r="AC89" a="1"/>
  <c r="AC89" s="1"/>
  <c r="BA24" a="1"/>
  <c r="BA24" s="1"/>
  <c r="AW68" a="1"/>
  <c r="AW68" s="1"/>
  <c r="AU122" a="1"/>
  <c r="AU122" s="1"/>
  <c r="M98" a="1"/>
  <c r="M98" s="1"/>
  <c r="I99" a="1"/>
  <c r="I99" s="1"/>
  <c r="J99" s="1"/>
  <c r="AK64" a="1"/>
  <c r="AK64" s="1"/>
  <c r="AQ39" a="1"/>
  <c r="AQ39" s="1"/>
  <c r="AU62" a="1"/>
  <c r="AU62" s="1"/>
  <c r="S88" a="1"/>
  <c r="S88" s="1"/>
  <c r="W104" a="1"/>
  <c r="W104" s="1"/>
  <c r="I117" a="1"/>
  <c r="I117" s="1"/>
  <c r="J117" s="1"/>
  <c r="AQ24" a="1"/>
  <c r="AQ24" s="1"/>
  <c r="O96" a="1"/>
  <c r="O96" s="1"/>
  <c r="AQ65" a="1"/>
  <c r="AQ65" s="1"/>
  <c r="O82" a="1"/>
  <c r="O82" s="1"/>
  <c r="I48" a="1"/>
  <c r="I48" s="1"/>
  <c r="J48" s="1"/>
  <c r="Q47" a="1"/>
  <c r="Q47" s="1"/>
  <c r="Y48" a="1"/>
  <c r="Y48" s="1"/>
  <c r="AM117" a="1"/>
  <c r="AM117" s="1"/>
  <c r="AS15" a="1"/>
  <c r="AS15" s="1"/>
  <c r="W26" a="1"/>
  <c r="W26" s="1"/>
  <c r="AS68" a="1"/>
  <c r="AS68" s="1"/>
  <c r="AU28" a="1"/>
  <c r="AU28" s="1"/>
  <c r="AW67" a="1"/>
  <c r="AW67" s="1"/>
  <c r="AM114" a="1"/>
  <c r="AM114" s="1"/>
  <c r="AM45" a="1"/>
  <c r="AM45" s="1"/>
  <c r="BA25" a="1"/>
  <c r="BA25" s="1"/>
  <c r="AE91" a="1"/>
  <c r="AE91" s="1"/>
  <c r="S55" a="1"/>
  <c r="S55" s="1"/>
  <c r="W66" a="1"/>
  <c r="W66" s="1"/>
  <c r="AO35" a="1"/>
  <c r="AO35" s="1"/>
  <c r="AG103" a="1"/>
  <c r="AG103" s="1"/>
  <c r="Q90" a="1"/>
  <c r="Q90" s="1"/>
  <c r="AM85" a="1"/>
  <c r="AM85" s="1"/>
  <c r="Q92" a="1"/>
  <c r="Q92" s="1"/>
  <c r="I120" a="1"/>
  <c r="I120" s="1"/>
  <c r="J120" s="1"/>
  <c r="L120" s="1"/>
  <c r="Q66" a="1"/>
  <c r="Q66" s="1"/>
  <c r="AK20" a="1"/>
  <c r="AK20" s="1"/>
  <c r="AI92" a="1"/>
  <c r="AI92" s="1"/>
  <c r="AQ83" a="1"/>
  <c r="AQ83" s="1"/>
  <c r="AM34" a="1"/>
  <c r="AM34" s="1"/>
  <c r="AM94" a="1"/>
  <c r="AM94" s="1"/>
  <c r="AI116" a="1"/>
  <c r="AI116" s="1"/>
  <c r="AM16" a="1"/>
  <c r="AM16" s="1"/>
  <c r="AO82" a="1"/>
  <c r="AO82" s="1"/>
  <c r="AG17" a="1"/>
  <c r="AG17" s="1"/>
  <c r="AY105" a="1"/>
  <c r="AY105" s="1"/>
  <c r="AC118" a="1"/>
  <c r="AC118" s="1"/>
  <c r="BA97" a="1"/>
  <c r="BA97" s="1"/>
  <c r="AG13" a="1"/>
  <c r="AG13" s="1"/>
  <c r="AS25" a="1"/>
  <c r="AS25" s="1"/>
  <c r="AS86" a="1"/>
  <c r="AS86" s="1"/>
  <c r="U73" a="1"/>
  <c r="U73" s="1"/>
  <c r="U74" s="1"/>
  <c r="AA35" a="1"/>
  <c r="AA35" s="1"/>
  <c r="W92" a="1"/>
  <c r="W92" s="1"/>
  <c r="S73" a="1"/>
  <c r="S73" s="1"/>
  <c r="S74" s="1"/>
  <c r="S91" a="1"/>
  <c r="S91" s="1"/>
  <c r="W117" a="1"/>
  <c r="W117" s="1"/>
  <c r="I97" a="1"/>
  <c r="I97" s="1"/>
  <c r="J97" s="1"/>
  <c r="AS32" a="1"/>
  <c r="AS32" s="1"/>
  <c r="U13" a="1"/>
  <c r="U13" s="1"/>
  <c r="AS14" a="1"/>
  <c r="AS14" s="1"/>
  <c r="AU94" a="1"/>
  <c r="AU94" s="1"/>
  <c r="AC99" a="1"/>
  <c r="AC99" s="1"/>
  <c r="S113" a="1"/>
  <c r="S113" s="1"/>
  <c r="AU73" a="1"/>
  <c r="AU73" s="1"/>
  <c r="AU74" s="1"/>
  <c r="AG90" a="1"/>
  <c r="AG90" s="1"/>
  <c r="AI66" a="1"/>
  <c r="AI66" s="1"/>
  <c r="M13" a="1"/>
  <c r="M13" s="1"/>
  <c r="Y17" a="1"/>
  <c r="Y17" s="1"/>
  <c r="AA97" a="1"/>
  <c r="AA97" s="1"/>
  <c r="I18" a="1"/>
  <c r="I18" s="1"/>
  <c r="J18" s="1"/>
  <c r="L18" s="1"/>
  <c r="AA63" a="1"/>
  <c r="AA63" s="1"/>
  <c r="I40" a="1"/>
  <c r="I40" s="1"/>
  <c r="J40" s="1"/>
  <c r="U86" a="1"/>
  <c r="U86" s="1"/>
  <c r="AO97" a="1"/>
  <c r="AO97" s="1"/>
  <c r="Y73" a="1"/>
  <c r="Y73" s="1"/>
  <c r="Y74" s="1"/>
  <c r="AS73" a="1"/>
  <c r="AS73" s="1"/>
  <c r="AS74" s="1"/>
  <c r="AM61" a="1"/>
  <c r="AM61" s="1"/>
  <c r="AA48" a="1"/>
  <c r="AA48" s="1"/>
  <c r="AO118" a="1"/>
  <c r="AO118" s="1"/>
  <c r="U47" a="1"/>
  <c r="U47" s="1"/>
  <c r="AM109" a="1"/>
  <c r="AM109" s="1"/>
  <c r="AM110" s="1"/>
  <c r="AE85" a="1"/>
  <c r="AE85" s="1"/>
  <c r="W115" a="1"/>
  <c r="W115" s="1"/>
  <c r="BC12" a="1"/>
  <c r="BC12" s="1"/>
  <c r="AM39" a="1"/>
  <c r="AM39" s="1"/>
  <c r="Y90" a="1"/>
  <c r="Y90" s="1"/>
  <c r="AA32" a="1"/>
  <c r="AA32" s="1"/>
  <c r="AM19" a="1"/>
  <c r="AM19" s="1"/>
  <c r="BC92" a="1"/>
  <c r="BC92" s="1"/>
  <c r="AY83" a="1"/>
  <c r="AY83" s="1"/>
  <c r="BA94" a="1"/>
  <c r="BA94" s="1"/>
  <c r="BC34" a="1"/>
  <c r="BC34" s="1"/>
  <c r="AU64" a="1"/>
  <c r="AU64" s="1"/>
  <c r="AC60" a="1"/>
  <c r="AC60" s="1"/>
  <c r="AS49" a="1"/>
  <c r="AS49" s="1"/>
  <c r="AC12" a="1"/>
  <c r="AC12" s="1"/>
  <c r="S26" a="1"/>
  <c r="S26" s="1"/>
  <c r="AQ61" a="1"/>
  <c r="AQ61" s="1"/>
  <c r="S64" a="1"/>
  <c r="S64" s="1"/>
  <c r="AC82" a="1"/>
  <c r="AC82" s="1"/>
  <c r="AE65" a="1"/>
  <c r="AE65" s="1"/>
  <c r="AU48" a="1"/>
  <c r="AU48" s="1"/>
  <c r="O93" a="1"/>
  <c r="O93" s="1"/>
  <c r="AM86" a="1"/>
  <c r="AM86" s="1"/>
  <c r="AC35" a="1"/>
  <c r="AC35" s="1"/>
  <c r="K113" a="1"/>
  <c r="K113" s="1"/>
  <c r="AQ94" a="1"/>
  <c r="AQ94" s="1"/>
  <c r="AW97" a="1"/>
  <c r="AW97" s="1"/>
  <c r="AS33" a="1"/>
  <c r="AS33" s="1"/>
  <c r="AE25" a="1"/>
  <c r="AE25" s="1"/>
  <c r="AI65" a="1"/>
  <c r="AI65" s="1"/>
  <c r="U114" a="1"/>
  <c r="U114" s="1"/>
  <c r="W18" a="1"/>
  <c r="W18" s="1"/>
  <c r="O65" a="1"/>
  <c r="O65" s="1"/>
  <c r="M46" a="1"/>
  <c r="M46" s="1"/>
  <c r="Y103" a="1"/>
  <c r="Y103" s="1"/>
  <c r="I55" a="1"/>
  <c r="I55" s="1"/>
  <c r="W39" a="1"/>
  <c r="W39" s="1"/>
  <c r="W12" a="1"/>
  <c r="W12" s="1"/>
  <c r="AM26" a="1"/>
  <c r="AM26" s="1"/>
  <c r="AO86" a="1"/>
  <c r="AO86" s="1"/>
  <c r="Y50" a="1"/>
  <c r="Y50" s="1"/>
  <c r="AK65" a="1"/>
  <c r="AK65" s="1"/>
  <c r="K57" a="1"/>
  <c r="K57" s="1"/>
  <c r="AC13" a="1"/>
  <c r="AC13" s="1"/>
  <c r="S86" a="1"/>
  <c r="S86" s="1"/>
  <c r="AS113" a="1"/>
  <c r="AS113" s="1"/>
  <c r="U61" a="1"/>
  <c r="U61" s="1"/>
  <c r="BC86" a="1"/>
  <c r="BC86" s="1"/>
  <c r="AW86" a="1"/>
  <c r="AW86" s="1"/>
  <c r="AU97" a="1"/>
  <c r="AU97" s="1"/>
  <c r="AA47" a="1"/>
  <c r="AA47" s="1"/>
  <c r="AO33" a="1"/>
  <c r="AO33" s="1"/>
  <c r="AQ97" a="1"/>
  <c r="AQ97" s="1"/>
  <c r="S41" a="1"/>
  <c r="S41" s="1"/>
  <c r="U88" a="1"/>
  <c r="U88" s="1"/>
  <c r="M48" a="1"/>
  <c r="M48" s="1"/>
  <c r="W103" a="1"/>
  <c r="W103" s="1"/>
  <c r="AQ19" a="1"/>
  <c r="AQ19" s="1"/>
  <c r="AO117" a="1"/>
  <c r="AO117" s="1"/>
  <c r="AI84" a="1"/>
  <c r="AI84" s="1"/>
  <c r="AS84" a="1"/>
  <c r="AS84" s="1"/>
  <c r="AQ91" a="1"/>
  <c r="AQ91" s="1"/>
  <c r="Y39" a="1"/>
  <c r="Y39" s="1"/>
  <c r="Y96" a="1"/>
  <c r="Y96" s="1"/>
  <c r="AY12" a="1"/>
  <c r="AY12" s="1"/>
  <c r="U117" a="1"/>
  <c r="U117" s="1"/>
  <c r="AO59" a="1"/>
  <c r="AO59" s="1"/>
  <c r="AU57" a="1"/>
  <c r="AU57" s="1"/>
  <c r="K51" a="1"/>
  <c r="K51" s="1"/>
  <c r="AI59" a="1"/>
  <c r="AI59" s="1"/>
  <c r="AY63" a="1"/>
  <c r="AY63" s="1"/>
  <c r="AO25" a="1"/>
  <c r="AO25" s="1"/>
  <c r="U96" a="1"/>
  <c r="U96" s="1"/>
  <c r="W119" a="1"/>
  <c r="W119" s="1"/>
  <c r="AO67" a="1"/>
  <c r="AO67" s="1"/>
  <c r="AM58" a="1"/>
  <c r="AM58" s="1"/>
  <c r="M117" a="1"/>
  <c r="M117" s="1"/>
  <c r="U18" a="1"/>
  <c r="U18" s="1"/>
  <c r="BC113" a="1"/>
  <c r="BC113" s="1"/>
  <c r="AM18" a="1"/>
  <c r="AM18" s="1"/>
  <c r="AW63" a="1"/>
  <c r="AW63" s="1"/>
  <c r="BA119" a="1"/>
  <c r="BA119" s="1"/>
  <c r="AY59" a="1"/>
  <c r="AY59" s="1"/>
  <c r="AY95" a="1"/>
  <c r="AY95" s="1"/>
  <c r="AO61" a="1"/>
  <c r="AO61" s="1"/>
  <c r="BC64" a="1"/>
  <c r="BC64" s="1"/>
  <c r="M109" a="1"/>
  <c r="M109" s="1"/>
  <c r="M110" s="1"/>
  <c r="Y59" a="1"/>
  <c r="Y59" s="1"/>
  <c r="U91" a="1"/>
  <c r="U91" s="1"/>
  <c r="BA117" a="1"/>
  <c r="BA117" s="1"/>
  <c r="AE103" a="1"/>
  <c r="AE103" s="1"/>
  <c r="BC94" a="1"/>
  <c r="BC94" s="1"/>
  <c r="M103" a="1"/>
  <c r="M103" s="1"/>
  <c r="AW118" a="1"/>
  <c r="AW118" s="1"/>
  <c r="Q41" a="1"/>
  <c r="Q41" s="1"/>
  <c r="U59" a="1"/>
  <c r="U59" s="1"/>
  <c r="U68" a="1"/>
  <c r="U68" s="1"/>
  <c r="K93" a="1"/>
  <c r="K93" s="1"/>
  <c r="AU83" a="1"/>
  <c r="AU83" s="1"/>
  <c r="AO121" a="1"/>
  <c r="AO121" s="1"/>
  <c r="AS58" a="1"/>
  <c r="AS58" s="1"/>
  <c r="AW15" a="1"/>
  <c r="AW15" s="1"/>
  <c r="BC115" a="1"/>
  <c r="BC115" s="1"/>
  <c r="BC48" a="1"/>
  <c r="BC48" s="1"/>
  <c r="AC14" a="1"/>
  <c r="AC14" s="1"/>
  <c r="M26" a="1"/>
  <c r="M26" s="1"/>
  <c r="K60" a="1"/>
  <c r="K60" s="1"/>
  <c r="BC90" a="1"/>
  <c r="BC90" s="1"/>
  <c r="Y105" a="1"/>
  <c r="Y105" s="1"/>
  <c r="AK68" a="1"/>
  <c r="AK68" s="1"/>
  <c r="AW39" a="1"/>
  <c r="AW39" s="1"/>
  <c r="Q122" a="1"/>
  <c r="Q122" s="1"/>
  <c r="K65" a="1"/>
  <c r="K65" s="1"/>
  <c r="S39" a="1"/>
  <c r="S39" s="1"/>
  <c r="S42" s="1"/>
  <c r="AY26" a="1"/>
  <c r="AY26" s="1"/>
  <c r="U15" a="1"/>
  <c r="U15" s="1"/>
  <c r="U121" a="1"/>
  <c r="U121" s="1"/>
  <c r="AQ87" a="1"/>
  <c r="AQ87" s="1"/>
  <c r="BC57" a="1"/>
  <c r="BC57" s="1"/>
  <c r="AK84" a="1"/>
  <c r="AK84" s="1"/>
  <c r="AK58" a="1"/>
  <c r="AK58" s="1"/>
  <c r="AM84" a="1"/>
  <c r="AM84" s="1"/>
  <c r="AK63" a="1"/>
  <c r="AK63" s="1"/>
  <c r="AM24" a="1"/>
  <c r="AM24" s="1"/>
  <c r="AM55" a="1"/>
  <c r="AM55" s="1"/>
  <c r="AA116" a="1"/>
  <c r="AA116" s="1"/>
  <c r="Y47" a="1"/>
  <c r="Y47" s="1"/>
  <c r="AM59" a="1"/>
  <c r="AM59" s="1"/>
  <c r="AI39" a="1"/>
  <c r="AI39" s="1"/>
  <c r="AC68" a="1"/>
  <c r="AC68" s="1"/>
  <c r="Q121" a="1"/>
  <c r="Q121" s="1"/>
  <c r="AA122" a="1"/>
  <c r="AA122" s="1"/>
  <c r="AG97" a="1"/>
  <c r="AG97" s="1"/>
  <c r="Y92" a="1"/>
  <c r="Y92" s="1"/>
  <c r="AY24" a="1"/>
  <c r="AY24" s="1"/>
  <c r="S35" a="1"/>
  <c r="S35" s="1"/>
  <c r="AM64" a="1"/>
  <c r="AM64" s="1"/>
  <c r="AO104" a="1"/>
  <c r="AO104" s="1"/>
  <c r="AO105" a="1"/>
  <c r="AO105" s="1"/>
  <c r="AE99" a="1"/>
  <c r="AE99" s="1"/>
  <c r="AM50" a="1"/>
  <c r="AM50" s="1"/>
  <c r="AM95" a="1"/>
  <c r="AM95" s="1"/>
  <c r="AK59" a="1"/>
  <c r="AK59" s="1"/>
  <c r="AQ25" a="1"/>
  <c r="AQ25" s="1"/>
  <c r="AG98" a="1"/>
  <c r="AG98" s="1"/>
  <c r="AM67" a="1"/>
  <c r="AM67" s="1"/>
  <c r="AG50" a="1"/>
  <c r="AG50" s="1"/>
  <c r="S117" a="1"/>
  <c r="S117" s="1"/>
  <c r="AG65" a="1"/>
  <c r="AG65" s="1"/>
  <c r="AQ84" a="1"/>
  <c r="AQ84" s="1"/>
  <c r="AY60" a="1"/>
  <c r="AY60" s="1"/>
  <c r="BC41" a="1"/>
  <c r="BC41" s="1"/>
  <c r="AW40" a="1"/>
  <c r="AW40" s="1"/>
  <c r="AS65" a="1"/>
  <c r="AS65" s="1"/>
  <c r="AC15" a="1"/>
  <c r="AC15" s="1"/>
  <c r="AG49" a="1"/>
  <c r="AG49" s="1"/>
  <c r="S98" a="1"/>
  <c r="S98" s="1"/>
  <c r="AG96" a="1"/>
  <c r="AG96" s="1"/>
  <c r="U60" a="1"/>
  <c r="U60" s="1"/>
  <c r="AK85" a="1"/>
  <c r="AK85" s="1"/>
  <c r="K48" a="1"/>
  <c r="K48" s="1"/>
  <c r="AK82" a="1"/>
  <c r="AK82" s="1"/>
  <c r="K96" a="1"/>
  <c r="K96" s="1"/>
  <c r="U99" a="1"/>
  <c r="U99" s="1"/>
  <c r="AQ105" a="1"/>
  <c r="AQ105" s="1"/>
  <c r="Y91" a="1"/>
  <c r="Y91" s="1"/>
  <c r="BA50" a="1"/>
  <c r="BA50" s="1"/>
  <c r="AK28" a="1"/>
  <c r="AK28" s="1"/>
  <c r="AG26" a="1"/>
  <c r="AG26" s="1"/>
  <c r="O55" a="1"/>
  <c r="O55" s="1"/>
  <c r="Y33" a="1"/>
  <c r="Y33" s="1"/>
  <c r="O17" a="1"/>
  <c r="O17" s="1"/>
  <c r="AY20" a="1"/>
  <c r="AY20" s="1"/>
  <c r="AE82" a="1"/>
  <c r="AE82" s="1"/>
  <c r="BC69" a="1"/>
  <c r="BC69" s="1"/>
  <c r="AG115" a="1"/>
  <c r="AG115" s="1"/>
  <c r="K85" a="1"/>
  <c r="K85" s="1"/>
  <c r="AW94" a="1"/>
  <c r="AW94" s="1"/>
  <c r="U116" a="1"/>
  <c r="U116" s="1"/>
  <c r="AK87" a="1"/>
  <c r="AK87" s="1"/>
  <c r="O18" a="1"/>
  <c r="O18" s="1"/>
  <c r="AU47" a="1"/>
  <c r="AU47" s="1"/>
  <c r="K88" a="1"/>
  <c r="K88" s="1"/>
  <c r="AK103" a="1"/>
  <c r="AK103" s="1"/>
  <c r="BC99" a="1"/>
  <c r="BC99" s="1"/>
  <c r="AG82" a="1"/>
  <c r="AG82" s="1"/>
  <c r="AI45" a="1"/>
  <c r="AI45" s="1"/>
  <c r="AI88" a="1"/>
  <c r="AI88" s="1"/>
  <c r="AC88" a="1"/>
  <c r="AC88" s="1"/>
  <c r="S95" a="1"/>
  <c r="S95" s="1"/>
  <c r="AU19" a="1"/>
  <c r="AU19" s="1"/>
  <c r="AO68" a="1"/>
  <c r="AO68" s="1"/>
  <c r="W122" a="1"/>
  <c r="W122" s="1"/>
  <c r="AO96" a="1"/>
  <c r="AO96" s="1"/>
  <c r="M114" a="1"/>
  <c r="M114" s="1"/>
  <c r="W87" a="1"/>
  <c r="W87" s="1"/>
  <c r="S25" a="1"/>
  <c r="S25" s="1"/>
  <c r="AA99" a="1"/>
  <c r="AA99" s="1"/>
  <c r="AW90" a="1"/>
  <c r="AW90" s="1"/>
  <c r="BA121" a="1"/>
  <c r="BA121" s="1"/>
  <c r="AU39" a="1"/>
  <c r="AU39" s="1"/>
  <c r="AC73" a="1"/>
  <c r="AC73" s="1"/>
  <c r="AC74" s="1"/>
  <c r="AE56" a="1"/>
  <c r="AE56" s="1"/>
  <c r="AU89" a="1"/>
  <c r="AU89" s="1"/>
  <c r="AQ119" a="1"/>
  <c r="AQ119" s="1"/>
  <c r="AA24" a="1"/>
  <c r="AA24" s="1"/>
  <c r="O115" a="1"/>
  <c r="O115" s="1"/>
  <c r="AM17" a="1"/>
  <c r="AM17" s="1"/>
  <c r="Y109" a="1"/>
  <c r="Y109" s="1"/>
  <c r="Y110" s="1"/>
  <c r="I34" a="1"/>
  <c r="I34" s="1"/>
  <c r="J34" s="1"/>
  <c r="S121" a="1"/>
  <c r="S121" s="1"/>
  <c r="AC57" a="1"/>
  <c r="AC57" s="1"/>
  <c r="AG18" a="1"/>
  <c r="AG18" s="1"/>
  <c r="Q83" a="1"/>
  <c r="Q83" s="1"/>
  <c r="AO113" a="1"/>
  <c r="AO113" s="1"/>
  <c r="AU119" a="1"/>
  <c r="AU119" s="1"/>
  <c r="AC115" a="1"/>
  <c r="AC115" s="1"/>
  <c r="W82" a="1"/>
  <c r="W82" s="1"/>
  <c r="M19" a="1"/>
  <c r="M19" s="1"/>
  <c r="AU56" a="1"/>
  <c r="AU56" s="1"/>
  <c r="AG93" a="1"/>
  <c r="AG93" s="1"/>
  <c r="AW88" a="1"/>
  <c r="AW88" s="1"/>
  <c r="BA95" a="1"/>
  <c r="BA95" s="1"/>
  <c r="AQ82" a="1"/>
  <c r="AQ82" s="1"/>
  <c r="BC119" a="1"/>
  <c r="BC119" s="1"/>
  <c r="S33" a="1"/>
  <c r="S33" s="1"/>
  <c r="M49" a="1"/>
  <c r="M49" s="1"/>
  <c r="BC25" a="1"/>
  <c r="BC25" s="1"/>
  <c r="AM14" a="1"/>
  <c r="AM14" s="1"/>
  <c r="AA39" a="1"/>
  <c r="AA39" s="1"/>
  <c r="AE119" a="1"/>
  <c r="AE119" s="1"/>
  <c r="AY73" a="1"/>
  <c r="AY73" s="1"/>
  <c r="AY74" s="1"/>
  <c r="BA122" a="1"/>
  <c r="BA122" s="1"/>
  <c r="W55" a="1"/>
  <c r="W55" s="1"/>
  <c r="U85" a="1"/>
  <c r="U85" s="1"/>
  <c r="U84" a="1"/>
  <c r="U84" s="1"/>
  <c r="O40" a="1"/>
  <c r="O40" s="1"/>
  <c r="AK40" a="1"/>
  <c r="AK40" s="1"/>
  <c r="I50" a="1"/>
  <c r="I50" s="1"/>
  <c r="J50" s="1"/>
  <c r="W113" a="1"/>
  <c r="W113" s="1"/>
  <c r="AI35" a="1"/>
  <c r="AI35" s="1"/>
  <c r="M94" a="1"/>
  <c r="M94" s="1"/>
  <c r="W56" a="1"/>
  <c r="W56" s="1"/>
  <c r="AG62" a="1"/>
  <c r="AG62" s="1"/>
  <c r="AS121" a="1"/>
  <c r="AS121" s="1"/>
  <c r="AK50" a="1"/>
  <c r="AK50" s="1"/>
  <c r="U40" a="1"/>
  <c r="U40" s="1"/>
  <c r="AY99" a="1"/>
  <c r="AY99" s="1"/>
  <c r="S18" a="1"/>
  <c r="S18" s="1"/>
  <c r="AY57" a="1"/>
  <c r="AY57" s="1"/>
  <c r="Q40" a="1"/>
  <c r="Q40" s="1"/>
  <c r="U24" a="1"/>
  <c r="U24" s="1"/>
  <c r="M113" a="1"/>
  <c r="M113" s="1"/>
  <c r="AG89" a="1"/>
  <c r="AG89" s="1"/>
  <c r="AE62" a="1"/>
  <c r="AE62" s="1"/>
  <c r="O97" a="1"/>
  <c r="O97" s="1"/>
  <c r="I92" a="1"/>
  <c r="I92" s="1"/>
  <c r="J92" s="1"/>
  <c r="L92" s="1"/>
  <c r="AQ92" a="1"/>
  <c r="AQ92" s="1"/>
  <c r="W13" a="1"/>
  <c r="W13" s="1"/>
  <c r="M118" a="1"/>
  <c r="M118" s="1"/>
  <c r="U115" a="1"/>
  <c r="U115" s="1"/>
  <c r="AC65" a="1"/>
  <c r="AC65" s="1"/>
  <c r="K82" a="1"/>
  <c r="K82" s="1"/>
  <c r="AO73" a="1"/>
  <c r="AO73" s="1"/>
  <c r="AO74" s="1"/>
  <c r="AA103" a="1"/>
  <c r="AA103" s="1"/>
  <c r="U51" a="1"/>
  <c r="U51" s="1"/>
  <c r="S46" a="1"/>
  <c r="S46" s="1"/>
  <c r="AO98" a="1"/>
  <c r="AO98" s="1"/>
  <c r="W89" a="1"/>
  <c r="W89" s="1"/>
  <c r="AS115" a="1"/>
  <c r="AS115" s="1"/>
  <c r="AY88" a="1"/>
  <c r="AY88" s="1"/>
  <c r="AE122" a="1"/>
  <c r="AE122" s="1"/>
  <c r="AK61" a="1"/>
  <c r="AK61" s="1"/>
  <c r="M95" a="1"/>
  <c r="M95" s="1"/>
  <c r="K86" a="1"/>
  <c r="K86" s="1"/>
  <c r="K19" a="1"/>
  <c r="K19" s="1"/>
  <c r="AU67" a="1"/>
  <c r="AU67" s="1"/>
  <c r="AI18" a="1"/>
  <c r="AI18" s="1"/>
  <c r="Y24" a="1"/>
  <c r="Y24" s="1"/>
  <c r="K99" a="1"/>
  <c r="K99" s="1"/>
  <c r="M47" a="1"/>
  <c r="M47" s="1"/>
  <c r="O92" a="1"/>
  <c r="O92" s="1"/>
  <c r="AS20" a="1"/>
  <c r="AS20" s="1"/>
  <c r="Y65" a="1"/>
  <c r="Y65" s="1"/>
  <c r="U82" a="1"/>
  <c r="U82" s="1"/>
  <c r="AK12" a="1"/>
  <c r="AK12" s="1"/>
  <c r="AC117" a="1"/>
  <c r="AC117" s="1"/>
  <c r="Q98" a="1"/>
  <c r="Q98" s="1"/>
  <c r="AS50" a="1"/>
  <c r="AS50" s="1"/>
  <c r="AO63" a="1"/>
  <c r="AO63" s="1"/>
  <c r="AK99" a="1"/>
  <c r="AK99" s="1"/>
  <c r="W105" a="1"/>
  <c r="W105" s="1"/>
  <c r="AK86" a="1"/>
  <c r="AK86" s="1"/>
  <c r="AQ63" a="1"/>
  <c r="AQ63" s="1"/>
  <c r="AA40" a="1"/>
  <c r="AA40" s="1"/>
  <c r="AK57" a="1"/>
  <c r="AK57" s="1"/>
  <c r="AW85" a="1"/>
  <c r="AW85" s="1"/>
  <c r="S83" a="1"/>
  <c r="S83" s="1"/>
  <c r="AW66" a="1"/>
  <c r="AW66" s="1"/>
  <c r="S85" a="1"/>
  <c r="S85" s="1"/>
  <c r="AE51" a="1"/>
  <c r="AE51" s="1"/>
  <c r="M92" a="1"/>
  <c r="M92" s="1"/>
  <c r="W63" a="1"/>
  <c r="W63" s="1"/>
  <c r="Q97" a="1"/>
  <c r="Q97" s="1"/>
  <c r="Y115" a="1"/>
  <c r="Y115" s="1"/>
  <c r="BA92" a="1"/>
  <c r="BA92" s="1"/>
  <c r="AU98" a="1"/>
  <c r="AU98" s="1"/>
  <c r="AG61" a="1"/>
  <c r="AG61" s="1"/>
  <c r="AA65" a="1"/>
  <c r="AA65" s="1"/>
  <c r="AE68" a="1"/>
  <c r="AE68" s="1"/>
  <c r="AM104" a="1"/>
  <c r="AM104" s="1"/>
  <c r="AC26" a="1"/>
  <c r="AC26" s="1"/>
  <c r="AU117" a="1"/>
  <c r="AU117" s="1"/>
  <c r="AW26" a="1"/>
  <c r="AW26" s="1"/>
  <c r="BA85" a="1"/>
  <c r="BA85" s="1"/>
  <c r="AU86" a="1"/>
  <c r="AU86" s="1"/>
  <c r="AY49" a="1"/>
  <c r="AY49" s="1"/>
  <c r="BA57" a="1"/>
  <c r="BA57" s="1"/>
  <c r="O62" a="1"/>
  <c r="O62" s="1"/>
  <c r="K103" a="1"/>
  <c r="K103" s="1"/>
  <c r="AS104" a="1"/>
  <c r="AS104" s="1"/>
  <c r="AU104" a="1"/>
  <c r="AU104" s="1"/>
  <c r="AM28" a="1"/>
  <c r="AM28" s="1"/>
  <c r="AO49" a="1"/>
  <c r="AO49" s="1"/>
  <c r="AK62" a="1"/>
  <c r="AK62" s="1"/>
  <c r="K95" a="1"/>
  <c r="K95" s="1"/>
  <c r="K46" a="1"/>
  <c r="K46" s="1"/>
  <c r="AI113" a="1"/>
  <c r="AI113" s="1"/>
  <c r="AO32" a="1"/>
  <c r="AO32" s="1"/>
  <c r="AE66" a="1"/>
  <c r="AE66" s="1"/>
  <c r="AK96" a="1"/>
  <c r="AK96" s="1"/>
  <c r="AU50" a="1"/>
  <c r="AU50" s="1"/>
  <c r="AM62" a="1"/>
  <c r="AM62" s="1"/>
  <c r="AS85" a="1"/>
  <c r="AS85" s="1"/>
  <c r="AS60" a="1"/>
  <c r="AS60" s="1"/>
  <c r="BC33" a="1"/>
  <c r="BC33" s="1"/>
  <c r="BC61" a="1"/>
  <c r="BC61" s="1"/>
  <c r="I67" a="1"/>
  <c r="I67" s="1"/>
  <c r="J67" s="1"/>
  <c r="O113" a="1"/>
  <c r="O113" s="1"/>
  <c r="K115" a="1"/>
  <c r="K115" s="1"/>
  <c r="AY25" a="1"/>
  <c r="AY25" s="1"/>
  <c r="BC20" a="1"/>
  <c r="BC20" s="1"/>
  <c r="AK90" a="1"/>
  <c r="AK90" s="1"/>
  <c r="Q20" a="1"/>
  <c r="Q20" s="1"/>
  <c r="Y18" a="1"/>
  <c r="Y18" s="1"/>
  <c r="AA20" a="1"/>
  <c r="AA20" s="1"/>
  <c r="I66" a="1"/>
  <c r="I66" s="1"/>
  <c r="J66" s="1"/>
  <c r="AI32" a="1"/>
  <c r="AI32" s="1"/>
  <c r="AW83" a="1"/>
  <c r="AW83" s="1"/>
  <c r="AS119" a="1"/>
  <c r="AS119" s="1"/>
  <c r="O58" a="1"/>
  <c r="O58" s="1"/>
  <c r="AW99" a="1"/>
  <c r="AW99" s="1"/>
  <c r="AO122" a="1"/>
  <c r="AO122" s="1"/>
  <c r="M87" a="1"/>
  <c r="M87" s="1"/>
  <c r="AI95" a="1"/>
  <c r="AI95" s="1"/>
  <c r="BC91" a="1"/>
  <c r="BC91" s="1"/>
  <c r="O49" a="1"/>
  <c r="O49" s="1"/>
  <c r="AS46" a="1"/>
  <c r="AS46" s="1"/>
  <c r="S59" a="1"/>
  <c r="S59" s="1"/>
  <c r="AC25" a="1"/>
  <c r="AC25" s="1"/>
  <c r="AC85" a="1"/>
  <c r="AC85" s="1"/>
  <c r="AI91" a="1"/>
  <c r="AI91" s="1"/>
  <c r="BC49" a="1"/>
  <c r="BC49" s="1"/>
  <c r="AQ32" a="1"/>
  <c r="AQ32" s="1"/>
  <c r="AQ86" a="1"/>
  <c r="AQ86" s="1"/>
  <c r="AW35" a="1"/>
  <c r="AW35" s="1"/>
  <c r="AE32" a="1"/>
  <c r="AE32" s="1"/>
  <c r="U119" a="1"/>
  <c r="U119" s="1"/>
  <c r="AC84" a="1"/>
  <c r="AC84" s="1"/>
  <c r="AC119" a="1"/>
  <c r="AC119" s="1"/>
  <c r="AC109" a="1"/>
  <c r="AC109" s="1"/>
  <c r="AC110" s="1"/>
  <c r="AC83" a="1"/>
  <c r="AC83" s="1"/>
  <c r="I121" a="1"/>
  <c r="I121" s="1"/>
  <c r="J121" s="1"/>
  <c r="M16" a="1"/>
  <c r="M16" s="1"/>
  <c r="O109" a="1"/>
  <c r="O109" s="1"/>
  <c r="O110" s="1"/>
  <c r="AK113" a="1"/>
  <c r="AK113" s="1"/>
  <c r="K13" a="1"/>
  <c r="K13" s="1"/>
  <c r="AU61" a="1"/>
  <c r="AU61" s="1"/>
  <c r="Q85" a="1"/>
  <c r="Q85" s="1"/>
  <c r="AG67" a="1"/>
  <c r="AG67" s="1"/>
  <c r="AU35" a="1"/>
  <c r="AU35" s="1"/>
  <c r="AU95" a="1"/>
  <c r="AU95" s="1"/>
  <c r="Q68" a="1"/>
  <c r="Q68" s="1"/>
  <c r="AI87" a="1"/>
  <c r="AI87" s="1"/>
  <c r="AO20" a="1"/>
  <c r="AO20" s="1"/>
  <c r="W68" a="1"/>
  <c r="W68" s="1"/>
  <c r="Y61" a="1"/>
  <c r="Y61" s="1"/>
  <c r="BA98" a="1"/>
  <c r="BA98" s="1"/>
  <c r="AG55" a="1"/>
  <c r="AG55" s="1"/>
  <c r="AY94" a="1"/>
  <c r="AY94" s="1"/>
  <c r="K40" a="1"/>
  <c r="K40" s="1"/>
  <c r="AE18" a="1"/>
  <c r="AE18" s="1"/>
  <c r="AC93" a="1"/>
  <c r="AC93" s="1"/>
  <c r="AO69" a="1"/>
  <c r="AO69" s="1"/>
  <c r="Q119" a="1"/>
  <c r="Q119" s="1"/>
  <c r="AG109" a="1"/>
  <c r="AG109" s="1"/>
  <c r="AG110" s="1"/>
  <c r="AO40" a="1"/>
  <c r="AO40" s="1"/>
  <c r="AS51" a="1"/>
  <c r="AS51" s="1"/>
  <c r="O63" a="1"/>
  <c r="O63" s="1"/>
  <c r="S94" a="1"/>
  <c r="S94" s="1"/>
  <c r="AU114" a="1"/>
  <c r="AU114" s="1"/>
  <c r="AE104" a="1"/>
  <c r="AE104" s="1"/>
  <c r="BA41" a="1"/>
  <c r="BA41" s="1"/>
  <c r="O28" a="1"/>
  <c r="O28" s="1"/>
  <c r="Y15" a="1"/>
  <c r="Y15" s="1"/>
  <c r="AY109" a="1"/>
  <c r="AY109" s="1"/>
  <c r="AY110" s="1"/>
  <c r="AK18" a="1"/>
  <c r="AK18" s="1"/>
  <c r="O95" a="1"/>
  <c r="O95" s="1"/>
  <c r="AS40" a="1"/>
  <c r="AS40" s="1"/>
  <c r="AK41" a="1"/>
  <c r="AK41" s="1"/>
  <c r="BC83" a="1"/>
  <c r="BC83" s="1"/>
  <c r="O59" a="1"/>
  <c r="O59" s="1"/>
  <c r="BA103" a="1"/>
  <c r="BA103" s="1"/>
  <c r="AE67" a="1"/>
  <c r="AE67" s="1"/>
  <c r="AU25" a="1"/>
  <c r="AU25" s="1"/>
  <c r="AQ114" a="1"/>
  <c r="AQ114" s="1"/>
  <c r="AU82" a="1"/>
  <c r="AU82" s="1"/>
  <c r="AK46" a="1"/>
  <c r="AK46" s="1"/>
  <c r="Y67" a="1"/>
  <c r="Y67" s="1"/>
  <c r="BC118" a="1"/>
  <c r="BC118" s="1"/>
  <c r="AC120" a="1"/>
  <c r="AC120" s="1"/>
  <c r="AW87" a="1"/>
  <c r="AW87" s="1"/>
  <c r="AE86" a="1"/>
  <c r="AE86" s="1"/>
  <c r="K32" a="1"/>
  <c r="K32" s="1"/>
  <c r="AU118" a="1"/>
  <c r="AU118" s="1"/>
  <c r="Q39" a="1"/>
  <c r="Q39" s="1"/>
  <c r="Q42" s="1"/>
  <c r="AI114" a="1"/>
  <c r="AI114" s="1"/>
  <c r="U65" a="1"/>
  <c r="U65" s="1"/>
  <c r="AA46" a="1"/>
  <c r="AA46" s="1"/>
  <c r="Q67" a="1"/>
  <c r="Q67" s="1"/>
  <c r="AS82" a="1"/>
  <c r="AS82" s="1"/>
  <c r="BA118" a="1"/>
  <c r="BA118" s="1"/>
  <c r="AE28" a="1"/>
  <c r="AE28" s="1"/>
  <c r="AQ99" a="1"/>
  <c r="AQ99" s="1"/>
  <c r="K89" a="1"/>
  <c r="K89" s="1"/>
  <c r="K14" a="1"/>
  <c r="K14" s="1"/>
  <c r="AQ73" a="1"/>
  <c r="AQ73" s="1"/>
  <c r="AQ74" s="1"/>
  <c r="Y58" a="1"/>
  <c r="Y58" s="1"/>
  <c r="K109" a="1"/>
  <c r="K109" s="1"/>
  <c r="K110" s="1"/>
  <c r="AU17" a="1"/>
  <c r="AU17" s="1"/>
  <c r="AS45" a="1"/>
  <c r="AS45" s="1"/>
  <c r="S50" a="1"/>
  <c r="S50" s="1"/>
  <c r="O27" a="1"/>
  <c r="O27" s="1"/>
  <c r="BA14" a="1"/>
  <c r="BA14" s="1"/>
  <c r="AW95" a="1"/>
  <c r="AW95" s="1"/>
  <c r="AW65" a="1"/>
  <c r="AW65" s="1"/>
  <c r="Y25" a="1"/>
  <c r="Y25" s="1"/>
  <c r="AM97" a="1"/>
  <c r="AM97" s="1"/>
  <c r="AW91" a="1"/>
  <c r="AW91" s="1"/>
  <c r="AG164" i="8"/>
  <c r="AI166"/>
  <c r="AG167"/>
  <c r="AI181"/>
  <c r="AG204"/>
  <c r="AI177"/>
  <c r="AG141"/>
  <c r="AJ164"/>
  <c r="AH149"/>
  <c r="AG196"/>
  <c r="AG153"/>
  <c r="AH208"/>
  <c r="AJ198"/>
  <c r="AJ181"/>
  <c r="AI169"/>
  <c r="AG165"/>
  <c r="AH201"/>
  <c r="AI175"/>
  <c r="AG203"/>
  <c r="AH142"/>
  <c r="AG199"/>
  <c r="AG136"/>
  <c r="AH162"/>
  <c r="AH139"/>
  <c r="AH202"/>
  <c r="AH155"/>
  <c r="AH195"/>
  <c r="AI165"/>
  <c r="AG158"/>
  <c r="AH196"/>
  <c r="AG139"/>
  <c r="AI189"/>
  <c r="AJ139"/>
  <c r="AH172"/>
  <c r="AG191"/>
  <c r="AH153"/>
  <c r="AG186"/>
  <c r="AJ203"/>
  <c r="AI157"/>
  <c r="AJ175"/>
  <c r="AI187"/>
  <c r="AJ180"/>
  <c r="AI167"/>
  <c r="AG163"/>
  <c r="AH184"/>
  <c r="AJ166"/>
  <c r="AJ189"/>
  <c r="AH199"/>
  <c r="AI204"/>
  <c r="AJ205"/>
  <c r="AJ174"/>
  <c r="AI171"/>
  <c r="AJ158"/>
  <c r="AJ159"/>
  <c r="AI196"/>
  <c r="AH181"/>
  <c r="AH183"/>
  <c r="O45" i="5" a="1"/>
  <c r="O45" s="1"/>
  <c r="AE114" a="1"/>
  <c r="AE114" s="1"/>
  <c r="Y56" a="1"/>
  <c r="Y56" s="1"/>
  <c r="S15" a="1"/>
  <c r="S15" s="1"/>
  <c r="AA95" a="1"/>
  <c r="AA95" s="1"/>
  <c r="AY19" a="1"/>
  <c r="AY19" s="1"/>
  <c r="M86" a="1"/>
  <c r="M86" s="1"/>
  <c r="AK66" a="1"/>
  <c r="AK66" s="1"/>
  <c r="BC104" a="1"/>
  <c r="BC104" s="1"/>
  <c r="K97" a="1"/>
  <c r="K97" s="1"/>
  <c r="AW56" a="1"/>
  <c r="AW56" s="1"/>
  <c r="AQ45" a="1"/>
  <c r="AQ45" s="1"/>
  <c r="W91" a="1"/>
  <c r="W91" s="1"/>
  <c r="AK121" a="1"/>
  <c r="AK121" s="1"/>
  <c r="AW33" a="1"/>
  <c r="AW33" s="1"/>
  <c r="AG113" a="1"/>
  <c r="AG113" s="1"/>
  <c r="Y27" a="1"/>
  <c r="Y27" s="1"/>
  <c r="AW12" a="1"/>
  <c r="AW12" s="1"/>
  <c r="AO45" a="1"/>
  <c r="AO45" s="1"/>
  <c r="AI57" a="1"/>
  <c r="AI57" s="1"/>
  <c r="Y45" a="1"/>
  <c r="Y45" s="1"/>
  <c r="AQ95" a="1"/>
  <c r="AQ95" s="1"/>
  <c r="I63" a="1"/>
  <c r="I63" s="1"/>
  <c r="J63" s="1"/>
  <c r="BC109" a="1"/>
  <c r="BC109" s="1"/>
  <c r="BC110" s="1"/>
  <c r="AI20" a="1"/>
  <c r="AI20" s="1"/>
  <c r="BA56" a="1"/>
  <c r="BA56" s="1"/>
  <c r="AW114" a="1"/>
  <c r="AW114" s="1"/>
  <c r="AM103" a="1"/>
  <c r="AM103" s="1"/>
  <c r="AA98" a="1"/>
  <c r="AA98" s="1"/>
  <c r="S89" a="1"/>
  <c r="S89" s="1"/>
  <c r="O64" a="1"/>
  <c r="O64" s="1"/>
  <c r="AI47" a="1"/>
  <c r="AI47" s="1"/>
  <c r="W121" a="1"/>
  <c r="W121" s="1"/>
  <c r="AE55" a="1"/>
  <c r="AE55" s="1"/>
  <c r="M122" a="1"/>
  <c r="M122" s="1"/>
  <c r="K56" a="1"/>
  <c r="K56" s="1"/>
  <c r="AQ49" a="1"/>
  <c r="AQ49" s="1"/>
  <c r="AC122" a="1"/>
  <c r="AC122" s="1"/>
  <c r="Y64" a="1"/>
  <c r="Y64" s="1"/>
  <c r="AS69" a="1"/>
  <c r="AS69" s="1"/>
  <c r="M24" a="1"/>
  <c r="M24" s="1"/>
  <c r="BC26" a="1"/>
  <c r="BC26" s="1"/>
  <c r="K121" a="1"/>
  <c r="K121" s="1"/>
  <c r="Q113" a="1"/>
  <c r="Q113" s="1"/>
  <c r="U120" a="1"/>
  <c r="U120" s="1"/>
  <c r="AU96" a="1"/>
  <c r="AU96" s="1"/>
  <c r="AE14" a="1"/>
  <c r="AE14" s="1"/>
  <c r="AW116" a="1"/>
  <c r="AW116" s="1"/>
  <c r="K27" a="1"/>
  <c r="K27" s="1"/>
  <c r="AU33" a="1"/>
  <c r="AU33" s="1"/>
  <c r="AC55" a="1"/>
  <c r="AC55" s="1"/>
  <c r="AE97" a="1"/>
  <c r="AE97" s="1"/>
  <c r="AM56" a="1"/>
  <c r="AM56" s="1"/>
  <c r="S28" a="1"/>
  <c r="S28" s="1"/>
  <c r="AI104" a="1"/>
  <c r="AI104" s="1"/>
  <c r="Q16" a="1"/>
  <c r="Q16" s="1"/>
  <c r="U83" a="1"/>
  <c r="U83" s="1"/>
  <c r="BA28" a="1"/>
  <c r="BA28" s="1"/>
  <c r="Y41" a="1"/>
  <c r="Y41" s="1"/>
  <c r="AQ118" a="1"/>
  <c r="AQ118" s="1"/>
  <c r="S19" a="1"/>
  <c r="S19" s="1"/>
  <c r="I103" a="1"/>
  <c r="I103" s="1"/>
  <c r="I45" a="1"/>
  <c r="I45" s="1"/>
  <c r="W88" a="1"/>
  <c r="W88" s="1"/>
  <c r="AK47" a="1"/>
  <c r="AK47" s="1"/>
  <c r="W48" a="1"/>
  <c r="W48" s="1"/>
  <c r="W109" a="1"/>
  <c r="W109" s="1"/>
  <c r="W110" s="1"/>
  <c r="AG69" a="1"/>
  <c r="AG69" s="1"/>
  <c r="AC24" a="1"/>
  <c r="AC24" s="1"/>
  <c r="K17" a="1"/>
  <c r="K17" s="1"/>
  <c r="AA92" a="1"/>
  <c r="AA92" s="1"/>
  <c r="S122" a="1"/>
  <c r="S122" s="1"/>
  <c r="AW50" a="1"/>
  <c r="AW50" s="1"/>
  <c r="AU66" a="1"/>
  <c r="AU66" s="1"/>
  <c r="BC47" a="1"/>
  <c r="BC47" s="1"/>
  <c r="AO120" a="1"/>
  <c r="AO120" s="1"/>
  <c r="S114" a="1"/>
  <c r="S114" s="1"/>
  <c r="K55" a="1"/>
  <c r="K55" s="1"/>
  <c r="S48" a="1"/>
  <c r="S48" s="1"/>
  <c r="Y99" a="1"/>
  <c r="Y99" s="1"/>
  <c r="W114" a="1"/>
  <c r="W114" s="1"/>
  <c r="Q89" a="1"/>
  <c r="Q89" s="1"/>
  <c r="W35" a="1"/>
  <c r="W35" s="1"/>
  <c r="O24" a="1"/>
  <c r="O24" s="1"/>
  <c r="AM82" a="1"/>
  <c r="AM82" s="1"/>
  <c r="Y85" a="1"/>
  <c r="Y85" s="1"/>
  <c r="AY18" a="1"/>
  <c r="AY18" s="1"/>
  <c r="AE27" a="1"/>
  <c r="AE27" s="1"/>
  <c r="BC117" a="1"/>
  <c r="BC117" s="1"/>
  <c r="Q25" a="1"/>
  <c r="Q25" s="1"/>
  <c r="AW89" a="1"/>
  <c r="AW89" s="1"/>
  <c r="BC19" a="1"/>
  <c r="BC19" s="1"/>
  <c r="M18" a="1"/>
  <c r="M18" s="1"/>
  <c r="AE50" a="1"/>
  <c r="AE50" s="1"/>
  <c r="AS90" a="1"/>
  <c r="AS90" s="1"/>
  <c r="AY116" a="1"/>
  <c r="AY116" s="1"/>
  <c r="M88" a="1"/>
  <c r="M88" s="1"/>
  <c r="AM113" a="1"/>
  <c r="AM113" s="1"/>
  <c r="AM88" a="1"/>
  <c r="AM88" s="1"/>
  <c r="AG105" a="1"/>
  <c r="AG105" s="1"/>
  <c r="AQ27" a="1"/>
  <c r="AQ27" s="1"/>
  <c r="Q48" a="1"/>
  <c r="Q48" s="1"/>
  <c r="AS99" a="1"/>
  <c r="AS99" s="1"/>
  <c r="AQ12" a="1"/>
  <c r="AQ12" s="1"/>
  <c r="BA91" a="1"/>
  <c r="BA91" s="1"/>
  <c r="AE87" a="1"/>
  <c r="AE87" s="1"/>
  <c r="BC114" a="1"/>
  <c r="BC114" s="1"/>
  <c r="AM119" a="1"/>
  <c r="AM119" s="1"/>
  <c r="AI89" a="1"/>
  <c r="AI89" s="1"/>
  <c r="W58" a="1"/>
  <c r="W58" s="1"/>
  <c r="AG104" a="1"/>
  <c r="AG104" s="1"/>
  <c r="I57" a="1"/>
  <c r="I57" s="1"/>
  <c r="J57" s="1"/>
  <c r="L57" s="1"/>
  <c r="I59" a="1"/>
  <c r="I59" s="1"/>
  <c r="J59" s="1"/>
  <c r="O60" a="1"/>
  <c r="O60" s="1"/>
  <c r="AO84" a="1"/>
  <c r="AO84" s="1"/>
  <c r="AU120" a="1"/>
  <c r="AU120" s="1"/>
  <c r="AG47" a="1"/>
  <c r="AG47" s="1"/>
  <c r="AG57" a="1"/>
  <c r="AG57" s="1"/>
  <c r="AW103" a="1"/>
  <c r="AW103" s="1"/>
  <c r="AW106" s="1"/>
  <c r="K104" a="1"/>
  <c r="K104" s="1"/>
  <c r="AI99" a="1"/>
  <c r="AI99" s="1"/>
  <c r="Q18" a="1"/>
  <c r="Q18" s="1"/>
  <c r="K84" a="1"/>
  <c r="K84" s="1"/>
  <c r="AO34" a="1"/>
  <c r="AO34" s="1"/>
  <c r="AC121" a="1"/>
  <c r="AC121" s="1"/>
  <c r="AE63" a="1"/>
  <c r="AE63" s="1"/>
  <c r="AE15" a="1"/>
  <c r="AE15" s="1"/>
  <c r="Q99" a="1"/>
  <c r="Q99" s="1"/>
  <c r="AA87" a="1"/>
  <c r="AA87" s="1"/>
  <c r="AE88" a="1"/>
  <c r="AE88" s="1"/>
  <c r="Q56" a="1"/>
  <c r="Q56" s="1"/>
  <c r="W50" a="1"/>
  <c r="W50" s="1"/>
  <c r="AQ34" a="1"/>
  <c r="AQ34" s="1"/>
  <c r="AM25" a="1"/>
  <c r="AM25" s="1"/>
  <c r="AW18" a="1"/>
  <c r="AW18" s="1"/>
  <c r="M28" a="1"/>
  <c r="M28" s="1"/>
  <c r="S32" a="1"/>
  <c r="S32" s="1"/>
  <c r="W86" a="1"/>
  <c r="W86" s="1"/>
  <c r="AY32" a="1"/>
  <c r="AY32" s="1"/>
  <c r="AU27" a="1"/>
  <c r="AU27" s="1"/>
  <c r="AO90" a="1"/>
  <c r="AO90" s="1"/>
  <c r="BC65" a="1"/>
  <c r="BC65" s="1"/>
  <c r="AW92" a="1"/>
  <c r="AW92" s="1"/>
  <c r="Y32" a="1"/>
  <c r="Y32" s="1"/>
  <c r="AA115" a="1"/>
  <c r="AA115" s="1"/>
  <c r="Q57" a="1"/>
  <c r="Q57" s="1"/>
  <c r="S116" a="1"/>
  <c r="S116" s="1"/>
  <c r="AU60" a="1"/>
  <c r="AU60" s="1"/>
  <c r="AA67" a="1"/>
  <c r="AA67" s="1"/>
  <c r="AM99" a="1"/>
  <c r="AM99" s="1"/>
  <c r="AI60" a="1"/>
  <c r="AI60" s="1"/>
  <c r="BC27" a="1"/>
  <c r="BC27" s="1"/>
  <c r="O51" a="1"/>
  <c r="O51" s="1"/>
  <c r="O16" a="1"/>
  <c r="O16" s="1"/>
  <c r="AC51" a="1"/>
  <c r="AC51" s="1"/>
  <c r="U27" a="1"/>
  <c r="U27" s="1"/>
  <c r="AA104" a="1"/>
  <c r="AA104" s="1"/>
  <c r="AO65" a="1"/>
  <c r="AO65" s="1"/>
  <c r="AM32" a="1"/>
  <c r="AM32" s="1"/>
  <c r="AG14" a="1"/>
  <c r="AG14" s="1"/>
  <c r="W85" a="1"/>
  <c r="W85" s="1"/>
  <c r="AO66" a="1"/>
  <c r="AO66" s="1"/>
  <c r="U87" a="1"/>
  <c r="U87" s="1"/>
  <c r="W60" a="1"/>
  <c r="W60" s="1"/>
  <c r="K67" a="1"/>
  <c r="K67" s="1"/>
  <c r="AG85" a="1"/>
  <c r="AG85" s="1"/>
  <c r="M17" a="1"/>
  <c r="M17" s="1"/>
  <c r="M15" a="1"/>
  <c r="M15" s="1"/>
  <c r="AK55" a="1"/>
  <c r="AK55" s="1"/>
  <c r="AM60" a="1"/>
  <c r="AM60" s="1"/>
  <c r="Y26" a="1"/>
  <c r="Y26" s="1"/>
  <c r="K50" a="1"/>
  <c r="K50" s="1"/>
  <c r="K20" a="1"/>
  <c r="K20" s="1"/>
  <c r="AI115" a="1"/>
  <c r="AI115" s="1"/>
  <c r="I115" a="1"/>
  <c r="I115" s="1"/>
  <c r="J115" s="1"/>
  <c r="L115" s="1"/>
  <c r="U58" a="1"/>
  <c r="U58" s="1"/>
  <c r="Q103" a="1"/>
  <c r="Q103" s="1"/>
  <c r="Y97" a="1"/>
  <c r="Y97" s="1"/>
  <c r="Q61" a="1"/>
  <c r="Q61" s="1"/>
  <c r="AO87" a="1"/>
  <c r="AO87" s="1"/>
  <c r="AA85" a="1"/>
  <c r="AA85" s="1"/>
  <c r="AG118" a="1"/>
  <c r="AG118" s="1"/>
  <c r="AY93" a="1"/>
  <c r="AY93" s="1"/>
  <c r="AM65" a="1"/>
  <c r="AM65" s="1"/>
  <c r="BA32" a="1"/>
  <c r="BA32" s="1"/>
  <c r="AU115" a="1"/>
  <c r="AU115" s="1"/>
  <c r="AG24" a="1"/>
  <c r="AG24" s="1"/>
  <c r="W27" a="1"/>
  <c r="W27" s="1"/>
  <c r="AS41" a="1"/>
  <c r="AS41" s="1"/>
  <c r="AC97" a="1"/>
  <c r="AC97" s="1"/>
  <c r="AO24" a="1"/>
  <c r="AO24" s="1"/>
  <c r="AE47" a="1"/>
  <c r="AE47" s="1"/>
  <c r="W62" a="1"/>
  <c r="W62" s="1"/>
  <c r="M63" a="1"/>
  <c r="M63" s="1"/>
  <c r="S119" a="1"/>
  <c r="S119" s="1"/>
  <c r="S118" a="1"/>
  <c r="S118" s="1"/>
  <c r="AI58" a="1"/>
  <c r="AI58" s="1"/>
  <c r="AC61" a="1"/>
  <c r="AC61" s="1"/>
  <c r="AC47" a="1"/>
  <c r="AC47" s="1"/>
  <c r="Q115" a="1"/>
  <c r="Q115" s="1"/>
  <c r="AS98" a="1"/>
  <c r="AS98" s="1"/>
  <c r="U55" a="1"/>
  <c r="U55" s="1"/>
  <c r="O34" a="1"/>
  <c r="O34" s="1"/>
  <c r="AG60" a="1"/>
  <c r="AG60" s="1"/>
  <c r="AO60" a="1"/>
  <c r="AO60" s="1"/>
  <c r="Y118" a="1"/>
  <c r="Y118" s="1"/>
  <c r="Y88" a="1"/>
  <c r="Y88" s="1"/>
  <c r="W93" a="1"/>
  <c r="W93" s="1"/>
  <c r="Y60" a="1"/>
  <c r="Y60" s="1"/>
  <c r="AW25" a="1"/>
  <c r="AW25" s="1"/>
  <c r="AG66" a="1"/>
  <c r="AG66" s="1"/>
  <c r="BA33" a="1"/>
  <c r="BA33" s="1"/>
  <c r="AG19" a="1"/>
  <c r="AG19" s="1"/>
  <c r="W67" a="1"/>
  <c r="W67" s="1"/>
  <c r="O120" a="1"/>
  <c r="O120" s="1"/>
  <c r="Q118" a="1"/>
  <c r="Q118" s="1"/>
  <c r="Q88" a="1"/>
  <c r="Q88" s="1"/>
  <c r="AQ13" a="1"/>
  <c r="AQ13" s="1"/>
  <c r="AO95" a="1"/>
  <c r="AO95" s="1"/>
  <c r="Q32" a="1"/>
  <c r="Q32" s="1"/>
  <c r="AG88" a="1"/>
  <c r="AG88" s="1"/>
  <c r="AI61" a="1"/>
  <c r="AI61" s="1"/>
  <c r="O68" a="1"/>
  <c r="O68" s="1"/>
  <c r="BA13" a="1"/>
  <c r="BA13" s="1"/>
  <c r="O47" a="1"/>
  <c r="O47" s="1"/>
  <c r="AW61" a="1"/>
  <c r="AW61" s="1"/>
  <c r="U28" a="1"/>
  <c r="U28" s="1"/>
  <c r="O73" a="1"/>
  <c r="O73" s="1"/>
  <c r="O74" s="1"/>
  <c r="M39" a="1"/>
  <c r="M39" s="1"/>
  <c r="S56" a="1"/>
  <c r="S56" s="1"/>
  <c r="AC95" a="1"/>
  <c r="AC95" s="1"/>
  <c r="W15" a="1"/>
  <c r="W15" s="1"/>
  <c r="AG87" a="1"/>
  <c r="AG87" s="1"/>
  <c r="I114" a="1"/>
  <c r="I114" s="1"/>
  <c r="J114" s="1"/>
  <c r="L114" s="1"/>
  <c r="N114" s="1"/>
  <c r="P114" s="1"/>
  <c r="I26" a="1"/>
  <c r="I26" s="1"/>
  <c r="J26" s="1"/>
  <c r="L26" s="1"/>
  <c r="N26" s="1"/>
  <c r="AY61" a="1"/>
  <c r="AY61" s="1"/>
  <c r="U32" a="1"/>
  <c r="U32" s="1"/>
  <c r="AW14" a="1"/>
  <c r="AW14" s="1"/>
  <c r="S14" a="1"/>
  <c r="S14" s="1"/>
  <c r="K122" a="1"/>
  <c r="K122" s="1"/>
  <c r="O61" a="1"/>
  <c r="O61" s="1"/>
  <c r="Q46" a="1"/>
  <c r="Q46" s="1"/>
  <c r="I98" a="1"/>
  <c r="I98" s="1"/>
  <c r="J98" s="1"/>
  <c r="BC105" a="1"/>
  <c r="BC105" s="1"/>
  <c r="AG114" a="1"/>
  <c r="AG114" s="1"/>
  <c r="BA40" a="1"/>
  <c r="BA40" s="1"/>
  <c r="AC40" a="1"/>
  <c r="AC40" s="1"/>
  <c r="BA61" a="1"/>
  <c r="BA61" s="1"/>
  <c r="BC85" a="1"/>
  <c r="BC85" s="1"/>
  <c r="AO88" a="1"/>
  <c r="AO88" s="1"/>
  <c r="AE49" a="1"/>
  <c r="AE49" s="1"/>
  <c r="AA121" a="1"/>
  <c r="AA121" s="1"/>
  <c r="AQ66" a="1"/>
  <c r="AQ66" s="1"/>
  <c r="AY68" a="1"/>
  <c r="AY68" s="1"/>
  <c r="W41" a="1"/>
  <c r="W41" s="1"/>
  <c r="I84" a="1"/>
  <c r="I84" s="1"/>
  <c r="J84" s="1"/>
  <c r="L84" s="1"/>
  <c r="AA27" a="1"/>
  <c r="AA27" s="1"/>
  <c r="S92" a="1"/>
  <c r="S92" s="1"/>
  <c r="S34" a="1"/>
  <c r="S34" s="1"/>
  <c r="AO18" a="1"/>
  <c r="AO18" s="1"/>
  <c r="Q51" a="1"/>
  <c r="Q51" s="1"/>
  <c r="I35" a="1"/>
  <c r="I35" s="1"/>
  <c r="J35" s="1"/>
  <c r="AG12" a="1"/>
  <c r="AG12" s="1"/>
  <c r="AW57" a="1"/>
  <c r="AW57" s="1"/>
  <c r="AW49" a="1"/>
  <c r="AW49" s="1"/>
  <c r="O48" a="1"/>
  <c r="O48" s="1"/>
  <c r="AY85" a="1"/>
  <c r="AY85" s="1"/>
  <c r="U34" a="1"/>
  <c r="U34" s="1"/>
  <c r="M105" a="1"/>
  <c r="M105" s="1"/>
  <c r="AS17" a="1"/>
  <c r="AS17" s="1"/>
  <c r="I116" a="1"/>
  <c r="I116" s="1"/>
  <c r="J116" s="1"/>
  <c r="L116" s="1"/>
  <c r="AA93" a="1"/>
  <c r="AA93" s="1"/>
  <c r="AK25" a="1"/>
  <c r="AK25" s="1"/>
  <c r="Q87" a="1"/>
  <c r="Q87" s="1"/>
  <c r="I32" a="1"/>
  <c r="I32" s="1"/>
  <c r="O25" a="1"/>
  <c r="O25" s="1"/>
  <c r="BA96" a="1"/>
  <c r="BA96" s="1"/>
  <c r="AU41" a="1"/>
  <c r="AU41" s="1"/>
  <c r="AO28" a="1"/>
  <c r="AO28" s="1"/>
  <c r="M85" a="1"/>
  <c r="M85" s="1"/>
  <c r="AS48" a="1"/>
  <c r="AS48" s="1"/>
  <c r="AS47" a="1"/>
  <c r="AS47" s="1"/>
  <c r="AG117" a="1"/>
  <c r="AG117" s="1"/>
  <c r="AQ88" a="1"/>
  <c r="AQ88" s="1"/>
  <c r="AK60" a="1"/>
  <c r="AK60" s="1"/>
  <c r="S93" a="1"/>
  <c r="S93" s="1"/>
  <c r="BA66" a="1"/>
  <c r="BA66" s="1"/>
  <c r="AQ26" a="1"/>
  <c r="AQ26" s="1"/>
  <c r="AG28" a="1"/>
  <c r="AG28" s="1"/>
  <c r="BA113" a="1"/>
  <c r="BA113" s="1"/>
  <c r="AM66" a="1"/>
  <c r="AM66" s="1"/>
  <c r="AK69" a="1"/>
  <c r="AK69" s="1"/>
  <c r="BC84" a="1"/>
  <c r="BC84" s="1"/>
  <c r="Y84" a="1"/>
  <c r="Y84" s="1"/>
  <c r="AM41" a="1"/>
  <c r="AM41" s="1"/>
  <c r="K90" a="1"/>
  <c r="K90" s="1"/>
  <c r="AU93" a="1"/>
  <c r="AU93" s="1"/>
  <c r="AY56" a="1"/>
  <c r="AY56" s="1"/>
  <c r="Y12" a="1"/>
  <c r="Y12" s="1"/>
  <c r="AM92" a="1"/>
  <c r="AM92" s="1"/>
  <c r="BA63" a="1"/>
  <c r="BA63" s="1"/>
  <c r="AQ59" a="1"/>
  <c r="AQ59" s="1"/>
  <c r="U122" a="1"/>
  <c r="U122" s="1"/>
  <c r="AQ104" a="1"/>
  <c r="AQ104" s="1"/>
  <c r="M58" a="1"/>
  <c r="M58" s="1"/>
  <c r="W47" a="1"/>
  <c r="W47" s="1"/>
  <c r="AS88" a="1"/>
  <c r="AS88" s="1"/>
  <c r="BA84" a="1"/>
  <c r="BA84" s="1"/>
  <c r="Q28" a="1"/>
  <c r="Q28" s="1"/>
  <c r="AG56" a="1"/>
  <c r="AG56" s="1"/>
  <c r="K16" a="1"/>
  <c r="K16" s="1"/>
  <c r="Y49" a="1"/>
  <c r="Y49" s="1"/>
  <c r="AK97" a="1"/>
  <c r="AK97" s="1"/>
  <c r="W57" a="1"/>
  <c r="W57" s="1"/>
  <c r="AO47" a="1"/>
  <c r="AO47" s="1"/>
  <c r="K117" a="1"/>
  <c r="K117" s="1"/>
  <c r="AW117" a="1"/>
  <c r="AW117" s="1"/>
  <c r="Q26" a="1"/>
  <c r="Q26" s="1"/>
  <c r="Q34" a="1"/>
  <c r="Q34" s="1"/>
  <c r="W28" a="1"/>
  <c r="W28" s="1"/>
  <c r="I68" a="1"/>
  <c r="I68" s="1"/>
  <c r="J68" s="1"/>
  <c r="U17" a="1"/>
  <c r="U17" s="1"/>
  <c r="M104" a="1"/>
  <c r="M104" s="1"/>
  <c r="W90" a="1"/>
  <c r="W90" s="1"/>
  <c r="AY84" a="1"/>
  <c r="AY84" s="1"/>
  <c r="AE26" a="1"/>
  <c r="AE26" s="1"/>
  <c r="AA18" a="1"/>
  <c r="AA18" s="1"/>
  <c r="AU59" a="1"/>
  <c r="AU59" s="1"/>
  <c r="M51" a="1"/>
  <c r="M51" s="1"/>
  <c r="AS109" a="1"/>
  <c r="AS109" s="1"/>
  <c r="AS110" s="1"/>
  <c r="AC98" a="1"/>
  <c r="AC98" s="1"/>
  <c r="BA83" a="1"/>
  <c r="BA83" s="1"/>
  <c r="AQ113" a="1"/>
  <c r="AQ113" s="1"/>
  <c r="M65" a="1"/>
  <c r="M65" s="1"/>
  <c r="AU32" a="1"/>
  <c r="AU32" s="1"/>
  <c r="AA120" a="1"/>
  <c r="AA120" s="1"/>
  <c r="AS91" a="1"/>
  <c r="AS91" s="1"/>
  <c r="AK73" a="1"/>
  <c r="AK73" s="1"/>
  <c r="AK74" s="1"/>
  <c r="I64" a="1"/>
  <c r="I64" s="1"/>
  <c r="J64" s="1"/>
  <c r="L64" s="1"/>
  <c r="N64" s="1"/>
  <c r="P64" s="1"/>
  <c r="AE84" a="1"/>
  <c r="AE84" s="1"/>
  <c r="AM115" a="1"/>
  <c r="AM115" s="1"/>
  <c r="AI109" a="1"/>
  <c r="AI109" s="1"/>
  <c r="AI110" s="1"/>
  <c r="AS56" a="1"/>
  <c r="AS56" s="1"/>
  <c r="AG59" a="1"/>
  <c r="AG59" s="1"/>
  <c r="AK48" a="1"/>
  <c r="AK48" s="1"/>
  <c r="AI17" a="1"/>
  <c r="AI17" s="1"/>
  <c r="AO46" a="1"/>
  <c r="AO46" s="1"/>
  <c r="AS28" a="1"/>
  <c r="AS28" s="1"/>
  <c r="I14" a="1"/>
  <c r="I14" s="1"/>
  <c r="J14" s="1"/>
  <c r="L14" s="1"/>
  <c r="Y28" a="1"/>
  <c r="Y28" s="1"/>
  <c r="W19" a="1"/>
  <c r="W19" s="1"/>
  <c r="O69" a="1"/>
  <c r="O69" s="1"/>
  <c r="AC92" a="1"/>
  <c r="AC92" s="1"/>
  <c r="Q64" a="1"/>
  <c r="Q64" s="1"/>
  <c r="AS66" a="1"/>
  <c r="AS66" s="1"/>
  <c r="I17" a="1"/>
  <c r="I17" s="1"/>
  <c r="J17" s="1"/>
  <c r="L17" s="1"/>
  <c r="N17" s="1"/>
  <c r="P17" s="1"/>
  <c r="AY120" a="1"/>
  <c r="AY120" s="1"/>
  <c r="AO14" a="1"/>
  <c r="AO14" s="1"/>
  <c r="AC28" a="1"/>
  <c r="AC28" s="1"/>
  <c r="AC90" a="1"/>
  <c r="AC90" s="1"/>
  <c r="U62" a="1"/>
  <c r="U62" s="1"/>
  <c r="AQ90" a="1"/>
  <c r="AQ90" s="1"/>
  <c r="BA114" a="1"/>
  <c r="BA114" s="1"/>
  <c r="M83" a="1"/>
  <c r="M83" s="1"/>
  <c r="M116" a="1"/>
  <c r="M116" s="1"/>
  <c r="AO55" a="1"/>
  <c r="AO55" s="1"/>
  <c r="S60" a="1"/>
  <c r="S60" s="1"/>
  <c r="AW120" a="1"/>
  <c r="AW120" s="1"/>
  <c r="AE20" a="1"/>
  <c r="AE20" s="1"/>
  <c r="AQ103" a="1"/>
  <c r="AQ103" s="1"/>
  <c r="AQ106" s="1"/>
  <c r="AA96" a="1"/>
  <c r="AA96" s="1"/>
  <c r="AS97" a="1"/>
  <c r="AS97" s="1"/>
  <c r="BA20" a="1"/>
  <c r="BA20" s="1"/>
  <c r="AW62" a="1"/>
  <c r="AW62" s="1"/>
  <c r="Q55" a="1"/>
  <c r="Q55" s="1"/>
  <c r="U94" a="1"/>
  <c r="U94" s="1"/>
  <c r="AW24" a="1"/>
  <c r="AW24" s="1"/>
  <c r="M55" a="1"/>
  <c r="M55" s="1"/>
  <c r="AQ58" a="1"/>
  <c r="AQ58" s="1"/>
  <c r="AU92" a="1"/>
  <c r="AU92" s="1"/>
  <c r="O13" a="1"/>
  <c r="O13" s="1"/>
  <c r="AE120" a="1"/>
  <c r="AE120" s="1"/>
  <c r="AS27" a="1"/>
  <c r="AS27" s="1"/>
  <c r="K15" a="1"/>
  <c r="K15" s="1"/>
  <c r="AU87" a="1"/>
  <c r="AU87" s="1"/>
  <c r="AW19" a="1"/>
  <c r="AW19" s="1"/>
  <c r="AQ122" a="1"/>
  <c r="AQ122" s="1"/>
  <c r="BA19" a="1"/>
  <c r="BA19" s="1"/>
  <c r="AO114" a="1"/>
  <c r="AO114" s="1"/>
  <c r="W83" a="1"/>
  <c r="W83" s="1"/>
  <c r="AA14" a="1"/>
  <c r="AA14" s="1"/>
  <c r="AI105" a="1"/>
  <c r="AI105" s="1"/>
  <c r="AY17" a="1"/>
  <c r="AY17" s="1"/>
  <c r="AY15" a="1"/>
  <c r="AY15" s="1"/>
  <c r="K91" a="1"/>
  <c r="K91" s="1"/>
  <c r="AM47" a="1"/>
  <c r="AM47" s="1"/>
  <c r="AE34" a="1"/>
  <c r="AE34" s="1"/>
  <c r="U57" a="1"/>
  <c r="U57" s="1"/>
  <c r="O94" a="1"/>
  <c r="O94" s="1"/>
  <c r="BA27" a="1"/>
  <c r="BA27" s="1"/>
  <c r="Q117" a="1"/>
  <c r="Q117" s="1"/>
  <c r="AU68" a="1"/>
  <c r="AU68" s="1"/>
  <c r="AY90" a="1"/>
  <c r="AY90" s="1"/>
  <c r="AG41" a="1"/>
  <c r="AG41" s="1"/>
  <c r="BC116" a="1"/>
  <c r="BC116" s="1"/>
  <c r="AE96" a="1"/>
  <c r="AE96" s="1"/>
  <c r="W46" a="1"/>
  <c r="W46" s="1"/>
  <c r="AC50" a="1"/>
  <c r="AC50" s="1"/>
  <c r="AI98" a="1"/>
  <c r="AI98" s="1"/>
  <c r="BC66" a="1"/>
  <c r="BC66" s="1"/>
  <c r="AY14" a="1"/>
  <c r="AY14" s="1"/>
  <c r="AW20" a="1"/>
  <c r="AW20" s="1"/>
  <c r="M61" a="1"/>
  <c r="M61" s="1"/>
  <c r="W40" a="1"/>
  <c r="W40" s="1"/>
  <c r="M25" a="1"/>
  <c r="M25" s="1"/>
  <c r="AK27" a="1"/>
  <c r="AK27" s="1"/>
  <c r="AM48" a="1"/>
  <c r="AM48" s="1"/>
  <c r="AG33" a="1"/>
  <c r="AG33" s="1"/>
  <c r="Y104" a="1"/>
  <c r="Y104" s="1"/>
  <c r="AY51" a="1"/>
  <c r="AY51" s="1"/>
  <c r="AK67" a="1"/>
  <c r="AK67" s="1"/>
  <c r="AK32" a="1"/>
  <c r="AK32" s="1"/>
  <c r="BC59" a="1"/>
  <c r="BC59" s="1"/>
  <c r="AA68" a="1"/>
  <c r="AA68" s="1"/>
  <c r="AW48" a="1"/>
  <c r="AW48" s="1"/>
  <c r="AY117" a="1"/>
  <c r="AY117" s="1"/>
  <c r="I27" a="1"/>
  <c r="I27" s="1"/>
  <c r="J27" s="1"/>
  <c r="L27" s="1"/>
  <c r="M68" a="1"/>
  <c r="M68" s="1"/>
  <c r="M40" a="1"/>
  <c r="M40" s="1"/>
  <c r="W17" a="1"/>
  <c r="W17" s="1"/>
  <c r="AC59" a="1"/>
  <c r="AC59" s="1"/>
  <c r="AM116" a="1"/>
  <c r="AM116" s="1"/>
  <c r="AI25" a="1"/>
  <c r="AI25" s="1"/>
  <c r="AI56" a="1"/>
  <c r="AI56" s="1"/>
  <c r="AY34" a="1"/>
  <c r="AY34" s="1"/>
  <c r="S82" a="1"/>
  <c r="S82" s="1"/>
  <c r="BA15" a="1"/>
  <c r="BA15" s="1"/>
  <c r="AA62" a="1"/>
  <c r="AA62" s="1"/>
  <c r="AK16" a="1"/>
  <c r="AK16" s="1"/>
  <c r="AM73" a="1"/>
  <c r="AM73" s="1"/>
  <c r="AM74" s="1"/>
  <c r="AA83" a="1"/>
  <c r="AA83" s="1"/>
  <c r="M66" a="1"/>
  <c r="M66" s="1"/>
  <c r="I39" a="1"/>
  <c r="I39" s="1"/>
  <c r="AS12" a="1"/>
  <c r="AS12" s="1"/>
  <c r="AG27" a="1"/>
  <c r="AG27" s="1"/>
  <c r="AI13" a="1"/>
  <c r="AI13" s="1"/>
  <c r="M45" a="1"/>
  <c r="M45" s="1"/>
  <c r="M52" s="1"/>
  <c r="AE95" a="1"/>
  <c r="AE95" s="1"/>
  <c r="Y95" a="1"/>
  <c r="Y95" s="1"/>
  <c r="AU63" a="1"/>
  <c r="AU63" s="1"/>
  <c r="AI46" a="1"/>
  <c r="AI46" s="1"/>
  <c r="K35" a="1"/>
  <c r="K35" s="1"/>
  <c r="AG73" a="1"/>
  <c r="AG73" s="1"/>
  <c r="AG74" s="1"/>
  <c r="AW51" a="1"/>
  <c r="AW51" s="1"/>
  <c r="M84" a="1"/>
  <c r="M84" s="1"/>
  <c r="AC104" a="1"/>
  <c r="AC104" s="1"/>
  <c r="Q104" a="1"/>
  <c r="Q104" s="1"/>
  <c r="AA15" a="1"/>
  <c r="AA15" s="1"/>
  <c r="AQ116" a="1"/>
  <c r="AQ116" s="1"/>
  <c r="AM12" a="1"/>
  <c r="AM12" s="1"/>
  <c r="AW34" a="1"/>
  <c r="AW34" s="1"/>
  <c r="W59" a="1"/>
  <c r="W59" s="1"/>
  <c r="BA60" a="1"/>
  <c r="BA60" s="1"/>
  <c r="AW45" a="1"/>
  <c r="AW45" s="1"/>
  <c r="AU116" a="1"/>
  <c r="AU116" s="1"/>
  <c r="Q65" a="1"/>
  <c r="Q65" s="1"/>
  <c r="AC34" a="1"/>
  <c r="AC34" s="1"/>
  <c r="AE45" a="1"/>
  <c r="AE45" s="1"/>
  <c r="Y83" a="1"/>
  <c r="Y83" s="1"/>
  <c r="AM98" a="1"/>
  <c r="AM98" s="1"/>
  <c r="AQ68" a="1"/>
  <c r="AQ68" s="1"/>
  <c r="AQ16" a="1"/>
  <c r="AQ16" s="1"/>
  <c r="AC48" a="1"/>
  <c r="AC48" s="1"/>
  <c r="AQ85" a="1"/>
  <c r="AQ85" s="1"/>
  <c r="K63" a="1"/>
  <c r="K63" s="1"/>
  <c r="AA41" a="1"/>
  <c r="AA41" s="1"/>
  <c r="BC97" a="1"/>
  <c r="BC97" s="1"/>
  <c r="AO50" a="1"/>
  <c r="AO50" s="1"/>
  <c r="AQ120" a="1"/>
  <c r="AQ120" s="1"/>
  <c r="AS118" a="1"/>
  <c r="AS118" s="1"/>
  <c r="AY115" a="1"/>
  <c r="AY115" s="1"/>
  <c r="AM13" a="1"/>
  <c r="AM13" s="1"/>
  <c r="I12" a="1"/>
  <c r="I12" s="1"/>
  <c r="AK14" a="1"/>
  <c r="AK14" s="1"/>
  <c r="S115" a="1"/>
  <c r="S115" s="1"/>
  <c r="AO85" a="1"/>
  <c r="AO85" s="1"/>
  <c r="AO93" a="1"/>
  <c r="AO93" s="1"/>
  <c r="AI90" a="1"/>
  <c r="AI90" s="1"/>
  <c r="Y119" a="1"/>
  <c r="Y119" s="1"/>
  <c r="Y20" a="1"/>
  <c r="Y20" s="1"/>
  <c r="AI83" a="1"/>
  <c r="AI83" s="1"/>
  <c r="Y114" a="1"/>
  <c r="Y114" s="1"/>
  <c r="AE93" a="1"/>
  <c r="AE93" s="1"/>
  <c r="AC66" a="1"/>
  <c r="AC66" s="1"/>
  <c r="AG15" a="1"/>
  <c r="AG15" s="1"/>
  <c r="S45" a="1"/>
  <c r="S45" s="1"/>
  <c r="AS57" a="1"/>
  <c r="AS57" s="1"/>
  <c r="AY46" a="1"/>
  <c r="AY46" s="1"/>
  <c r="AI94" a="1"/>
  <c r="AI94" s="1"/>
  <c r="AO12" a="1"/>
  <c r="AO12" s="1"/>
  <c r="M119" a="1"/>
  <c r="M119" s="1"/>
  <c r="AW69" a="1"/>
  <c r="AW69" s="1"/>
  <c r="W95" a="1"/>
  <c r="W95" s="1"/>
  <c r="Y66" a="1"/>
  <c r="Y66" s="1"/>
  <c r="AA114" a="1"/>
  <c r="AA114" s="1"/>
  <c r="AS87" a="1"/>
  <c r="AS87" s="1"/>
  <c r="W45" a="1"/>
  <c r="W45" s="1"/>
  <c r="I51" a="1"/>
  <c r="I51" s="1"/>
  <c r="J51" s="1"/>
  <c r="L51" s="1"/>
  <c r="N51" s="1"/>
  <c r="P51" s="1"/>
  <c r="R51" s="1"/>
  <c r="AS116" a="1"/>
  <c r="AS116" s="1"/>
  <c r="AQ60" a="1"/>
  <c r="AQ60" s="1"/>
  <c r="AI34" a="1"/>
  <c r="AI34" s="1"/>
  <c r="U69" a="1"/>
  <c r="U69" s="1"/>
  <c r="W65" a="1"/>
  <c r="W65" s="1"/>
  <c r="AA113" a="1"/>
  <c r="AA113" s="1"/>
  <c r="BC82" a="1"/>
  <c r="BC82" s="1"/>
  <c r="BA65" a="1"/>
  <c r="BA65" s="1"/>
  <c r="W69" a="1"/>
  <c r="W69" s="1"/>
  <c r="AE61" a="1"/>
  <c r="AE61" s="1"/>
  <c r="U33" a="1"/>
  <c r="U33" s="1"/>
  <c r="AK104" a="1"/>
  <c r="AK104" s="1"/>
  <c r="AK98" a="1"/>
  <c r="AK98" s="1"/>
  <c r="I96" a="1"/>
  <c r="I96" s="1"/>
  <c r="J96" s="1"/>
  <c r="L96" s="1"/>
  <c r="N96" s="1"/>
  <c r="P96" s="1"/>
  <c r="R96" s="1"/>
  <c r="T96" s="1"/>
  <c r="V96" s="1"/>
  <c r="X96" s="1"/>
  <c r="Z96" s="1"/>
  <c r="AB96" s="1"/>
  <c r="Q84" a="1"/>
  <c r="Q84" s="1"/>
  <c r="W99" a="1"/>
  <c r="W99" s="1"/>
  <c r="AK93" a="1"/>
  <c r="AK93" s="1"/>
  <c r="AY91" a="1"/>
  <c r="AY91" s="1"/>
  <c r="U20" a="1"/>
  <c r="U20" s="1"/>
  <c r="AU49" a="1"/>
  <c r="AU49" s="1"/>
  <c r="AW113" a="1"/>
  <c r="AW113" s="1"/>
  <c r="U46" a="1"/>
  <c r="U46" s="1"/>
  <c r="M35" a="1"/>
  <c r="M35" s="1"/>
  <c r="K34" a="1"/>
  <c r="K34" s="1"/>
  <c r="I82" a="1"/>
  <c r="I82" s="1"/>
  <c r="W64" a="1"/>
  <c r="W64" s="1"/>
  <c r="AA105" a="1"/>
  <c r="AA105" s="1"/>
  <c r="AU14" a="1"/>
  <c r="AU14" s="1"/>
  <c r="W14" a="1"/>
  <c r="W14" s="1"/>
  <c r="AS92" a="1"/>
  <c r="AS92" s="1"/>
  <c r="Y46" a="1"/>
  <c r="Y46" s="1"/>
  <c r="AC116" a="1"/>
  <c r="AC116" s="1"/>
  <c r="AI63" a="1"/>
  <c r="AI63" s="1"/>
  <c r="K25" a="1"/>
  <c r="K25" s="1"/>
  <c r="AU121" a="1"/>
  <c r="AU121" s="1"/>
  <c r="AA69" a="1"/>
  <c r="AA69" s="1"/>
  <c r="K68" a="1"/>
  <c r="K68" s="1"/>
  <c r="AQ55" a="1"/>
  <c r="AQ55" s="1"/>
  <c r="AM15" a="1"/>
  <c r="AM15" s="1"/>
  <c r="BC39" a="1"/>
  <c r="BC39" s="1"/>
  <c r="Y19" a="1"/>
  <c r="Y19" s="1"/>
  <c r="M97" a="1"/>
  <c r="M97" s="1"/>
  <c r="AA28" a="1"/>
  <c r="AA28" s="1"/>
  <c r="U67" a="1"/>
  <c r="U67" s="1"/>
  <c r="AA88" a="1"/>
  <c r="AA88" s="1"/>
  <c r="W16" a="1"/>
  <c r="W16" s="1"/>
  <c r="AG64" a="1"/>
  <c r="AG64" s="1"/>
  <c r="Y13" a="1"/>
  <c r="Y13" s="1"/>
  <c r="AE73" a="1"/>
  <c r="AE73" s="1"/>
  <c r="AE74" s="1"/>
  <c r="AY39" a="1"/>
  <c r="AY39" s="1"/>
  <c r="AC56" a="1"/>
  <c r="AC56" s="1"/>
  <c r="M99" a="1"/>
  <c r="M99" s="1"/>
  <c r="AY82" a="1"/>
  <c r="AY82" s="1"/>
  <c r="I62" a="1"/>
  <c r="I62" s="1"/>
  <c r="J62" s="1"/>
  <c r="L62" s="1"/>
  <c r="N62" s="1"/>
  <c r="P62" s="1"/>
  <c r="R62" s="1"/>
  <c r="T62" s="1"/>
  <c r="V62" s="1"/>
  <c r="X62" s="1"/>
  <c r="Z62" s="1"/>
  <c r="AB62" s="1"/>
  <c r="I20" a="1"/>
  <c r="I20" s="1"/>
  <c r="J20" s="1"/>
  <c r="L20" s="1"/>
  <c r="N20" s="1"/>
  <c r="P20" s="1"/>
  <c r="R20" s="1"/>
  <c r="T20" s="1"/>
  <c r="AM40" a="1"/>
  <c r="AM40" s="1"/>
  <c r="AA73" a="1"/>
  <c r="AA73" s="1"/>
  <c r="AA74" s="1"/>
  <c r="K98" a="1"/>
  <c r="K98" s="1"/>
  <c r="I33" a="1"/>
  <c r="I33" s="1"/>
  <c r="J33" s="1"/>
  <c r="Y16" a="1"/>
  <c r="Y16" s="1"/>
  <c r="AO48" a="1"/>
  <c r="AO48" s="1"/>
  <c r="AS89" a="1"/>
  <c r="AS89" s="1"/>
  <c r="AI86" a="1"/>
  <c r="AI86" s="1"/>
  <c r="AC114" a="1"/>
  <c r="AC114" s="1"/>
  <c r="BC88" a="1"/>
  <c r="BC88" s="1"/>
  <c r="AQ115" a="1"/>
  <c r="AQ115" s="1"/>
  <c r="AY69" a="1"/>
  <c r="AY69" s="1"/>
  <c r="AQ98" a="1"/>
  <c r="AQ98" s="1"/>
  <c r="Y94" a="1"/>
  <c r="Y94" s="1"/>
  <c r="M93" a="1"/>
  <c r="M93" s="1"/>
  <c r="AU84" a="1"/>
  <c r="AU84" s="1"/>
  <c r="BA48" a="1"/>
  <c r="BA48" s="1"/>
  <c r="AO13" a="1"/>
  <c r="AO13" s="1"/>
  <c r="S49" a="1"/>
  <c r="S49" s="1"/>
  <c r="O33" a="1"/>
  <c r="O33" s="1"/>
  <c r="AY96" a="1"/>
  <c r="AY96" s="1"/>
  <c r="O26" a="1"/>
  <c r="O26" s="1"/>
  <c r="AE35" a="1"/>
  <c r="AE35" s="1"/>
  <c r="AQ35" a="1"/>
  <c r="AQ35" s="1"/>
  <c r="AO115" a="1"/>
  <c r="AO115" s="1"/>
  <c r="AI117" a="1"/>
  <c r="AI117" s="1"/>
  <c r="AY89" a="1"/>
  <c r="AY89" s="1"/>
  <c r="Y35" a="1"/>
  <c r="Y35" s="1"/>
  <c r="M27" a="1"/>
  <c r="M27" s="1"/>
  <c r="AW58" a="1"/>
  <c r="AW58" s="1"/>
  <c r="AS59" a="1"/>
  <c r="AS59" s="1"/>
  <c r="AW13" a="1"/>
  <c r="AW13" s="1"/>
  <c r="AY27" a="1"/>
  <c r="AY27" s="1"/>
  <c r="AI97" a="1"/>
  <c r="AI97" s="1"/>
  <c r="S67" a="1"/>
  <c r="S67" s="1"/>
  <c r="AQ17" a="1"/>
  <c r="AQ17" s="1"/>
  <c r="AM20" a="1"/>
  <c r="AM20" s="1"/>
  <c r="S90" a="1"/>
  <c r="S90" s="1"/>
  <c r="AA90" a="1"/>
  <c r="AA90" s="1"/>
  <c r="Q12" a="1"/>
  <c r="Q12" s="1"/>
  <c r="BC55" a="1"/>
  <c r="BC55" s="1"/>
  <c r="I90" a="1"/>
  <c r="I90" s="1"/>
  <c r="J90" s="1"/>
  <c r="L90" s="1"/>
  <c r="AU12" a="1"/>
  <c r="AU12" s="1"/>
  <c r="S65" a="1"/>
  <c r="S65" s="1"/>
  <c r="AI103" a="1"/>
  <c r="AI103" s="1"/>
  <c r="AI106" s="1"/>
  <c r="AE57" a="1"/>
  <c r="AE57" s="1"/>
  <c r="U93" a="1"/>
  <c r="U93" s="1"/>
  <c r="AA12" a="1"/>
  <c r="AA12" s="1"/>
  <c r="U90" a="1"/>
  <c r="U90" s="1"/>
  <c r="U41" a="1"/>
  <c r="U41" s="1"/>
  <c r="BC17" a="1"/>
  <c r="BC17" s="1"/>
  <c r="O119" a="1"/>
  <c r="O119" s="1"/>
  <c r="AA94" a="1"/>
  <c r="AA94" s="1"/>
  <c r="AC49" a="1"/>
  <c r="AC49" s="1"/>
  <c r="AY118" a="1"/>
  <c r="AY118" s="1"/>
  <c r="I73" a="1"/>
  <c r="I73" s="1"/>
  <c r="AG16" a="1"/>
  <c r="AG16" s="1"/>
  <c r="Q17" a="1"/>
  <c r="Q17" s="1"/>
  <c r="I46" a="1"/>
  <c r="I46" s="1"/>
  <c r="J46" s="1"/>
  <c r="L46" s="1"/>
  <c r="N46" s="1"/>
  <c r="S61" a="1"/>
  <c r="S61" s="1"/>
  <c r="AC87" a="1"/>
  <c r="AC87" s="1"/>
  <c r="AG99" a="1"/>
  <c r="AG99" s="1"/>
  <c r="AK117" a="1"/>
  <c r="AK117" s="1"/>
  <c r="K28" a="1"/>
  <c r="K28" s="1"/>
  <c r="AK119" a="1"/>
  <c r="AK119" s="1"/>
  <c r="Y113" a="1"/>
  <c r="Y113" s="1"/>
  <c r="O91" a="1"/>
  <c r="O91" s="1"/>
  <c r="AO41" a="1"/>
  <c r="AO41" s="1"/>
  <c r="S12" a="1"/>
  <c r="S12" s="1"/>
  <c r="BA105" a="1"/>
  <c r="BA105" s="1"/>
  <c r="AY121" a="1"/>
  <c r="AY121" s="1"/>
  <c r="W73" a="1"/>
  <c r="W73" s="1"/>
  <c r="W74" s="1"/>
  <c r="AQ33" a="1"/>
  <c r="AQ33" s="1"/>
  <c r="AA56" a="1"/>
  <c r="AA56" s="1"/>
  <c r="M69" a="1"/>
  <c r="M69" s="1"/>
  <c r="S66" a="1"/>
  <c r="S66" s="1"/>
  <c r="AA33" a="1"/>
  <c r="AA33" s="1"/>
  <c r="AK115" a="1"/>
  <c r="AK115" s="1"/>
  <c r="K59" a="1"/>
  <c r="K59" s="1"/>
  <c r="AW55" a="1"/>
  <c r="AW55" s="1"/>
  <c r="AS34" a="1"/>
  <c r="AS34" s="1"/>
  <c r="BC103" a="1"/>
  <c r="BC103" s="1"/>
  <c r="BC106" s="1"/>
  <c r="K118" a="1"/>
  <c r="K118" s="1"/>
  <c r="AI82" a="1"/>
  <c r="AI82" s="1"/>
  <c r="AI50" a="1"/>
  <c r="AI50" s="1"/>
  <c r="U35" a="1"/>
  <c r="U35" s="1"/>
  <c r="AO92" a="1"/>
  <c r="AO92" s="1"/>
  <c r="AI14" a="1"/>
  <c r="AI14" s="1"/>
  <c r="M14" a="1"/>
  <c r="M14" s="1"/>
  <c r="AU34" a="1"/>
  <c r="AU34" s="1"/>
  <c r="U98" a="1"/>
  <c r="U98" s="1"/>
  <c r="AM83" a="1"/>
  <c r="AM83" s="1"/>
  <c r="AY87" a="1"/>
  <c r="AY87" s="1"/>
  <c r="Q93" a="1"/>
  <c r="Q93" s="1"/>
  <c r="AQ40" a="1"/>
  <c r="AQ40" s="1"/>
  <c r="AC45" a="1"/>
  <c r="AC45" s="1"/>
  <c r="AC52" s="1"/>
  <c r="Q94" a="1"/>
  <c r="Q94" s="1"/>
  <c r="AY41" a="1"/>
  <c r="AY41" s="1"/>
  <c r="W33" a="1"/>
  <c r="W33" s="1"/>
  <c r="Q27" a="1"/>
  <c r="Q27" s="1"/>
  <c r="AY33" a="1"/>
  <c r="AY33" s="1"/>
  <c r="AO58" a="1"/>
  <c r="AO58" s="1"/>
  <c r="S109" a="1"/>
  <c r="S109" s="1"/>
  <c r="S110" s="1"/>
  <c r="AQ28" a="1"/>
  <c r="AQ28" s="1"/>
  <c r="AW96" a="1"/>
  <c r="AW96" s="1"/>
  <c r="AO51" a="1"/>
  <c r="AO51" s="1"/>
  <c r="O121" a="1"/>
  <c r="O121" s="1"/>
  <c r="BA55" a="1"/>
  <c r="BA55" s="1"/>
  <c r="AY113" a="1"/>
  <c r="AY113" s="1"/>
  <c r="AY123" s="1"/>
  <c r="AK91" a="1"/>
  <c r="AK91" s="1"/>
  <c r="AE41" a="1"/>
  <c r="AE41" s="1"/>
  <c r="AQ89" a="1"/>
  <c r="AQ89" s="1"/>
  <c r="BA90" a="1"/>
  <c r="BA90" s="1"/>
  <c r="AG95" a="1"/>
  <c r="AG95" s="1"/>
  <c r="AK109" a="1"/>
  <c r="AK109" s="1"/>
  <c r="AK110" s="1"/>
  <c r="AU40" a="1"/>
  <c r="AU40" s="1"/>
  <c r="Y63" a="1"/>
  <c r="Y63" s="1"/>
  <c r="AY16" a="1"/>
  <c r="AY16" s="1"/>
  <c r="AK45" a="1"/>
  <c r="AK45" s="1"/>
  <c r="K58" a="1"/>
  <c r="K58" s="1"/>
  <c r="I58" a="1"/>
  <c r="I58" s="1"/>
  <c r="J58" s="1"/>
  <c r="AK118" a="1"/>
  <c r="AK118" s="1"/>
  <c r="AK105" a="1"/>
  <c r="AK105" s="1"/>
  <c r="AG94" a="1"/>
  <c r="AG94" s="1"/>
  <c r="U97" a="1"/>
  <c r="U97" s="1"/>
  <c r="AE83" a="1"/>
  <c r="AE83" s="1"/>
  <c r="M115" a="1"/>
  <c r="M115" s="1"/>
  <c r="AM90" a="1"/>
  <c r="AM90" s="1"/>
  <c r="AI122" a="1"/>
  <c r="AI122" s="1"/>
  <c r="I60" a="1"/>
  <c r="I60" s="1"/>
  <c r="J60" s="1"/>
  <c r="L60" s="1"/>
  <c r="N60" s="1"/>
  <c r="P60" s="1"/>
  <c r="R60" s="1"/>
  <c r="T60" s="1"/>
  <c r="V60" s="1"/>
  <c r="X60" s="1"/>
  <c r="Z60" s="1"/>
  <c r="AU51" a="1"/>
  <c r="AU51" s="1"/>
  <c r="W34" a="1"/>
  <c r="W34" s="1"/>
  <c r="U12" a="1"/>
  <c r="U12" s="1"/>
  <c r="AE46" a="1"/>
  <c r="AE46" s="1"/>
  <c r="AI121" a="1"/>
  <c r="AI121" s="1"/>
  <c r="K66" a="1"/>
  <c r="K66" s="1"/>
  <c r="U26" a="1"/>
  <c r="U26" s="1"/>
  <c r="AW93" a="1"/>
  <c r="AW93" s="1"/>
  <c r="AQ15" a="1"/>
  <c r="AQ15" s="1"/>
  <c r="AS83" a="1"/>
  <c r="AS83" s="1"/>
  <c r="U118" a="1"/>
  <c r="U118" s="1"/>
  <c r="AM89" a="1"/>
  <c r="AM89" s="1"/>
  <c r="I86" a="1"/>
  <c r="I86" s="1"/>
  <c r="J86" s="1"/>
  <c r="L86" s="1"/>
  <c r="N86" s="1"/>
  <c r="AY97" a="1"/>
  <c r="AY97" s="1"/>
  <c r="Y51" a="1"/>
  <c r="Y51" s="1"/>
  <c r="O39" a="1"/>
  <c r="O39" s="1"/>
  <c r="O42" s="1"/>
  <c r="BC35" a="1"/>
  <c r="BC35" s="1"/>
  <c r="AI49" a="1"/>
  <c r="AI49" s="1"/>
  <c r="AY103" a="1"/>
  <c r="AY103" s="1"/>
  <c r="AY106" s="1"/>
  <c r="AC62" a="1"/>
  <c r="AC62" s="1"/>
  <c r="AW17" a="1"/>
  <c r="AW17" s="1"/>
  <c r="BC63" a="1"/>
  <c r="BC63" s="1"/>
  <c r="AS55" a="1"/>
  <c r="AS55" s="1"/>
  <c r="BC67" a="1"/>
  <c r="BC67" s="1"/>
  <c r="S27" a="1"/>
  <c r="S27" s="1"/>
  <c r="AI62" a="1"/>
  <c r="AI62" s="1"/>
  <c r="AI27" a="1"/>
  <c r="AI27" s="1"/>
  <c r="I89" a="1"/>
  <c r="I89" s="1"/>
  <c r="J89" s="1"/>
  <c r="L89" s="1"/>
  <c r="N89" s="1"/>
  <c r="P89" s="1"/>
  <c r="R89" s="1"/>
  <c r="T89" s="1"/>
  <c r="V89" s="1"/>
  <c r="X89" s="1"/>
  <c r="Z89" s="1"/>
  <c r="AB89" s="1"/>
  <c r="AD89" s="1"/>
  <c r="AF89" s="1"/>
  <c r="AQ20" a="1"/>
  <c r="AQ20" s="1"/>
  <c r="AM46" a="1"/>
  <c r="AM46" s="1"/>
  <c r="I19" a="1"/>
  <c r="I19" s="1"/>
  <c r="J19" s="1"/>
  <c r="L19" s="1"/>
  <c r="N19" s="1"/>
  <c r="P19" s="1"/>
  <c r="R19" s="1"/>
  <c r="T19" s="1"/>
  <c r="V19" s="1"/>
  <c r="X19" s="1"/>
  <c r="I94" a="1"/>
  <c r="I94" s="1"/>
  <c r="J94" s="1"/>
  <c r="L94" s="1"/>
  <c r="N94" s="1"/>
  <c r="P94" s="1"/>
  <c r="R94" s="1"/>
  <c r="T94" s="1"/>
  <c r="V94" s="1"/>
  <c r="X94" s="1"/>
  <c r="Z94" s="1"/>
  <c r="AB94" s="1"/>
  <c r="AD94" s="1"/>
  <c r="AF94" s="1"/>
  <c r="BA116" a="1"/>
  <c r="BA116" s="1"/>
  <c r="AS105" a="1"/>
  <c r="AS105" s="1"/>
  <c r="AG121" a="1"/>
  <c r="AG121" s="1"/>
  <c r="O104" a="1"/>
  <c r="O104" s="1"/>
  <c r="AS24" a="1"/>
  <c r="AS24" s="1"/>
  <c r="AS29" s="1"/>
  <c r="AI85" a="1"/>
  <c r="AI85" s="1"/>
  <c r="BC121" a="1"/>
  <c r="BC121" s="1"/>
  <c r="Y14" a="1"/>
  <c r="Y14" s="1"/>
  <c r="U14" a="1"/>
  <c r="U14" s="1"/>
  <c r="BA88" a="1"/>
  <c r="BA88" s="1"/>
  <c r="AE64" a="1"/>
  <c r="AE64" s="1"/>
  <c r="U63" a="1"/>
  <c r="U63" s="1"/>
  <c r="AY47" a="1"/>
  <c r="AY47" s="1"/>
  <c r="AO19" a="1"/>
  <c r="AO19" s="1"/>
  <c r="AE98" a="1"/>
  <c r="AE98" s="1"/>
  <c r="BA39" a="1"/>
  <c r="BA39" s="1"/>
  <c r="BA42" s="1"/>
  <c r="O12" a="1"/>
  <c r="O12" s="1"/>
  <c r="K49" a="1"/>
  <c r="K49" s="1"/>
  <c r="Y117" a="1"/>
  <c r="Y117" s="1"/>
  <c r="Q35" a="1"/>
  <c r="Q35" s="1"/>
  <c r="S58" a="1"/>
  <c r="S58" s="1"/>
  <c r="O66" a="1"/>
  <c r="O66" s="1"/>
  <c r="AM35" a="1"/>
  <c r="AM35" s="1"/>
  <c r="AC27" a="1"/>
  <c r="AC27" s="1"/>
  <c r="BC13" a="1"/>
  <c r="BC13" s="1"/>
  <c r="AU90" a="1"/>
  <c r="AU90" s="1"/>
  <c r="AW60" a="1"/>
  <c r="AW60" s="1"/>
  <c r="K61" a="1"/>
  <c r="K61" s="1"/>
  <c r="AK35" a="1"/>
  <c r="AK35" s="1"/>
  <c r="AA19" a="1"/>
  <c r="AA19" s="1"/>
  <c r="AU45" a="1"/>
  <c r="AU45" s="1"/>
  <c r="AI119" a="1"/>
  <c r="AI119" s="1"/>
  <c r="AU46" a="1"/>
  <c r="AU46" s="1"/>
  <c r="AC20" a="1"/>
  <c r="AC20" s="1"/>
  <c r="AA66" a="1"/>
  <c r="AA66" s="1"/>
  <c r="U25" a="1"/>
  <c r="U25" s="1"/>
  <c r="AM33" a="1"/>
  <c r="AM33" s="1"/>
  <c r="S84" a="1"/>
  <c r="S84" s="1"/>
  <c r="BC62" a="1"/>
  <c r="BC62" s="1"/>
  <c r="AU69" a="1"/>
  <c r="AU69" s="1"/>
  <c r="Q14" a="1"/>
  <c r="Q14" s="1"/>
  <c r="U103" a="1"/>
  <c r="U103" s="1"/>
  <c r="U106" s="1"/>
  <c r="S69" a="1"/>
  <c r="S69" s="1"/>
  <c r="Q114" a="1"/>
  <c r="Q114" s="1"/>
  <c r="AU13" a="1"/>
  <c r="AU13" s="1"/>
  <c r="AW119" a="1"/>
  <c r="AW119" s="1"/>
  <c r="U109" a="1"/>
  <c r="U109" s="1"/>
  <c r="U110" s="1"/>
  <c r="AU105" a="1"/>
  <c r="AU105" s="1"/>
  <c r="AS16" a="1"/>
  <c r="AS16" s="1"/>
  <c r="AS114" a="1"/>
  <c r="AS114" s="1"/>
  <c r="Y93" a="1"/>
  <c r="Y93" s="1"/>
  <c r="BC98" a="1"/>
  <c r="BC98" s="1"/>
  <c r="BA99" a="1"/>
  <c r="BA99" s="1"/>
  <c r="S120" a="1"/>
  <c r="S120" s="1"/>
  <c r="M56" a="1"/>
  <c r="M56" s="1"/>
  <c r="AC96" a="1"/>
  <c r="AC96" s="1"/>
  <c r="S51" a="1"/>
  <c r="S51" s="1"/>
  <c r="AG68" a="1"/>
  <c r="AG68" s="1"/>
  <c r="M59" a="1"/>
  <c r="M59" s="1"/>
  <c r="AE19" a="1"/>
  <c r="AE19" s="1"/>
  <c r="U39" a="1"/>
  <c r="U39" s="1"/>
  <c r="S87" a="1"/>
  <c r="S87" s="1"/>
  <c r="AI40" a="1"/>
  <c r="AI40" s="1"/>
  <c r="AE115" a="1"/>
  <c r="AE115" s="1"/>
  <c r="AO15" a="1"/>
  <c r="AO15" s="1"/>
  <c r="BA35" a="1"/>
  <c r="BA35" s="1"/>
  <c r="AG25" a="1"/>
  <c r="AG25" s="1"/>
  <c r="M57" a="1"/>
  <c r="M57" s="1"/>
  <c r="AI33" a="1"/>
  <c r="AI33" s="1"/>
  <c r="AM96" a="1"/>
  <c r="AM96" s="1"/>
  <c r="O116" a="1"/>
  <c r="O116" s="1"/>
  <c r="W51" a="1"/>
  <c r="W51" s="1"/>
  <c r="Q63" a="1"/>
  <c r="Q63" s="1"/>
  <c r="AY62" a="1"/>
  <c r="AY62" s="1"/>
  <c r="AK94" a="1"/>
  <c r="AK94" s="1"/>
  <c r="AC64" a="1"/>
  <c r="AC64" s="1"/>
  <c r="AC67" a="1"/>
  <c r="AC67" s="1"/>
  <c r="AS94" a="1"/>
  <c r="AS94" s="1"/>
  <c r="AC86" a="1"/>
  <c r="AC86" s="1"/>
  <c r="O35" a="1"/>
  <c r="O35" s="1"/>
  <c r="AK13" a="1"/>
  <c r="AK13" s="1"/>
  <c r="AM121" a="1"/>
  <c r="AM121" s="1"/>
  <c r="AW64" a="1"/>
  <c r="AW64" s="1"/>
  <c r="M120" a="1"/>
  <c r="M120" s="1"/>
  <c r="AA60" a="1"/>
  <c r="AA60" s="1"/>
  <c r="BC14" a="1"/>
  <c r="BC14" s="1"/>
  <c r="M90" a="1"/>
  <c r="M90" s="1"/>
  <c r="S63" a="1"/>
  <c r="S63" s="1"/>
  <c r="AE118" a="1"/>
  <c r="AE118" s="1"/>
  <c r="AK49" a="1"/>
  <c r="AK49" s="1"/>
  <c r="K33" a="1"/>
  <c r="K33" s="1"/>
  <c r="AY66" a="1"/>
  <c r="AY66" s="1"/>
  <c r="BC40" a="1"/>
  <c r="BC40" s="1"/>
  <c r="Y122" a="1"/>
  <c r="Y122" s="1"/>
  <c r="AQ67" a="1"/>
  <c r="AQ67" s="1"/>
  <c r="Q50" a="1"/>
  <c r="Q50" s="1"/>
  <c r="AQ46" a="1"/>
  <c r="AQ46" s="1"/>
  <c r="U16" a="1"/>
  <c r="U16" s="1"/>
  <c r="I16" a="1"/>
  <c r="I16" s="1"/>
  <c r="J16" s="1"/>
  <c r="L16" s="1"/>
  <c r="N16" s="1"/>
  <c r="P16" s="1"/>
  <c r="R16" s="1"/>
  <c r="T16" s="1"/>
  <c r="AO27" a="1"/>
  <c r="AO27" s="1"/>
  <c r="AK24" a="1"/>
  <c r="AK24" s="1"/>
  <c r="AK29" s="1"/>
  <c r="AI15" a="1"/>
  <c r="AI15" s="1"/>
  <c r="AI118" a="1"/>
  <c r="AI118" s="1"/>
  <c r="U56" a="1"/>
  <c r="U56" s="1"/>
  <c r="W97" a="1"/>
  <c r="W97" s="1"/>
  <c r="AK92" a="1"/>
  <c r="AK92" s="1"/>
  <c r="O118" a="1"/>
  <c r="O118" s="1"/>
  <c r="O86" a="1"/>
  <c r="O86" s="1"/>
  <c r="K73" a="1"/>
  <c r="K73" s="1"/>
  <c r="K74" s="1"/>
  <c r="AK15" a="1"/>
  <c r="AK15" s="1"/>
  <c r="AI41" a="1"/>
  <c r="AI41" s="1"/>
  <c r="AO103" a="1"/>
  <c r="AO103" s="1"/>
  <c r="AO106" s="1"/>
  <c r="BC51" a="1"/>
  <c r="BC51" s="1"/>
  <c r="M67" a="1"/>
  <c r="M67" s="1"/>
  <c r="AY98" a="1"/>
  <c r="AY98" s="1"/>
  <c r="U95" a="1"/>
  <c r="U95" s="1"/>
  <c r="AU91" a="1"/>
  <c r="AU91" s="1"/>
  <c r="M41" a="1"/>
  <c r="M41" s="1"/>
  <c r="BA68" a="1"/>
  <c r="BA68" s="1"/>
  <c r="O46" a="1"/>
  <c r="O46" s="1"/>
  <c r="AE69" a="1"/>
  <c r="AE69" s="1"/>
  <c r="K87" a="1"/>
  <c r="K87" s="1"/>
  <c r="I41" a="1"/>
  <c r="I41" s="1"/>
  <c r="J41" s="1"/>
  <c r="L41" s="1"/>
  <c r="AA91" a="1"/>
  <c r="AA91" s="1"/>
  <c r="Y82" a="1"/>
  <c r="Y82" s="1"/>
  <c r="Y100" s="1"/>
  <c r="S99" a="1"/>
  <c r="S99" s="1"/>
  <c r="AA84" a="1"/>
  <c r="AA84" s="1"/>
  <c r="M32" a="1"/>
  <c r="M32" s="1"/>
  <c r="M36" s="1"/>
  <c r="BA58" a="1"/>
  <c r="BA58" s="1"/>
  <c r="AI28" a="1"/>
  <c r="AI28" s="1"/>
  <c r="AM87" a="1"/>
  <c r="AM87" s="1"/>
  <c r="AY65" a="1"/>
  <c r="AY65" s="1"/>
  <c r="BC15" a="1"/>
  <c r="BC15" s="1"/>
  <c r="AS39" a="1"/>
  <c r="AS39" s="1"/>
  <c r="AS42" s="1"/>
  <c r="AG58" a="1"/>
  <c r="AG58" s="1"/>
  <c r="I91" a="1"/>
  <c r="I91" s="1"/>
  <c r="J91" s="1"/>
  <c r="L91" s="1"/>
  <c r="N91" s="1"/>
  <c r="P91" s="1"/>
  <c r="R91" s="1"/>
  <c r="T91" s="1"/>
  <c r="V91" s="1"/>
  <c r="X91" s="1"/>
  <c r="Z91" s="1"/>
  <c r="AB91" s="1"/>
  <c r="AD91" s="1"/>
  <c r="AF91" s="1"/>
  <c r="AA118" a="1"/>
  <c r="AA118" s="1"/>
  <c r="AG91" a="1"/>
  <c r="AG91" s="1"/>
  <c r="AK120" a="1"/>
  <c r="AK120" s="1"/>
  <c r="Q95" a="1"/>
  <c r="Q95" s="1"/>
  <c r="AC69" a="1"/>
  <c r="AC69" s="1"/>
  <c r="AI69" a="1"/>
  <c r="AI69" s="1"/>
  <c r="AA13" a="1"/>
  <c r="AA13" s="1"/>
  <c r="AC17" a="1"/>
  <c r="AC17" s="1"/>
  <c r="O85" a="1"/>
  <c r="O85" s="1"/>
  <c r="AC19" a="1"/>
  <c r="AC19" s="1"/>
  <c r="Y68" a="1"/>
  <c r="Y68" s="1"/>
  <c r="AK34" a="1"/>
  <c r="AK34" s="1"/>
  <c r="AA17" a="1"/>
  <c r="AA17" s="1"/>
  <c r="AU65" a="1"/>
  <c r="AU65" s="1"/>
  <c r="BA115" a="1"/>
  <c r="BA115" s="1"/>
  <c r="AM118" a="1"/>
  <c r="AM118" s="1"/>
  <c r="O98" a="1"/>
  <c r="O98" s="1"/>
  <c r="I25" a="1"/>
  <c r="I25" s="1"/>
  <c r="J25" s="1"/>
  <c r="L25" s="1"/>
  <c r="N25" s="1"/>
  <c r="P25" s="1"/>
  <c r="R25" s="1"/>
  <c r="T25" s="1"/>
  <c r="V25" s="1"/>
  <c r="X25" s="1"/>
  <c r="Z25" s="1"/>
  <c r="AB25" s="1"/>
  <c r="AD25" s="1"/>
  <c r="AF25" s="1"/>
  <c r="AS67" a="1"/>
  <c r="AS67" s="1"/>
  <c r="AQ109" a="1"/>
  <c r="AQ109" s="1"/>
  <c r="AQ110" s="1"/>
  <c r="AO89" a="1"/>
  <c r="AO89" s="1"/>
  <c r="AS93" a="1"/>
  <c r="AS93" s="1"/>
  <c r="AI51" a="1"/>
  <c r="AI51" s="1"/>
  <c r="AW59" a="1"/>
  <c r="AW59" s="1"/>
  <c r="AQ41" a="1"/>
  <c r="AQ41" s="1"/>
  <c r="AY48" a="1"/>
  <c r="AY48" s="1"/>
  <c r="I119" a="1"/>
  <c r="I119" s="1"/>
  <c r="J119" s="1"/>
  <c r="L119" s="1"/>
  <c r="N119" s="1"/>
  <c r="P119" s="1"/>
  <c r="R119" s="1"/>
  <c r="T119" s="1"/>
  <c r="V119" s="1"/>
  <c r="X119" s="1"/>
  <c r="Z119" s="1"/>
  <c r="AB119" s="1"/>
  <c r="AD119" s="1"/>
  <c r="AF119" s="1"/>
  <c r="AA50" a="1"/>
  <c r="AA50" s="1"/>
  <c r="AW46" a="1"/>
  <c r="AW46" s="1"/>
  <c r="AW27" a="1"/>
  <c r="AW27" s="1"/>
  <c r="K12" a="1"/>
  <c r="K12" s="1"/>
  <c r="Q82" a="1"/>
  <c r="Q82" s="1"/>
  <c r="Q100" s="1"/>
  <c r="BC24" a="1"/>
  <c r="BC24" s="1"/>
  <c r="BC29" s="1"/>
  <c r="BC73" a="1"/>
  <c r="BC73" s="1"/>
  <c r="BC74" s="1"/>
  <c r="AI26" a="1"/>
  <c r="AI26" s="1"/>
  <c r="O122" a="1"/>
  <c r="O122" s="1"/>
  <c r="AU55" a="1"/>
  <c r="AU55" s="1"/>
  <c r="AG35" a="1"/>
  <c r="AG35" s="1"/>
  <c r="AM105" a="1"/>
  <c r="AM105" s="1"/>
  <c r="AG34" a="1"/>
  <c r="AG34" s="1"/>
  <c r="BA49" a="1"/>
  <c r="BA49" s="1"/>
  <c r="AM93" a="1"/>
  <c r="AM93" s="1"/>
  <c r="O84" a="1"/>
  <c r="O84" s="1"/>
  <c r="I47" a="1"/>
  <c r="I47" s="1"/>
  <c r="J47" s="1"/>
  <c r="L47" s="1"/>
  <c r="N47" s="1"/>
  <c r="P47" s="1"/>
  <c r="R47" s="1"/>
  <c r="T47" s="1"/>
  <c r="V47" s="1"/>
  <c r="X47" s="1"/>
  <c r="Z47" s="1"/>
  <c r="AB47" s="1"/>
  <c r="AD47" s="1"/>
  <c r="AF47" s="1"/>
  <c r="AA49" a="1"/>
  <c r="AA49" s="1"/>
  <c r="AG92" a="1"/>
  <c r="AG92" s="1"/>
  <c r="AS35" a="1"/>
  <c r="AS35" s="1"/>
  <c r="AY86" a="1"/>
  <c r="AY86" s="1"/>
  <c r="AI93" a="1"/>
  <c r="AI93" s="1"/>
  <c r="U66" a="1"/>
  <c r="U66" s="1"/>
  <c r="W84" a="1"/>
  <c r="W84" s="1"/>
  <c r="AU70" l="1"/>
  <c r="U42"/>
  <c r="V20"/>
  <c r="X20" s="1"/>
  <c r="Z20" s="1"/>
  <c r="AB20" s="1"/>
  <c r="Z19"/>
  <c r="V16"/>
  <c r="X16" s="1"/>
  <c r="Z16" s="1"/>
  <c r="AB16" s="1"/>
  <c r="AD16" s="1"/>
  <c r="AF16" s="1"/>
  <c r="R64"/>
  <c r="T64" s="1"/>
  <c r="V64" s="1"/>
  <c r="AH47"/>
  <c r="AJ47" s="1"/>
  <c r="AL47" s="1"/>
  <c r="AN47" s="1"/>
  <c r="AP47" s="1"/>
  <c r="AR47" s="1"/>
  <c r="AT47" s="1"/>
  <c r="AV47" s="1"/>
  <c r="AX47" s="1"/>
  <c r="AZ47" s="1"/>
  <c r="BB47" s="1"/>
  <c r="BD47" s="1"/>
  <c r="AH91"/>
  <c r="AJ91" s="1"/>
  <c r="AL91" s="1"/>
  <c r="AN91" s="1"/>
  <c r="AP91" s="1"/>
  <c r="AR91" s="1"/>
  <c r="AT91" s="1"/>
  <c r="AV91" s="1"/>
  <c r="AX91" s="1"/>
  <c r="AZ91" s="1"/>
  <c r="BB91" s="1"/>
  <c r="BD91" s="1"/>
  <c r="AH16"/>
  <c r="AJ16" s="1"/>
  <c r="AL16" s="1"/>
  <c r="AN16" s="1"/>
  <c r="AP16" s="1"/>
  <c r="AR16" s="1"/>
  <c r="AT16" s="1"/>
  <c r="AV16" s="1"/>
  <c r="AX16" s="1"/>
  <c r="AZ16" s="1"/>
  <c r="BB16" s="1"/>
  <c r="BD16" s="1"/>
  <c r="O21"/>
  <c r="AB19"/>
  <c r="AD19" s="1"/>
  <c r="AF19" s="1"/>
  <c r="AH89"/>
  <c r="AJ89" s="1"/>
  <c r="AL89" s="1"/>
  <c r="AN89" s="1"/>
  <c r="AP89" s="1"/>
  <c r="AR89" s="1"/>
  <c r="AT89" s="1"/>
  <c r="AV89" s="1"/>
  <c r="AX89" s="1"/>
  <c r="AZ89" s="1"/>
  <c r="BB89" s="1"/>
  <c r="BD89" s="1"/>
  <c r="AS70"/>
  <c r="P86"/>
  <c r="R86" s="1"/>
  <c r="T86" s="1"/>
  <c r="V86" s="1"/>
  <c r="X86" s="1"/>
  <c r="Z86" s="1"/>
  <c r="AB86" s="1"/>
  <c r="AD86" s="1"/>
  <c r="AF86" s="1"/>
  <c r="AB60"/>
  <c r="AD60" s="1"/>
  <c r="AF60" s="1"/>
  <c r="AW70"/>
  <c r="S21"/>
  <c r="Y123"/>
  <c r="AA21"/>
  <c r="N90"/>
  <c r="P90" s="1"/>
  <c r="R90" s="1"/>
  <c r="T90" s="1"/>
  <c r="V90" s="1"/>
  <c r="X90" s="1"/>
  <c r="Z90" s="1"/>
  <c r="AB90" s="1"/>
  <c r="AD90" s="1"/>
  <c r="AF90" s="1"/>
  <c r="Q21"/>
  <c r="L33"/>
  <c r="N33" s="1"/>
  <c r="P33" s="1"/>
  <c r="R33" s="1"/>
  <c r="T33" s="1"/>
  <c r="V33" s="1"/>
  <c r="X33" s="1"/>
  <c r="Z33" s="1"/>
  <c r="AB33" s="1"/>
  <c r="AD33" s="1"/>
  <c r="AF33" s="1"/>
  <c r="AD62"/>
  <c r="AF62" s="1"/>
  <c r="BC42"/>
  <c r="I100"/>
  <c r="J82"/>
  <c r="AD96"/>
  <c r="AF96" s="1"/>
  <c r="AA123"/>
  <c r="W52"/>
  <c r="I42"/>
  <c r="J39"/>
  <c r="N27"/>
  <c r="P27" s="1"/>
  <c r="R27" s="1"/>
  <c r="T27" s="1"/>
  <c r="V27" s="1"/>
  <c r="X27" s="1"/>
  <c r="Z27" s="1"/>
  <c r="AB27" s="1"/>
  <c r="AD27" s="1"/>
  <c r="AF27" s="1"/>
  <c r="M70"/>
  <c r="Q70"/>
  <c r="X64"/>
  <c r="Z64" s="1"/>
  <c r="AB64" s="1"/>
  <c r="AD64" s="1"/>
  <c r="AF64" s="1"/>
  <c r="BA123"/>
  <c r="L35"/>
  <c r="N35" s="1"/>
  <c r="P35" s="1"/>
  <c r="R35" s="1"/>
  <c r="T35" s="1"/>
  <c r="V35" s="1"/>
  <c r="X35" s="1"/>
  <c r="Z35" s="1"/>
  <c r="AB35" s="1"/>
  <c r="AD35" s="1"/>
  <c r="AF35" s="1"/>
  <c r="N84"/>
  <c r="P84" s="1"/>
  <c r="R84" s="1"/>
  <c r="T84" s="1"/>
  <c r="V84" s="1"/>
  <c r="X84" s="1"/>
  <c r="Z84" s="1"/>
  <c r="AB84" s="1"/>
  <c r="AD84" s="1"/>
  <c r="AF84" s="1"/>
  <c r="L98"/>
  <c r="N98" s="1"/>
  <c r="P98" s="1"/>
  <c r="R98" s="1"/>
  <c r="T98" s="1"/>
  <c r="V98" s="1"/>
  <c r="X98" s="1"/>
  <c r="Z98" s="1"/>
  <c r="AB98" s="1"/>
  <c r="AD98" s="1"/>
  <c r="AF98" s="1"/>
  <c r="U36"/>
  <c r="R114"/>
  <c r="T114" s="1"/>
  <c r="V114" s="1"/>
  <c r="X114" s="1"/>
  <c r="Z114" s="1"/>
  <c r="AB114" s="1"/>
  <c r="AD114" s="1"/>
  <c r="AF114" s="1"/>
  <c r="Q36"/>
  <c r="AG29"/>
  <c r="BA36"/>
  <c r="Q106"/>
  <c r="N115"/>
  <c r="P115" s="1"/>
  <c r="R115" s="1"/>
  <c r="T115" s="1"/>
  <c r="V115" s="1"/>
  <c r="X115" s="1"/>
  <c r="Z115" s="1"/>
  <c r="AB115" s="1"/>
  <c r="AD115" s="1"/>
  <c r="AF115" s="1"/>
  <c r="Y36"/>
  <c r="N57"/>
  <c r="P57" s="1"/>
  <c r="R57" s="1"/>
  <c r="T57" s="1"/>
  <c r="V57" s="1"/>
  <c r="X57" s="1"/>
  <c r="Z57" s="1"/>
  <c r="AB57" s="1"/>
  <c r="AD57" s="1"/>
  <c r="AF57" s="1"/>
  <c r="AQ21"/>
  <c r="O29"/>
  <c r="I106"/>
  <c r="J103"/>
  <c r="M29"/>
  <c r="AE70"/>
  <c r="AM106"/>
  <c r="AW21"/>
  <c r="AS100"/>
  <c r="AG70"/>
  <c r="AK123"/>
  <c r="AQ36"/>
  <c r="L66"/>
  <c r="N66" s="1"/>
  <c r="P66" s="1"/>
  <c r="R66" s="1"/>
  <c r="T66" s="1"/>
  <c r="V66" s="1"/>
  <c r="X66" s="1"/>
  <c r="Z66" s="1"/>
  <c r="AB66" s="1"/>
  <c r="AD66" s="1"/>
  <c r="AF66" s="1"/>
  <c r="L67"/>
  <c r="N67" s="1"/>
  <c r="P67" s="1"/>
  <c r="R67" s="1"/>
  <c r="T67" s="1"/>
  <c r="V67" s="1"/>
  <c r="X67" s="1"/>
  <c r="Z67" s="1"/>
  <c r="AB67" s="1"/>
  <c r="AD67" s="1"/>
  <c r="AF67" s="1"/>
  <c r="AO36"/>
  <c r="U100"/>
  <c r="AA106"/>
  <c r="K100"/>
  <c r="U29"/>
  <c r="AQ100"/>
  <c r="AO123"/>
  <c r="L34"/>
  <c r="N34" s="1"/>
  <c r="P34" s="1"/>
  <c r="R34" s="1"/>
  <c r="T34" s="1"/>
  <c r="V34" s="1"/>
  <c r="X34" s="1"/>
  <c r="Z34" s="1"/>
  <c r="AB34" s="1"/>
  <c r="AD34" s="1"/>
  <c r="AF34" s="1"/>
  <c r="AU42"/>
  <c r="AG100"/>
  <c r="AK106"/>
  <c r="AK100"/>
  <c r="AK125" s="1"/>
  <c r="AM70"/>
  <c r="AE106"/>
  <c r="BC123"/>
  <c r="Y42"/>
  <c r="W42"/>
  <c r="Y106"/>
  <c r="Y125" s="1"/>
  <c r="AC100"/>
  <c r="AC21"/>
  <c r="AM42"/>
  <c r="L40"/>
  <c r="N40" s="1"/>
  <c r="P40" s="1"/>
  <c r="R40" s="1"/>
  <c r="T40" s="1"/>
  <c r="V40" s="1"/>
  <c r="X40" s="1"/>
  <c r="Z40" s="1"/>
  <c r="AB40" s="1"/>
  <c r="AD40" s="1"/>
  <c r="AF40" s="1"/>
  <c r="N18"/>
  <c r="P18" s="1"/>
  <c r="R18" s="1"/>
  <c r="T18" s="1"/>
  <c r="V18" s="1"/>
  <c r="X18" s="1"/>
  <c r="Z18" s="1"/>
  <c r="AB18" s="1"/>
  <c r="AD18" s="1"/>
  <c r="AF18" s="1"/>
  <c r="AS36"/>
  <c r="AO100"/>
  <c r="AO125" s="1"/>
  <c r="N120"/>
  <c r="P120" s="1"/>
  <c r="R120" s="1"/>
  <c r="T120" s="1"/>
  <c r="V120" s="1"/>
  <c r="X120" s="1"/>
  <c r="Z120" s="1"/>
  <c r="AB120" s="1"/>
  <c r="AD120" s="1"/>
  <c r="AF120" s="1"/>
  <c r="S70"/>
  <c r="AM52"/>
  <c r="L48"/>
  <c r="N48" s="1"/>
  <c r="P48" s="1"/>
  <c r="R48" s="1"/>
  <c r="T48" s="1"/>
  <c r="V48" s="1"/>
  <c r="X48" s="1"/>
  <c r="Z48" s="1"/>
  <c r="AB48" s="1"/>
  <c r="AD48" s="1"/>
  <c r="AF48" s="1"/>
  <c r="O100"/>
  <c r="L117"/>
  <c r="N117" s="1"/>
  <c r="P117" s="1"/>
  <c r="R117" s="1"/>
  <c r="T117" s="1"/>
  <c r="V117" s="1"/>
  <c r="X117" s="1"/>
  <c r="Z117" s="1"/>
  <c r="AB117" s="1"/>
  <c r="AD117" s="1"/>
  <c r="AF117" s="1"/>
  <c r="AQ42"/>
  <c r="L99"/>
  <c r="N99" s="1"/>
  <c r="P99" s="1"/>
  <c r="R99" s="1"/>
  <c r="T99" s="1"/>
  <c r="V99" s="1"/>
  <c r="X99" s="1"/>
  <c r="Z99" s="1"/>
  <c r="AB99" s="1"/>
  <c r="AD99" s="1"/>
  <c r="AF99" s="1"/>
  <c r="BA29"/>
  <c r="Q52"/>
  <c r="AK42"/>
  <c r="AG42"/>
  <c r="Q29"/>
  <c r="AU106"/>
  <c r="AA70"/>
  <c r="L118"/>
  <c r="N118" s="1"/>
  <c r="P118" s="1"/>
  <c r="R118" s="1"/>
  <c r="T118" s="1"/>
  <c r="V118" s="1"/>
  <c r="X118" s="1"/>
  <c r="Z118" s="1"/>
  <c r="AB118" s="1"/>
  <c r="AD118" s="1"/>
  <c r="AF118" s="1"/>
  <c r="AA52"/>
  <c r="BA21"/>
  <c r="L85"/>
  <c r="N85" s="1"/>
  <c r="P85" s="1"/>
  <c r="R85" s="1"/>
  <c r="T85" s="1"/>
  <c r="V85" s="1"/>
  <c r="X85" s="1"/>
  <c r="Z85" s="1"/>
  <c r="AB85" s="1"/>
  <c r="AD85" s="1"/>
  <c r="AF85" s="1"/>
  <c r="M21"/>
  <c r="AA100"/>
  <c r="AA125" s="1"/>
  <c r="N105"/>
  <c r="P105" s="1"/>
  <c r="R105" s="1"/>
  <c r="T105" s="1"/>
  <c r="V105" s="1"/>
  <c r="X105" s="1"/>
  <c r="Z105" s="1"/>
  <c r="AB105" s="1"/>
  <c r="AD105" s="1"/>
  <c r="AF105" s="1"/>
  <c r="L15"/>
  <c r="N15" s="1"/>
  <c r="P15" s="1"/>
  <c r="R15" s="1"/>
  <c r="T15" s="1"/>
  <c r="V15" s="1"/>
  <c r="X15" s="1"/>
  <c r="Z15" s="1"/>
  <c r="AB15" s="1"/>
  <c r="AD15" s="1"/>
  <c r="AF15" s="1"/>
  <c r="AW100"/>
  <c r="AO42"/>
  <c r="L61"/>
  <c r="N61" s="1"/>
  <c r="P61" s="1"/>
  <c r="R61" s="1"/>
  <c r="T61" s="1"/>
  <c r="V61" s="1"/>
  <c r="X61" s="1"/>
  <c r="Z61" s="1"/>
  <c r="AB61" s="1"/>
  <c r="AD61" s="1"/>
  <c r="AF61" s="1"/>
  <c r="AI21"/>
  <c r="N69"/>
  <c r="P69" s="1"/>
  <c r="R69" s="1"/>
  <c r="T69" s="1"/>
  <c r="V69" s="1"/>
  <c r="X69" s="1"/>
  <c r="Z69" s="1"/>
  <c r="AB69" s="1"/>
  <c r="AD69" s="1"/>
  <c r="AF69" s="1"/>
  <c r="M100"/>
  <c r="N83"/>
  <c r="P83" s="1"/>
  <c r="R83" s="1"/>
  <c r="T83" s="1"/>
  <c r="V83" s="1"/>
  <c r="X83" s="1"/>
  <c r="Z83" s="1"/>
  <c r="AB83" s="1"/>
  <c r="AD83" s="1"/>
  <c r="AF83" s="1"/>
  <c r="AC123"/>
  <c r="AE42"/>
  <c r="BC36"/>
  <c r="BA100"/>
  <c r="W36"/>
  <c r="L95"/>
  <c r="N95" s="1"/>
  <c r="P95" s="1"/>
  <c r="R95" s="1"/>
  <c r="T95" s="1"/>
  <c r="V95" s="1"/>
  <c r="X95" s="1"/>
  <c r="Z95" s="1"/>
  <c r="AB95" s="1"/>
  <c r="AD95" s="1"/>
  <c r="AF95" s="1"/>
  <c r="Y70"/>
  <c r="L93"/>
  <c r="N93" s="1"/>
  <c r="P93" s="1"/>
  <c r="R93" s="1"/>
  <c r="T93" s="1"/>
  <c r="V93" s="1"/>
  <c r="X93" s="1"/>
  <c r="Z93" s="1"/>
  <c r="AB93" s="1"/>
  <c r="AD93" s="1"/>
  <c r="AF93" s="1"/>
  <c r="AY70"/>
  <c r="L13"/>
  <c r="N13" s="1"/>
  <c r="P13" s="1"/>
  <c r="R13" s="1"/>
  <c r="T13" s="1"/>
  <c r="V13" s="1"/>
  <c r="X13" s="1"/>
  <c r="Z13" s="1"/>
  <c r="AB13" s="1"/>
  <c r="AD13" s="1"/>
  <c r="AF13" s="1"/>
  <c r="AS106"/>
  <c r="L104"/>
  <c r="N104" s="1"/>
  <c r="P104" s="1"/>
  <c r="R104" s="1"/>
  <c r="T104" s="1"/>
  <c r="V104" s="1"/>
  <c r="X104" s="1"/>
  <c r="Z104" s="1"/>
  <c r="AB104" s="1"/>
  <c r="AD104" s="1"/>
  <c r="AF104" s="1"/>
  <c r="BA52"/>
  <c r="U52"/>
  <c r="K52"/>
  <c r="AI29"/>
  <c r="AE21"/>
  <c r="BC52"/>
  <c r="AC106"/>
  <c r="AE123"/>
  <c r="K21"/>
  <c r="AH119"/>
  <c r="AJ119" s="1"/>
  <c r="AL119" s="1"/>
  <c r="AN119" s="1"/>
  <c r="AP119" s="1"/>
  <c r="AR119" s="1"/>
  <c r="AT119" s="1"/>
  <c r="AV119" s="1"/>
  <c r="AX119" s="1"/>
  <c r="AZ119" s="1"/>
  <c r="BB119" s="1"/>
  <c r="BD119" s="1"/>
  <c r="AH25"/>
  <c r="AJ25" s="1"/>
  <c r="AL25" s="1"/>
  <c r="AN25" s="1"/>
  <c r="AP25" s="1"/>
  <c r="AR25" s="1"/>
  <c r="AT25" s="1"/>
  <c r="AV25" s="1"/>
  <c r="AX25" s="1"/>
  <c r="AZ25" s="1"/>
  <c r="BB25" s="1"/>
  <c r="BD25" s="1"/>
  <c r="N41"/>
  <c r="P41" s="1"/>
  <c r="R41" s="1"/>
  <c r="T41" s="1"/>
  <c r="V41" s="1"/>
  <c r="X41" s="1"/>
  <c r="Z41" s="1"/>
  <c r="AB41" s="1"/>
  <c r="AD41" s="1"/>
  <c r="AF41" s="1"/>
  <c r="AU52"/>
  <c r="AH94"/>
  <c r="AJ94" s="1"/>
  <c r="AL94" s="1"/>
  <c r="AN94" s="1"/>
  <c r="AP94" s="1"/>
  <c r="AR94" s="1"/>
  <c r="AT94" s="1"/>
  <c r="AV94" s="1"/>
  <c r="AX94" s="1"/>
  <c r="AZ94" s="1"/>
  <c r="BB94" s="1"/>
  <c r="BD94" s="1"/>
  <c r="U21"/>
  <c r="L58"/>
  <c r="N58" s="1"/>
  <c r="P58" s="1"/>
  <c r="R58" s="1"/>
  <c r="T58" s="1"/>
  <c r="V58" s="1"/>
  <c r="X58" s="1"/>
  <c r="Z58" s="1"/>
  <c r="AB58" s="1"/>
  <c r="AD58" s="1"/>
  <c r="AF58" s="1"/>
  <c r="AK52"/>
  <c r="BA70"/>
  <c r="AI100"/>
  <c r="P46"/>
  <c r="R46" s="1"/>
  <c r="T46" s="1"/>
  <c r="V46" s="1"/>
  <c r="X46" s="1"/>
  <c r="Z46" s="1"/>
  <c r="AB46" s="1"/>
  <c r="AD46" s="1"/>
  <c r="AF46" s="1"/>
  <c r="I74"/>
  <c r="J73"/>
  <c r="AU21"/>
  <c r="BC70"/>
  <c r="AD20"/>
  <c r="AF20" s="1"/>
  <c r="AY100"/>
  <c r="AY125" s="1"/>
  <c r="AY42"/>
  <c r="AQ70"/>
  <c r="AW123"/>
  <c r="AW125" s="1"/>
  <c r="BC100"/>
  <c r="BC125" s="1"/>
  <c r="T51"/>
  <c r="V51" s="1"/>
  <c r="X51" s="1"/>
  <c r="Z51" s="1"/>
  <c r="AB51" s="1"/>
  <c r="AD51" s="1"/>
  <c r="AF51" s="1"/>
  <c r="AO21"/>
  <c r="S52"/>
  <c r="I21"/>
  <c r="J12"/>
  <c r="AE52"/>
  <c r="AW52"/>
  <c r="AM21"/>
  <c r="AS21"/>
  <c r="S100"/>
  <c r="AK36"/>
  <c r="AW29"/>
  <c r="AO70"/>
  <c r="R17"/>
  <c r="T17" s="1"/>
  <c r="V17" s="1"/>
  <c r="X17" s="1"/>
  <c r="Z17" s="1"/>
  <c r="AB17" s="1"/>
  <c r="AD17" s="1"/>
  <c r="AF17" s="1"/>
  <c r="N14"/>
  <c r="P14" s="1"/>
  <c r="R14" s="1"/>
  <c r="T14" s="1"/>
  <c r="V14" s="1"/>
  <c r="X14" s="1"/>
  <c r="Z14" s="1"/>
  <c r="AB14" s="1"/>
  <c r="AD14" s="1"/>
  <c r="AF14" s="1"/>
  <c r="AU36"/>
  <c r="AQ123"/>
  <c r="L68"/>
  <c r="N68" s="1"/>
  <c r="P68" s="1"/>
  <c r="R68" s="1"/>
  <c r="T68" s="1"/>
  <c r="V68" s="1"/>
  <c r="X68" s="1"/>
  <c r="Z68" s="1"/>
  <c r="AB68" s="1"/>
  <c r="AD68" s="1"/>
  <c r="AF68" s="1"/>
  <c r="Y21"/>
  <c r="I36"/>
  <c r="J32"/>
  <c r="N116"/>
  <c r="P116" s="1"/>
  <c r="R116" s="1"/>
  <c r="T116" s="1"/>
  <c r="V116" s="1"/>
  <c r="X116" s="1"/>
  <c r="Z116" s="1"/>
  <c r="AB116" s="1"/>
  <c r="AD116" s="1"/>
  <c r="AF116" s="1"/>
  <c r="AG21"/>
  <c r="P26"/>
  <c r="R26" s="1"/>
  <c r="T26" s="1"/>
  <c r="V26" s="1"/>
  <c r="X26" s="1"/>
  <c r="Z26" s="1"/>
  <c r="AB26" s="1"/>
  <c r="AD26" s="1"/>
  <c r="AF26" s="1"/>
  <c r="M42"/>
  <c r="U70"/>
  <c r="AO29"/>
  <c r="AK70"/>
  <c r="AM36"/>
  <c r="AY36"/>
  <c r="S36"/>
  <c r="L59"/>
  <c r="N59" s="1"/>
  <c r="P59" s="1"/>
  <c r="R59" s="1"/>
  <c r="T59" s="1"/>
  <c r="V59" s="1"/>
  <c r="X59" s="1"/>
  <c r="Z59" s="1"/>
  <c r="AB59" s="1"/>
  <c r="AD59" s="1"/>
  <c r="AF59" s="1"/>
  <c r="AM123"/>
  <c r="AM100"/>
  <c r="K70"/>
  <c r="AC29"/>
  <c r="I52"/>
  <c r="J45"/>
  <c r="AC70"/>
  <c r="Q123"/>
  <c r="L63"/>
  <c r="N63" s="1"/>
  <c r="P63" s="1"/>
  <c r="R63" s="1"/>
  <c r="T63" s="1"/>
  <c r="V63" s="1"/>
  <c r="X63" s="1"/>
  <c r="Z63" s="1"/>
  <c r="AB63" s="1"/>
  <c r="AD63" s="1"/>
  <c r="AF63" s="1"/>
  <c r="Y52"/>
  <c r="AO52"/>
  <c r="AG123"/>
  <c r="AQ52"/>
  <c r="O52"/>
  <c r="AS52"/>
  <c r="AS76" s="1"/>
  <c r="K36"/>
  <c r="AU100"/>
  <c r="BA106"/>
  <c r="L121"/>
  <c r="N121" s="1"/>
  <c r="P121" s="1"/>
  <c r="R121" s="1"/>
  <c r="T121" s="1"/>
  <c r="V121" s="1"/>
  <c r="X121" s="1"/>
  <c r="Z121" s="1"/>
  <c r="AB121" s="1"/>
  <c r="AD121" s="1"/>
  <c r="AF121" s="1"/>
  <c r="AE36"/>
  <c r="AI36"/>
  <c r="O123"/>
  <c r="AI123"/>
  <c r="K106"/>
  <c r="AK21"/>
  <c r="AK76" s="1"/>
  <c r="Y29"/>
  <c r="N92"/>
  <c r="P92" s="1"/>
  <c r="R92" s="1"/>
  <c r="T92" s="1"/>
  <c r="V92" s="1"/>
  <c r="X92" s="1"/>
  <c r="Z92" s="1"/>
  <c r="AB92" s="1"/>
  <c r="AD92" s="1"/>
  <c r="AF92" s="1"/>
  <c r="M123"/>
  <c r="W123"/>
  <c r="L50"/>
  <c r="N50" s="1"/>
  <c r="P50" s="1"/>
  <c r="R50" s="1"/>
  <c r="T50" s="1"/>
  <c r="V50" s="1"/>
  <c r="X50" s="1"/>
  <c r="Z50" s="1"/>
  <c r="AB50" s="1"/>
  <c r="AD50" s="1"/>
  <c r="AF50" s="1"/>
  <c r="W70"/>
  <c r="AA42"/>
  <c r="W100"/>
  <c r="AA29"/>
  <c r="AI52"/>
  <c r="AE100"/>
  <c r="AE125" s="1"/>
  <c r="O70"/>
  <c r="AY29"/>
  <c r="AI42"/>
  <c r="AM29"/>
  <c r="AM76" s="1"/>
  <c r="AW42"/>
  <c r="M106"/>
  <c r="AY21"/>
  <c r="W106"/>
  <c r="AS123"/>
  <c r="W21"/>
  <c r="I70"/>
  <c r="J55"/>
  <c r="K123"/>
  <c r="AA36"/>
  <c r="BC21"/>
  <c r="S123"/>
  <c r="L97"/>
  <c r="N97" s="1"/>
  <c r="P97" s="1"/>
  <c r="R97" s="1"/>
  <c r="T97" s="1"/>
  <c r="V97" s="1"/>
  <c r="X97" s="1"/>
  <c r="Z97" s="1"/>
  <c r="AB97" s="1"/>
  <c r="AD97" s="1"/>
  <c r="AF97" s="1"/>
  <c r="AG106"/>
  <c r="AQ29"/>
  <c r="AC36"/>
  <c r="W29"/>
  <c r="W76" s="1"/>
  <c r="L87"/>
  <c r="N87" s="1"/>
  <c r="P87" s="1"/>
  <c r="R87" s="1"/>
  <c r="T87" s="1"/>
  <c r="V87" s="1"/>
  <c r="X87" s="1"/>
  <c r="Z87" s="1"/>
  <c r="AB87" s="1"/>
  <c r="AD87" s="1"/>
  <c r="AF87" s="1"/>
  <c r="K29"/>
  <c r="L88"/>
  <c r="N88" s="1"/>
  <c r="P88" s="1"/>
  <c r="R88" s="1"/>
  <c r="T88" s="1"/>
  <c r="V88" s="1"/>
  <c r="X88" s="1"/>
  <c r="Z88" s="1"/>
  <c r="AB88" s="1"/>
  <c r="AD88" s="1"/>
  <c r="AF88" s="1"/>
  <c r="I123"/>
  <c r="J113"/>
  <c r="L28"/>
  <c r="N28" s="1"/>
  <c r="P28" s="1"/>
  <c r="R28" s="1"/>
  <c r="T28" s="1"/>
  <c r="V28" s="1"/>
  <c r="X28" s="1"/>
  <c r="Z28" s="1"/>
  <c r="AB28" s="1"/>
  <c r="AD28" s="1"/>
  <c r="AF28" s="1"/>
  <c r="U123"/>
  <c r="U125" s="1"/>
  <c r="L122"/>
  <c r="N122" s="1"/>
  <c r="P122" s="1"/>
  <c r="R122" s="1"/>
  <c r="T122" s="1"/>
  <c r="V122" s="1"/>
  <c r="X122" s="1"/>
  <c r="Z122" s="1"/>
  <c r="AB122" s="1"/>
  <c r="AD122" s="1"/>
  <c r="AF122" s="1"/>
  <c r="O106"/>
  <c r="O125" s="1"/>
  <c r="S106"/>
  <c r="I110"/>
  <c r="J109"/>
  <c r="K42"/>
  <c r="O36"/>
  <c r="AU29"/>
  <c r="AU76" s="1"/>
  <c r="AG52"/>
  <c r="AE29"/>
  <c r="L65"/>
  <c r="N65" s="1"/>
  <c r="P65" s="1"/>
  <c r="R65" s="1"/>
  <c r="T65" s="1"/>
  <c r="V65" s="1"/>
  <c r="X65" s="1"/>
  <c r="Z65" s="1"/>
  <c r="AB65" s="1"/>
  <c r="AD65" s="1"/>
  <c r="AF65" s="1"/>
  <c r="AU123"/>
  <c r="AI70"/>
  <c r="AG36"/>
  <c r="AW36"/>
  <c r="L56"/>
  <c r="N56" s="1"/>
  <c r="P56" s="1"/>
  <c r="R56" s="1"/>
  <c r="T56" s="1"/>
  <c r="V56" s="1"/>
  <c r="X56" s="1"/>
  <c r="Z56" s="1"/>
  <c r="AB56" s="1"/>
  <c r="AD56" s="1"/>
  <c r="AF56" s="1"/>
  <c r="AC42"/>
  <c r="L49"/>
  <c r="N49" s="1"/>
  <c r="P49" s="1"/>
  <c r="R49" s="1"/>
  <c r="T49" s="1"/>
  <c r="V49" s="1"/>
  <c r="X49" s="1"/>
  <c r="Z49" s="1"/>
  <c r="AB49" s="1"/>
  <c r="AD49" s="1"/>
  <c r="AF49" s="1"/>
  <c r="S29"/>
  <c r="S76" s="1"/>
  <c r="I29"/>
  <c r="J24"/>
  <c r="AY52"/>
  <c r="BC76" l="1"/>
  <c r="AY76"/>
  <c r="AY128" s="1"/>
  <c r="BF89"/>
  <c r="J82" i="15" s="1"/>
  <c r="K82" s="1"/>
  <c r="G15" i="14" s="1"/>
  <c r="I125" i="5"/>
  <c r="BF47"/>
  <c r="J41" i="15" s="1"/>
  <c r="K41" s="1"/>
  <c r="R22" i="13" s="1"/>
  <c r="W125" i="5"/>
  <c r="W128" s="1"/>
  <c r="K76"/>
  <c r="AA76"/>
  <c r="AA128" s="1"/>
  <c r="U76"/>
  <c r="U128"/>
  <c r="AM125"/>
  <c r="AM128" s="1"/>
  <c r="AE76"/>
  <c r="AE128" s="1"/>
  <c r="BA76"/>
  <c r="M125"/>
  <c r="AQ76"/>
  <c r="Q125"/>
  <c r="Q76"/>
  <c r="O76"/>
  <c r="O128" s="1"/>
  <c r="AK128"/>
  <c r="AI76"/>
  <c r="AU125"/>
  <c r="AU128" s="1"/>
  <c r="AO76"/>
  <c r="AO128" s="1"/>
  <c r="AG76"/>
  <c r="Y76"/>
  <c r="I76"/>
  <c r="I128" s="1"/>
  <c r="AI125"/>
  <c r="AI128" s="1"/>
  <c r="BF94"/>
  <c r="J87" i="15" s="1"/>
  <c r="K87" s="1"/>
  <c r="G20" i="14" s="1"/>
  <c r="BA125" i="5"/>
  <c r="M76"/>
  <c r="AC125"/>
  <c r="AQ125"/>
  <c r="Y128"/>
  <c r="BA128"/>
  <c r="AQ128"/>
  <c r="L24"/>
  <c r="J29"/>
  <c r="AH87"/>
  <c r="AJ87" s="1"/>
  <c r="AL87" s="1"/>
  <c r="AN87" s="1"/>
  <c r="AP87" s="1"/>
  <c r="AR87" s="1"/>
  <c r="AT87" s="1"/>
  <c r="AV87" s="1"/>
  <c r="AX87" s="1"/>
  <c r="AZ87" s="1"/>
  <c r="BB87" s="1"/>
  <c r="BD87" s="1"/>
  <c r="AC76"/>
  <c r="AC128" s="1"/>
  <c r="AH50"/>
  <c r="AJ50" s="1"/>
  <c r="AL50" s="1"/>
  <c r="AN50" s="1"/>
  <c r="AP50" s="1"/>
  <c r="AR50" s="1"/>
  <c r="AT50" s="1"/>
  <c r="AV50" s="1"/>
  <c r="AX50" s="1"/>
  <c r="AZ50" s="1"/>
  <c r="BB50" s="1"/>
  <c r="BD50" s="1"/>
  <c r="AH92"/>
  <c r="AJ92" s="1"/>
  <c r="AL92" s="1"/>
  <c r="AN92" s="1"/>
  <c r="AP92" s="1"/>
  <c r="AR92" s="1"/>
  <c r="AT92" s="1"/>
  <c r="AV92" s="1"/>
  <c r="AX92" s="1"/>
  <c r="AZ92" s="1"/>
  <c r="BB92" s="1"/>
  <c r="BD92" s="1"/>
  <c r="AH121"/>
  <c r="AJ121" s="1"/>
  <c r="AL121" s="1"/>
  <c r="AN121" s="1"/>
  <c r="AP121" s="1"/>
  <c r="AR121" s="1"/>
  <c r="AT121" s="1"/>
  <c r="AV121" s="1"/>
  <c r="AX121" s="1"/>
  <c r="AZ121" s="1"/>
  <c r="BB121" s="1"/>
  <c r="BD121" s="1"/>
  <c r="AH49"/>
  <c r="AJ49" s="1"/>
  <c r="AL49" s="1"/>
  <c r="AN49" s="1"/>
  <c r="AP49" s="1"/>
  <c r="AR49" s="1"/>
  <c r="AT49" s="1"/>
  <c r="AV49" s="1"/>
  <c r="AX49" s="1"/>
  <c r="AZ49" s="1"/>
  <c r="BB49" s="1"/>
  <c r="BD49" s="1"/>
  <c r="AH56"/>
  <c r="AJ56" s="1"/>
  <c r="AL56" s="1"/>
  <c r="AN56" s="1"/>
  <c r="AP56" s="1"/>
  <c r="AR56" s="1"/>
  <c r="AT56" s="1"/>
  <c r="AV56" s="1"/>
  <c r="AX56" s="1"/>
  <c r="AZ56" s="1"/>
  <c r="BB56" s="1"/>
  <c r="BD56" s="1"/>
  <c r="S125"/>
  <c r="AH122"/>
  <c r="AJ122" s="1"/>
  <c r="AL122" s="1"/>
  <c r="AN122" s="1"/>
  <c r="AP122" s="1"/>
  <c r="AR122" s="1"/>
  <c r="AT122" s="1"/>
  <c r="AV122" s="1"/>
  <c r="AX122" s="1"/>
  <c r="AZ122" s="1"/>
  <c r="BB122" s="1"/>
  <c r="BD122" s="1"/>
  <c r="BF122"/>
  <c r="J114" i="15" s="1"/>
  <c r="K114" s="1"/>
  <c r="G38" i="14" s="1"/>
  <c r="J123" i="5"/>
  <c r="L113"/>
  <c r="AH88"/>
  <c r="AJ88" s="1"/>
  <c r="AL88" s="1"/>
  <c r="AN88" s="1"/>
  <c r="AP88" s="1"/>
  <c r="AR88" s="1"/>
  <c r="AT88" s="1"/>
  <c r="AV88" s="1"/>
  <c r="AX88" s="1"/>
  <c r="AZ88" s="1"/>
  <c r="BB88" s="1"/>
  <c r="BD88" s="1"/>
  <c r="AH97"/>
  <c r="AJ97" s="1"/>
  <c r="AL97" s="1"/>
  <c r="AN97" s="1"/>
  <c r="AP97" s="1"/>
  <c r="AR97" s="1"/>
  <c r="AT97" s="1"/>
  <c r="AV97" s="1"/>
  <c r="AX97" s="1"/>
  <c r="AZ97" s="1"/>
  <c r="BB97" s="1"/>
  <c r="BD97" s="1"/>
  <c r="BF97"/>
  <c r="J90" i="15" s="1"/>
  <c r="K90" s="1"/>
  <c r="G23" i="14" s="1"/>
  <c r="BC128" i="5"/>
  <c r="L55"/>
  <c r="J70"/>
  <c r="K125"/>
  <c r="AH63"/>
  <c r="AJ63" s="1"/>
  <c r="AL63" s="1"/>
  <c r="AN63" s="1"/>
  <c r="AP63" s="1"/>
  <c r="AR63" s="1"/>
  <c r="AT63" s="1"/>
  <c r="AV63" s="1"/>
  <c r="AX63" s="1"/>
  <c r="AZ63" s="1"/>
  <c r="BB63" s="1"/>
  <c r="BD63" s="1"/>
  <c r="L45"/>
  <c r="J52"/>
  <c r="AH116"/>
  <c r="AJ116" s="1"/>
  <c r="AL116" s="1"/>
  <c r="AN116" s="1"/>
  <c r="AP116" s="1"/>
  <c r="AR116" s="1"/>
  <c r="AT116" s="1"/>
  <c r="AV116" s="1"/>
  <c r="AX116" s="1"/>
  <c r="AZ116" s="1"/>
  <c r="BB116" s="1"/>
  <c r="BD116" s="1"/>
  <c r="BF116"/>
  <c r="J108" i="15" s="1"/>
  <c r="K108" s="1"/>
  <c r="G32" i="14" s="1"/>
  <c r="AH68" i="5"/>
  <c r="AJ68" s="1"/>
  <c r="AL68" s="1"/>
  <c r="AN68" s="1"/>
  <c r="AP68" s="1"/>
  <c r="AR68" s="1"/>
  <c r="AT68" s="1"/>
  <c r="AV68" s="1"/>
  <c r="AX68" s="1"/>
  <c r="AZ68" s="1"/>
  <c r="BB68" s="1"/>
  <c r="BD68" s="1"/>
  <c r="BF68"/>
  <c r="J62" i="15" s="1"/>
  <c r="K62" s="1"/>
  <c r="G49" i="13" s="1"/>
  <c r="AH17" i="5"/>
  <c r="AJ17" s="1"/>
  <c r="AL17" s="1"/>
  <c r="AN17" s="1"/>
  <c r="AP17" s="1"/>
  <c r="AR17" s="1"/>
  <c r="AT17" s="1"/>
  <c r="AV17" s="1"/>
  <c r="AX17" s="1"/>
  <c r="AZ17" s="1"/>
  <c r="BB17" s="1"/>
  <c r="BD17" s="1"/>
  <c r="AW76"/>
  <c r="AW128" s="1"/>
  <c r="AH58"/>
  <c r="AJ58" s="1"/>
  <c r="AL58" s="1"/>
  <c r="AN58" s="1"/>
  <c r="AP58" s="1"/>
  <c r="AR58" s="1"/>
  <c r="AT58" s="1"/>
  <c r="AV58" s="1"/>
  <c r="AX58" s="1"/>
  <c r="AZ58" s="1"/>
  <c r="BB58" s="1"/>
  <c r="BD58" s="1"/>
  <c r="AH41"/>
  <c r="AJ41" s="1"/>
  <c r="AL41" s="1"/>
  <c r="AN41" s="1"/>
  <c r="AP41" s="1"/>
  <c r="AR41" s="1"/>
  <c r="AT41" s="1"/>
  <c r="AV41" s="1"/>
  <c r="AX41" s="1"/>
  <c r="AZ41" s="1"/>
  <c r="BB41" s="1"/>
  <c r="BD41" s="1"/>
  <c r="BF25"/>
  <c r="J20" i="15" s="1"/>
  <c r="K20" s="1"/>
  <c r="G14" i="13" s="1"/>
  <c r="BF119" i="5"/>
  <c r="J111" i="15" s="1"/>
  <c r="K111" s="1"/>
  <c r="G35" i="14" s="1"/>
  <c r="K128" i="5"/>
  <c r="AH95"/>
  <c r="AJ95" s="1"/>
  <c r="AL95" s="1"/>
  <c r="AN95" s="1"/>
  <c r="AP95" s="1"/>
  <c r="AR95" s="1"/>
  <c r="AT95" s="1"/>
  <c r="AV95" s="1"/>
  <c r="AX95" s="1"/>
  <c r="AZ95" s="1"/>
  <c r="BB95" s="1"/>
  <c r="BD95" s="1"/>
  <c r="AH69"/>
  <c r="AJ69" s="1"/>
  <c r="AL69" s="1"/>
  <c r="AN69" s="1"/>
  <c r="AP69" s="1"/>
  <c r="AR69" s="1"/>
  <c r="AT69" s="1"/>
  <c r="AV69" s="1"/>
  <c r="AX69" s="1"/>
  <c r="AZ69" s="1"/>
  <c r="BB69" s="1"/>
  <c r="BD69" s="1"/>
  <c r="AH105"/>
  <c r="AJ105" s="1"/>
  <c r="AL105" s="1"/>
  <c r="AN105" s="1"/>
  <c r="AP105" s="1"/>
  <c r="AR105" s="1"/>
  <c r="AT105" s="1"/>
  <c r="AV105" s="1"/>
  <c r="AX105" s="1"/>
  <c r="AZ105" s="1"/>
  <c r="BB105" s="1"/>
  <c r="BD105" s="1"/>
  <c r="BF105"/>
  <c r="J97" i="15" s="1"/>
  <c r="K97" s="1"/>
  <c r="G27" i="14" s="1"/>
  <c r="AH85" i="5"/>
  <c r="AJ85" s="1"/>
  <c r="AL85" s="1"/>
  <c r="AN85" s="1"/>
  <c r="AP85" s="1"/>
  <c r="AR85" s="1"/>
  <c r="AT85" s="1"/>
  <c r="AV85" s="1"/>
  <c r="AX85" s="1"/>
  <c r="AZ85" s="1"/>
  <c r="BB85" s="1"/>
  <c r="BD85" s="1"/>
  <c r="BF85"/>
  <c r="J79" i="15" s="1"/>
  <c r="K79" s="1"/>
  <c r="G12" i="14" s="1"/>
  <c r="AH118" i="5"/>
  <c r="AJ118" s="1"/>
  <c r="AL118" s="1"/>
  <c r="AN118" s="1"/>
  <c r="AP118" s="1"/>
  <c r="AR118" s="1"/>
  <c r="AT118" s="1"/>
  <c r="AV118" s="1"/>
  <c r="AX118" s="1"/>
  <c r="AZ118" s="1"/>
  <c r="BB118" s="1"/>
  <c r="BD118" s="1"/>
  <c r="AH99"/>
  <c r="AJ99" s="1"/>
  <c r="AL99" s="1"/>
  <c r="AN99" s="1"/>
  <c r="AP99" s="1"/>
  <c r="AR99" s="1"/>
  <c r="AT99" s="1"/>
  <c r="AV99" s="1"/>
  <c r="AX99" s="1"/>
  <c r="AZ99" s="1"/>
  <c r="BB99" s="1"/>
  <c r="BD99" s="1"/>
  <c r="AH117"/>
  <c r="AJ117" s="1"/>
  <c r="AL117" s="1"/>
  <c r="AN117" s="1"/>
  <c r="AP117" s="1"/>
  <c r="AR117" s="1"/>
  <c r="AT117" s="1"/>
  <c r="AV117" s="1"/>
  <c r="AX117" s="1"/>
  <c r="AZ117" s="1"/>
  <c r="BB117" s="1"/>
  <c r="BD117" s="1"/>
  <c r="BF117"/>
  <c r="J109" i="15" s="1"/>
  <c r="K109" s="1"/>
  <c r="G33" i="14" s="1"/>
  <c r="AH120" i="5"/>
  <c r="AJ120" s="1"/>
  <c r="AL120" s="1"/>
  <c r="AN120" s="1"/>
  <c r="AP120" s="1"/>
  <c r="AR120" s="1"/>
  <c r="AT120" s="1"/>
  <c r="AV120" s="1"/>
  <c r="AX120" s="1"/>
  <c r="AZ120" s="1"/>
  <c r="BB120" s="1"/>
  <c r="BD120" s="1"/>
  <c r="BF120"/>
  <c r="J112" i="15" s="1"/>
  <c r="K112" s="1"/>
  <c r="G36" i="14" s="1"/>
  <c r="AH40" i="5"/>
  <c r="AJ40" s="1"/>
  <c r="AL40" s="1"/>
  <c r="AN40" s="1"/>
  <c r="AP40" s="1"/>
  <c r="AR40" s="1"/>
  <c r="AT40" s="1"/>
  <c r="AV40" s="1"/>
  <c r="AX40" s="1"/>
  <c r="AZ40" s="1"/>
  <c r="BB40" s="1"/>
  <c r="BD40" s="1"/>
  <c r="AG125"/>
  <c r="AG128" s="1"/>
  <c r="AH34"/>
  <c r="AJ34" s="1"/>
  <c r="AL34" s="1"/>
  <c r="AN34" s="1"/>
  <c r="AP34" s="1"/>
  <c r="AR34" s="1"/>
  <c r="AT34" s="1"/>
  <c r="AV34" s="1"/>
  <c r="AX34" s="1"/>
  <c r="AZ34" s="1"/>
  <c r="BB34" s="1"/>
  <c r="BD34" s="1"/>
  <c r="AH67"/>
  <c r="AJ67" s="1"/>
  <c r="AL67" s="1"/>
  <c r="AN67" s="1"/>
  <c r="AP67" s="1"/>
  <c r="AR67" s="1"/>
  <c r="AT67" s="1"/>
  <c r="AV67" s="1"/>
  <c r="AX67" s="1"/>
  <c r="AZ67" s="1"/>
  <c r="BB67" s="1"/>
  <c r="BD67" s="1"/>
  <c r="J106"/>
  <c r="L103"/>
  <c r="AH57"/>
  <c r="AJ57" s="1"/>
  <c r="AL57" s="1"/>
  <c r="AN57" s="1"/>
  <c r="AP57" s="1"/>
  <c r="AR57" s="1"/>
  <c r="AT57" s="1"/>
  <c r="AV57" s="1"/>
  <c r="AX57" s="1"/>
  <c r="AZ57" s="1"/>
  <c r="BB57" s="1"/>
  <c r="BD57" s="1"/>
  <c r="AH115"/>
  <c r="AJ115" s="1"/>
  <c r="AL115" s="1"/>
  <c r="AN115" s="1"/>
  <c r="AP115" s="1"/>
  <c r="AR115" s="1"/>
  <c r="AT115" s="1"/>
  <c r="AV115" s="1"/>
  <c r="AX115" s="1"/>
  <c r="AZ115" s="1"/>
  <c r="BB115" s="1"/>
  <c r="BD115" s="1"/>
  <c r="AH84"/>
  <c r="AJ84" s="1"/>
  <c r="AL84" s="1"/>
  <c r="AN84" s="1"/>
  <c r="AP84" s="1"/>
  <c r="AR84" s="1"/>
  <c r="AT84" s="1"/>
  <c r="AV84" s="1"/>
  <c r="AX84" s="1"/>
  <c r="AZ84" s="1"/>
  <c r="BB84" s="1"/>
  <c r="BD84" s="1"/>
  <c r="J42"/>
  <c r="L39"/>
  <c r="AH96"/>
  <c r="AJ96" s="1"/>
  <c r="AL96" s="1"/>
  <c r="AN96" s="1"/>
  <c r="AP96" s="1"/>
  <c r="AR96" s="1"/>
  <c r="AT96" s="1"/>
  <c r="AV96" s="1"/>
  <c r="AX96" s="1"/>
  <c r="AZ96" s="1"/>
  <c r="BB96" s="1"/>
  <c r="BD96" s="1"/>
  <c r="AH33"/>
  <c r="AJ33" s="1"/>
  <c r="AL33" s="1"/>
  <c r="AN33" s="1"/>
  <c r="AP33" s="1"/>
  <c r="AR33" s="1"/>
  <c r="AT33" s="1"/>
  <c r="AV33" s="1"/>
  <c r="AX33" s="1"/>
  <c r="AZ33" s="1"/>
  <c r="BB33" s="1"/>
  <c r="BD33" s="1"/>
  <c r="AH90"/>
  <c r="AJ90" s="1"/>
  <c r="AL90" s="1"/>
  <c r="AN90" s="1"/>
  <c r="AP90" s="1"/>
  <c r="AR90" s="1"/>
  <c r="AT90" s="1"/>
  <c r="AV90" s="1"/>
  <c r="AX90" s="1"/>
  <c r="AZ90" s="1"/>
  <c r="BB90" s="1"/>
  <c r="BD90" s="1"/>
  <c r="S128"/>
  <c r="AH86"/>
  <c r="AJ86" s="1"/>
  <c r="AL86" s="1"/>
  <c r="AN86" s="1"/>
  <c r="AP86" s="1"/>
  <c r="AR86" s="1"/>
  <c r="AT86" s="1"/>
  <c r="AV86" s="1"/>
  <c r="AX86" s="1"/>
  <c r="AZ86" s="1"/>
  <c r="BB86" s="1"/>
  <c r="BD86" s="1"/>
  <c r="K15" i="14"/>
  <c r="E52" i="18"/>
  <c r="AH19" i="5"/>
  <c r="AJ19" s="1"/>
  <c r="AL19" s="1"/>
  <c r="AN19" s="1"/>
  <c r="AP19" s="1"/>
  <c r="AR19" s="1"/>
  <c r="AT19" s="1"/>
  <c r="AV19" s="1"/>
  <c r="AX19" s="1"/>
  <c r="AZ19" s="1"/>
  <c r="BB19" s="1"/>
  <c r="BD19" s="1"/>
  <c r="R24" i="13"/>
  <c r="R28"/>
  <c r="R33"/>
  <c r="R34"/>
  <c r="R32"/>
  <c r="R25"/>
  <c r="R31"/>
  <c r="R29"/>
  <c r="R27"/>
  <c r="R30"/>
  <c r="R35"/>
  <c r="R26"/>
  <c r="AH65" i="5"/>
  <c r="AJ65" s="1"/>
  <c r="AL65" s="1"/>
  <c r="AN65" s="1"/>
  <c r="AP65" s="1"/>
  <c r="AR65" s="1"/>
  <c r="AT65" s="1"/>
  <c r="AV65" s="1"/>
  <c r="AX65" s="1"/>
  <c r="AZ65" s="1"/>
  <c r="BB65" s="1"/>
  <c r="BD65" s="1"/>
  <c r="J110"/>
  <c r="L109"/>
  <c r="AH28"/>
  <c r="AJ28" s="1"/>
  <c r="AL28" s="1"/>
  <c r="AN28" s="1"/>
  <c r="AP28" s="1"/>
  <c r="AR28" s="1"/>
  <c r="AT28" s="1"/>
  <c r="AV28" s="1"/>
  <c r="AX28" s="1"/>
  <c r="AZ28" s="1"/>
  <c r="BB28" s="1"/>
  <c r="BD28" s="1"/>
  <c r="AH59"/>
  <c r="AJ59" s="1"/>
  <c r="AL59" s="1"/>
  <c r="AN59" s="1"/>
  <c r="AP59" s="1"/>
  <c r="AR59" s="1"/>
  <c r="AT59" s="1"/>
  <c r="AV59" s="1"/>
  <c r="AX59" s="1"/>
  <c r="AZ59" s="1"/>
  <c r="BB59" s="1"/>
  <c r="BD59" s="1"/>
  <c r="AH26"/>
  <c r="AJ26" s="1"/>
  <c r="AL26" s="1"/>
  <c r="AN26" s="1"/>
  <c r="AP26" s="1"/>
  <c r="AR26" s="1"/>
  <c r="AT26" s="1"/>
  <c r="AV26" s="1"/>
  <c r="AX26" s="1"/>
  <c r="AZ26" s="1"/>
  <c r="BB26" s="1"/>
  <c r="BD26" s="1"/>
  <c r="L32"/>
  <c r="J36"/>
  <c r="AH14"/>
  <c r="AJ14" s="1"/>
  <c r="AL14" s="1"/>
  <c r="AN14" s="1"/>
  <c r="AP14" s="1"/>
  <c r="AR14" s="1"/>
  <c r="AT14" s="1"/>
  <c r="AV14" s="1"/>
  <c r="AX14" s="1"/>
  <c r="AZ14" s="1"/>
  <c r="BB14" s="1"/>
  <c r="BD14" s="1"/>
  <c r="J21"/>
  <c r="L12"/>
  <c r="AH51"/>
  <c r="AJ51" s="1"/>
  <c r="AL51" s="1"/>
  <c r="AN51" s="1"/>
  <c r="AP51" s="1"/>
  <c r="AR51" s="1"/>
  <c r="AT51" s="1"/>
  <c r="AV51" s="1"/>
  <c r="AX51" s="1"/>
  <c r="AZ51" s="1"/>
  <c r="BB51" s="1"/>
  <c r="BD51" s="1"/>
  <c r="AH20"/>
  <c r="AJ20" s="1"/>
  <c r="AL20" s="1"/>
  <c r="AN20" s="1"/>
  <c r="AP20" s="1"/>
  <c r="AR20" s="1"/>
  <c r="AT20" s="1"/>
  <c r="AV20" s="1"/>
  <c r="AX20" s="1"/>
  <c r="AZ20" s="1"/>
  <c r="BB20" s="1"/>
  <c r="BD20" s="1"/>
  <c r="L73"/>
  <c r="J74"/>
  <c r="J76" s="1"/>
  <c r="AH46"/>
  <c r="AJ46" s="1"/>
  <c r="AL46" s="1"/>
  <c r="AN46" s="1"/>
  <c r="AP46" s="1"/>
  <c r="AR46" s="1"/>
  <c r="AT46" s="1"/>
  <c r="AV46" s="1"/>
  <c r="AX46" s="1"/>
  <c r="AZ46" s="1"/>
  <c r="BB46" s="1"/>
  <c r="BD46" s="1"/>
  <c r="E57" i="18"/>
  <c r="K20" i="14"/>
  <c r="AH104" i="5"/>
  <c r="AJ104" s="1"/>
  <c r="AL104" s="1"/>
  <c r="AN104" s="1"/>
  <c r="AP104" s="1"/>
  <c r="AR104" s="1"/>
  <c r="AT104" s="1"/>
  <c r="AV104" s="1"/>
  <c r="AX104" s="1"/>
  <c r="AZ104" s="1"/>
  <c r="BB104" s="1"/>
  <c r="BD104" s="1"/>
  <c r="AH13"/>
  <c r="AJ13" s="1"/>
  <c r="AL13" s="1"/>
  <c r="AN13" s="1"/>
  <c r="AP13" s="1"/>
  <c r="AR13" s="1"/>
  <c r="AT13" s="1"/>
  <c r="AV13" s="1"/>
  <c r="AX13" s="1"/>
  <c r="AZ13" s="1"/>
  <c r="BB13" s="1"/>
  <c r="BD13" s="1"/>
  <c r="AH93"/>
  <c r="AJ93" s="1"/>
  <c r="AL93" s="1"/>
  <c r="AN93" s="1"/>
  <c r="AP93" s="1"/>
  <c r="AR93" s="1"/>
  <c r="AT93" s="1"/>
  <c r="AV93" s="1"/>
  <c r="AX93" s="1"/>
  <c r="AZ93" s="1"/>
  <c r="BB93" s="1"/>
  <c r="BD93" s="1"/>
  <c r="AH83"/>
  <c r="AJ83" s="1"/>
  <c r="AL83" s="1"/>
  <c r="AN83" s="1"/>
  <c r="AP83" s="1"/>
  <c r="AR83" s="1"/>
  <c r="AT83" s="1"/>
  <c r="AV83" s="1"/>
  <c r="AX83" s="1"/>
  <c r="AZ83" s="1"/>
  <c r="BB83" s="1"/>
  <c r="BD83" s="1"/>
  <c r="AH61"/>
  <c r="AJ61" s="1"/>
  <c r="AL61" s="1"/>
  <c r="AN61" s="1"/>
  <c r="AP61" s="1"/>
  <c r="AR61" s="1"/>
  <c r="AT61" s="1"/>
  <c r="AV61" s="1"/>
  <c r="AX61" s="1"/>
  <c r="AZ61" s="1"/>
  <c r="BB61" s="1"/>
  <c r="BD61" s="1"/>
  <c r="AH15"/>
  <c r="AJ15" s="1"/>
  <c r="AL15" s="1"/>
  <c r="AN15" s="1"/>
  <c r="AP15" s="1"/>
  <c r="AR15" s="1"/>
  <c r="AT15" s="1"/>
  <c r="AV15" s="1"/>
  <c r="AX15" s="1"/>
  <c r="AZ15" s="1"/>
  <c r="BB15" s="1"/>
  <c r="BD15" s="1"/>
  <c r="AH48"/>
  <c r="AJ48" s="1"/>
  <c r="AL48" s="1"/>
  <c r="AN48" s="1"/>
  <c r="AP48" s="1"/>
  <c r="AR48" s="1"/>
  <c r="AT48" s="1"/>
  <c r="AV48" s="1"/>
  <c r="AX48" s="1"/>
  <c r="AZ48" s="1"/>
  <c r="BB48" s="1"/>
  <c r="BD48" s="1"/>
  <c r="AH18"/>
  <c r="AJ18" s="1"/>
  <c r="AL18" s="1"/>
  <c r="AN18" s="1"/>
  <c r="AP18" s="1"/>
  <c r="AR18" s="1"/>
  <c r="AT18" s="1"/>
  <c r="AV18" s="1"/>
  <c r="AX18" s="1"/>
  <c r="AZ18" s="1"/>
  <c r="BB18" s="1"/>
  <c r="BD18" s="1"/>
  <c r="AH66"/>
  <c r="AJ66" s="1"/>
  <c r="AL66" s="1"/>
  <c r="AN66" s="1"/>
  <c r="AP66" s="1"/>
  <c r="AR66" s="1"/>
  <c r="AT66" s="1"/>
  <c r="AV66" s="1"/>
  <c r="AX66" s="1"/>
  <c r="AZ66" s="1"/>
  <c r="BB66" s="1"/>
  <c r="BD66" s="1"/>
  <c r="AS125"/>
  <c r="AS128" s="1"/>
  <c r="AH114"/>
  <c r="AJ114" s="1"/>
  <c r="AL114" s="1"/>
  <c r="AN114" s="1"/>
  <c r="AP114" s="1"/>
  <c r="AR114" s="1"/>
  <c r="AT114" s="1"/>
  <c r="AV114" s="1"/>
  <c r="AX114" s="1"/>
  <c r="AZ114" s="1"/>
  <c r="BB114" s="1"/>
  <c r="BD114" s="1"/>
  <c r="AH98"/>
  <c r="AJ98" s="1"/>
  <c r="AL98" s="1"/>
  <c r="AN98" s="1"/>
  <c r="AP98" s="1"/>
  <c r="AR98" s="1"/>
  <c r="AT98" s="1"/>
  <c r="AV98" s="1"/>
  <c r="AX98" s="1"/>
  <c r="AZ98" s="1"/>
  <c r="BB98" s="1"/>
  <c r="BD98" s="1"/>
  <c r="AH35"/>
  <c r="AJ35" s="1"/>
  <c r="AL35" s="1"/>
  <c r="AN35" s="1"/>
  <c r="AP35" s="1"/>
  <c r="AR35" s="1"/>
  <c r="AT35" s="1"/>
  <c r="AV35" s="1"/>
  <c r="AX35" s="1"/>
  <c r="AZ35" s="1"/>
  <c r="BB35" s="1"/>
  <c r="BD35" s="1"/>
  <c r="AH64"/>
  <c r="AJ64" s="1"/>
  <c r="AL64" s="1"/>
  <c r="AN64" s="1"/>
  <c r="AP64" s="1"/>
  <c r="AR64" s="1"/>
  <c r="AT64" s="1"/>
  <c r="AV64" s="1"/>
  <c r="AX64" s="1"/>
  <c r="AZ64" s="1"/>
  <c r="BB64" s="1"/>
  <c r="BD64" s="1"/>
  <c r="AH27"/>
  <c r="AJ27" s="1"/>
  <c r="AL27" s="1"/>
  <c r="AN27" s="1"/>
  <c r="AP27" s="1"/>
  <c r="AR27" s="1"/>
  <c r="AT27" s="1"/>
  <c r="AV27" s="1"/>
  <c r="AX27" s="1"/>
  <c r="AZ27" s="1"/>
  <c r="BB27" s="1"/>
  <c r="BD27" s="1"/>
  <c r="L82"/>
  <c r="J100"/>
  <c r="AH62"/>
  <c r="AJ62" s="1"/>
  <c r="AL62" s="1"/>
  <c r="AN62" s="1"/>
  <c r="AP62" s="1"/>
  <c r="AR62" s="1"/>
  <c r="AT62" s="1"/>
  <c r="AV62" s="1"/>
  <c r="AX62" s="1"/>
  <c r="AZ62" s="1"/>
  <c r="BB62" s="1"/>
  <c r="BD62" s="1"/>
  <c r="AH60"/>
  <c r="AJ60" s="1"/>
  <c r="AL60" s="1"/>
  <c r="AN60" s="1"/>
  <c r="AP60" s="1"/>
  <c r="AR60" s="1"/>
  <c r="AT60" s="1"/>
  <c r="AV60" s="1"/>
  <c r="AX60" s="1"/>
  <c r="AZ60" s="1"/>
  <c r="BB60" s="1"/>
  <c r="BD60" s="1"/>
  <c r="BF16"/>
  <c r="BF91"/>
  <c r="J84" i="15" s="1"/>
  <c r="K84" s="1"/>
  <c r="G17" i="14" s="1"/>
  <c r="BF40" i="5" l="1"/>
  <c r="J34" i="15" s="1"/>
  <c r="K34" s="1"/>
  <c r="G22" i="13" s="1"/>
  <c r="BF118" i="5"/>
  <c r="J110" i="15" s="1"/>
  <c r="K110" s="1"/>
  <c r="G34" i="14" s="1"/>
  <c r="K34" s="1"/>
  <c r="BF95" i="5"/>
  <c r="J88" i="15" s="1"/>
  <c r="K88" s="1"/>
  <c r="G21" i="14" s="1"/>
  <c r="BF17" i="5"/>
  <c r="BF63"/>
  <c r="J57" i="15" s="1"/>
  <c r="K57" s="1"/>
  <c r="G44" i="13" s="1"/>
  <c r="BF88" i="5"/>
  <c r="J81" i="15" s="1"/>
  <c r="K81" s="1"/>
  <c r="G14" i="14" s="1"/>
  <c r="BF99" i="5"/>
  <c r="BF69"/>
  <c r="J63" i="15" s="1"/>
  <c r="K63" s="1"/>
  <c r="G50" i="13" s="1"/>
  <c r="Q128" i="5"/>
  <c r="BF60"/>
  <c r="J54" i="15" s="1"/>
  <c r="K54" s="1"/>
  <c r="G41" i="13" s="1"/>
  <c r="E35" i="18" s="1"/>
  <c r="BF62" i="5"/>
  <c r="J56" i="15" s="1"/>
  <c r="K56" s="1"/>
  <c r="G43" i="13" s="1"/>
  <c r="K43" s="1"/>
  <c r="J125" i="5"/>
  <c r="J128" s="1"/>
  <c r="BF27"/>
  <c r="J22" i="15" s="1"/>
  <c r="K22" s="1"/>
  <c r="G16" i="13" s="1"/>
  <c r="E10" i="18" s="1"/>
  <c r="BF64" i="5"/>
  <c r="J58" i="15" s="1"/>
  <c r="K58" s="1"/>
  <c r="G45" i="13" s="1"/>
  <c r="BF35" i="5"/>
  <c r="J29" i="15" s="1"/>
  <c r="K29" s="1"/>
  <c r="G20" i="13" s="1"/>
  <c r="K20" s="1"/>
  <c r="BF98" i="5"/>
  <c r="J91" i="15" s="1"/>
  <c r="K91" s="1"/>
  <c r="G24" i="14" s="1"/>
  <c r="BF114" i="5"/>
  <c r="J106" i="15" s="1"/>
  <c r="K106" s="1"/>
  <c r="G30" i="14" s="1"/>
  <c r="K30" s="1"/>
  <c r="BF90" i="5"/>
  <c r="J83" i="15" s="1"/>
  <c r="K83" s="1"/>
  <c r="G16" i="14" s="1"/>
  <c r="BF33" i="5"/>
  <c r="J27" i="15" s="1"/>
  <c r="K27" s="1"/>
  <c r="G18" i="13" s="1"/>
  <c r="BF96" i="5"/>
  <c r="J89" i="15" s="1"/>
  <c r="K89" s="1"/>
  <c r="G22" i="14" s="1"/>
  <c r="BF84" i="5"/>
  <c r="J78" i="15" s="1"/>
  <c r="K78" s="1"/>
  <c r="G11" i="14" s="1"/>
  <c r="BF115" i="5"/>
  <c r="J107" i="15" s="1"/>
  <c r="K107" s="1"/>
  <c r="G31" i="14" s="1"/>
  <c r="BF57" i="5"/>
  <c r="J51" i="15" s="1"/>
  <c r="K51" s="1"/>
  <c r="G38" i="13" s="1"/>
  <c r="BF67" i="5"/>
  <c r="J61" i="15" s="1"/>
  <c r="K61" s="1"/>
  <c r="G48" i="13" s="1"/>
  <c r="BF34" i="5"/>
  <c r="J28" i="15" s="1"/>
  <c r="K28" s="1"/>
  <c r="G19" i="13" s="1"/>
  <c r="BF87" i="5"/>
  <c r="J80" i="15" s="1"/>
  <c r="K80" s="1"/>
  <c r="G13" i="14" s="1"/>
  <c r="E50" i="18" s="1"/>
  <c r="M128" i="5"/>
  <c r="E54" i="18"/>
  <c r="K17" i="14"/>
  <c r="K16" i="13"/>
  <c r="E39" i="18"/>
  <c r="K45" i="13"/>
  <c r="E14" i="18"/>
  <c r="K24" i="14"/>
  <c r="E61" i="18"/>
  <c r="N73" i="5"/>
  <c r="L74"/>
  <c r="L21"/>
  <c r="N12"/>
  <c r="N32"/>
  <c r="L36"/>
  <c r="K22" i="14"/>
  <c r="E59" i="18"/>
  <c r="N39" i="5"/>
  <c r="L42"/>
  <c r="E68" i="18"/>
  <c r="K31" i="14"/>
  <c r="L100" i="5"/>
  <c r="N82"/>
  <c r="BF66"/>
  <c r="J60" i="15" s="1"/>
  <c r="K60" s="1"/>
  <c r="G47" i="13" s="1"/>
  <c r="BF18" i="5"/>
  <c r="BF48"/>
  <c r="J42" i="15" s="1"/>
  <c r="K42" s="1"/>
  <c r="BF15" i="5"/>
  <c r="BF61"/>
  <c r="J55" i="15" s="1"/>
  <c r="K55" s="1"/>
  <c r="G42" i="13" s="1"/>
  <c r="BF83" i="5"/>
  <c r="J77" i="15" s="1"/>
  <c r="K77" s="1"/>
  <c r="G10" i="14" s="1"/>
  <c r="BF93" i="5"/>
  <c r="J86" i="15" s="1"/>
  <c r="K86" s="1"/>
  <c r="G19" i="14" s="1"/>
  <c r="BF13" i="5"/>
  <c r="J13" i="15" s="1"/>
  <c r="K13" s="1"/>
  <c r="G10" i="13" s="1"/>
  <c r="BF104" i="5"/>
  <c r="J96" i="15" s="1"/>
  <c r="K96" s="1"/>
  <c r="G26" i="14" s="1"/>
  <c r="BF46" i="5"/>
  <c r="J40" i="15" s="1"/>
  <c r="K40" s="1"/>
  <c r="P22" i="13" s="1"/>
  <c r="BF20" i="5"/>
  <c r="BF51"/>
  <c r="J45" i="15" s="1"/>
  <c r="K45" s="1"/>
  <c r="BF14" i="5"/>
  <c r="BF26"/>
  <c r="BF59"/>
  <c r="J53" i="15" s="1"/>
  <c r="K53" s="1"/>
  <c r="G40" i="13" s="1"/>
  <c r="BF28" i="5"/>
  <c r="N109"/>
  <c r="L110"/>
  <c r="BF65"/>
  <c r="J59" i="15" s="1"/>
  <c r="K59" s="1"/>
  <c r="G46" i="13" s="1"/>
  <c r="BF19" i="5"/>
  <c r="BF86"/>
  <c r="K35" i="14"/>
  <c r="E71" i="18"/>
  <c r="BF41" i="5"/>
  <c r="J35" i="15" s="1"/>
  <c r="K35" s="1"/>
  <c r="G23" i="13" s="1"/>
  <c r="BF58" i="5"/>
  <c r="J52" i="15" s="1"/>
  <c r="K52" s="1"/>
  <c r="G39" i="13" s="1"/>
  <c r="N45" i="5"/>
  <c r="L52"/>
  <c r="BF56"/>
  <c r="J50" i="15" s="1"/>
  <c r="K50" s="1"/>
  <c r="G37" i="13" s="1"/>
  <c r="BF49" i="5"/>
  <c r="J43" i="15" s="1"/>
  <c r="K43" s="1"/>
  <c r="Q22" i="13" s="1"/>
  <c r="BF121" i="5"/>
  <c r="J113" i="15" s="1"/>
  <c r="K113" s="1"/>
  <c r="G37" i="14" s="1"/>
  <c r="BF92" i="5"/>
  <c r="J85" i="15" s="1"/>
  <c r="K85" s="1"/>
  <c r="G18" i="14" s="1"/>
  <c r="BF50" i="5"/>
  <c r="J44" i="15" s="1"/>
  <c r="K44" s="1"/>
  <c r="O22" i="13" s="1"/>
  <c r="N24" i="5"/>
  <c r="L29"/>
  <c r="R36" i="13"/>
  <c r="E12" i="18"/>
  <c r="K18" i="13"/>
  <c r="E48" i="18"/>
  <c r="K11" i="14"/>
  <c r="E32" i="18"/>
  <c r="K38" i="13"/>
  <c r="N103" i="5"/>
  <c r="L106"/>
  <c r="E42" i="18"/>
  <c r="K48" i="13"/>
  <c r="K19"/>
  <c r="E13" i="18"/>
  <c r="K22" i="13"/>
  <c r="E16" i="18"/>
  <c r="K36" i="14"/>
  <c r="E72" i="18"/>
  <c r="E70"/>
  <c r="K33" i="14"/>
  <c r="E49" i="18"/>
  <c r="K12" i="14"/>
  <c r="E64" i="18"/>
  <c r="K27" i="14"/>
  <c r="E44" i="18"/>
  <c r="K50" i="13"/>
  <c r="K21" i="14"/>
  <c r="E58" i="18"/>
  <c r="E8"/>
  <c r="K14" i="13"/>
  <c r="E43" i="18"/>
  <c r="K49" i="13"/>
  <c r="E69" i="18"/>
  <c r="K32" i="14"/>
  <c r="E38" i="18"/>
  <c r="K44" i="13"/>
  <c r="N55" i="5"/>
  <c r="L70"/>
  <c r="K23" i="14"/>
  <c r="E60" i="18"/>
  <c r="E51"/>
  <c r="K14" i="14"/>
  <c r="L123" i="5"/>
  <c r="N113"/>
  <c r="K38" i="14"/>
  <c r="E74" i="18"/>
  <c r="K13" i="14" l="1"/>
  <c r="K41" i="13"/>
  <c r="E67" i="18"/>
  <c r="E37"/>
  <c r="L125" i="5"/>
  <c r="J14" i="15"/>
  <c r="K14" s="1"/>
  <c r="G11" i="13" s="1"/>
  <c r="L76" i="5"/>
  <c r="P55"/>
  <c r="N70"/>
  <c r="P113"/>
  <c r="N123"/>
  <c r="N125" s="1"/>
  <c r="E53" i="18"/>
  <c r="K16" i="14"/>
  <c r="N106" i="5"/>
  <c r="P103"/>
  <c r="O28" i="13"/>
  <c r="O34"/>
  <c r="O32"/>
  <c r="O25"/>
  <c r="O30"/>
  <c r="O35"/>
  <c r="O29"/>
  <c r="O31"/>
  <c r="O33"/>
  <c r="O24"/>
  <c r="O27"/>
  <c r="O26"/>
  <c r="K37" i="14"/>
  <c r="E73" i="18"/>
  <c r="E31"/>
  <c r="K37" i="13"/>
  <c r="P45" i="5"/>
  <c r="N52"/>
  <c r="K23" i="13"/>
  <c r="E17" i="18"/>
  <c r="J21" i="15"/>
  <c r="K21" s="1"/>
  <c r="G15" i="13" s="1"/>
  <c r="P30"/>
  <c r="P34"/>
  <c r="P33"/>
  <c r="P32"/>
  <c r="P26"/>
  <c r="P35"/>
  <c r="P31"/>
  <c r="P29"/>
  <c r="P28"/>
  <c r="P24"/>
  <c r="P27"/>
  <c r="P25"/>
  <c r="E4" i="18"/>
  <c r="K10" i="13"/>
  <c r="E47" i="18"/>
  <c r="K10" i="14"/>
  <c r="P39" i="5"/>
  <c r="N42"/>
  <c r="N36"/>
  <c r="P32"/>
  <c r="P12"/>
  <c r="N21"/>
  <c r="P24"/>
  <c r="N29"/>
  <c r="E55" i="18"/>
  <c r="K18" i="14"/>
  <c r="Q34" i="13"/>
  <c r="K34" s="1"/>
  <c r="Q33"/>
  <c r="K33" s="1"/>
  <c r="Q31"/>
  <c r="K31" s="1"/>
  <c r="Q29"/>
  <c r="K29" s="1"/>
  <c r="Q35"/>
  <c r="K35" s="1"/>
  <c r="Q28"/>
  <c r="K28" s="1"/>
  <c r="Q30"/>
  <c r="K30" s="1"/>
  <c r="Q26"/>
  <c r="K26" s="1"/>
  <c r="Q25"/>
  <c r="K25" s="1"/>
  <c r="Q32"/>
  <c r="K32" s="1"/>
  <c r="Q24"/>
  <c r="Q27"/>
  <c r="K27" s="1"/>
  <c r="E33" i="18"/>
  <c r="K39" i="13"/>
  <c r="E40" i="18"/>
  <c r="K46" i="13"/>
  <c r="N110" i="5"/>
  <c r="P109"/>
  <c r="K40" i="13"/>
  <c r="E34" i="18"/>
  <c r="E5"/>
  <c r="K11" i="13"/>
  <c r="J15" i="15"/>
  <c r="K15" s="1"/>
  <c r="G12" i="13" s="1"/>
  <c r="E63" i="18"/>
  <c r="K26" i="14"/>
  <c r="E56" i="18"/>
  <c r="K19" i="14"/>
  <c r="K42" i="13"/>
  <c r="E36" i="18"/>
  <c r="S22" i="13"/>
  <c r="E41" i="18"/>
  <c r="K47" i="13"/>
  <c r="P82" i="5"/>
  <c r="N100"/>
  <c r="N74"/>
  <c r="P73"/>
  <c r="N76" l="1"/>
  <c r="N128" s="1"/>
  <c r="L128"/>
  <c r="R82"/>
  <c r="P100"/>
  <c r="E6" i="18"/>
  <c r="K12" i="13"/>
  <c r="K24"/>
  <c r="Q36"/>
  <c r="P29" i="5"/>
  <c r="R24"/>
  <c r="P21"/>
  <c r="R12"/>
  <c r="P42"/>
  <c r="R39"/>
  <c r="O36" i="13"/>
  <c r="P106" i="5"/>
  <c r="R103"/>
  <c r="R73"/>
  <c r="P74"/>
  <c r="S27" i="13"/>
  <c r="S30"/>
  <c r="S28"/>
  <c r="S35"/>
  <c r="S25"/>
  <c r="S24"/>
  <c r="S32"/>
  <c r="S26"/>
  <c r="S29"/>
  <c r="S31"/>
  <c r="S34"/>
  <c r="S33"/>
  <c r="R109" i="5"/>
  <c r="P110"/>
  <c r="P36"/>
  <c r="R32"/>
  <c r="P36" i="13"/>
  <c r="K15"/>
  <c r="E9" i="18"/>
  <c r="R45" i="5"/>
  <c r="P52"/>
  <c r="R113"/>
  <c r="P123"/>
  <c r="R55"/>
  <c r="P70"/>
  <c r="P125" l="1"/>
  <c r="R70"/>
  <c r="T55"/>
  <c r="R123"/>
  <c r="T113"/>
  <c r="T45"/>
  <c r="R52"/>
  <c r="R36"/>
  <c r="T32"/>
  <c r="S36" i="13"/>
  <c r="R106" i="5"/>
  <c r="T103"/>
  <c r="P76"/>
  <c r="P128" s="1"/>
  <c r="R110"/>
  <c r="T109"/>
  <c r="T73"/>
  <c r="R74"/>
  <c r="R42"/>
  <c r="T39"/>
  <c r="T12"/>
  <c r="R21"/>
  <c r="T24"/>
  <c r="R29"/>
  <c r="R100"/>
  <c r="T82"/>
  <c r="R125"/>
  <c r="R76" l="1"/>
  <c r="R128" s="1"/>
  <c r="V109"/>
  <c r="T110"/>
  <c r="V82"/>
  <c r="T100"/>
  <c r="T21"/>
  <c r="V12"/>
  <c r="V73"/>
  <c r="T74"/>
  <c r="T106"/>
  <c r="V103"/>
  <c r="V45"/>
  <c r="T52"/>
  <c r="T29"/>
  <c r="V24"/>
  <c r="V39"/>
  <c r="T42"/>
  <c r="T36"/>
  <c r="V32"/>
  <c r="V113"/>
  <c r="T123"/>
  <c r="V55"/>
  <c r="T70"/>
  <c r="T125" l="1"/>
  <c r="V36"/>
  <c r="X32"/>
  <c r="X55"/>
  <c r="V70"/>
  <c r="X113"/>
  <c r="V123"/>
  <c r="X39"/>
  <c r="V42"/>
  <c r="V52"/>
  <c r="X45"/>
  <c r="X73"/>
  <c r="V74"/>
  <c r="T76"/>
  <c r="T128" s="1"/>
  <c r="X24"/>
  <c r="V29"/>
  <c r="X103"/>
  <c r="V106"/>
  <c r="V21"/>
  <c r="X12"/>
  <c r="X82"/>
  <c r="V100"/>
  <c r="V125" s="1"/>
  <c r="X109"/>
  <c r="V110"/>
  <c r="V76" l="1"/>
  <c r="V128" s="1"/>
  <c r="X100"/>
  <c r="Z82"/>
  <c r="X21"/>
  <c r="Z12"/>
  <c r="Z73"/>
  <c r="X74"/>
  <c r="Z39"/>
  <c r="X42"/>
  <c r="Z113"/>
  <c r="X123"/>
  <c r="X125" s="1"/>
  <c r="X70"/>
  <c r="Z55"/>
  <c r="Z109"/>
  <c r="X110"/>
  <c r="X106"/>
  <c r="Z103"/>
  <c r="Z24"/>
  <c r="X29"/>
  <c r="Z45"/>
  <c r="X52"/>
  <c r="Z32"/>
  <c r="X36"/>
  <c r="X76" l="1"/>
  <c r="X128" s="1"/>
  <c r="Z36"/>
  <c r="AB32"/>
  <c r="Z52"/>
  <c r="AB45"/>
  <c r="Z29"/>
  <c r="AB24"/>
  <c r="AB109"/>
  <c r="Z110"/>
  <c r="AB113"/>
  <c r="Z123"/>
  <c r="AB39"/>
  <c r="Z42"/>
  <c r="AB73"/>
  <c r="Z74"/>
  <c r="AB12"/>
  <c r="Z21"/>
  <c r="Z76" s="1"/>
  <c r="AB82"/>
  <c r="Z100"/>
  <c r="AB103"/>
  <c r="Z106"/>
  <c r="Z70"/>
  <c r="AB55"/>
  <c r="Z128" l="1"/>
  <c r="Z125"/>
  <c r="AD82"/>
  <c r="AB100"/>
  <c r="AD24"/>
  <c r="AB29"/>
  <c r="AB52"/>
  <c r="AD45"/>
  <c r="AD32"/>
  <c r="AB36"/>
  <c r="AD55"/>
  <c r="AB70"/>
  <c r="AD103"/>
  <c r="AB106"/>
  <c r="AD12"/>
  <c r="AB21"/>
  <c r="AD73"/>
  <c r="AB74"/>
  <c r="AB42"/>
  <c r="AD39"/>
  <c r="AB123"/>
  <c r="AD113"/>
  <c r="AD109"/>
  <c r="AB110"/>
  <c r="AB76" l="1"/>
  <c r="AB128" s="1"/>
  <c r="AB125"/>
  <c r="AF113"/>
  <c r="AD123"/>
  <c r="AD42"/>
  <c r="AF39"/>
  <c r="AD21"/>
  <c r="AF12"/>
  <c r="AD106"/>
  <c r="AF103"/>
  <c r="AD70"/>
  <c r="AF55"/>
  <c r="AD36"/>
  <c r="AF32"/>
  <c r="AD29"/>
  <c r="AF24"/>
  <c r="AD110"/>
  <c r="AF109"/>
  <c r="AF73"/>
  <c r="AD74"/>
  <c r="AF45"/>
  <c r="AD52"/>
  <c r="AF82"/>
  <c r="AD100"/>
  <c r="AD125" s="1"/>
  <c r="AD128" l="1"/>
  <c r="AD76"/>
  <c r="AH82"/>
  <c r="AF100"/>
  <c r="AH45"/>
  <c r="AF52"/>
  <c r="AF74"/>
  <c r="AH73"/>
  <c r="AF21"/>
  <c r="AH12"/>
  <c r="AF42"/>
  <c r="AH39"/>
  <c r="AF110"/>
  <c r="AH109"/>
  <c r="AH24"/>
  <c r="AF29"/>
  <c r="AH32"/>
  <c r="AF36"/>
  <c r="AH55"/>
  <c r="AF70"/>
  <c r="AF106"/>
  <c r="AH103"/>
  <c r="AF123"/>
  <c r="AH113"/>
  <c r="AF76" l="1"/>
  <c r="AF128" s="1"/>
  <c r="AF125"/>
  <c r="AJ103"/>
  <c r="AH106"/>
  <c r="AH70"/>
  <c r="AJ55"/>
  <c r="AH36"/>
  <c r="AJ32"/>
  <c r="AJ39"/>
  <c r="AH42"/>
  <c r="AH21"/>
  <c r="AJ12"/>
  <c r="AH123"/>
  <c r="AJ113"/>
  <c r="AJ24"/>
  <c r="AH29"/>
  <c r="AJ109"/>
  <c r="AH110"/>
  <c r="AH74"/>
  <c r="AJ73"/>
  <c r="AH52"/>
  <c r="AJ45"/>
  <c r="AJ82"/>
  <c r="AH100"/>
  <c r="AH125"/>
  <c r="AJ100" l="1"/>
  <c r="AL82"/>
  <c r="AL109"/>
  <c r="AJ110"/>
  <c r="AJ29"/>
  <c r="AL24"/>
  <c r="AJ52"/>
  <c r="AL45"/>
  <c r="AJ74"/>
  <c r="AL73"/>
  <c r="AL113"/>
  <c r="AJ123"/>
  <c r="AJ21"/>
  <c r="AL12"/>
  <c r="AJ36"/>
  <c r="AL32"/>
  <c r="AJ70"/>
  <c r="AL55"/>
  <c r="AH76"/>
  <c r="AH128" s="1"/>
  <c r="AJ42"/>
  <c r="AL39"/>
  <c r="AL103"/>
  <c r="AJ106"/>
  <c r="AJ76" l="1"/>
  <c r="AJ128" s="1"/>
  <c r="AJ125"/>
  <c r="AL106"/>
  <c r="AN103"/>
  <c r="AL42"/>
  <c r="AN39"/>
  <c r="AL123"/>
  <c r="AN113"/>
  <c r="AN73"/>
  <c r="AL74"/>
  <c r="AN24"/>
  <c r="AL29"/>
  <c r="AL110"/>
  <c r="AN109"/>
  <c r="AN55"/>
  <c r="AL70"/>
  <c r="AL36"/>
  <c r="AN32"/>
  <c r="AL21"/>
  <c r="AN12"/>
  <c r="AN45"/>
  <c r="AL52"/>
  <c r="AL100"/>
  <c r="AN82"/>
  <c r="AL125"/>
  <c r="AP82" l="1"/>
  <c r="AN100"/>
  <c r="AN52"/>
  <c r="AP45"/>
  <c r="AN21"/>
  <c r="AP12"/>
  <c r="AP32"/>
  <c r="AN36"/>
  <c r="AP109"/>
  <c r="AN110"/>
  <c r="AN123"/>
  <c r="AP113"/>
  <c r="AL76"/>
  <c r="AL128" s="1"/>
  <c r="AP55"/>
  <c r="AN70"/>
  <c r="AP24"/>
  <c r="AN29"/>
  <c r="AN74"/>
  <c r="AP73"/>
  <c r="AP39"/>
  <c r="AN42"/>
  <c r="AN106"/>
  <c r="AP103"/>
  <c r="AN76" l="1"/>
  <c r="AN128" s="1"/>
  <c r="AN125"/>
  <c r="AP74"/>
  <c r="AR73"/>
  <c r="AP29"/>
  <c r="AR24"/>
  <c r="AR103"/>
  <c r="AP106"/>
  <c r="AR55"/>
  <c r="AP70"/>
  <c r="AP123"/>
  <c r="AR113"/>
  <c r="AP110"/>
  <c r="AR109"/>
  <c r="AP36"/>
  <c r="AR32"/>
  <c r="AP100"/>
  <c r="AP125" s="1"/>
  <c r="AR82"/>
  <c r="AR39"/>
  <c r="AP42"/>
  <c r="AP21"/>
  <c r="AR12"/>
  <c r="AP52"/>
  <c r="AR45"/>
  <c r="AP76" l="1"/>
  <c r="AP128" s="1"/>
  <c r="AR52"/>
  <c r="AT45"/>
  <c r="AT12"/>
  <c r="AR21"/>
  <c r="AR70"/>
  <c r="AT55"/>
  <c r="AR29"/>
  <c r="AT24"/>
  <c r="AT73"/>
  <c r="AR74"/>
  <c r="AT39"/>
  <c r="AR42"/>
  <c r="AR100"/>
  <c r="AT82"/>
  <c r="AR36"/>
  <c r="AT32"/>
  <c r="AR110"/>
  <c r="AT109"/>
  <c r="AT113"/>
  <c r="AR123"/>
  <c r="AR106"/>
  <c r="AT103"/>
  <c r="AR76" l="1"/>
  <c r="AT106"/>
  <c r="AV103"/>
  <c r="AR125"/>
  <c r="AR128" s="1"/>
  <c r="AT123"/>
  <c r="AV113"/>
  <c r="AV109"/>
  <c r="AT110"/>
  <c r="AT36"/>
  <c r="AV32"/>
  <c r="AT42"/>
  <c r="AV39"/>
  <c r="AT74"/>
  <c r="AV73"/>
  <c r="AT29"/>
  <c r="AV24"/>
  <c r="AV12"/>
  <c r="AT21"/>
  <c r="AT52"/>
  <c r="AV45"/>
  <c r="AV82"/>
  <c r="AT100"/>
  <c r="AT125" s="1"/>
  <c r="AV55"/>
  <c r="AT70"/>
  <c r="AV70" l="1"/>
  <c r="AX55"/>
  <c r="AV100"/>
  <c r="AX82"/>
  <c r="AX12"/>
  <c r="AV21"/>
  <c r="AT76"/>
  <c r="AT128" s="1"/>
  <c r="AX73"/>
  <c r="AV74"/>
  <c r="AX109"/>
  <c r="AV110"/>
  <c r="AX45"/>
  <c r="AV52"/>
  <c r="AV29"/>
  <c r="AX24"/>
  <c r="AX39"/>
  <c r="AV42"/>
  <c r="AX32"/>
  <c r="AV36"/>
  <c r="AX113"/>
  <c r="AV123"/>
  <c r="AV106"/>
  <c r="AX103"/>
  <c r="AV125" l="1"/>
  <c r="AV76"/>
  <c r="AV128" s="1"/>
  <c r="AX106"/>
  <c r="AZ103"/>
  <c r="AZ12"/>
  <c r="AX21"/>
  <c r="AX100"/>
  <c r="AZ82"/>
  <c r="AZ55"/>
  <c r="AX70"/>
  <c r="AZ113"/>
  <c r="AX123"/>
  <c r="AZ32"/>
  <c r="AX36"/>
  <c r="AZ39"/>
  <c r="AX42"/>
  <c r="AZ24"/>
  <c r="AX29"/>
  <c r="AZ45"/>
  <c r="AX52"/>
  <c r="AZ109"/>
  <c r="AX110"/>
  <c r="AX125" s="1"/>
  <c r="AX74"/>
  <c r="AZ73"/>
  <c r="AX76" l="1"/>
  <c r="AX128" s="1"/>
  <c r="BB109"/>
  <c r="AZ110"/>
  <c r="BB45"/>
  <c r="AZ52"/>
  <c r="AZ29"/>
  <c r="BB24"/>
  <c r="BB39"/>
  <c r="AZ42"/>
  <c r="AZ36"/>
  <c r="BB32"/>
  <c r="BB113"/>
  <c r="AZ123"/>
  <c r="BB55"/>
  <c r="AZ70"/>
  <c r="AZ100"/>
  <c r="BB82"/>
  <c r="AZ21"/>
  <c r="BB12"/>
  <c r="AZ106"/>
  <c r="BB103"/>
  <c r="BB73"/>
  <c r="AZ74"/>
  <c r="AZ76" l="1"/>
  <c r="AZ128" s="1"/>
  <c r="AZ125"/>
  <c r="BB74"/>
  <c r="BD73"/>
  <c r="BB106"/>
  <c r="BD103"/>
  <c r="BF103"/>
  <c r="BD12"/>
  <c r="BB21"/>
  <c r="BD82"/>
  <c r="BB100"/>
  <c r="BB125" s="1"/>
  <c r="BD55"/>
  <c r="BB70"/>
  <c r="BB123"/>
  <c r="BD113"/>
  <c r="BD39"/>
  <c r="BB42"/>
  <c r="BF39"/>
  <c r="BD109"/>
  <c r="BB110"/>
  <c r="BB36"/>
  <c r="BD32"/>
  <c r="BD24"/>
  <c r="BB29"/>
  <c r="BB52"/>
  <c r="BD45"/>
  <c r="BF73"/>
  <c r="J67" i="15" l="1"/>
  <c r="BF74" i="5"/>
  <c r="BD29"/>
  <c r="BF24"/>
  <c r="J33" i="15"/>
  <c r="BF42" i="5"/>
  <c r="BD42"/>
  <c r="BD70"/>
  <c r="BF55"/>
  <c r="BD21"/>
  <c r="BF12"/>
  <c r="BD106"/>
  <c r="BD74"/>
  <c r="BD52"/>
  <c r="BF45"/>
  <c r="BF32"/>
  <c r="BD36"/>
  <c r="BD110"/>
  <c r="BF109"/>
  <c r="BF113"/>
  <c r="BD123"/>
  <c r="BD100"/>
  <c r="BD125" s="1"/>
  <c r="BF82"/>
  <c r="BB76"/>
  <c r="BB128" s="1"/>
  <c r="BF106"/>
  <c r="J95" i="15"/>
  <c r="K95" l="1"/>
  <c r="J98"/>
  <c r="BF100" i="5"/>
  <c r="J76" i="15"/>
  <c r="J105"/>
  <c r="BF123" i="5"/>
  <c r="J26" i="15"/>
  <c r="BF36" i="5"/>
  <c r="BF21"/>
  <c r="J12" i="15"/>
  <c r="BF29" i="5"/>
  <c r="J19" i="15"/>
  <c r="J68"/>
  <c r="K67"/>
  <c r="BF110" i="5"/>
  <c r="BF125" s="1"/>
  <c r="J101" i="15"/>
  <c r="J39"/>
  <c r="BF52" i="5"/>
  <c r="BF76" s="1"/>
  <c r="BF128" s="1"/>
  <c r="BF70"/>
  <c r="J49" i="15"/>
  <c r="J36"/>
  <c r="K33"/>
  <c r="BD76" i="5"/>
  <c r="BD128" s="1"/>
  <c r="G21" i="13" l="1"/>
  <c r="K36" i="15"/>
  <c r="J64"/>
  <c r="K49"/>
  <c r="J102"/>
  <c r="K101"/>
  <c r="K12"/>
  <c r="J16"/>
  <c r="J46"/>
  <c r="K39"/>
  <c r="G51" i="13"/>
  <c r="K68" i="15"/>
  <c r="K19"/>
  <c r="J23"/>
  <c r="J30"/>
  <c r="K26"/>
  <c r="K105"/>
  <c r="J115"/>
  <c r="K76"/>
  <c r="J92"/>
  <c r="J117" s="1"/>
  <c r="G25" i="14"/>
  <c r="K98" i="15"/>
  <c r="J70" l="1"/>
  <c r="J120" s="1"/>
  <c r="J130" s="1"/>
  <c r="K25" i="14"/>
  <c r="E62" i="18"/>
  <c r="K115" i="15"/>
  <c r="G29" i="14"/>
  <c r="G13" i="13"/>
  <c r="K23" i="15"/>
  <c r="E45" i="18"/>
  <c r="K51" i="13"/>
  <c r="K16" i="15"/>
  <c r="G9" i="13"/>
  <c r="G36"/>
  <c r="K64" i="15"/>
  <c r="K92"/>
  <c r="G9" i="14"/>
  <c r="G17" i="13"/>
  <c r="K30" i="15"/>
  <c r="K46"/>
  <c r="N22" i="13"/>
  <c r="K102" i="15"/>
  <c r="G28" i="14"/>
  <c r="E15" i="18"/>
  <c r="K21" i="13"/>
  <c r="K70" i="15" l="1"/>
  <c r="K117"/>
  <c r="E65" i="18"/>
  <c r="K28" i="14"/>
  <c r="N26" i="13"/>
  <c r="G26" s="1"/>
  <c r="E20" i="18" s="1"/>
  <c r="N27" i="13"/>
  <c r="G27" s="1"/>
  <c r="E21" i="18" s="1"/>
  <c r="N28" i="13"/>
  <c r="G28" s="1"/>
  <c r="E22" i="18" s="1"/>
  <c r="N31" i="13"/>
  <c r="G31" s="1"/>
  <c r="E25" i="18" s="1"/>
  <c r="N32" i="13"/>
  <c r="G32" s="1"/>
  <c r="E26" i="18" s="1"/>
  <c r="N29" i="13"/>
  <c r="G29" s="1"/>
  <c r="E23" i="18" s="1"/>
  <c r="N34" i="13"/>
  <c r="G34" s="1"/>
  <c r="E28" i="18" s="1"/>
  <c r="N25" i="13"/>
  <c r="G25" s="1"/>
  <c r="E19" i="18" s="1"/>
  <c r="N35" i="13"/>
  <c r="G35" s="1"/>
  <c r="E29" i="18" s="1"/>
  <c r="N30" i="13"/>
  <c r="G30" s="1"/>
  <c r="E24" i="18" s="1"/>
  <c r="N33" i="13"/>
  <c r="G33" s="1"/>
  <c r="E27" i="18" s="1"/>
  <c r="N24" i="13"/>
  <c r="E7" i="18"/>
  <c r="K13" i="13"/>
  <c r="E11" i="18"/>
  <c r="K17" i="13"/>
  <c r="K9" i="14"/>
  <c r="E46" i="18"/>
  <c r="G39" i="14"/>
  <c r="E30" i="18"/>
  <c r="K36" i="13"/>
  <c r="K9"/>
  <c r="E3" i="18"/>
  <c r="E66"/>
  <c r="K29" i="14"/>
  <c r="K120" i="15" l="1"/>
  <c r="K130" s="1"/>
  <c r="K52" i="13"/>
  <c r="K39" i="14"/>
  <c r="G24" i="13"/>
  <c r="N36"/>
  <c r="K41" i="14" l="1"/>
  <c r="E18" i="18"/>
  <c r="E76" s="1"/>
  <c r="G52" i="13"/>
  <c r="G41" i="14" s="1"/>
  <c r="E77" i="18" l="1"/>
</calcChain>
</file>

<file path=xl/comments1.xml><?xml version="1.0" encoding="utf-8"?>
<comments xmlns="http://schemas.openxmlformats.org/spreadsheetml/2006/main">
  <authors>
    <author>Author</author>
  </authors>
  <commentList>
    <comment ref="I6" authorId="0">
      <text>
        <r>
          <rPr>
            <sz val="9"/>
            <color indexed="81"/>
            <rFont val="Tahoma"/>
            <family val="2"/>
          </rPr>
          <t xml:space="preserve">Switch for new depreciation rates: enter "Yes" to use new rates; enter "No" to use existing rates. </t>
        </r>
      </text>
    </comment>
  </commentList>
</comments>
</file>

<file path=xl/sharedStrings.xml><?xml version="1.0" encoding="utf-8"?>
<sst xmlns="http://schemas.openxmlformats.org/spreadsheetml/2006/main" count="4446" uniqueCount="616">
  <si>
    <t>Depreciation and Amortization Expense Summary</t>
  </si>
  <si>
    <t>Description</t>
  </si>
  <si>
    <t>Steam Production Plant:</t>
  </si>
  <si>
    <t>Pre-merger Pacific</t>
  </si>
  <si>
    <t>Pre-merger Utah</t>
  </si>
  <si>
    <t>Post-merger</t>
  </si>
  <si>
    <t xml:space="preserve">  Total Steam Plant</t>
  </si>
  <si>
    <t>Hydro Production Plant:</t>
  </si>
  <si>
    <t xml:space="preserve">  Total Hydro Plant</t>
  </si>
  <si>
    <t>Other Production Plant:</t>
  </si>
  <si>
    <t xml:space="preserve">  Total Other Production Plant</t>
  </si>
  <si>
    <t>Transmission Plant:</t>
  </si>
  <si>
    <t xml:space="preserve">  Total Transmission Plant</t>
  </si>
  <si>
    <t>Distribution Plant:</t>
  </si>
  <si>
    <t>California</t>
  </si>
  <si>
    <t>Oregon</t>
  </si>
  <si>
    <t>Washington</t>
  </si>
  <si>
    <t>Eastern Wyoming</t>
  </si>
  <si>
    <t>Utah</t>
  </si>
  <si>
    <t>Idaho</t>
  </si>
  <si>
    <t>Western Wyoming</t>
  </si>
  <si>
    <t xml:space="preserve">  Total Distribution Plant</t>
  </si>
  <si>
    <t>General Plant:</t>
  </si>
  <si>
    <t>General Office</t>
  </si>
  <si>
    <t>Customer Service</t>
  </si>
  <si>
    <t>Fuel Related</t>
  </si>
  <si>
    <t xml:space="preserve">  Total General Plant</t>
  </si>
  <si>
    <t>Total Depreciation Expense</t>
  </si>
  <si>
    <t>DEPRECIATION EXPENSE</t>
  </si>
  <si>
    <t>AMORTIZATION EXPENSE</t>
  </si>
  <si>
    <t>Account</t>
  </si>
  <si>
    <t>Factor</t>
  </si>
  <si>
    <t>JAM Indicator</t>
  </si>
  <si>
    <t>Expense</t>
  </si>
  <si>
    <t>403SP</t>
  </si>
  <si>
    <t>DGP</t>
  </si>
  <si>
    <t>DGU</t>
  </si>
  <si>
    <t>SG</t>
  </si>
  <si>
    <t>SSGCH</t>
  </si>
  <si>
    <t>403HP</t>
  </si>
  <si>
    <t>SG-P</t>
  </si>
  <si>
    <t>SG-U</t>
  </si>
  <si>
    <t>403OP</t>
  </si>
  <si>
    <t>SSGCT</t>
  </si>
  <si>
    <t>403TP</t>
  </si>
  <si>
    <t>CA</t>
  </si>
  <si>
    <t>OR</t>
  </si>
  <si>
    <t>WA</t>
  </si>
  <si>
    <t>WYP</t>
  </si>
  <si>
    <t>UT</t>
  </si>
  <si>
    <t>ID</t>
  </si>
  <si>
    <t>WYU</t>
  </si>
  <si>
    <t>403GP</t>
  </si>
  <si>
    <t>SO</t>
  </si>
  <si>
    <t>CN</t>
  </si>
  <si>
    <t>SE</t>
  </si>
  <si>
    <t>Function</t>
  </si>
  <si>
    <t xml:space="preserve">  Total Other Plant</t>
  </si>
  <si>
    <t>Intangible Plant:</t>
  </si>
  <si>
    <t>Mining Plant:</t>
  </si>
  <si>
    <t>Coal Mine</t>
  </si>
  <si>
    <t xml:space="preserve">  Total Mining Plant</t>
  </si>
  <si>
    <t>Hydro Relicensing</t>
  </si>
  <si>
    <t>Cholla Intangible</t>
  </si>
  <si>
    <t xml:space="preserve">  Total Intangible Plant</t>
  </si>
  <si>
    <t>403MP</t>
  </si>
  <si>
    <t>404IP</t>
  </si>
  <si>
    <t>404HP</t>
  </si>
  <si>
    <t>404OP</t>
  </si>
  <si>
    <t>404GP</t>
  </si>
  <si>
    <t>Type</t>
  </si>
  <si>
    <t>STMP</t>
  </si>
  <si>
    <t>HYDP</t>
  </si>
  <si>
    <t>OTHP</t>
  </si>
  <si>
    <t>DSTP</t>
  </si>
  <si>
    <t>GNLP</t>
  </si>
  <si>
    <t>MNGP</t>
  </si>
  <si>
    <t>INTP</t>
  </si>
  <si>
    <t>D</t>
  </si>
  <si>
    <t>A</t>
  </si>
  <si>
    <t>Dep/Amtz Code</t>
  </si>
  <si>
    <t>Adj Code</t>
  </si>
  <si>
    <t>Adjustments</t>
  </si>
  <si>
    <t>Adjusted
EPIS Balance</t>
  </si>
  <si>
    <t>DEPRECIATION RESERVE</t>
  </si>
  <si>
    <t>AMORTIZATION RESERVE</t>
  </si>
  <si>
    <t>Adjusted
Reserve Balance</t>
  </si>
  <si>
    <t>Adjustment</t>
  </si>
  <si>
    <t>Capital Additions</t>
  </si>
  <si>
    <t>TRNP</t>
  </si>
  <si>
    <t>Retirements</t>
  </si>
  <si>
    <t>Depreciation &amp; Amortization</t>
  </si>
  <si>
    <t>Total Amortization</t>
  </si>
  <si>
    <t>Total Depreciation &amp; Amortization</t>
  </si>
  <si>
    <t>Montana</t>
  </si>
  <si>
    <t>MT</t>
  </si>
  <si>
    <t>Total Depreciation Reserve</t>
  </si>
  <si>
    <t>Total Amortization Reserve</t>
  </si>
  <si>
    <t>Total Depreciation &amp; Amortization Reserve</t>
  </si>
  <si>
    <t>Post-merger Wind</t>
  </si>
  <si>
    <t>Depreciation Rates</t>
  </si>
  <si>
    <t>Amortization Rates</t>
  </si>
  <si>
    <t>Current Rate</t>
  </si>
  <si>
    <t>Post-Merger Wind</t>
  </si>
  <si>
    <t>Depreciation Expense</t>
  </si>
  <si>
    <t>Vehicle Depreciation</t>
  </si>
  <si>
    <t>Total Depreciation and Amortization</t>
  </si>
  <si>
    <t>Renewable - Blundell</t>
  </si>
  <si>
    <t>Pollution Control Equipment</t>
  </si>
  <si>
    <t>STMPR</t>
  </si>
  <si>
    <t>STMPPC</t>
  </si>
  <si>
    <t>Geothermal - Blundell</t>
  </si>
  <si>
    <t>Miscellaneous Depreciation</t>
  </si>
  <si>
    <t>Monthly Adjustments</t>
  </si>
  <si>
    <t>Blundell Steam</t>
  </si>
  <si>
    <t>Check</t>
  </si>
  <si>
    <t>Code</t>
  </si>
  <si>
    <t>DHYDPSG-P</t>
  </si>
  <si>
    <t>HYDPSG-P</t>
  </si>
  <si>
    <t>DHYDPSG-U</t>
  </si>
  <si>
    <t>HYDPSG-U</t>
  </si>
  <si>
    <t>Hydro Decommissioning Depreciation</t>
  </si>
  <si>
    <t>Hydro Decommissioning Payments</t>
  </si>
  <si>
    <t>Klamath</t>
  </si>
  <si>
    <t>HYDPKA</t>
  </si>
  <si>
    <t>HYDPKD</t>
  </si>
  <si>
    <t>DGNLPSG</t>
  </si>
  <si>
    <t xml:space="preserve"> </t>
  </si>
  <si>
    <t>TOTAL</t>
  </si>
  <si>
    <t>SITUS</t>
  </si>
  <si>
    <t>ACCOUNT</t>
  </si>
  <si>
    <t>COMPANY</t>
  </si>
  <si>
    <t>FACTOR</t>
  </si>
  <si>
    <t>FACTOR %</t>
  </si>
  <si>
    <t>ALLOCATED</t>
  </si>
  <si>
    <t>REF#</t>
  </si>
  <si>
    <t>Adjustment to Expense:</t>
  </si>
  <si>
    <t>Steam Depreciation Expense</t>
  </si>
  <si>
    <t>Hydro Depreciation Expense</t>
  </si>
  <si>
    <t>Other Depreciation Expense</t>
  </si>
  <si>
    <t>Transmission Depreciation Expense</t>
  </si>
  <si>
    <t>Distribution Depreciation Expense</t>
  </si>
  <si>
    <t>General Depreciation Expense</t>
  </si>
  <si>
    <t>6.1.2</t>
  </si>
  <si>
    <t>Description of Adjustment:</t>
  </si>
  <si>
    <t>Account List</t>
  </si>
  <si>
    <t>Factor List</t>
  </si>
  <si>
    <t>SC</t>
  </si>
  <si>
    <t>SE-P</t>
  </si>
  <si>
    <t>SE-U</t>
  </si>
  <si>
    <t>DEP</t>
  </si>
  <si>
    <t>DEU</t>
  </si>
  <si>
    <t>SO-P</t>
  </si>
  <si>
    <t>SO-U</t>
  </si>
  <si>
    <t>DOP</t>
  </si>
  <si>
    <t>DOU</t>
  </si>
  <si>
    <t>GPS</t>
  </si>
  <si>
    <t>SGPP</t>
  </si>
  <si>
    <t>SGPU</t>
  </si>
  <si>
    <t>SNP</t>
  </si>
  <si>
    <t>DNPP</t>
  </si>
  <si>
    <t>DNPU</t>
  </si>
  <si>
    <t>DNPPOP</t>
  </si>
  <si>
    <t>DNPPOU</t>
  </si>
  <si>
    <t>DNPPNP</t>
  </si>
  <si>
    <t>DNPPNU</t>
  </si>
  <si>
    <t>DNPPP</t>
  </si>
  <si>
    <t>DNPPU</t>
  </si>
  <si>
    <t>DNPDP</t>
  </si>
  <si>
    <t>DNPDU</t>
  </si>
  <si>
    <t>SNPD</t>
  </si>
  <si>
    <t>DNPGP</t>
  </si>
  <si>
    <t>DNPGU</t>
  </si>
  <si>
    <t>DNPGMP</t>
  </si>
  <si>
    <t>DNPGMU</t>
  </si>
  <si>
    <t>DNPIP</t>
  </si>
  <si>
    <t>DNPIU</t>
  </si>
  <si>
    <t>DNPPSP</t>
  </si>
  <si>
    <t>DNPPSU</t>
  </si>
  <si>
    <t>DNPPHP</t>
  </si>
  <si>
    <t>DNPPHU</t>
  </si>
  <si>
    <t>DNPTP</t>
  </si>
  <si>
    <t>DNPTU</t>
  </si>
  <si>
    <t>CNP</t>
  </si>
  <si>
    <t>CNU</t>
  </si>
  <si>
    <t>WBTAX</t>
  </si>
  <si>
    <t>OPRVID</t>
  </si>
  <si>
    <t>OPRVWY</t>
  </si>
  <si>
    <t>EXCTAX</t>
  </si>
  <si>
    <t>INT</t>
  </si>
  <si>
    <t>CIAC</t>
  </si>
  <si>
    <t>IDSIT</t>
  </si>
  <si>
    <t>TAXDEPR</t>
  </si>
  <si>
    <t>BADDEBT</t>
  </si>
  <si>
    <t>DITEXP</t>
  </si>
  <si>
    <t>DITBAL</t>
  </si>
  <si>
    <t>ITC84</t>
  </si>
  <si>
    <t>ITC85</t>
  </si>
  <si>
    <t>ITC86</t>
  </si>
  <si>
    <t>ITC88</t>
  </si>
  <si>
    <t>ITC89</t>
  </si>
  <si>
    <t>ITC90</t>
  </si>
  <si>
    <t>OTHER</t>
  </si>
  <si>
    <t>NUTIL</t>
  </si>
  <si>
    <t>SNPPS</t>
  </si>
  <si>
    <t>SNPT</t>
  </si>
  <si>
    <t>SNPP</t>
  </si>
  <si>
    <t>SNPPH</t>
  </si>
  <si>
    <t>SNPPN</t>
  </si>
  <si>
    <t>SNPPO</t>
  </si>
  <si>
    <t>SNPG</t>
  </si>
  <si>
    <t>SNPI</t>
  </si>
  <si>
    <t>TROJP</t>
  </si>
  <si>
    <t>TROJD</t>
  </si>
  <si>
    <t>IBT</t>
  </si>
  <si>
    <t>DITEXPRL</t>
  </si>
  <si>
    <t>DITBALRL</t>
  </si>
  <si>
    <t>TAXDEPRL</t>
  </si>
  <si>
    <t>DITEXPMA</t>
  </si>
  <si>
    <t>DITBALMA</t>
  </si>
  <si>
    <t>TAXDEPRMA</t>
  </si>
  <si>
    <t>SCHMDEXP</t>
  </si>
  <si>
    <t>SCHMAEXP</t>
  </si>
  <si>
    <t>SGCT</t>
  </si>
  <si>
    <t>WYE</t>
  </si>
  <si>
    <t>108D</t>
  </si>
  <si>
    <t>108D00</t>
  </si>
  <si>
    <t>108DS</t>
  </si>
  <si>
    <t>108EP</t>
  </si>
  <si>
    <t>108GP</t>
  </si>
  <si>
    <t>108HP</t>
  </si>
  <si>
    <t>108MP</t>
  </si>
  <si>
    <t>108NP</t>
  </si>
  <si>
    <t>108OP</t>
  </si>
  <si>
    <t>108SP</t>
  </si>
  <si>
    <t>108TP</t>
  </si>
  <si>
    <t>111CLG</t>
  </si>
  <si>
    <t>111CLH</t>
  </si>
  <si>
    <t>111CLS</t>
  </si>
  <si>
    <t>111IP</t>
  </si>
  <si>
    <t>182M</t>
  </si>
  <si>
    <t>186M</t>
  </si>
  <si>
    <t>390L</t>
  </si>
  <si>
    <t>392L</t>
  </si>
  <si>
    <t>399G</t>
  </si>
  <si>
    <t>399L</t>
  </si>
  <si>
    <t>403EP</t>
  </si>
  <si>
    <t>403GV0</t>
  </si>
  <si>
    <t>403NP</t>
  </si>
  <si>
    <t>404CLG</t>
  </si>
  <si>
    <t>404CLS</t>
  </si>
  <si>
    <t>404M</t>
  </si>
  <si>
    <t>CWC</t>
  </si>
  <si>
    <t>D00</t>
  </si>
  <si>
    <t>DS0</t>
  </si>
  <si>
    <t>FITOTH</t>
  </si>
  <si>
    <t>FITPMI</t>
  </si>
  <si>
    <t>G00</t>
  </si>
  <si>
    <t>H00</t>
  </si>
  <si>
    <t>I00</t>
  </si>
  <si>
    <t>N00</t>
  </si>
  <si>
    <t>O00</t>
  </si>
  <si>
    <t>OWC131</t>
  </si>
  <si>
    <t>OWC135</t>
  </si>
  <si>
    <t>OWC143</t>
  </si>
  <si>
    <t>OWC232</t>
  </si>
  <si>
    <t>OWC25330</t>
  </si>
  <si>
    <t>DFA</t>
  </si>
  <si>
    <t>S00</t>
  </si>
  <si>
    <t>SCHMAF</t>
  </si>
  <si>
    <t>SCHMAP</t>
  </si>
  <si>
    <t>SCHMAT</t>
  </si>
  <si>
    <t>SCHMDF</t>
  </si>
  <si>
    <t>SCHMDP</t>
  </si>
  <si>
    <t>SCHMDT</t>
  </si>
  <si>
    <t>T00</t>
  </si>
  <si>
    <t>TS0</t>
  </si>
  <si>
    <t>182W</t>
  </si>
  <si>
    <t>OWC230</t>
  </si>
  <si>
    <t>Amortization Expense</t>
  </si>
  <si>
    <t>Intangible Amortization</t>
  </si>
  <si>
    <t>Hydro Amortization</t>
  </si>
  <si>
    <t>Other Amortization</t>
  </si>
  <si>
    <t>General Amortization</t>
  </si>
  <si>
    <t>6.1.3</t>
  </si>
  <si>
    <t xml:space="preserve">Adjustment to </t>
  </si>
  <si>
    <t>Test Period</t>
  </si>
  <si>
    <t>Ref 6.1</t>
  </si>
  <si>
    <t>Ref 6.1.1</t>
  </si>
  <si>
    <t>Depreciation Reserve</t>
  </si>
  <si>
    <t>Steam Depreciation Reserve</t>
  </si>
  <si>
    <t>Hydro Depreciation Reserve</t>
  </si>
  <si>
    <t>Other Depreciation Reserve</t>
  </si>
  <si>
    <t>Transmission Depreciation Reserve</t>
  </si>
  <si>
    <t>Distribution Depreciation Reserve</t>
  </si>
  <si>
    <t>General Depreciation Reserve</t>
  </si>
  <si>
    <t>Mining Depreciation Reserve</t>
  </si>
  <si>
    <t>6.2.2</t>
  </si>
  <si>
    <t>Amortization Reserve</t>
  </si>
  <si>
    <t>Intangible Amortization Reserve</t>
  </si>
  <si>
    <t>Hydro Amortization Reserve</t>
  </si>
  <si>
    <t>111HP</t>
  </si>
  <si>
    <t>Other Amortizaton Reserve</t>
  </si>
  <si>
    <t>111OP</t>
  </si>
  <si>
    <t>General Amortization Reserve</t>
  </si>
  <si>
    <t>111GP</t>
  </si>
  <si>
    <t>6.2.3</t>
  </si>
  <si>
    <t>Depreciation and Amortization Reserve Summary</t>
  </si>
  <si>
    <t>Reserve</t>
  </si>
  <si>
    <t>Adjustment to</t>
  </si>
  <si>
    <t>Ref 6.2</t>
  </si>
  <si>
    <t>Ref 6.2.1</t>
  </si>
  <si>
    <t>Total Not Including Mining</t>
  </si>
  <si>
    <t>Ref. 6.1.3</t>
  </si>
  <si>
    <t>Total</t>
  </si>
  <si>
    <t>108GPCA</t>
  </si>
  <si>
    <t>108GPCN</t>
  </si>
  <si>
    <t>108GPDGP</t>
  </si>
  <si>
    <t>108GPDGU</t>
  </si>
  <si>
    <t>108GPID</t>
  </si>
  <si>
    <t>108GPOR</t>
  </si>
  <si>
    <t>108GPSE</t>
  </si>
  <si>
    <t>108GPSG</t>
  </si>
  <si>
    <t>108GPSO</t>
  </si>
  <si>
    <t>108GPSSGCH</t>
  </si>
  <si>
    <t>108GPSSGCT</t>
  </si>
  <si>
    <t>108GPUT</t>
  </si>
  <si>
    <t>108GPWA</t>
  </si>
  <si>
    <t>108GPWYP</t>
  </si>
  <si>
    <t>108GPWYU</t>
  </si>
  <si>
    <t>108HPDGP</t>
  </si>
  <si>
    <t>108HPDGU</t>
  </si>
  <si>
    <t>108HPSG-P</t>
  </si>
  <si>
    <t>108HPSG-U</t>
  </si>
  <si>
    <t>108MPSE</t>
  </si>
  <si>
    <t>108OPDGU</t>
  </si>
  <si>
    <t>108OPSG</t>
  </si>
  <si>
    <t>108OPSSGCT</t>
  </si>
  <si>
    <t>108SPDGP</t>
  </si>
  <si>
    <t>108SPDGU</t>
  </si>
  <si>
    <t>108SPSG</t>
  </si>
  <si>
    <t>108SPSSGCH</t>
  </si>
  <si>
    <t>108TPDGP</t>
  </si>
  <si>
    <t>108TPDGU</t>
  </si>
  <si>
    <t>108TPSG</t>
  </si>
  <si>
    <t>111GPCA</t>
  </si>
  <si>
    <t>111GPCN</t>
  </si>
  <si>
    <t>111GPOR</t>
  </si>
  <si>
    <t>111GPSO</t>
  </si>
  <si>
    <t>111GPUT</t>
  </si>
  <si>
    <t>111GPWA</t>
  </si>
  <si>
    <t>111GPWYP</t>
  </si>
  <si>
    <t>111GPWYU</t>
  </si>
  <si>
    <t>111HPDGP</t>
  </si>
  <si>
    <t>111HPSG-P</t>
  </si>
  <si>
    <t>111HPSG-U</t>
  </si>
  <si>
    <t>111IPCN</t>
  </si>
  <si>
    <t>111IPDGU</t>
  </si>
  <si>
    <t>111IPID</t>
  </si>
  <si>
    <t>111IPOR</t>
  </si>
  <si>
    <t>111IPSE</t>
  </si>
  <si>
    <t>111IPSG</t>
  </si>
  <si>
    <t>111IPSG-P</t>
  </si>
  <si>
    <t>111IPSG-U</t>
  </si>
  <si>
    <t>111IPSO</t>
  </si>
  <si>
    <t>111IPSSGCH</t>
  </si>
  <si>
    <t>111IPUT</t>
  </si>
  <si>
    <t>111IPWA</t>
  </si>
  <si>
    <t>111IPWYP</t>
  </si>
  <si>
    <t>403GPCA</t>
  </si>
  <si>
    <t>403GPCN</t>
  </si>
  <si>
    <t>403GPDGP</t>
  </si>
  <si>
    <t>403GPDGU</t>
  </si>
  <si>
    <t>403GPID</t>
  </si>
  <si>
    <t>403GPOR</t>
  </si>
  <si>
    <t>403GPSE</t>
  </si>
  <si>
    <t>403GPSG</t>
  </si>
  <si>
    <t>403GPSO</t>
  </si>
  <si>
    <t>403GPSSGCH</t>
  </si>
  <si>
    <t>403GPSSGCT</t>
  </si>
  <si>
    <t>403GPUT</t>
  </si>
  <si>
    <t>403GPWA</t>
  </si>
  <si>
    <t>403GPWYP</t>
  </si>
  <si>
    <t>403GPWYU</t>
  </si>
  <si>
    <t>403HPDGP</t>
  </si>
  <si>
    <t>403HPDGU</t>
  </si>
  <si>
    <t>403HPSG-P</t>
  </si>
  <si>
    <t>403HPSG-U</t>
  </si>
  <si>
    <t>403OPDGU</t>
  </si>
  <si>
    <t>403OPSG</t>
  </si>
  <si>
    <t>403OPSSGCT</t>
  </si>
  <si>
    <t>403SPDGP</t>
  </si>
  <si>
    <t>403SPDGU</t>
  </si>
  <si>
    <t>403SPSG</t>
  </si>
  <si>
    <t>403SPSSGCH</t>
  </si>
  <si>
    <t>403TPDGP</t>
  </si>
  <si>
    <t>403TPDGU</t>
  </si>
  <si>
    <t>403TPSG</t>
  </si>
  <si>
    <t>404GPCA</t>
  </si>
  <si>
    <t>404GPCN</t>
  </si>
  <si>
    <t>404GPOR</t>
  </si>
  <si>
    <t>404GPSO</t>
  </si>
  <si>
    <t>404GPUT</t>
  </si>
  <si>
    <t>404GPWA</t>
  </si>
  <si>
    <t>404GPWYP</t>
  </si>
  <si>
    <t>404GPWYU</t>
  </si>
  <si>
    <t>404HPDGP</t>
  </si>
  <si>
    <t>404HPSG-P</t>
  </si>
  <si>
    <t>404HPSG-U</t>
  </si>
  <si>
    <t>404IPCN</t>
  </si>
  <si>
    <t>404IPDGU</t>
  </si>
  <si>
    <t>404IPID</t>
  </si>
  <si>
    <t>404IPOR</t>
  </si>
  <si>
    <t>404IPSE</t>
  </si>
  <si>
    <t>404IPSG</t>
  </si>
  <si>
    <t>404IPSG-P</t>
  </si>
  <si>
    <t>404IPSG-U</t>
  </si>
  <si>
    <t>404IPSO</t>
  </si>
  <si>
    <t>404IPSSGCH</t>
  </si>
  <si>
    <t>404IPUT</t>
  </si>
  <si>
    <t>404IPWA</t>
  </si>
  <si>
    <t>404IPWYP</t>
  </si>
  <si>
    <t>404OPSSGCT</t>
  </si>
  <si>
    <t>Ref. 6.2.3</t>
  </si>
  <si>
    <t>404IPCA</t>
  </si>
  <si>
    <t>111IPCA</t>
  </si>
  <si>
    <t>404IPDGP</t>
  </si>
  <si>
    <t>111IPDGP</t>
  </si>
  <si>
    <t>404IPWYU</t>
  </si>
  <si>
    <t>111IPWYU</t>
  </si>
  <si>
    <t>111OPSSGCT</t>
  </si>
  <si>
    <t>111GPSG</t>
  </si>
  <si>
    <t xml:space="preserve">Total </t>
  </si>
  <si>
    <t>Adjustment to Rate Base:</t>
  </si>
  <si>
    <t>Situs</t>
  </si>
  <si>
    <t>(13 Month Average)</t>
  </si>
  <si>
    <t>SG-W</t>
  </si>
  <si>
    <t>DOTHPSG-W</t>
  </si>
  <si>
    <t>Post-merger - Wind</t>
  </si>
  <si>
    <t>403OPSG-W</t>
  </si>
  <si>
    <t>108OPSG-W</t>
  </si>
  <si>
    <t>Klamath (Relicensing Project)</t>
  </si>
  <si>
    <t>Removals</t>
  </si>
  <si>
    <t>Klamath (Existing)</t>
  </si>
  <si>
    <t>% of Total</t>
  </si>
  <si>
    <t>360CA</t>
  </si>
  <si>
    <t>360</t>
  </si>
  <si>
    <t>360ID</t>
  </si>
  <si>
    <t>360OR</t>
  </si>
  <si>
    <t>360UT</t>
  </si>
  <si>
    <t>360WA</t>
  </si>
  <si>
    <t>360WYP</t>
  </si>
  <si>
    <t>360WYU</t>
  </si>
  <si>
    <t>361CA</t>
  </si>
  <si>
    <t>361</t>
  </si>
  <si>
    <t>361ID</t>
  </si>
  <si>
    <t>361OR</t>
  </si>
  <si>
    <t>361UT</t>
  </si>
  <si>
    <t>361WA</t>
  </si>
  <si>
    <t>361WYP</t>
  </si>
  <si>
    <t>361WYU</t>
  </si>
  <si>
    <t>362CA</t>
  </si>
  <si>
    <t>362</t>
  </si>
  <si>
    <t>362ID</t>
  </si>
  <si>
    <t>362OR</t>
  </si>
  <si>
    <t>362UT</t>
  </si>
  <si>
    <t>362WA</t>
  </si>
  <si>
    <t>362WYP</t>
  </si>
  <si>
    <t>362WYU</t>
  </si>
  <si>
    <t>364CA</t>
  </si>
  <si>
    <t>364</t>
  </si>
  <si>
    <t>364ID</t>
  </si>
  <si>
    <t>364OR</t>
  </si>
  <si>
    <t>364UT</t>
  </si>
  <si>
    <t>364WA</t>
  </si>
  <si>
    <t>364WYP</t>
  </si>
  <si>
    <t>364WYU</t>
  </si>
  <si>
    <t>365CA</t>
  </si>
  <si>
    <t>365</t>
  </si>
  <si>
    <t>365ID</t>
  </si>
  <si>
    <t>365OR</t>
  </si>
  <si>
    <t>365UT</t>
  </si>
  <si>
    <t>365WA</t>
  </si>
  <si>
    <t>365WYP</t>
  </si>
  <si>
    <t>365WYU</t>
  </si>
  <si>
    <t>366CA</t>
  </si>
  <si>
    <t>366</t>
  </si>
  <si>
    <t>366ID</t>
  </si>
  <si>
    <t>366OR</t>
  </si>
  <si>
    <t>366UT</t>
  </si>
  <si>
    <t>366WA</t>
  </si>
  <si>
    <t>366WYP</t>
  </si>
  <si>
    <t>366WYU</t>
  </si>
  <si>
    <t>367CA</t>
  </si>
  <si>
    <t>367</t>
  </si>
  <si>
    <t>367ID</t>
  </si>
  <si>
    <t>367OR</t>
  </si>
  <si>
    <t>367UT</t>
  </si>
  <si>
    <t>367WA</t>
  </si>
  <si>
    <t>367WYP</t>
  </si>
  <si>
    <t>367WYU</t>
  </si>
  <si>
    <t>368CA</t>
  </si>
  <si>
    <t>368</t>
  </si>
  <si>
    <t>368ID</t>
  </si>
  <si>
    <t>368OR</t>
  </si>
  <si>
    <t>368UT</t>
  </si>
  <si>
    <t>368WA</t>
  </si>
  <si>
    <t>368WYP</t>
  </si>
  <si>
    <t>368WYU</t>
  </si>
  <si>
    <t>369CA</t>
  </si>
  <si>
    <t>369</t>
  </si>
  <si>
    <t>369ID</t>
  </si>
  <si>
    <t>369OR</t>
  </si>
  <si>
    <t>369UT</t>
  </si>
  <si>
    <t>369WA</t>
  </si>
  <si>
    <t>369WYP</t>
  </si>
  <si>
    <t>369WYU</t>
  </si>
  <si>
    <t>370CA</t>
  </si>
  <si>
    <t>370</t>
  </si>
  <si>
    <t>370ID</t>
  </si>
  <si>
    <t>370OR</t>
  </si>
  <si>
    <t>370UT</t>
  </si>
  <si>
    <t>370WA</t>
  </si>
  <si>
    <t>370WYP</t>
  </si>
  <si>
    <t>370WYU</t>
  </si>
  <si>
    <t>371CA</t>
  </si>
  <si>
    <t>371</t>
  </si>
  <si>
    <t>371ID</t>
  </si>
  <si>
    <t>371OR</t>
  </si>
  <si>
    <t>371UT</t>
  </si>
  <si>
    <t>371WA</t>
  </si>
  <si>
    <t>371WYP</t>
  </si>
  <si>
    <t>371WYU</t>
  </si>
  <si>
    <t>373CA</t>
  </si>
  <si>
    <t>373</t>
  </si>
  <si>
    <t>373ID</t>
  </si>
  <si>
    <t>373OR</t>
  </si>
  <si>
    <t>373UT</t>
  </si>
  <si>
    <t>373WA</t>
  </si>
  <si>
    <t>373WYP</t>
  </si>
  <si>
    <t>373WYU</t>
  </si>
  <si>
    <t>Total Company Distribution Amounts</t>
  </si>
  <si>
    <t>403360Situs</t>
  </si>
  <si>
    <t>403361Situs</t>
  </si>
  <si>
    <t>403362Situs</t>
  </si>
  <si>
    <t>403364Situs</t>
  </si>
  <si>
    <t>403365Situs</t>
  </si>
  <si>
    <t>403366Situs</t>
  </si>
  <si>
    <t>403367Situs</t>
  </si>
  <si>
    <t>403368Situs</t>
  </si>
  <si>
    <t>403369Situs</t>
  </si>
  <si>
    <t>403370Situs</t>
  </si>
  <si>
    <t>403371Situs</t>
  </si>
  <si>
    <t>403373Situs</t>
  </si>
  <si>
    <t>108360Situs</t>
  </si>
  <si>
    <t>108361Situs</t>
  </si>
  <si>
    <t>108362Situs</t>
  </si>
  <si>
    <t>108364Situs</t>
  </si>
  <si>
    <t>108365Situs</t>
  </si>
  <si>
    <t>108366Situs</t>
  </si>
  <si>
    <t>108367Situs</t>
  </si>
  <si>
    <t>108368Situs</t>
  </si>
  <si>
    <t>108369Situs</t>
  </si>
  <si>
    <t>108370Situs</t>
  </si>
  <si>
    <t>108371Situs</t>
  </si>
  <si>
    <t>108373Situs</t>
  </si>
  <si>
    <t>2010 Protocol</t>
  </si>
  <si>
    <t>JAM Extract</t>
  </si>
  <si>
    <t>Existing Rate</t>
  </si>
  <si>
    <t>Proposed Rate</t>
  </si>
  <si>
    <t>Existing Klamath</t>
  </si>
  <si>
    <t>Klamath Relicensing</t>
  </si>
  <si>
    <t>STMPC</t>
  </si>
  <si>
    <t>Carbon</t>
  </si>
  <si>
    <t>Utah General Rate Case - June 2015</t>
  </si>
  <si>
    <t>12 ME Jun 2013</t>
  </si>
  <si>
    <t>12 ME Jun 2015</t>
  </si>
  <si>
    <t>Rocky Mountain Power</t>
  </si>
  <si>
    <t>DOTHPDGU</t>
  </si>
  <si>
    <t>13 Month Average</t>
  </si>
  <si>
    <t>June 2013</t>
  </si>
  <si>
    <t>13 MONTH AVERAGE RAW INPUT FROM THE MODEL</t>
  </si>
  <si>
    <t>Condit</t>
  </si>
  <si>
    <t>St. Anthony Hydro</t>
  </si>
  <si>
    <t>Disputed Hunter 2</t>
  </si>
  <si>
    <t>Total EPIS Balances</t>
  </si>
  <si>
    <t>Klamath Depreciation &amp; Amortization Expense</t>
  </si>
  <si>
    <t>Hydro Decommissioning Depreciation Expense</t>
  </si>
  <si>
    <t>Depreciation &amp; Amortization Expense</t>
  </si>
  <si>
    <t>Other</t>
  </si>
  <si>
    <t>Misc Asset Sales</t>
  </si>
  <si>
    <t>Little Mountain</t>
  </si>
  <si>
    <t>Bridger Naughton Liquidated Damages</t>
  </si>
  <si>
    <t>New Rate</t>
  </si>
  <si>
    <t>Yes</t>
  </si>
  <si>
    <t>Depreciation Study</t>
  </si>
  <si>
    <t>Klamath Hydroelectric Settlement Agreement</t>
  </si>
  <si>
    <t>Misc Asset Sales - Remove Condit</t>
  </si>
  <si>
    <t>Misc Asset Sales - Remove St. Anthony</t>
  </si>
  <si>
    <t>Misc Asset Sales - Remove Deseret Power</t>
  </si>
  <si>
    <t>DSTMPCSG</t>
  </si>
  <si>
    <t>STMPCSG</t>
  </si>
  <si>
    <t>Ref. 8.11</t>
  </si>
  <si>
    <t>Ref. 8.12</t>
  </si>
  <si>
    <t>Ref. 8.13</t>
  </si>
  <si>
    <t>Ref. 6.3</t>
  </si>
  <si>
    <t>Ref. 5.3</t>
  </si>
  <si>
    <t>Ref. 8.15</t>
  </si>
  <si>
    <t>Ref. 6.1.17</t>
  </si>
  <si>
    <t>Ref. 6.2.11</t>
  </si>
  <si>
    <t>Depreciation &amp; Amortization Reserve</t>
  </si>
  <si>
    <t>13 Month Avg 
June 2015 Balance</t>
  </si>
  <si>
    <t>12 ME June 2015 Depreciation Expense</t>
  </si>
  <si>
    <t xml:space="preserve">Jun 2013 - Jun 2015 </t>
  </si>
  <si>
    <t xml:space="preserve">Total: </t>
  </si>
  <si>
    <t>Jun 2013 - Jun 2015 Depreciation &amp; Amortization Expense</t>
  </si>
</sst>
</file>

<file path=xl/styles.xml><?xml version="1.0" encoding="utf-8"?>
<styleSheet xmlns="http://schemas.openxmlformats.org/spreadsheetml/2006/main">
  <numFmts count="14">
    <numFmt numFmtId="41" formatCode="_(* #,##0_);_(* \(#,##0\);_(* &quot;-&quot;_);_(@_)"/>
    <numFmt numFmtId="43" formatCode="_(* #,##0.00_);_(* \(#,##0.00\);_(* &quot;-&quot;??_);_(@_)"/>
    <numFmt numFmtId="164" formatCode="mmm\-dd\-yyyy"/>
    <numFmt numFmtId="165" formatCode="mmm\ yyyy"/>
    <numFmt numFmtId="166" formatCode="_(* #,##0_);_(* \(#,##0\);_(* &quot;-&quot;??_);_(@_)"/>
    <numFmt numFmtId="167" formatCode="0.000%"/>
    <numFmt numFmtId="168" formatCode="0.00000%"/>
    <numFmt numFmtId="169" formatCode="0.0000%"/>
    <numFmt numFmtId="170" formatCode="_-* #,##0\ &quot;F&quot;_-;\-* #,##0\ &quot;F&quot;_-;_-* &quot;-&quot;\ &quot;F&quot;_-;_-@_-"/>
    <numFmt numFmtId="171" formatCode="&quot;$&quot;###0;[Red]\(&quot;$&quot;###0\)"/>
    <numFmt numFmtId="172" formatCode="&quot;$&quot;#,##0\ ;\(&quot;$&quot;#,##0\)"/>
    <numFmt numFmtId="173" formatCode="0.0"/>
    <numFmt numFmtId="174" formatCode="#,##0.000;[Red]\-#,##0.000"/>
    <numFmt numFmtId="175" formatCode="mmm\ dd\,\ yyyy"/>
  </numFmts>
  <fonts count="37">
    <font>
      <sz val="10"/>
      <name val="Arial"/>
    </font>
    <font>
      <sz val="10"/>
      <color theme="1"/>
      <name val="Arial"/>
      <family val="2"/>
    </font>
    <font>
      <sz val="11"/>
      <color theme="1"/>
      <name val="Calibri"/>
      <family val="2"/>
      <scheme val="minor"/>
    </font>
    <font>
      <sz val="10"/>
      <name val="Arial"/>
      <family val="2"/>
    </font>
    <font>
      <b/>
      <sz val="10"/>
      <name val="Arial"/>
      <family val="2"/>
    </font>
    <font>
      <sz val="8"/>
      <name val="Arial"/>
      <family val="2"/>
    </font>
    <font>
      <sz val="10"/>
      <name val="Arial"/>
      <family val="2"/>
    </font>
    <font>
      <sz val="10"/>
      <color indexed="8"/>
      <name val="Arial"/>
      <family val="2"/>
    </font>
    <font>
      <sz val="10"/>
      <color indexed="10"/>
      <name val="Arial"/>
      <family val="2"/>
    </font>
    <font>
      <sz val="12"/>
      <name val="Times New Roman"/>
      <family val="1"/>
    </font>
    <font>
      <sz val="9"/>
      <name val="Arial"/>
      <family val="2"/>
    </font>
    <font>
      <b/>
      <sz val="9"/>
      <name val="Arial"/>
      <family val="2"/>
    </font>
    <font>
      <u/>
      <sz val="9"/>
      <name val="Arial"/>
      <family val="2"/>
    </font>
    <font>
      <sz val="10"/>
      <color indexed="10"/>
      <name val="Arial"/>
      <family val="2"/>
    </font>
    <font>
      <sz val="10"/>
      <color indexed="24"/>
      <name val="Courier New"/>
      <family val="3"/>
    </font>
    <font>
      <sz val="8"/>
      <name val="Helv"/>
    </font>
    <font>
      <sz val="8"/>
      <name val="Arial"/>
      <family val="2"/>
    </font>
    <font>
      <b/>
      <sz val="16"/>
      <name val="Times New Roman"/>
      <family val="1"/>
    </font>
    <font>
      <b/>
      <sz val="12"/>
      <name val="Arial"/>
      <family val="2"/>
    </font>
    <font>
      <b/>
      <sz val="8"/>
      <name val="Arial"/>
      <family val="2"/>
    </font>
    <font>
      <sz val="11"/>
      <color indexed="8"/>
      <name val="TimesNewRomanPS"/>
    </font>
    <font>
      <b/>
      <sz val="10"/>
      <color indexed="8"/>
      <name val="Arial"/>
      <family val="2"/>
    </font>
    <font>
      <b/>
      <sz val="10"/>
      <color indexed="39"/>
      <name val="Arial"/>
      <family val="2"/>
    </font>
    <font>
      <b/>
      <sz val="12"/>
      <color indexed="8"/>
      <name val="Arial"/>
      <family val="2"/>
    </font>
    <font>
      <sz val="8"/>
      <color indexed="62"/>
      <name val="Arial"/>
      <family val="2"/>
    </font>
    <font>
      <b/>
      <sz val="8"/>
      <color indexed="8"/>
      <name val="Arial"/>
      <family val="2"/>
    </font>
    <font>
      <sz val="10"/>
      <color indexed="39"/>
      <name val="Arial"/>
      <family val="2"/>
    </font>
    <font>
      <b/>
      <sz val="18"/>
      <name val="Arial"/>
      <family val="2"/>
    </font>
    <font>
      <sz val="8"/>
      <color indexed="12"/>
      <name val="Arial"/>
      <family val="2"/>
    </font>
    <font>
      <sz val="10"/>
      <color theme="1"/>
      <name val="Arial"/>
      <family val="2"/>
    </font>
    <font>
      <b/>
      <sz val="10"/>
      <color theme="1"/>
      <name val="Arial"/>
      <family val="2"/>
    </font>
    <font>
      <sz val="8"/>
      <color indexed="18"/>
      <name val="Arial"/>
      <family val="2"/>
    </font>
    <font>
      <b/>
      <sz val="14"/>
      <name val="Arial"/>
      <family val="2"/>
    </font>
    <font>
      <b/>
      <u/>
      <sz val="11"/>
      <color theme="1"/>
      <name val="Calibri"/>
      <family val="2"/>
      <scheme val="minor"/>
    </font>
    <font>
      <sz val="10"/>
      <name val="Arial"/>
      <family val="2"/>
    </font>
    <font>
      <sz val="12"/>
      <name val="Arial"/>
      <family val="2"/>
    </font>
    <font>
      <sz val="9"/>
      <color indexed="81"/>
      <name val="Tahoma"/>
      <family val="2"/>
    </font>
  </fonts>
  <fills count="31">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43"/>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4"/>
        <bgColor indexed="64"/>
      </patternFill>
    </fill>
    <fill>
      <patternFill patternType="solid">
        <fgColor indexed="9"/>
        <bgColor indexed="41"/>
      </patternFill>
    </fill>
    <fill>
      <patternFill patternType="solid">
        <fgColor indexed="9"/>
        <bgColor indexed="40"/>
      </patternFill>
    </fill>
    <fill>
      <patternFill patternType="solid">
        <fgColor indexed="9"/>
        <bgColor indexed="15"/>
      </patternFill>
    </fill>
    <fill>
      <patternFill patternType="solid">
        <fgColor rgb="FFFFFFCC"/>
        <bgColor indexed="64"/>
      </patternFill>
    </fill>
    <fill>
      <patternFill patternType="solid">
        <fgColor rgb="FFCCFFFF"/>
        <bgColor indexed="64"/>
      </patternFill>
    </fill>
    <fill>
      <patternFill patternType="solid">
        <fgColor theme="3" tint="0.59999389629810485"/>
        <bgColor indexed="64"/>
      </patternFill>
    </fill>
  </fills>
  <borders count="23">
    <border>
      <left/>
      <right/>
      <top/>
      <bottom/>
      <diagonal/>
    </border>
    <border>
      <left style="thin">
        <color indexed="48"/>
      </left>
      <right style="thin">
        <color indexed="48"/>
      </right>
      <top style="thin">
        <color indexed="48"/>
      </top>
      <bottom style="thin">
        <color indexed="48"/>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top/>
      <bottom style="hair">
        <color indexed="64"/>
      </bottom>
      <diagonal/>
    </border>
    <border>
      <left style="thin">
        <color indexed="64"/>
      </left>
      <right/>
      <top style="thin">
        <color indexed="64"/>
      </top>
      <bottom/>
      <diagonal/>
    </border>
    <border>
      <left style="thin">
        <color indexed="41"/>
      </left>
      <right style="thin">
        <color indexed="48"/>
      </right>
      <top style="medium">
        <color indexed="41"/>
      </top>
      <bottom style="thin">
        <color indexed="48"/>
      </bottom>
      <diagonal/>
    </border>
    <border>
      <left style="thin">
        <color indexed="48"/>
      </left>
      <right style="thin">
        <color indexed="48"/>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53">
    <xf numFmtId="0" fontId="0" fillId="0" borderId="0"/>
    <xf numFmtId="43" fontId="3" fillId="0" borderId="0" applyFont="0" applyFill="0" applyBorder="0" applyAlignment="0" applyProtection="0"/>
    <xf numFmtId="9" fontId="3" fillId="0" borderId="0" applyFont="0" applyFill="0" applyBorder="0" applyAlignment="0" applyProtection="0"/>
    <xf numFmtId="4" fontId="7" fillId="2" borderId="1" applyNumberFormat="0" applyProtection="0">
      <alignment horizontal="left" vertical="center" indent="1"/>
    </xf>
    <xf numFmtId="0" fontId="6" fillId="0" borderId="0"/>
    <xf numFmtId="0" fontId="9" fillId="0" borderId="0"/>
    <xf numFmtId="43" fontId="6" fillId="0" borderId="0" applyFont="0" applyFill="0" applyBorder="0" applyAlignment="0" applyProtection="0"/>
    <xf numFmtId="9" fontId="6" fillId="0" borderId="0" applyFont="0" applyFill="0" applyBorder="0" applyAlignment="0" applyProtection="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3" fontId="14" fillId="0" borderId="0" applyFont="0" applyFill="0" applyBorder="0" applyAlignment="0" applyProtection="0"/>
    <xf numFmtId="171" fontId="15" fillId="0" borderId="0" applyFont="0" applyFill="0" applyBorder="0" applyProtection="0">
      <alignment horizontal="right"/>
    </xf>
    <xf numFmtId="172" fontId="14" fillId="0" borderId="0" applyFont="0" applyFill="0" applyBorder="0" applyAlignment="0" applyProtection="0"/>
    <xf numFmtId="0" fontId="14" fillId="0" borderId="0" applyFont="0" applyFill="0" applyBorder="0" applyAlignment="0" applyProtection="0"/>
    <xf numFmtId="2" fontId="14" fillId="0" borderId="0" applyFont="0" applyFill="0" applyBorder="0" applyAlignment="0" applyProtection="0"/>
    <xf numFmtId="38" fontId="16" fillId="4" borderId="0" applyNumberFormat="0" applyBorder="0" applyAlignment="0" applyProtection="0"/>
    <xf numFmtId="0" fontId="17" fillId="0" borderId="0"/>
    <xf numFmtId="0" fontId="18" fillId="0" borderId="15" applyNumberFormat="0" applyAlignment="0" applyProtection="0">
      <alignment horizontal="left" vertical="center"/>
    </xf>
    <xf numFmtId="0" fontId="18" fillId="0" borderId="3">
      <alignment horizontal="left" vertical="center"/>
    </xf>
    <xf numFmtId="10" fontId="16" fillId="5" borderId="5" applyNumberFormat="0" applyBorder="0" applyAlignment="0" applyProtection="0"/>
    <xf numFmtId="173" fontId="19" fillId="0" borderId="0" applyNumberFormat="0" applyFill="0" applyBorder="0" applyAlignment="0" applyProtection="0"/>
    <xf numFmtId="37" fontId="20" fillId="0" borderId="0" applyNumberFormat="0" applyFill="0" applyBorder="0"/>
    <xf numFmtId="0" fontId="16" fillId="0" borderId="16" applyNumberFormat="0" applyBorder="0" applyAlignment="0"/>
    <xf numFmtId="174" fontId="6" fillId="0" borderId="0"/>
    <xf numFmtId="12" fontId="18" fillId="6" borderId="13">
      <alignment horizontal="left"/>
    </xf>
    <xf numFmtId="10" fontId="6" fillId="0" borderId="0" applyFont="0" applyFill="0" applyBorder="0" applyAlignment="0" applyProtection="0"/>
    <xf numFmtId="4" fontId="21" fillId="7" borderId="1" applyNumberFormat="0" applyProtection="0">
      <alignment vertical="center"/>
    </xf>
    <xf numFmtId="4" fontId="22" fillId="3" borderId="1" applyNumberFormat="0" applyProtection="0">
      <alignment vertical="center"/>
    </xf>
    <xf numFmtId="4" fontId="21" fillId="3" borderId="1" applyNumberFormat="0" applyProtection="0">
      <alignment vertical="center"/>
    </xf>
    <xf numFmtId="0" fontId="21" fillId="3" borderId="1" applyNumberFormat="0" applyProtection="0">
      <alignment horizontal="left" vertical="top" indent="1"/>
    </xf>
    <xf numFmtId="4" fontId="21" fillId="8" borderId="17" applyNumberFormat="0" applyProtection="0">
      <alignment vertical="center"/>
    </xf>
    <xf numFmtId="4" fontId="7" fillId="9" borderId="1" applyNumberFormat="0" applyProtection="0">
      <alignment horizontal="right" vertical="center"/>
    </xf>
    <xf numFmtId="4" fontId="7" fillId="10" borderId="1" applyNumberFormat="0" applyProtection="0">
      <alignment horizontal="right" vertical="center"/>
    </xf>
    <xf numFmtId="4" fontId="7" fillId="11" borderId="1" applyNumberFormat="0" applyProtection="0">
      <alignment horizontal="right" vertical="center"/>
    </xf>
    <xf numFmtId="4" fontId="7" fillId="12" borderId="1" applyNumberFormat="0" applyProtection="0">
      <alignment horizontal="right" vertical="center"/>
    </xf>
    <xf numFmtId="4" fontId="7" fillId="13" borderId="1" applyNumberFormat="0" applyProtection="0">
      <alignment horizontal="right" vertical="center"/>
    </xf>
    <xf numFmtId="4" fontId="7" fillId="14" borderId="1" applyNumberFormat="0" applyProtection="0">
      <alignment horizontal="right" vertical="center"/>
    </xf>
    <xf numFmtId="4" fontId="7" fillId="15" borderId="1" applyNumberFormat="0" applyProtection="0">
      <alignment horizontal="right" vertical="center"/>
    </xf>
    <xf numFmtId="4" fontId="7" fillId="16" borderId="1" applyNumberFormat="0" applyProtection="0">
      <alignment horizontal="right" vertical="center"/>
    </xf>
    <xf numFmtId="4" fontId="7" fillId="17" borderId="1" applyNumberFormat="0" applyProtection="0">
      <alignment horizontal="right" vertical="center"/>
    </xf>
    <xf numFmtId="4" fontId="21" fillId="18" borderId="18" applyNumberFormat="0" applyProtection="0">
      <alignment horizontal="left" vertical="center" indent="1"/>
    </xf>
    <xf numFmtId="4" fontId="7" fillId="19" borderId="0" applyNumberFormat="0" applyProtection="0">
      <alignment horizontal="left" vertical="center" indent="1"/>
    </xf>
    <xf numFmtId="4" fontId="23" fillId="20" borderId="0" applyNumberFormat="0" applyProtection="0">
      <alignment horizontal="left" vertical="center" indent="1"/>
    </xf>
    <xf numFmtId="4" fontId="7" fillId="21" borderId="1" applyNumberFormat="0" applyProtection="0">
      <alignment horizontal="right" vertical="center"/>
    </xf>
    <xf numFmtId="4" fontId="24" fillId="0" borderId="0" applyNumberFormat="0" applyProtection="0">
      <alignment horizontal="left" vertical="center" indent="1"/>
    </xf>
    <xf numFmtId="4" fontId="25" fillId="0" borderId="0" applyNumberFormat="0" applyProtection="0">
      <alignment horizontal="left" vertical="center" indent="1"/>
    </xf>
    <xf numFmtId="0" fontId="6" fillId="20" borderId="1" applyNumberFormat="0" applyProtection="0">
      <alignment horizontal="left" vertical="center" indent="1"/>
    </xf>
    <xf numFmtId="0" fontId="6" fillId="20" borderId="1" applyNumberFormat="0" applyProtection="0">
      <alignment horizontal="left" vertical="top" indent="1"/>
    </xf>
    <xf numFmtId="0" fontId="6" fillId="8" borderId="1" applyNumberFormat="0" applyProtection="0">
      <alignment horizontal="left" vertical="center" indent="1"/>
    </xf>
    <xf numFmtId="0" fontId="6" fillId="8" borderId="1" applyNumberFormat="0" applyProtection="0">
      <alignment horizontal="left" vertical="top" indent="1"/>
    </xf>
    <xf numFmtId="0" fontId="6" fillId="22" borderId="1" applyNumberFormat="0" applyProtection="0">
      <alignment horizontal="left" vertical="center" indent="1"/>
    </xf>
    <xf numFmtId="0" fontId="6" fillId="22" borderId="1" applyNumberFormat="0" applyProtection="0">
      <alignment horizontal="left" vertical="top" indent="1"/>
    </xf>
    <xf numFmtId="0" fontId="6" fillId="23" borderId="1" applyNumberFormat="0" applyProtection="0">
      <alignment horizontal="left" vertical="center" indent="1"/>
    </xf>
    <xf numFmtId="0" fontId="6" fillId="23" borderId="1" applyNumberFormat="0" applyProtection="0">
      <alignment horizontal="left" vertical="top" indent="1"/>
    </xf>
    <xf numFmtId="4" fontId="7" fillId="5" borderId="1" applyNumberFormat="0" applyProtection="0">
      <alignment vertical="center"/>
    </xf>
    <xf numFmtId="4" fontId="26" fillId="5" borderId="1" applyNumberFormat="0" applyProtection="0">
      <alignment vertical="center"/>
    </xf>
    <xf numFmtId="4" fontId="7" fillId="5" borderId="1" applyNumberFormat="0" applyProtection="0">
      <alignment horizontal="left" vertical="center" indent="1"/>
    </xf>
    <xf numFmtId="0" fontId="7" fillId="5" borderId="1" applyNumberFormat="0" applyProtection="0">
      <alignment horizontal="left" vertical="top" indent="1"/>
    </xf>
    <xf numFmtId="4" fontId="7" fillId="2" borderId="19" applyNumberFormat="0" applyProtection="0">
      <alignment horizontal="right" vertical="center"/>
    </xf>
    <xf numFmtId="4" fontId="26" fillId="19" borderId="1" applyNumberFormat="0" applyProtection="0">
      <alignment horizontal="right" vertical="center"/>
    </xf>
    <xf numFmtId="0" fontId="7" fillId="8" borderId="1" applyNumberFormat="0" applyProtection="0">
      <alignment horizontal="center" vertical="top"/>
    </xf>
    <xf numFmtId="4" fontId="27" fillId="0" borderId="0" applyNumberFormat="0" applyProtection="0">
      <alignment horizontal="left" vertical="center"/>
    </xf>
    <xf numFmtId="4" fontId="13" fillId="19" borderId="1" applyNumberFormat="0" applyProtection="0">
      <alignment horizontal="right" vertical="center"/>
    </xf>
    <xf numFmtId="175" fontId="6" fillId="0" borderId="0" applyFill="0" applyBorder="0" applyAlignment="0" applyProtection="0">
      <alignment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5">
      <alignment horizontal="center" vertical="center" wrapText="1"/>
    </xf>
    <xf numFmtId="37" fontId="16" fillId="3" borderId="0" applyNumberFormat="0" applyBorder="0" applyAlignment="0" applyProtection="0"/>
    <xf numFmtId="37" fontId="16" fillId="0" borderId="0"/>
    <xf numFmtId="3" fontId="28" fillId="24" borderId="20" applyProtection="0"/>
    <xf numFmtId="0" fontId="29" fillId="0" borderId="0"/>
    <xf numFmtId="43" fontId="29" fillId="0" borderId="0" applyFont="0" applyFill="0" applyBorder="0" applyAlignment="0" applyProtection="0"/>
    <xf numFmtId="0" fontId="29" fillId="0" borderId="0"/>
    <xf numFmtId="9" fontId="2" fillId="0" borderId="0" applyFont="0" applyFill="0" applyBorder="0" applyAlignment="0" applyProtection="0"/>
    <xf numFmtId="41" fontId="6" fillId="0" borderId="0" applyFont="0" applyFill="0" applyBorder="0" applyAlignment="0" applyProtection="0"/>
    <xf numFmtId="0" fontId="6" fillId="0" borderId="0"/>
    <xf numFmtId="4" fontId="21" fillId="3" borderId="1" applyNumberFormat="0" applyProtection="0">
      <alignment horizontal="left" vertical="center" indent="1"/>
    </xf>
    <xf numFmtId="4" fontId="21" fillId="3" borderId="1" applyNumberFormat="0" applyProtection="0">
      <alignment horizontal="left" vertical="center" indent="1"/>
    </xf>
    <xf numFmtId="4" fontId="21" fillId="3" borderId="1" applyNumberFormat="0" applyProtection="0">
      <alignment horizontal="left" vertical="center" indent="1"/>
    </xf>
    <xf numFmtId="4" fontId="21" fillId="3" borderId="1" applyNumberFormat="0" applyProtection="0">
      <alignment horizontal="left" vertical="center" indent="1"/>
    </xf>
    <xf numFmtId="4" fontId="21" fillId="3" borderId="1" applyNumberFormat="0" applyProtection="0">
      <alignment horizontal="left" vertical="center" indent="1"/>
    </xf>
    <xf numFmtId="4" fontId="21" fillId="3" borderId="1" applyNumberFormat="0" applyProtection="0">
      <alignment horizontal="left" vertical="center" indent="1"/>
    </xf>
    <xf numFmtId="4" fontId="21" fillId="8" borderId="1" applyNumberFormat="0" applyProtection="0"/>
    <xf numFmtId="4" fontId="21" fillId="8" borderId="1" applyNumberFormat="0" applyProtection="0"/>
    <xf numFmtId="4" fontId="21" fillId="8" borderId="1" applyNumberFormat="0" applyProtection="0"/>
    <xf numFmtId="4" fontId="21" fillId="8" borderId="1" applyNumberFormat="0" applyProtection="0"/>
    <xf numFmtId="4" fontId="21" fillId="8" borderId="1" applyNumberFormat="0" applyProtection="0"/>
    <xf numFmtId="4" fontId="21" fillId="8" borderId="1" applyNumberFormat="0" applyProtection="0"/>
    <xf numFmtId="4" fontId="7" fillId="19" borderId="0" applyNumberFormat="0" applyProtection="0">
      <alignment horizontal="left" indent="1"/>
    </xf>
    <xf numFmtId="4" fontId="7" fillId="19" borderId="0" applyNumberFormat="0" applyProtection="0">
      <alignment horizontal="left" indent="1"/>
    </xf>
    <xf numFmtId="4" fontId="7" fillId="19" borderId="0" applyNumberFormat="0" applyProtection="0">
      <alignment horizontal="left" indent="1"/>
    </xf>
    <xf numFmtId="4" fontId="7" fillId="19" borderId="0" applyNumberFormat="0" applyProtection="0">
      <alignment horizontal="left" indent="1"/>
    </xf>
    <xf numFmtId="4" fontId="7" fillId="19" borderId="0" applyNumberFormat="0" applyProtection="0">
      <alignment horizontal="left" indent="1"/>
    </xf>
    <xf numFmtId="4" fontId="7" fillId="19" borderId="0" applyNumberFormat="0" applyProtection="0">
      <alignment horizontal="left" indent="1"/>
    </xf>
    <xf numFmtId="4" fontId="23" fillId="20" borderId="0" applyNumberFormat="0" applyProtection="0">
      <alignment horizontal="left" vertical="center" indent="1"/>
    </xf>
    <xf numFmtId="4" fontId="23" fillId="20" borderId="0" applyNumberFormat="0" applyProtection="0">
      <alignment horizontal="left" vertical="center" indent="1"/>
    </xf>
    <xf numFmtId="4" fontId="23" fillId="20" borderId="0" applyNumberFormat="0" applyProtection="0">
      <alignment horizontal="left" vertical="center" indent="1"/>
    </xf>
    <xf numFmtId="4" fontId="23" fillId="20" borderId="0" applyNumberFormat="0" applyProtection="0">
      <alignment horizontal="left" vertical="center" indent="1"/>
    </xf>
    <xf numFmtId="4" fontId="31" fillId="25" borderId="0" applyNumberFormat="0" applyProtection="0">
      <alignment horizontal="left" indent="1"/>
    </xf>
    <xf numFmtId="4" fontId="31" fillId="25" borderId="0" applyNumberFormat="0" applyProtection="0">
      <alignment horizontal="left" indent="1"/>
    </xf>
    <xf numFmtId="4" fontId="31" fillId="25" borderId="0" applyNumberFormat="0" applyProtection="0">
      <alignment horizontal="left" indent="1"/>
    </xf>
    <xf numFmtId="4" fontId="31" fillId="25" borderId="0" applyNumberFormat="0" applyProtection="0">
      <alignment horizontal="left" indent="1"/>
    </xf>
    <xf numFmtId="4" fontId="31" fillId="25" borderId="0" applyNumberFormat="0" applyProtection="0">
      <alignment horizontal="left" indent="1"/>
    </xf>
    <xf numFmtId="4" fontId="31" fillId="25" borderId="0" applyNumberFormat="0" applyProtection="0">
      <alignment horizontal="left" indent="1"/>
    </xf>
    <xf numFmtId="4" fontId="31" fillId="25" borderId="0" applyNumberFormat="0" applyProtection="0">
      <alignment horizontal="left" indent="1"/>
    </xf>
    <xf numFmtId="4" fontId="25" fillId="26" borderId="0" applyNumberFormat="0" applyProtection="0"/>
    <xf numFmtId="4" fontId="25" fillId="26" borderId="0" applyNumberFormat="0" applyProtection="0"/>
    <xf numFmtId="4" fontId="25" fillId="26" borderId="0" applyNumberFormat="0" applyProtection="0"/>
    <xf numFmtId="4" fontId="25" fillId="26" borderId="0" applyNumberFormat="0" applyProtection="0"/>
    <xf numFmtId="4" fontId="25" fillId="26" borderId="0" applyNumberFormat="0" applyProtection="0"/>
    <xf numFmtId="4" fontId="25" fillId="26" borderId="0" applyNumberFormat="0" applyProtection="0"/>
    <xf numFmtId="4" fontId="25" fillId="26" borderId="0" applyNumberFormat="0" applyProtection="0"/>
    <xf numFmtId="0" fontId="6" fillId="20" borderId="1" applyNumberFormat="0" applyProtection="0">
      <alignment horizontal="left" vertical="center" indent="1"/>
    </xf>
    <xf numFmtId="0" fontId="6" fillId="20" borderId="1" applyNumberFormat="0" applyProtection="0">
      <alignment horizontal="left" vertical="center" indent="1"/>
    </xf>
    <xf numFmtId="0" fontId="6" fillId="20" borderId="1" applyNumberFormat="0" applyProtection="0">
      <alignment horizontal="left" vertical="center" indent="1"/>
    </xf>
    <xf numFmtId="0" fontId="6" fillId="20" borderId="1" applyNumberFormat="0" applyProtection="0">
      <alignment horizontal="left" vertical="center" indent="1"/>
    </xf>
    <xf numFmtId="0" fontId="6" fillId="20" borderId="1" applyNumberFormat="0" applyProtection="0">
      <alignment horizontal="left" vertical="top" indent="1"/>
    </xf>
    <xf numFmtId="0" fontId="6" fillId="20" borderId="1" applyNumberFormat="0" applyProtection="0">
      <alignment horizontal="left" vertical="top" indent="1"/>
    </xf>
    <xf numFmtId="0" fontId="6" fillId="20" borderId="1" applyNumberFormat="0" applyProtection="0">
      <alignment horizontal="left" vertical="top" indent="1"/>
    </xf>
    <xf numFmtId="0" fontId="6" fillId="20" borderId="1" applyNumberFormat="0" applyProtection="0">
      <alignment horizontal="left" vertical="top" indent="1"/>
    </xf>
    <xf numFmtId="0" fontId="6" fillId="8" borderId="1" applyNumberFormat="0" applyProtection="0">
      <alignment horizontal="left" vertical="center" indent="1"/>
    </xf>
    <xf numFmtId="0" fontId="6" fillId="8" borderId="1" applyNumberFormat="0" applyProtection="0">
      <alignment horizontal="left" vertical="center" indent="1"/>
    </xf>
    <xf numFmtId="0" fontId="6" fillId="8" borderId="1" applyNumberFormat="0" applyProtection="0">
      <alignment horizontal="left" vertical="center" indent="1"/>
    </xf>
    <xf numFmtId="0" fontId="6" fillId="8" borderId="1" applyNumberFormat="0" applyProtection="0">
      <alignment horizontal="left" vertical="center" indent="1"/>
    </xf>
    <xf numFmtId="0" fontId="6" fillId="8" borderId="1" applyNumberFormat="0" applyProtection="0">
      <alignment horizontal="left" vertical="top" indent="1"/>
    </xf>
    <xf numFmtId="0" fontId="6" fillId="8" borderId="1" applyNumberFormat="0" applyProtection="0">
      <alignment horizontal="left" vertical="top" indent="1"/>
    </xf>
    <xf numFmtId="0" fontId="6" fillId="8" borderId="1" applyNumberFormat="0" applyProtection="0">
      <alignment horizontal="left" vertical="top" indent="1"/>
    </xf>
    <xf numFmtId="0" fontId="6" fillId="8" borderId="1" applyNumberFormat="0" applyProtection="0">
      <alignment horizontal="left" vertical="top" indent="1"/>
    </xf>
    <xf numFmtId="0" fontId="6" fillId="22" borderId="1" applyNumberFormat="0" applyProtection="0">
      <alignment horizontal="left" vertical="center" indent="1"/>
    </xf>
    <xf numFmtId="0" fontId="6" fillId="22" borderId="1" applyNumberFormat="0" applyProtection="0">
      <alignment horizontal="left" vertical="center" indent="1"/>
    </xf>
    <xf numFmtId="0" fontId="6" fillId="22" borderId="1" applyNumberFormat="0" applyProtection="0">
      <alignment horizontal="left" vertical="center" indent="1"/>
    </xf>
    <xf numFmtId="0" fontId="6" fillId="22" borderId="1" applyNumberFormat="0" applyProtection="0">
      <alignment horizontal="left" vertical="center" indent="1"/>
    </xf>
    <xf numFmtId="0" fontId="6" fillId="22" borderId="1" applyNumberFormat="0" applyProtection="0">
      <alignment horizontal="left" vertical="top" indent="1"/>
    </xf>
    <xf numFmtId="0" fontId="6" fillId="22" borderId="1" applyNumberFormat="0" applyProtection="0">
      <alignment horizontal="left" vertical="top" indent="1"/>
    </xf>
    <xf numFmtId="0" fontId="6" fillId="22" borderId="1" applyNumberFormat="0" applyProtection="0">
      <alignment horizontal="left" vertical="top" indent="1"/>
    </xf>
    <xf numFmtId="0" fontId="6" fillId="22" borderId="1" applyNumberFormat="0" applyProtection="0">
      <alignment horizontal="left" vertical="top" indent="1"/>
    </xf>
    <xf numFmtId="0" fontId="6" fillId="23" borderId="1" applyNumberFormat="0" applyProtection="0">
      <alignment horizontal="left" vertical="center" indent="1"/>
    </xf>
    <xf numFmtId="0" fontId="6" fillId="23" borderId="1" applyNumberFormat="0" applyProtection="0">
      <alignment horizontal="left" vertical="center" indent="1"/>
    </xf>
    <xf numFmtId="0" fontId="6" fillId="23" borderId="1" applyNumberFormat="0" applyProtection="0">
      <alignment horizontal="left" vertical="center" indent="1"/>
    </xf>
    <xf numFmtId="0" fontId="6" fillId="23" borderId="1" applyNumberFormat="0" applyProtection="0">
      <alignment horizontal="left" vertical="center" indent="1"/>
    </xf>
    <xf numFmtId="0" fontId="6" fillId="23" borderId="1" applyNumberFormat="0" applyProtection="0">
      <alignment horizontal="left" vertical="top" indent="1"/>
    </xf>
    <xf numFmtId="0" fontId="6" fillId="23" borderId="1" applyNumberFormat="0" applyProtection="0">
      <alignment horizontal="left" vertical="top" indent="1"/>
    </xf>
    <xf numFmtId="0" fontId="6" fillId="23" borderId="1" applyNumberFormat="0" applyProtection="0">
      <alignment horizontal="left" vertical="top" indent="1"/>
    </xf>
    <xf numFmtId="0" fontId="6" fillId="23" borderId="1" applyNumberFormat="0" applyProtection="0">
      <alignment horizontal="left" vertical="top" indent="1"/>
    </xf>
    <xf numFmtId="4" fontId="7" fillId="0" borderId="1" applyNumberFormat="0" applyProtection="0">
      <alignment horizontal="right" vertical="center"/>
    </xf>
    <xf numFmtId="4" fontId="7" fillId="0" borderId="1" applyNumberFormat="0" applyProtection="0">
      <alignment horizontal="right" vertical="center"/>
    </xf>
    <xf numFmtId="4" fontId="7" fillId="0" borderId="1" applyNumberFormat="0" applyProtection="0">
      <alignment horizontal="right" vertical="center"/>
    </xf>
    <xf numFmtId="4" fontId="7" fillId="0" borderId="1" applyNumberFormat="0" applyProtection="0">
      <alignment horizontal="right" vertical="center"/>
    </xf>
    <xf numFmtId="4" fontId="7" fillId="0" borderId="1" applyNumberFormat="0" applyProtection="0">
      <alignment horizontal="right" vertical="center"/>
    </xf>
    <xf numFmtId="4" fontId="7" fillId="0" borderId="1" applyNumberFormat="0" applyProtection="0">
      <alignment horizontal="right" vertical="center"/>
    </xf>
    <xf numFmtId="4" fontId="7" fillId="0" borderId="1" applyNumberFormat="0" applyProtection="0">
      <alignment horizontal="left" vertical="center" indent="1"/>
    </xf>
    <xf numFmtId="4" fontId="7" fillId="0" borderId="1" applyNumberFormat="0" applyProtection="0">
      <alignment horizontal="left" vertical="center" indent="1"/>
    </xf>
    <xf numFmtId="4" fontId="7" fillId="0" borderId="1" applyNumberFormat="0" applyProtection="0">
      <alignment horizontal="left" vertical="center" indent="1"/>
    </xf>
    <xf numFmtId="4" fontId="7" fillId="0" borderId="1" applyNumberFormat="0" applyProtection="0">
      <alignment horizontal="left" vertical="center" indent="1"/>
    </xf>
    <xf numFmtId="4" fontId="7" fillId="0" borderId="1" applyNumberFormat="0" applyProtection="0">
      <alignment horizontal="left" vertical="center" indent="1"/>
    </xf>
    <xf numFmtId="4" fontId="7" fillId="0" borderId="1" applyNumberFormat="0" applyProtection="0">
      <alignment horizontal="left" vertical="center" indent="1"/>
    </xf>
    <xf numFmtId="0" fontId="7" fillId="8" borderId="1" applyNumberFormat="0" applyProtection="0">
      <alignment horizontal="left" vertical="top"/>
    </xf>
    <xf numFmtId="0" fontId="7" fillId="8" borderId="1" applyNumberFormat="0" applyProtection="0">
      <alignment horizontal="left" vertical="top"/>
    </xf>
    <xf numFmtId="0" fontId="7" fillId="8" borderId="1" applyNumberFormat="0" applyProtection="0">
      <alignment horizontal="left" vertical="top"/>
    </xf>
    <xf numFmtId="0" fontId="7" fillId="8" borderId="1" applyNumberFormat="0" applyProtection="0">
      <alignment horizontal="left" vertical="top"/>
    </xf>
    <xf numFmtId="0" fontId="7" fillId="8" borderId="1" applyNumberFormat="0" applyProtection="0">
      <alignment horizontal="left" vertical="top"/>
    </xf>
    <xf numFmtId="0" fontId="7" fillId="8" borderId="1" applyNumberFormat="0" applyProtection="0">
      <alignment horizontal="left" vertical="top"/>
    </xf>
    <xf numFmtId="4" fontId="32" fillId="27" borderId="0" applyNumberFormat="0" applyProtection="0">
      <alignment horizontal="left"/>
    </xf>
    <xf numFmtId="4" fontId="32" fillId="27" borderId="0" applyNumberFormat="0" applyProtection="0">
      <alignment horizontal="left"/>
    </xf>
    <xf numFmtId="4" fontId="32" fillId="27" borderId="0" applyNumberFormat="0" applyProtection="0">
      <alignment horizontal="left"/>
    </xf>
    <xf numFmtId="4" fontId="32" fillId="27" borderId="0" applyNumberFormat="0" applyProtection="0">
      <alignment horizontal="left"/>
    </xf>
    <xf numFmtId="4" fontId="32" fillId="27" borderId="0" applyNumberFormat="0" applyProtection="0">
      <alignment horizontal="left"/>
    </xf>
    <xf numFmtId="4" fontId="32" fillId="27" borderId="0" applyNumberFormat="0" applyProtection="0">
      <alignment horizontal="left"/>
    </xf>
    <xf numFmtId="4" fontId="32" fillId="27" borderId="0" applyNumberFormat="0" applyProtection="0">
      <alignment horizontal="left"/>
    </xf>
    <xf numFmtId="43" fontId="34" fillId="0" borderId="0" applyFont="0" applyFill="0" applyBorder="0" applyAlignment="0" applyProtection="0"/>
    <xf numFmtId="9" fontId="3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170" fontId="3" fillId="0" borderId="0"/>
    <xf numFmtId="38" fontId="5" fillId="4" borderId="0" applyNumberFormat="0" applyBorder="0" applyAlignment="0" applyProtection="0"/>
    <xf numFmtId="10" fontId="5" fillId="5" borderId="5" applyNumberFormat="0" applyBorder="0" applyAlignment="0" applyProtection="0"/>
    <xf numFmtId="0" fontId="5" fillId="0" borderId="16" applyNumberFormat="0" applyBorder="0" applyAlignment="0"/>
    <xf numFmtId="174" fontId="3" fillId="0" borderId="0"/>
    <xf numFmtId="10" fontId="3" fillId="0" borderId="0" applyFont="0" applyFill="0" applyBorder="0" applyAlignment="0" applyProtection="0"/>
    <xf numFmtId="0" fontId="3" fillId="20" borderId="1" applyNumberFormat="0" applyProtection="0">
      <alignment horizontal="left" vertical="center" indent="1"/>
    </xf>
    <xf numFmtId="0" fontId="3" fillId="20" borderId="1" applyNumberFormat="0" applyProtection="0">
      <alignment horizontal="left" vertical="top" indent="1"/>
    </xf>
    <xf numFmtId="0" fontId="3" fillId="8" borderId="1" applyNumberFormat="0" applyProtection="0">
      <alignment horizontal="left" vertical="center" indent="1"/>
    </xf>
    <xf numFmtId="0" fontId="3" fillId="8" borderId="1" applyNumberFormat="0" applyProtection="0">
      <alignment horizontal="left" vertical="top" indent="1"/>
    </xf>
    <xf numFmtId="0" fontId="3" fillId="22" borderId="1" applyNumberFormat="0" applyProtection="0">
      <alignment horizontal="left" vertical="center" indent="1"/>
    </xf>
    <xf numFmtId="0" fontId="3" fillId="22" borderId="1" applyNumberFormat="0" applyProtection="0">
      <alignment horizontal="left" vertical="top" indent="1"/>
    </xf>
    <xf numFmtId="0" fontId="3" fillId="23" borderId="1" applyNumberFormat="0" applyProtection="0">
      <alignment horizontal="left" vertical="center" indent="1"/>
    </xf>
    <xf numFmtId="0" fontId="3" fillId="23" borderId="1" applyNumberFormat="0" applyProtection="0">
      <alignment horizontal="left" vertical="top" indent="1"/>
    </xf>
    <xf numFmtId="4" fontId="8" fillId="19" borderId="1" applyNumberFormat="0" applyProtection="0">
      <alignment horizontal="right" vertical="center"/>
    </xf>
    <xf numFmtId="175" fontId="3" fillId="0" borderId="0" applyFill="0" applyBorder="0" applyAlignment="0" applyProtection="0">
      <alignment wrapText="1"/>
    </xf>
    <xf numFmtId="9" fontId="34" fillId="0" borderId="0" applyFont="0" applyFill="0" applyBorder="0" applyAlignment="0" applyProtection="0"/>
    <xf numFmtId="43" fontId="34" fillId="0" borderId="0" applyFont="0" applyFill="0" applyBorder="0" applyAlignment="0" applyProtection="0"/>
    <xf numFmtId="37" fontId="5" fillId="3" borderId="0" applyNumberFormat="0" applyBorder="0" applyAlignment="0" applyProtection="0"/>
    <xf numFmtId="37" fontId="5" fillId="0" borderId="0"/>
    <xf numFmtId="41" fontId="3" fillId="0" borderId="0" applyFont="0" applyFill="0" applyBorder="0" applyAlignment="0" applyProtection="0"/>
    <xf numFmtId="0" fontId="3" fillId="0" borderId="0"/>
    <xf numFmtId="0" fontId="3" fillId="20" borderId="1" applyNumberFormat="0" applyProtection="0">
      <alignment horizontal="left" vertical="center" indent="1"/>
    </xf>
    <xf numFmtId="0" fontId="3" fillId="20" borderId="1" applyNumberFormat="0" applyProtection="0">
      <alignment horizontal="left" vertical="center" indent="1"/>
    </xf>
    <xf numFmtId="0" fontId="3" fillId="20" borderId="1" applyNumberFormat="0" applyProtection="0">
      <alignment horizontal="left" vertical="center" indent="1"/>
    </xf>
    <xf numFmtId="0" fontId="3" fillId="20" borderId="1" applyNumberFormat="0" applyProtection="0">
      <alignment horizontal="left" vertical="center" indent="1"/>
    </xf>
    <xf numFmtId="0" fontId="3" fillId="20" borderId="1" applyNumberFormat="0" applyProtection="0">
      <alignment horizontal="left" vertical="top" indent="1"/>
    </xf>
    <xf numFmtId="0" fontId="3" fillId="20" borderId="1" applyNumberFormat="0" applyProtection="0">
      <alignment horizontal="left" vertical="top" indent="1"/>
    </xf>
    <xf numFmtId="0" fontId="3" fillId="20" borderId="1" applyNumberFormat="0" applyProtection="0">
      <alignment horizontal="left" vertical="top" indent="1"/>
    </xf>
    <xf numFmtId="0" fontId="3" fillId="20" borderId="1" applyNumberFormat="0" applyProtection="0">
      <alignment horizontal="left" vertical="top" indent="1"/>
    </xf>
    <xf numFmtId="0" fontId="3" fillId="8" borderId="1" applyNumberFormat="0" applyProtection="0">
      <alignment horizontal="left" vertical="center" indent="1"/>
    </xf>
    <xf numFmtId="0" fontId="3" fillId="8" borderId="1" applyNumberFormat="0" applyProtection="0">
      <alignment horizontal="left" vertical="center" indent="1"/>
    </xf>
    <xf numFmtId="0" fontId="3" fillId="8" borderId="1" applyNumberFormat="0" applyProtection="0">
      <alignment horizontal="left" vertical="center" indent="1"/>
    </xf>
    <xf numFmtId="0" fontId="3" fillId="8" borderId="1" applyNumberFormat="0" applyProtection="0">
      <alignment horizontal="left" vertical="center" indent="1"/>
    </xf>
    <xf numFmtId="0" fontId="3" fillId="8" borderId="1" applyNumberFormat="0" applyProtection="0">
      <alignment horizontal="left" vertical="top" indent="1"/>
    </xf>
    <xf numFmtId="0" fontId="3" fillId="8" borderId="1" applyNumberFormat="0" applyProtection="0">
      <alignment horizontal="left" vertical="top" indent="1"/>
    </xf>
    <xf numFmtId="0" fontId="3" fillId="8" borderId="1" applyNumberFormat="0" applyProtection="0">
      <alignment horizontal="left" vertical="top" indent="1"/>
    </xf>
    <xf numFmtId="0" fontId="3" fillId="8" borderId="1" applyNumberFormat="0" applyProtection="0">
      <alignment horizontal="left" vertical="top" indent="1"/>
    </xf>
    <xf numFmtId="0" fontId="3" fillId="22" borderId="1" applyNumberFormat="0" applyProtection="0">
      <alignment horizontal="left" vertical="center" indent="1"/>
    </xf>
    <xf numFmtId="0" fontId="3" fillId="22" borderId="1" applyNumberFormat="0" applyProtection="0">
      <alignment horizontal="left" vertical="center" indent="1"/>
    </xf>
    <xf numFmtId="0" fontId="3" fillId="22" borderId="1" applyNumberFormat="0" applyProtection="0">
      <alignment horizontal="left" vertical="center" indent="1"/>
    </xf>
    <xf numFmtId="0" fontId="3" fillId="22" borderId="1" applyNumberFormat="0" applyProtection="0">
      <alignment horizontal="left" vertical="center" indent="1"/>
    </xf>
    <xf numFmtId="0" fontId="3" fillId="22" borderId="1" applyNumberFormat="0" applyProtection="0">
      <alignment horizontal="left" vertical="top" indent="1"/>
    </xf>
    <xf numFmtId="0" fontId="3" fillId="22" borderId="1" applyNumberFormat="0" applyProtection="0">
      <alignment horizontal="left" vertical="top" indent="1"/>
    </xf>
    <xf numFmtId="0" fontId="3" fillId="22" borderId="1" applyNumberFormat="0" applyProtection="0">
      <alignment horizontal="left" vertical="top" indent="1"/>
    </xf>
    <xf numFmtId="0" fontId="3" fillId="22" borderId="1" applyNumberFormat="0" applyProtection="0">
      <alignment horizontal="left" vertical="top" indent="1"/>
    </xf>
    <xf numFmtId="0" fontId="3" fillId="23" borderId="1" applyNumberFormat="0" applyProtection="0">
      <alignment horizontal="left" vertical="center" indent="1"/>
    </xf>
    <xf numFmtId="0" fontId="3" fillId="23" borderId="1" applyNumberFormat="0" applyProtection="0">
      <alignment horizontal="left" vertical="center" indent="1"/>
    </xf>
    <xf numFmtId="0" fontId="3" fillId="23" borderId="1" applyNumberFormat="0" applyProtection="0">
      <alignment horizontal="left" vertical="center" indent="1"/>
    </xf>
    <xf numFmtId="0" fontId="3" fillId="23" borderId="1" applyNumberFormat="0" applyProtection="0">
      <alignment horizontal="left" vertical="center" indent="1"/>
    </xf>
    <xf numFmtId="0" fontId="3" fillId="23" borderId="1" applyNumberFormat="0" applyProtection="0">
      <alignment horizontal="left" vertical="top" indent="1"/>
    </xf>
    <xf numFmtId="0" fontId="3" fillId="23" borderId="1" applyNumberFormat="0" applyProtection="0">
      <alignment horizontal="left" vertical="top" indent="1"/>
    </xf>
    <xf numFmtId="0" fontId="3" fillId="23" borderId="1" applyNumberFormat="0" applyProtection="0">
      <alignment horizontal="left" vertical="top" indent="1"/>
    </xf>
    <xf numFmtId="0" fontId="3" fillId="23" borderId="1" applyNumberFormat="0" applyProtection="0">
      <alignment horizontal="left" vertical="top" indent="1"/>
    </xf>
    <xf numFmtId="0" fontId="2" fillId="0" borderId="0"/>
    <xf numFmtId="0" fontId="35" fillId="0" borderId="0"/>
    <xf numFmtId="0" fontId="35" fillId="0" borderId="0"/>
    <xf numFmtId="0" fontId="3" fillId="0" borderId="0"/>
    <xf numFmtId="0" fontId="3" fillId="0" borderId="0"/>
    <xf numFmtId="0" fontId="1" fillId="0" borderId="0"/>
    <xf numFmtId="43" fontId="1" fillId="0" borderId="0" applyFont="0" applyFill="0" applyBorder="0" applyAlignment="0" applyProtection="0"/>
    <xf numFmtId="0" fontId="1" fillId="0" borderId="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cellStyleXfs>
  <cellXfs count="193">
    <xf numFmtId="0" fontId="0" fillId="0" borderId="0" xfId="0"/>
    <xf numFmtId="0" fontId="4" fillId="0" borderId="0" xfId="0" applyFont="1"/>
    <xf numFmtId="0" fontId="4" fillId="0" borderId="2" xfId="0" applyFont="1" applyBorder="1"/>
    <xf numFmtId="0" fontId="4" fillId="0" borderId="0" xfId="0" applyFont="1" applyAlignment="1">
      <alignment horizontal="center"/>
    </xf>
    <xf numFmtId="0" fontId="6" fillId="0" borderId="0" xfId="0" applyFont="1"/>
    <xf numFmtId="0" fontId="4" fillId="0" borderId="0" xfId="0" applyFont="1" applyFill="1" applyBorder="1" applyAlignment="1">
      <alignment horizontal="center" wrapText="1"/>
    </xf>
    <xf numFmtId="165" fontId="4" fillId="0" borderId="0" xfId="0" applyNumberFormat="1" applyFont="1" applyFill="1" applyBorder="1" applyAlignment="1">
      <alignment horizontal="center" wrapText="1"/>
    </xf>
    <xf numFmtId="0" fontId="3" fillId="0" borderId="0" xfId="3" quotePrefix="1" applyNumberFormat="1" applyFont="1" applyFill="1" applyBorder="1" applyAlignment="1" applyProtection="1">
      <alignment horizontal="left" vertical="center"/>
      <protection locked="0"/>
    </xf>
    <xf numFmtId="0" fontId="3" fillId="0" borderId="0" xfId="3" applyNumberFormat="1" applyFont="1" applyFill="1" applyBorder="1" applyAlignment="1" applyProtection="1">
      <alignment horizontal="left" vertical="center"/>
      <protection locked="0"/>
    </xf>
    <xf numFmtId="0" fontId="4" fillId="0" borderId="2" xfId="0" applyFont="1" applyFill="1" applyBorder="1" applyAlignment="1">
      <alignment horizontal="center" wrapText="1"/>
    </xf>
    <xf numFmtId="165" fontId="4" fillId="0" borderId="2" xfId="0" applyNumberFormat="1" applyFont="1" applyFill="1" applyBorder="1" applyAlignment="1">
      <alignment horizontal="center" wrapText="1"/>
    </xf>
    <xf numFmtId="0" fontId="4" fillId="0" borderId="2" xfId="0" applyFont="1" applyFill="1" applyBorder="1" applyAlignment="1">
      <alignment horizontal="center"/>
    </xf>
    <xf numFmtId="0" fontId="4" fillId="0" borderId="0" xfId="0" applyFont="1" applyFill="1" applyAlignment="1">
      <alignment horizontal="left"/>
    </xf>
    <xf numFmtId="0" fontId="0" fillId="0" borderId="0" xfId="0" applyBorder="1"/>
    <xf numFmtId="0" fontId="4" fillId="0" borderId="0" xfId="0" applyFont="1" applyFill="1"/>
    <xf numFmtId="0" fontId="0" fillId="0" borderId="0" xfId="0" applyFill="1" applyBorder="1"/>
    <xf numFmtId="167" fontId="0" fillId="0" borderId="0" xfId="2" applyNumberFormat="1" applyFont="1" applyBorder="1"/>
    <xf numFmtId="0" fontId="4" fillId="0" borderId="0" xfId="0" applyFont="1" applyFill="1" applyBorder="1"/>
    <xf numFmtId="0" fontId="4" fillId="0" borderId="0" xfId="0" applyFont="1" applyFill="1" applyAlignment="1">
      <alignment horizontal="center"/>
    </xf>
    <xf numFmtId="0" fontId="4" fillId="0" borderId="2" xfId="0" applyFont="1" applyFill="1" applyBorder="1"/>
    <xf numFmtId="0" fontId="6" fillId="0" borderId="0" xfId="0" applyFont="1" applyFill="1" applyBorder="1"/>
    <xf numFmtId="167" fontId="0" fillId="0" borderId="0" xfId="1" applyNumberFormat="1" applyFont="1" applyFill="1" applyBorder="1"/>
    <xf numFmtId="168" fontId="0" fillId="0" borderId="0" xfId="0" applyNumberFormat="1" applyFill="1" applyBorder="1"/>
    <xf numFmtId="0" fontId="6" fillId="0" borderId="0" xfId="0" applyFont="1" applyBorder="1"/>
    <xf numFmtId="0" fontId="10" fillId="0" borderId="0" xfId="5" applyFont="1"/>
    <xf numFmtId="0" fontId="11" fillId="0" borderId="0" xfId="5" applyFont="1"/>
    <xf numFmtId="0" fontId="10" fillId="0" borderId="0" xfId="5" applyFont="1" applyAlignment="1">
      <alignment horizontal="center"/>
    </xf>
    <xf numFmtId="0" fontId="10" fillId="0" borderId="0" xfId="5" applyNumberFormat="1" applyFont="1" applyAlignment="1">
      <alignment horizontal="center"/>
    </xf>
    <xf numFmtId="0" fontId="12" fillId="0" borderId="0" xfId="5" applyFont="1" applyAlignment="1">
      <alignment horizontal="center"/>
    </xf>
    <xf numFmtId="0" fontId="12" fillId="0" borderId="0" xfId="5" applyNumberFormat="1" applyFont="1" applyAlignment="1">
      <alignment horizontal="center"/>
    </xf>
    <xf numFmtId="0" fontId="10" fillId="0" borderId="0" xfId="5" applyFont="1" applyBorder="1"/>
    <xf numFmtId="0" fontId="11" fillId="0" borderId="0" xfId="5" applyFont="1" applyBorder="1" applyAlignment="1">
      <alignment horizontal="left"/>
    </xf>
    <xf numFmtId="0" fontId="10" fillId="0" borderId="0" xfId="5" applyFont="1" applyBorder="1" applyAlignment="1">
      <alignment horizontal="center"/>
    </xf>
    <xf numFmtId="166" fontId="10" fillId="0" borderId="0" xfId="6" applyNumberFormat="1" applyFont="1" applyBorder="1" applyAlignment="1">
      <alignment horizontal="center"/>
    </xf>
    <xf numFmtId="0" fontId="10" fillId="0" borderId="0" xfId="5" applyNumberFormat="1" applyFont="1" applyBorder="1" applyAlignment="1">
      <alignment horizontal="center"/>
    </xf>
    <xf numFmtId="0" fontId="10" fillId="0" borderId="0" xfId="5" applyFont="1" applyBorder="1" applyAlignment="1">
      <alignment horizontal="left"/>
    </xf>
    <xf numFmtId="0" fontId="10" fillId="0" borderId="0" xfId="4" applyFont="1" applyAlignment="1">
      <alignment horizontal="center"/>
    </xf>
    <xf numFmtId="169" fontId="10" fillId="0" borderId="0" xfId="7" applyNumberFormat="1" applyFont="1" applyBorder="1" applyAlignment="1">
      <alignment horizontal="center"/>
    </xf>
    <xf numFmtId="41" fontId="10" fillId="0" borderId="0" xfId="6" applyNumberFormat="1" applyFont="1" applyBorder="1" applyAlignment="1">
      <alignment horizontal="center"/>
    </xf>
    <xf numFmtId="0" fontId="10" fillId="0" borderId="0" xfId="4" applyFont="1" applyAlignment="1">
      <alignment horizontal="left"/>
    </xf>
    <xf numFmtId="0" fontId="10" fillId="0" borderId="0" xfId="4" applyFont="1"/>
    <xf numFmtId="0" fontId="10" fillId="0" borderId="0" xfId="4" applyFont="1" applyBorder="1" applyAlignment="1">
      <alignment horizontal="left"/>
    </xf>
    <xf numFmtId="0" fontId="11" fillId="0" borderId="0" xfId="4" applyFont="1"/>
    <xf numFmtId="0" fontId="10" fillId="0" borderId="0" xfId="5" applyFont="1" applyBorder="1" applyAlignment="1"/>
    <xf numFmtId="0" fontId="10" fillId="0" borderId="0" xfId="5" applyFont="1" applyFill="1" applyBorder="1" applyAlignment="1"/>
    <xf numFmtId="0" fontId="10" fillId="0" borderId="0" xfId="5" applyFont="1" applyFill="1" applyBorder="1" applyAlignment="1">
      <alignment horizontal="center"/>
    </xf>
    <xf numFmtId="169" fontId="10" fillId="0" borderId="0" xfId="7" applyNumberFormat="1" applyFont="1" applyFill="1" applyBorder="1" applyAlignment="1">
      <alignment horizontal="center"/>
    </xf>
    <xf numFmtId="41" fontId="10" fillId="0" borderId="0" xfId="6" applyNumberFormat="1" applyFont="1" applyFill="1" applyBorder="1" applyAlignment="1">
      <alignment horizontal="center"/>
    </xf>
    <xf numFmtId="0" fontId="10" fillId="0" borderId="0" xfId="5" applyFont="1" applyAlignment="1">
      <alignment horizontal="left"/>
    </xf>
    <xf numFmtId="43" fontId="10" fillId="0" borderId="0" xfId="6" applyFont="1" applyFill="1" applyBorder="1" applyAlignment="1">
      <alignment horizontal="center"/>
    </xf>
    <xf numFmtId="0" fontId="10" fillId="0" borderId="0" xfId="5" applyNumberFormat="1" applyFont="1" applyFill="1" applyBorder="1" applyAlignment="1">
      <alignment horizontal="center"/>
    </xf>
    <xf numFmtId="166" fontId="10" fillId="0" borderId="0" xfId="6" applyNumberFormat="1" applyFont="1" applyFill="1" applyBorder="1" applyAlignment="1"/>
    <xf numFmtId="41" fontId="10" fillId="0" borderId="3" xfId="6" applyNumberFormat="1" applyFont="1" applyFill="1" applyBorder="1" applyAlignment="1">
      <alignment horizontal="center"/>
    </xf>
    <xf numFmtId="0" fontId="11" fillId="0" borderId="0" xfId="5" applyFont="1" applyFill="1" applyBorder="1" applyAlignment="1"/>
    <xf numFmtId="0" fontId="11" fillId="0" borderId="0" xfId="5" applyFont="1" applyBorder="1" applyAlignment="1"/>
    <xf numFmtId="0" fontId="10" fillId="0" borderId="0" xfId="5" quotePrefix="1" applyFont="1" applyBorder="1" applyAlignment="1">
      <alignment horizontal="left"/>
    </xf>
    <xf numFmtId="0" fontId="11" fillId="0" borderId="0" xfId="5" applyFont="1" applyBorder="1"/>
    <xf numFmtId="0" fontId="10" fillId="0" borderId="7" xfId="5" applyFont="1" applyBorder="1"/>
    <xf numFmtId="0" fontId="10" fillId="0" borderId="8" xfId="5" quotePrefix="1" applyFont="1" applyBorder="1" applyAlignment="1">
      <alignment horizontal="left"/>
    </xf>
    <xf numFmtId="0" fontId="10" fillId="0" borderId="8" xfId="5" applyFont="1" applyBorder="1"/>
    <xf numFmtId="0" fontId="10" fillId="0" borderId="8" xfId="5" applyFont="1" applyBorder="1" applyAlignment="1">
      <alignment horizontal="center"/>
    </xf>
    <xf numFmtId="0" fontId="10" fillId="0" borderId="9" xfId="5" applyNumberFormat="1" applyFont="1" applyBorder="1" applyAlignment="1">
      <alignment horizontal="center"/>
    </xf>
    <xf numFmtId="0" fontId="10" fillId="0" borderId="10" xfId="5" applyFont="1" applyBorder="1"/>
    <xf numFmtId="3" fontId="10" fillId="0" borderId="0" xfId="5" applyNumberFormat="1" applyFont="1" applyBorder="1" applyAlignment="1">
      <alignment horizontal="center"/>
    </xf>
    <xf numFmtId="0" fontId="10" fillId="0" borderId="11" xfId="5" applyNumberFormat="1" applyFont="1" applyBorder="1" applyAlignment="1">
      <alignment horizontal="center"/>
    </xf>
    <xf numFmtId="0" fontId="10" fillId="0" borderId="11" xfId="5" applyFont="1" applyBorder="1" applyAlignment="1">
      <alignment horizontal="center"/>
    </xf>
    <xf numFmtId="0" fontId="10" fillId="0" borderId="12" xfId="5" applyFont="1" applyBorder="1"/>
    <xf numFmtId="0" fontId="10" fillId="0" borderId="13" xfId="5" applyFont="1" applyBorder="1"/>
    <xf numFmtId="0" fontId="10" fillId="0" borderId="13" xfId="5" applyFont="1" applyBorder="1" applyAlignment="1">
      <alignment horizontal="center"/>
    </xf>
    <xf numFmtId="0" fontId="10" fillId="0" borderId="14" xfId="5" applyFont="1" applyBorder="1" applyAlignment="1">
      <alignment horizontal="center"/>
    </xf>
    <xf numFmtId="0" fontId="12" fillId="0" borderId="0" xfId="5" applyFont="1" applyBorder="1" applyAlignment="1">
      <alignment horizontal="center"/>
    </xf>
    <xf numFmtId="0" fontId="10" fillId="0" borderId="0" xfId="5" applyFont="1" applyAlignment="1">
      <alignment horizontal="right"/>
    </xf>
    <xf numFmtId="0" fontId="10" fillId="0" borderId="0" xfId="4" applyFont="1" applyBorder="1" applyAlignment="1">
      <alignment horizontal="center"/>
    </xf>
    <xf numFmtId="166" fontId="10" fillId="0" borderId="3" xfId="6" applyNumberFormat="1" applyFont="1" applyBorder="1" applyAlignment="1">
      <alignment horizontal="center"/>
    </xf>
    <xf numFmtId="0" fontId="4" fillId="0" borderId="0" xfId="4" applyFont="1"/>
    <xf numFmtId="0" fontId="4" fillId="0" borderId="0" xfId="4" applyFont="1" applyAlignment="1">
      <alignment horizontal="center"/>
    </xf>
    <xf numFmtId="0" fontId="4" fillId="0" borderId="0" xfId="4" applyFont="1" applyFill="1" applyAlignment="1">
      <alignment horizontal="center"/>
    </xf>
    <xf numFmtId="0" fontId="4" fillId="0" borderId="2" xfId="4" applyFont="1" applyBorder="1"/>
    <xf numFmtId="0" fontId="4" fillId="0" borderId="2" xfId="4" applyFont="1" applyBorder="1" applyAlignment="1">
      <alignment horizontal="center"/>
    </xf>
    <xf numFmtId="0" fontId="4" fillId="0" borderId="2" xfId="4" applyFont="1" applyFill="1" applyBorder="1" applyAlignment="1">
      <alignment horizontal="center"/>
    </xf>
    <xf numFmtId="0" fontId="4" fillId="0" borderId="0" xfId="4" applyFont="1" applyBorder="1"/>
    <xf numFmtId="0" fontId="4" fillId="0" borderId="0" xfId="4" applyFont="1" applyFill="1"/>
    <xf numFmtId="166" fontId="4" fillId="0" borderId="3" xfId="6" applyNumberFormat="1" applyFont="1" applyBorder="1"/>
    <xf numFmtId="166" fontId="4" fillId="0" borderId="0" xfId="6" applyNumberFormat="1" applyFont="1" applyAlignment="1">
      <alignment horizontal="right"/>
    </xf>
    <xf numFmtId="0" fontId="10" fillId="0" borderId="0" xfId="3" quotePrefix="1" applyNumberFormat="1" applyFont="1" applyFill="1" applyBorder="1" applyAlignment="1" applyProtection="1">
      <alignment horizontal="center" vertical="center"/>
      <protection locked="0"/>
    </xf>
    <xf numFmtId="0" fontId="10" fillId="0" borderId="0" xfId="3" applyNumberFormat="1" applyFont="1" applyFill="1" applyBorder="1" applyAlignment="1" applyProtection="1">
      <alignment horizontal="center" vertical="center"/>
      <protection locked="0"/>
    </xf>
    <xf numFmtId="166" fontId="10" fillId="0" borderId="3" xfId="6" applyNumberFormat="1" applyFont="1" applyFill="1" applyBorder="1" applyAlignment="1">
      <alignment horizontal="center"/>
    </xf>
    <xf numFmtId="0" fontId="4" fillId="0" borderId="0" xfId="4" applyFont="1" applyAlignment="1">
      <alignment horizontal="center" wrapText="1"/>
    </xf>
    <xf numFmtId="165" fontId="4" fillId="0" borderId="2" xfId="4" applyNumberFormat="1" applyFont="1" applyBorder="1" applyAlignment="1">
      <alignment horizontal="center"/>
    </xf>
    <xf numFmtId="0" fontId="4" fillId="0" borderId="0" xfId="4" applyFont="1" applyAlignment="1">
      <alignment horizontal="right"/>
    </xf>
    <xf numFmtId="0" fontId="4" fillId="0" borderId="0" xfId="5" applyFont="1"/>
    <xf numFmtId="166" fontId="3" fillId="0" borderId="0" xfId="1" applyNumberFormat="1"/>
    <xf numFmtId="167" fontId="6" fillId="0" borderId="0" xfId="2" applyNumberFormat="1" applyFont="1"/>
    <xf numFmtId="10" fontId="0" fillId="0" borderId="0" xfId="0" applyNumberFormat="1" applyFill="1"/>
    <xf numFmtId="166" fontId="0" fillId="0" borderId="0" xfId="77" applyNumberFormat="1" applyFont="1"/>
    <xf numFmtId="0" fontId="6" fillId="0" borderId="0" xfId="2" applyNumberFormat="1" applyFont="1"/>
    <xf numFmtId="167" fontId="6" fillId="0" borderId="0" xfId="2" applyNumberFormat="1" applyFont="1" applyBorder="1"/>
    <xf numFmtId="167" fontId="6" fillId="0" borderId="0" xfId="2" applyNumberFormat="1" applyFont="1" applyFill="1" applyBorder="1"/>
    <xf numFmtId="0" fontId="4" fillId="0" borderId="0" xfId="78" quotePrefix="1" applyFont="1" applyFill="1" applyAlignment="1">
      <alignment horizontal="left"/>
    </xf>
    <xf numFmtId="0" fontId="29" fillId="0" borderId="0" xfId="78" applyFill="1"/>
    <xf numFmtId="0" fontId="13" fillId="0" borderId="0" xfId="78" applyFont="1" applyFill="1"/>
    <xf numFmtId="0" fontId="29" fillId="0" borderId="0" xfId="78"/>
    <xf numFmtId="0" fontId="30" fillId="0" borderId="0" xfId="78" applyFont="1" applyAlignment="1">
      <alignment horizontal="center"/>
    </xf>
    <xf numFmtId="166" fontId="30" fillId="0" borderId="3" xfId="78" applyNumberFormat="1" applyFont="1" applyBorder="1"/>
    <xf numFmtId="167" fontId="0" fillId="0" borderId="0" xfId="79" applyNumberFormat="1" applyFont="1"/>
    <xf numFmtId="0" fontId="10" fillId="29" borderId="0" xfId="5" applyFont="1" applyFill="1" applyAlignment="1">
      <alignment horizontal="center"/>
    </xf>
    <xf numFmtId="167" fontId="10" fillId="0" borderId="0" xfId="7" applyNumberFormat="1" applyFont="1" applyFill="1" applyBorder="1" applyAlignment="1">
      <alignment horizontal="center"/>
    </xf>
    <xf numFmtId="166" fontId="10" fillId="0" borderId="0" xfId="6" applyNumberFormat="1" applyFont="1" applyBorder="1"/>
    <xf numFmtId="166" fontId="10" fillId="0" borderId="0" xfId="6" applyNumberFormat="1" applyFont="1"/>
    <xf numFmtId="167" fontId="10" fillId="0" borderId="0" xfId="7" applyNumberFormat="1" applyFont="1" applyAlignment="1">
      <alignment horizontal="center"/>
    </xf>
    <xf numFmtId="166" fontId="10" fillId="0" borderId="3" xfId="6" applyNumberFormat="1" applyFont="1" applyBorder="1"/>
    <xf numFmtId="166" fontId="10" fillId="0" borderId="0" xfId="6" applyNumberFormat="1" applyFont="1" applyFill="1" applyBorder="1" applyAlignment="1">
      <alignment horizontal="center"/>
    </xf>
    <xf numFmtId="167" fontId="0" fillId="0" borderId="0" xfId="7" applyNumberFormat="1" applyFont="1" applyBorder="1"/>
    <xf numFmtId="0" fontId="3" fillId="0" borderId="0" xfId="0" applyFont="1" applyFill="1" applyBorder="1"/>
    <xf numFmtId="0" fontId="3" fillId="0" borderId="0" xfId="0" applyFont="1" applyBorder="1"/>
    <xf numFmtId="0" fontId="33" fillId="0" borderId="0" xfId="0" applyFont="1" applyAlignment="1">
      <alignment horizontal="center"/>
    </xf>
    <xf numFmtId="0" fontId="3" fillId="0" borderId="0" xfId="0" applyFont="1"/>
    <xf numFmtId="0" fontId="3" fillId="0" borderId="0" xfId="4" applyFont="1"/>
    <xf numFmtId="166" fontId="3" fillId="0" borderId="0" xfId="1" applyNumberFormat="1" applyFont="1" applyFill="1" applyBorder="1"/>
    <xf numFmtId="0" fontId="3" fillId="0" borderId="0" xfId="0" applyFont="1" applyFill="1"/>
    <xf numFmtId="0" fontId="4" fillId="0" borderId="0" xfId="0" applyFont="1" applyFill="1" applyAlignment="1">
      <alignment horizontal="center" wrapText="1"/>
    </xf>
    <xf numFmtId="165" fontId="4" fillId="0" borderId="0" xfId="0" applyNumberFormat="1" applyFont="1" applyFill="1" applyBorder="1" applyAlignment="1">
      <alignment horizontal="center"/>
    </xf>
    <xf numFmtId="0" fontId="3" fillId="0" borderId="0" xfId="2" applyNumberFormat="1" applyFont="1"/>
    <xf numFmtId="167" fontId="0" fillId="0" borderId="0" xfId="79" applyNumberFormat="1" applyFont="1" applyFill="1"/>
    <xf numFmtId="17" fontId="4" fillId="0" borderId="0" xfId="4" quotePrefix="1" applyNumberFormat="1" applyFont="1" applyFill="1" applyAlignment="1">
      <alignment horizontal="center" wrapText="1"/>
    </xf>
    <xf numFmtId="0" fontId="4" fillId="0" borderId="0" xfId="4" applyFont="1" applyFill="1" applyBorder="1" applyAlignment="1">
      <alignment horizontal="center"/>
    </xf>
    <xf numFmtId="0" fontId="4" fillId="0" borderId="0" xfId="4" applyFont="1" applyBorder="1" applyAlignment="1">
      <alignment horizontal="center"/>
    </xf>
    <xf numFmtId="166" fontId="4" fillId="0" borderId="0" xfId="6" applyNumberFormat="1" applyFont="1" applyBorder="1"/>
    <xf numFmtId="0" fontId="3" fillId="0" borderId="0" xfId="4" applyFont="1" applyFill="1" applyBorder="1"/>
    <xf numFmtId="166" fontId="3" fillId="0" borderId="3" xfId="6" applyNumberFormat="1" applyFont="1" applyBorder="1"/>
    <xf numFmtId="166" fontId="3" fillId="0" borderId="0" xfId="6" applyNumberFormat="1" applyFont="1"/>
    <xf numFmtId="0" fontId="3" fillId="0" borderId="0" xfId="4" applyFont="1" applyAlignment="1">
      <alignment horizontal="right"/>
    </xf>
    <xf numFmtId="166" fontId="3" fillId="0" borderId="0" xfId="6" applyNumberFormat="1" applyFont="1" applyFill="1"/>
    <xf numFmtId="41" fontId="3" fillId="0" borderId="0" xfId="0" applyNumberFormat="1" applyFont="1" applyFill="1" applyAlignment="1">
      <alignment horizontal="center"/>
    </xf>
    <xf numFmtId="0" fontId="3" fillId="30" borderId="0" xfId="0" applyFont="1" applyFill="1" applyAlignment="1">
      <alignment horizontal="center"/>
    </xf>
    <xf numFmtId="166" fontId="3" fillId="0" borderId="0" xfId="1" applyNumberFormat="1" applyFont="1" applyAlignment="1"/>
    <xf numFmtId="0" fontId="3" fillId="0" borderId="0" xfId="4" quotePrefix="1" applyFont="1" applyFill="1"/>
    <xf numFmtId="41" fontId="3" fillId="0" borderId="0" xfId="4" applyNumberFormat="1" applyFont="1"/>
    <xf numFmtId="166" fontId="3" fillId="0" borderId="0" xfId="4" applyNumberFormat="1" applyFont="1"/>
    <xf numFmtId="166" fontId="3" fillId="0" borderId="0" xfId="178" applyNumberFormat="1" applyFont="1" applyFill="1"/>
    <xf numFmtId="0" fontId="10" fillId="28" borderId="0" xfId="5" applyFont="1" applyFill="1" applyAlignment="1">
      <alignment horizontal="centerContinuous"/>
    </xf>
    <xf numFmtId="166" fontId="3" fillId="0" borderId="3" xfId="6" applyNumberFormat="1" applyFont="1" applyFill="1" applyBorder="1"/>
    <xf numFmtId="43" fontId="3" fillId="0" borderId="0" xfId="4" applyNumberFormat="1" applyFont="1"/>
    <xf numFmtId="166" fontId="3" fillId="0" borderId="0" xfId="1" applyNumberFormat="1" applyFont="1"/>
    <xf numFmtId="166" fontId="3" fillId="0" borderId="0" xfId="1" applyNumberFormat="1" applyFont="1" applyFill="1"/>
    <xf numFmtId="41" fontId="3" fillId="0" borderId="0" xfId="245" applyNumberFormat="1" applyFont="1" applyFill="1" applyAlignment="1">
      <alignment horizontal="center"/>
    </xf>
    <xf numFmtId="165" fontId="4" fillId="0" borderId="2" xfId="0" applyNumberFormat="1" applyFont="1" applyFill="1" applyBorder="1" applyAlignment="1">
      <alignment horizontal="center"/>
    </xf>
    <xf numFmtId="17" fontId="3" fillId="0" borderId="0" xfId="0" applyNumberFormat="1" applyFont="1" applyFill="1"/>
    <xf numFmtId="166" fontId="3" fillId="0" borderId="0" xfId="0" applyNumberFormat="1" applyFont="1" applyFill="1"/>
    <xf numFmtId="0" fontId="3" fillId="0" borderId="2" xfId="0" applyFont="1" applyFill="1" applyBorder="1"/>
    <xf numFmtId="0" fontId="3" fillId="0" borderId="6" xfId="0" applyFont="1" applyFill="1" applyBorder="1"/>
    <xf numFmtId="166" fontId="3" fillId="0" borderId="6" xfId="1" applyNumberFormat="1" applyFont="1" applyFill="1" applyBorder="1"/>
    <xf numFmtId="166" fontId="3" fillId="0" borderId="3" xfId="1" applyNumberFormat="1" applyFont="1" applyFill="1" applyBorder="1"/>
    <xf numFmtId="166" fontId="3" fillId="0" borderId="5" xfId="1" applyNumberFormat="1" applyFont="1" applyFill="1" applyBorder="1"/>
    <xf numFmtId="166" fontId="3" fillId="0" borderId="4" xfId="1" applyNumberFormat="1" applyFont="1" applyFill="1" applyBorder="1"/>
    <xf numFmtId="167" fontId="6" fillId="0" borderId="0" xfId="2" applyNumberFormat="1" applyFont="1" applyFill="1"/>
    <xf numFmtId="0" fontId="4" fillId="0" borderId="0" xfId="0" applyFont="1" applyFill="1" applyAlignment="1">
      <alignment horizontal="centerContinuous"/>
    </xf>
    <xf numFmtId="165" fontId="4" fillId="0" borderId="0" xfId="0" applyNumberFormat="1" applyFont="1" applyFill="1" applyBorder="1"/>
    <xf numFmtId="0" fontId="3" fillId="0" borderId="0" xfId="0" quotePrefix="1" applyFont="1" applyFill="1"/>
    <xf numFmtId="166" fontId="3" fillId="0" borderId="0" xfId="1" quotePrefix="1" applyNumberFormat="1" applyFont="1" applyFill="1"/>
    <xf numFmtId="0" fontId="3" fillId="0" borderId="0" xfId="0" applyFont="1" applyFill="1" applyBorder="1" applyAlignment="1">
      <alignment horizontal="right"/>
    </xf>
    <xf numFmtId="166" fontId="3" fillId="0" borderId="0" xfId="0" applyNumberFormat="1" applyFont="1" applyFill="1" applyBorder="1"/>
    <xf numFmtId="0" fontId="3" fillId="0" borderId="0" xfId="4" applyFont="1" applyBorder="1"/>
    <xf numFmtId="0" fontId="3" fillId="0" borderId="2" xfId="4" applyFont="1" applyBorder="1"/>
    <xf numFmtId="0" fontId="3" fillId="0" borderId="2" xfId="4" applyFont="1" applyFill="1" applyBorder="1"/>
    <xf numFmtId="0" fontId="3" fillId="0" borderId="0" xfId="4" applyFont="1" applyAlignment="1">
      <alignment horizontal="left"/>
    </xf>
    <xf numFmtId="166" fontId="3" fillId="0" borderId="4" xfId="4" applyNumberFormat="1" applyFont="1" applyBorder="1"/>
    <xf numFmtId="166" fontId="3" fillId="0" borderId="0" xfId="6" applyNumberFormat="1" applyFont="1" applyBorder="1"/>
    <xf numFmtId="167" fontId="10" fillId="0" borderId="0" xfId="7" applyNumberFormat="1" applyFont="1" applyFill="1" applyAlignment="1">
      <alignment horizontal="center"/>
    </xf>
    <xf numFmtId="0" fontId="4" fillId="0" borderId="0" xfId="0" applyFont="1" applyFill="1" applyAlignment="1">
      <alignment horizontal="right"/>
    </xf>
    <xf numFmtId="166" fontId="4" fillId="0" borderId="5" xfId="0" applyNumberFormat="1" applyFont="1" applyFill="1" applyBorder="1"/>
    <xf numFmtId="166" fontId="4" fillId="0" borderId="0" xfId="1" applyNumberFormat="1" applyFont="1" applyFill="1" applyBorder="1"/>
    <xf numFmtId="166" fontId="3" fillId="0" borderId="0" xfId="0" applyNumberFormat="1" applyFont="1"/>
    <xf numFmtId="43" fontId="3" fillId="0" borderId="0" xfId="0" applyNumberFormat="1" applyFont="1"/>
    <xf numFmtId="0" fontId="3" fillId="0" borderId="2" xfId="0" applyFont="1" applyBorder="1"/>
    <xf numFmtId="164" fontId="3" fillId="0" borderId="0" xfId="0" applyNumberFormat="1" applyFont="1" applyFill="1"/>
    <xf numFmtId="167" fontId="3" fillId="0" borderId="0" xfId="2" applyNumberFormat="1" applyFont="1" applyFill="1"/>
    <xf numFmtId="43" fontId="3" fillId="0" borderId="3" xfId="1" applyFont="1" applyFill="1" applyBorder="1"/>
    <xf numFmtId="0" fontId="3" fillId="0" borderId="0" xfId="4" applyFont="1" applyFill="1"/>
    <xf numFmtId="167" fontId="3" fillId="0" borderId="0" xfId="2" applyNumberFormat="1" applyFont="1" applyFill="1" applyBorder="1"/>
    <xf numFmtId="166" fontId="3" fillId="0" borderId="0" xfId="4" applyNumberFormat="1" applyFont="1" applyBorder="1"/>
    <xf numFmtId="166" fontId="3" fillId="0" borderId="0" xfId="4" applyNumberFormat="1" applyFont="1" applyFill="1" applyBorder="1"/>
    <xf numFmtId="166" fontId="3" fillId="0" borderId="4" xfId="6" applyNumberFormat="1" applyFont="1" applyBorder="1"/>
    <xf numFmtId="166" fontId="3" fillId="0" borderId="4" xfId="6" applyNumberFormat="1" applyFont="1" applyFill="1" applyBorder="1"/>
    <xf numFmtId="166" fontId="3" fillId="0" borderId="0" xfId="4" applyNumberFormat="1" applyFont="1" applyFill="1"/>
    <xf numFmtId="167" fontId="10" fillId="0" borderId="0" xfId="2" applyNumberFormat="1" applyFont="1" applyFill="1" applyBorder="1" applyAlignment="1">
      <alignment horizontal="center"/>
    </xf>
    <xf numFmtId="0" fontId="11" fillId="0" borderId="0" xfId="5" applyFont="1" applyBorder="1" applyAlignment="1">
      <alignment horizontal="center"/>
    </xf>
    <xf numFmtId="0" fontId="11" fillId="0" borderId="0" xfId="5" applyFont="1" applyBorder="1" applyAlignment="1">
      <alignment horizontal="right"/>
    </xf>
    <xf numFmtId="165" fontId="4" fillId="0" borderId="21" xfId="0" applyNumberFormat="1" applyFont="1" applyFill="1" applyBorder="1" applyAlignment="1">
      <alignment horizontal="center" wrapText="1"/>
    </xf>
    <xf numFmtId="165" fontId="4" fillId="0" borderId="22" xfId="0" applyNumberFormat="1" applyFont="1" applyFill="1" applyBorder="1" applyAlignment="1">
      <alignment horizontal="center" wrapText="1"/>
    </xf>
    <xf numFmtId="0" fontId="10" fillId="28" borderId="0" xfId="5" applyFont="1" applyFill="1" applyAlignment="1">
      <alignment horizontal="center"/>
    </xf>
    <xf numFmtId="0" fontId="4" fillId="0" borderId="21" xfId="0" applyFont="1" applyFill="1" applyBorder="1" applyAlignment="1">
      <alignment horizontal="center" wrapText="1"/>
    </xf>
    <xf numFmtId="0" fontId="4" fillId="0" borderId="22" xfId="0" applyFont="1" applyFill="1" applyBorder="1" applyAlignment="1">
      <alignment horizontal="center" wrapText="1"/>
    </xf>
  </cellXfs>
  <cellStyles count="253">
    <cellStyle name="Comma" xfId="1" builtinId="3"/>
    <cellStyle name="Comma  - Style1" xfId="8"/>
    <cellStyle name="Comma  - Style1 2" xfId="180"/>
    <cellStyle name="Comma  - Style2" xfId="9"/>
    <cellStyle name="Comma  - Style2 2" xfId="181"/>
    <cellStyle name="Comma  - Style3" xfId="10"/>
    <cellStyle name="Comma  - Style3 2" xfId="182"/>
    <cellStyle name="Comma  - Style4" xfId="11"/>
    <cellStyle name="Comma  - Style4 2" xfId="183"/>
    <cellStyle name="Comma  - Style5" xfId="12"/>
    <cellStyle name="Comma  - Style5 2" xfId="184"/>
    <cellStyle name="Comma  - Style6" xfId="13"/>
    <cellStyle name="Comma  - Style6 2" xfId="185"/>
    <cellStyle name="Comma  - Style7" xfId="14"/>
    <cellStyle name="Comma  - Style7 2" xfId="186"/>
    <cellStyle name="Comma  - Style8" xfId="15"/>
    <cellStyle name="Comma  - Style8 2" xfId="187"/>
    <cellStyle name="Comma [0] 2" xfId="80"/>
    <cellStyle name="Comma [0] 2 2" xfId="207"/>
    <cellStyle name="Comma 2" xfId="6"/>
    <cellStyle name="Comma 2 2" xfId="178"/>
    <cellStyle name="Comma 3" xfId="77"/>
    <cellStyle name="Comma 3 2" xfId="247"/>
    <cellStyle name="Comma 4" xfId="175"/>
    <cellStyle name="Comma 4 2" xfId="249"/>
    <cellStyle name="Comma 5" xfId="204"/>
    <cellStyle name="Comma 5 2" xfId="252"/>
    <cellStyle name="Comma0" xfId="16"/>
    <cellStyle name="Currency No Comma" xfId="17"/>
    <cellStyle name="Currency0" xfId="18"/>
    <cellStyle name="Date" xfId="19"/>
    <cellStyle name="Fixed" xfId="20"/>
    <cellStyle name="Grey" xfId="21"/>
    <cellStyle name="Grey 2" xfId="188"/>
    <cellStyle name="header" xfId="22"/>
    <cellStyle name="Header1" xfId="23"/>
    <cellStyle name="Header2" xfId="24"/>
    <cellStyle name="Input [yellow]" xfId="25"/>
    <cellStyle name="Input [yellow] 2" xfId="189"/>
    <cellStyle name="MCP" xfId="26"/>
    <cellStyle name="nONE" xfId="27"/>
    <cellStyle name="noninput" xfId="28"/>
    <cellStyle name="noninput 2" xfId="190"/>
    <cellStyle name="Normal" xfId="0" builtinId="0"/>
    <cellStyle name="Normal - Style1" xfId="29"/>
    <cellStyle name="Normal - Style1 2" xfId="191"/>
    <cellStyle name="Normal 2" xfId="4"/>
    <cellStyle name="Normal 2 2" xfId="177"/>
    <cellStyle name="Normal 2 3" xfId="242"/>
    <cellStyle name="Normal 2 4" xfId="244"/>
    <cellStyle name="Normal 3" xfId="76"/>
    <cellStyle name="Normal 3 2" xfId="243"/>
    <cellStyle name="Normal 3 3" xfId="246"/>
    <cellStyle name="Normal 4" xfId="81"/>
    <cellStyle name="Normal 4 2" xfId="208"/>
    <cellStyle name="Normal 5" xfId="78"/>
    <cellStyle name="Normal 5 2" xfId="248"/>
    <cellStyle name="Normal 6" xfId="241"/>
    <cellStyle name="Normal 7" xfId="245"/>
    <cellStyle name="Normal_Copy of File50007" xfId="5"/>
    <cellStyle name="Password" xfId="30"/>
    <cellStyle name="Percent" xfId="2" builtinId="5"/>
    <cellStyle name="Percent [2]" xfId="31"/>
    <cellStyle name="Percent [2] 2" xfId="192"/>
    <cellStyle name="Percent 2" xfId="7"/>
    <cellStyle name="Percent 2 2" xfId="179"/>
    <cellStyle name="Percent 3" xfId="79"/>
    <cellStyle name="Percent 4" xfId="176"/>
    <cellStyle name="Percent 4 2" xfId="250"/>
    <cellStyle name="Percent 5" xfId="203"/>
    <cellStyle name="Percent 5 2" xfId="251"/>
    <cellStyle name="SAPBEXaggData" xfId="32"/>
    <cellStyle name="SAPBEXaggDataEmph" xfId="33"/>
    <cellStyle name="SAPBEXaggItem" xfId="34"/>
    <cellStyle name="SAPBEXaggItem 2" xfId="82"/>
    <cellStyle name="SAPBEXaggItem 3" xfId="83"/>
    <cellStyle name="SAPBEXaggItem 4" xfId="84"/>
    <cellStyle name="SAPBEXaggItem 5" xfId="85"/>
    <cellStyle name="SAPBEXaggItem 6" xfId="86"/>
    <cellStyle name="SAPBEXaggItem_Copy of xSAPtemp5457" xfId="87"/>
    <cellStyle name="SAPBEXaggItemX" xfId="35"/>
    <cellStyle name="SAPBEXchaText" xfId="36"/>
    <cellStyle name="SAPBEXchaText 2" xfId="88"/>
    <cellStyle name="SAPBEXchaText 3" xfId="89"/>
    <cellStyle name="SAPBEXchaText 4" xfId="90"/>
    <cellStyle name="SAPBEXchaText 5" xfId="91"/>
    <cellStyle name="SAPBEXchaText 6" xfId="92"/>
    <cellStyle name="SAPBEXchaText_Copy of xSAPtemp5457" xfId="93"/>
    <cellStyle name="SAPBEXexcBad7" xfId="37"/>
    <cellStyle name="SAPBEXexcBad8" xfId="38"/>
    <cellStyle name="SAPBEXexcBad9" xfId="39"/>
    <cellStyle name="SAPBEXexcCritical4" xfId="40"/>
    <cellStyle name="SAPBEXexcCritical5" xfId="41"/>
    <cellStyle name="SAPBEXexcCritical6" xfId="42"/>
    <cellStyle name="SAPBEXexcGood1" xfId="43"/>
    <cellStyle name="SAPBEXexcGood2" xfId="44"/>
    <cellStyle name="SAPBEXexcGood3" xfId="45"/>
    <cellStyle name="SAPBEXfilterDrill" xfId="46"/>
    <cellStyle name="SAPBEXfilterItem" xfId="47"/>
    <cellStyle name="SAPBEXfilterItem 2" xfId="94"/>
    <cellStyle name="SAPBEXfilterItem 3" xfId="95"/>
    <cellStyle name="SAPBEXfilterItem 4" xfId="96"/>
    <cellStyle name="SAPBEXfilterItem 5" xfId="97"/>
    <cellStyle name="SAPBEXfilterItem 6" xfId="98"/>
    <cellStyle name="SAPBEXfilterItem_Copy of xSAPtemp5457" xfId="99"/>
    <cellStyle name="SAPBEXfilterText" xfId="48"/>
    <cellStyle name="SAPBEXfilterText 2" xfId="100"/>
    <cellStyle name="SAPBEXfilterText 3" xfId="101"/>
    <cellStyle name="SAPBEXfilterText 4" xfId="102"/>
    <cellStyle name="SAPBEXfilterText 5" xfId="103"/>
    <cellStyle name="SAPBEXformats" xfId="49"/>
    <cellStyle name="SAPBEXheaderItem" xfId="50"/>
    <cellStyle name="SAPBEXheaderItem 2" xfId="104"/>
    <cellStyle name="SAPBEXheaderItem 3" xfId="105"/>
    <cellStyle name="SAPBEXheaderItem 4" xfId="106"/>
    <cellStyle name="SAPBEXheaderItem 5" xfId="107"/>
    <cellStyle name="SAPBEXheaderItem 6" xfId="108"/>
    <cellStyle name="SAPBEXheaderItem 7" xfId="109"/>
    <cellStyle name="SAPBEXheaderItem_Copy of xSAPtemp5457" xfId="110"/>
    <cellStyle name="SAPBEXheaderText" xfId="51"/>
    <cellStyle name="SAPBEXheaderText 2" xfId="111"/>
    <cellStyle name="SAPBEXheaderText 3" xfId="112"/>
    <cellStyle name="SAPBEXheaderText 4" xfId="113"/>
    <cellStyle name="SAPBEXheaderText 5" xfId="114"/>
    <cellStyle name="SAPBEXheaderText 6" xfId="115"/>
    <cellStyle name="SAPBEXheaderText 7" xfId="116"/>
    <cellStyle name="SAPBEXheaderText_Copy of xSAPtemp5457" xfId="117"/>
    <cellStyle name="SAPBEXHLevel0" xfId="52"/>
    <cellStyle name="SAPBEXHLevel0 2" xfId="118"/>
    <cellStyle name="SAPBEXHLevel0 2 2" xfId="209"/>
    <cellStyle name="SAPBEXHLevel0 3" xfId="119"/>
    <cellStyle name="SAPBEXHLevel0 3 2" xfId="210"/>
    <cellStyle name="SAPBEXHLevel0 4" xfId="120"/>
    <cellStyle name="SAPBEXHLevel0 4 2" xfId="211"/>
    <cellStyle name="SAPBEXHLevel0 5" xfId="121"/>
    <cellStyle name="SAPBEXHLevel0 5 2" xfId="212"/>
    <cellStyle name="SAPBEXHLevel0 6" xfId="193"/>
    <cellStyle name="SAPBEXHLevel0X" xfId="53"/>
    <cellStyle name="SAPBEXHLevel0X 2" xfId="122"/>
    <cellStyle name="SAPBEXHLevel0X 2 2" xfId="213"/>
    <cellStyle name="SAPBEXHLevel0X 3" xfId="123"/>
    <cellStyle name="SAPBEXHLevel0X 3 2" xfId="214"/>
    <cellStyle name="SAPBEXHLevel0X 4" xfId="124"/>
    <cellStyle name="SAPBEXHLevel0X 4 2" xfId="215"/>
    <cellStyle name="SAPBEXHLevel0X 5" xfId="125"/>
    <cellStyle name="SAPBEXHLevel0X 5 2" xfId="216"/>
    <cellStyle name="SAPBEXHLevel0X 6" xfId="194"/>
    <cellStyle name="SAPBEXHLevel1" xfId="54"/>
    <cellStyle name="SAPBEXHLevel1 2" xfId="126"/>
    <cellStyle name="SAPBEXHLevel1 2 2" xfId="217"/>
    <cellStyle name="SAPBEXHLevel1 3" xfId="127"/>
    <cellStyle name="SAPBEXHLevel1 3 2" xfId="218"/>
    <cellStyle name="SAPBEXHLevel1 4" xfId="128"/>
    <cellStyle name="SAPBEXHLevel1 4 2" xfId="219"/>
    <cellStyle name="SAPBEXHLevel1 5" xfId="129"/>
    <cellStyle name="SAPBEXHLevel1 5 2" xfId="220"/>
    <cellStyle name="SAPBEXHLevel1 6" xfId="195"/>
    <cellStyle name="SAPBEXHLevel1X" xfId="55"/>
    <cellStyle name="SAPBEXHLevel1X 2" xfId="130"/>
    <cellStyle name="SAPBEXHLevel1X 2 2" xfId="221"/>
    <cellStyle name="SAPBEXHLevel1X 3" xfId="131"/>
    <cellStyle name="SAPBEXHLevel1X 3 2" xfId="222"/>
    <cellStyle name="SAPBEXHLevel1X 4" xfId="132"/>
    <cellStyle name="SAPBEXHLevel1X 4 2" xfId="223"/>
    <cellStyle name="SAPBEXHLevel1X 5" xfId="133"/>
    <cellStyle name="SAPBEXHLevel1X 5 2" xfId="224"/>
    <cellStyle name="SAPBEXHLevel1X 6" xfId="196"/>
    <cellStyle name="SAPBEXHLevel2" xfId="56"/>
    <cellStyle name="SAPBEXHLevel2 2" xfId="134"/>
    <cellStyle name="SAPBEXHLevel2 2 2" xfId="225"/>
    <cellStyle name="SAPBEXHLevel2 3" xfId="135"/>
    <cellStyle name="SAPBEXHLevel2 3 2" xfId="226"/>
    <cellStyle name="SAPBEXHLevel2 4" xfId="136"/>
    <cellStyle name="SAPBEXHLevel2 4 2" xfId="227"/>
    <cellStyle name="SAPBEXHLevel2 5" xfId="137"/>
    <cellStyle name="SAPBEXHLevel2 5 2" xfId="228"/>
    <cellStyle name="SAPBEXHLevel2 6" xfId="197"/>
    <cellStyle name="SAPBEXHLevel2X" xfId="57"/>
    <cellStyle name="SAPBEXHLevel2X 2" xfId="138"/>
    <cellStyle name="SAPBEXHLevel2X 2 2" xfId="229"/>
    <cellStyle name="SAPBEXHLevel2X 3" xfId="139"/>
    <cellStyle name="SAPBEXHLevel2X 3 2" xfId="230"/>
    <cellStyle name="SAPBEXHLevel2X 4" xfId="140"/>
    <cellStyle name="SAPBEXHLevel2X 4 2" xfId="231"/>
    <cellStyle name="SAPBEXHLevel2X 5" xfId="141"/>
    <cellStyle name="SAPBEXHLevel2X 5 2" xfId="232"/>
    <cellStyle name="SAPBEXHLevel2X 6" xfId="198"/>
    <cellStyle name="SAPBEXHLevel3" xfId="58"/>
    <cellStyle name="SAPBEXHLevel3 2" xfId="142"/>
    <cellStyle name="SAPBEXHLevel3 2 2" xfId="233"/>
    <cellStyle name="SAPBEXHLevel3 3" xfId="143"/>
    <cellStyle name="SAPBEXHLevel3 3 2" xfId="234"/>
    <cellStyle name="SAPBEXHLevel3 4" xfId="144"/>
    <cellStyle name="SAPBEXHLevel3 4 2" xfId="235"/>
    <cellStyle name="SAPBEXHLevel3 5" xfId="145"/>
    <cellStyle name="SAPBEXHLevel3 5 2" xfId="236"/>
    <cellStyle name="SAPBEXHLevel3 6" xfId="199"/>
    <cellStyle name="SAPBEXHLevel3X" xfId="59"/>
    <cellStyle name="SAPBEXHLevel3X 2" xfId="146"/>
    <cellStyle name="SAPBEXHLevel3X 2 2" xfId="237"/>
    <cellStyle name="SAPBEXHLevel3X 3" xfId="147"/>
    <cellStyle name="SAPBEXHLevel3X 3 2" xfId="238"/>
    <cellStyle name="SAPBEXHLevel3X 4" xfId="148"/>
    <cellStyle name="SAPBEXHLevel3X 4 2" xfId="239"/>
    <cellStyle name="SAPBEXHLevel3X 5" xfId="149"/>
    <cellStyle name="SAPBEXHLevel3X 5 2" xfId="240"/>
    <cellStyle name="SAPBEXHLevel3X 6" xfId="200"/>
    <cellStyle name="SAPBEXresData" xfId="60"/>
    <cellStyle name="SAPBEXresDataEmph" xfId="61"/>
    <cellStyle name="SAPBEXresItem" xfId="62"/>
    <cellStyle name="SAPBEXresItemX" xfId="63"/>
    <cellStyle name="SAPBEXstdData" xfId="64"/>
    <cellStyle name="SAPBEXstdData 2" xfId="150"/>
    <cellStyle name="SAPBEXstdData 3" xfId="151"/>
    <cellStyle name="SAPBEXstdData 4" xfId="152"/>
    <cellStyle name="SAPBEXstdData 5" xfId="153"/>
    <cellStyle name="SAPBEXstdData 6" xfId="154"/>
    <cellStyle name="SAPBEXstdData_Copy of xSAPtemp5457" xfId="155"/>
    <cellStyle name="SAPBEXstdDataEmph" xfId="65"/>
    <cellStyle name="SAPBEXstdItem" xfId="3"/>
    <cellStyle name="SAPBEXstdItem 2" xfId="156"/>
    <cellStyle name="SAPBEXstdItem 3" xfId="157"/>
    <cellStyle name="SAPBEXstdItem 4" xfId="158"/>
    <cellStyle name="SAPBEXstdItem 5" xfId="159"/>
    <cellStyle name="SAPBEXstdItem 6" xfId="160"/>
    <cellStyle name="SAPBEXstdItem_Copy of xSAPtemp5457" xfId="161"/>
    <cellStyle name="SAPBEXstdItemX" xfId="66"/>
    <cellStyle name="SAPBEXstdItemX 2" xfId="162"/>
    <cellStyle name="SAPBEXstdItemX 3" xfId="163"/>
    <cellStyle name="SAPBEXstdItemX 4" xfId="164"/>
    <cellStyle name="SAPBEXstdItemX 5" xfId="165"/>
    <cellStyle name="SAPBEXstdItemX 6" xfId="166"/>
    <cellStyle name="SAPBEXstdItemX_Copy of xSAPtemp5457" xfId="167"/>
    <cellStyle name="SAPBEXtitle" xfId="67"/>
    <cellStyle name="SAPBEXtitle 2" xfId="168"/>
    <cellStyle name="SAPBEXtitle 3" xfId="169"/>
    <cellStyle name="SAPBEXtitle 4" xfId="170"/>
    <cellStyle name="SAPBEXtitle 5" xfId="171"/>
    <cellStyle name="SAPBEXtitle 6" xfId="172"/>
    <cellStyle name="SAPBEXtitle 7" xfId="173"/>
    <cellStyle name="SAPBEXtitle_Copy of xSAPtemp5457" xfId="174"/>
    <cellStyle name="SAPBEXundefined" xfId="68"/>
    <cellStyle name="SAPBEXundefined 2" xfId="201"/>
    <cellStyle name="Style 27" xfId="69"/>
    <cellStyle name="Style 27 2" xfId="202"/>
    <cellStyle name="Style 35" xfId="70"/>
    <cellStyle name="Style 36" xfId="71"/>
    <cellStyle name="Titles" xfId="72"/>
    <cellStyle name="Unprot" xfId="73"/>
    <cellStyle name="Unprot 2" xfId="205"/>
    <cellStyle name="Unprot$" xfId="74"/>
    <cellStyle name="Unprot$ 2" xfId="206"/>
    <cellStyle name="Unprotect" xfId="75"/>
  </cellStyles>
  <dxfs count="8">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s>
  <tableStyles count="0" defaultTableStyle="TableStyleMedium9" defaultPivotStyle="PivotStyleLight16"/>
  <colors>
    <mruColors>
      <color rgb="FFFFFF99"/>
      <color rgb="FF0000FF"/>
      <color rgb="FF00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s>
</file>

<file path=xl/drawings/drawing1.xml><?xml version="1.0" encoding="utf-8"?>
<xdr:wsDr xmlns:xdr="http://schemas.openxmlformats.org/drawingml/2006/spreadsheetDrawing" xmlns:a="http://schemas.openxmlformats.org/drawingml/2006/main">
  <xdr:twoCellAnchor>
    <xdr:from>
      <xdr:col>0</xdr:col>
      <xdr:colOff>114300</xdr:colOff>
      <xdr:row>59</xdr:row>
      <xdr:rowOff>76200</xdr:rowOff>
    </xdr:from>
    <xdr:to>
      <xdr:col>11</xdr:col>
      <xdr:colOff>438150</xdr:colOff>
      <xdr:row>67</xdr:row>
      <xdr:rowOff>47625</xdr:rowOff>
    </xdr:to>
    <xdr:sp macro="" textlink="">
      <xdr:nvSpPr>
        <xdr:cNvPr id="2" name="Text 12"/>
        <xdr:cNvSpPr txBox="1">
          <a:spLocks noChangeArrowheads="1"/>
        </xdr:cNvSpPr>
      </xdr:nvSpPr>
      <xdr:spPr bwMode="auto">
        <a:xfrm>
          <a:off x="114300" y="8153400"/>
          <a:ext cx="6762750" cy="1190625"/>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900" b="0" i="0" strike="noStrike">
              <a:solidFill>
                <a:srgbClr val="000000"/>
              </a:solidFill>
              <a:latin typeface="Arial"/>
              <a:cs typeface="Arial"/>
            </a:rPr>
            <a:t>Depreciation expense is walked forward to the test period ending June 2015. This adjustment reflects the incremental depreciation expense due to plant additions, net of retirements as reflected in adjustment no. 8.6.  The</a:t>
          </a:r>
          <a:r>
            <a:rPr lang="en-US" sz="900" b="0" i="0" strike="noStrike" baseline="0">
              <a:solidFill>
                <a:srgbClr val="000000"/>
              </a:solidFill>
              <a:latin typeface="Arial"/>
              <a:cs typeface="Arial"/>
            </a:rPr>
            <a:t> new depreciation rates are reflected starting January 2014. This adjustment doesn't reflect the excess reserve giveback.</a:t>
          </a:r>
          <a:endParaRPr lang="en-US" sz="900" b="0" i="0" strike="noStrike">
            <a:solidFill>
              <a:srgbClr val="000000"/>
            </a:solidFill>
            <a:latin typeface="Arial"/>
            <a:cs typeface="Arial"/>
          </a:endParaRPr>
        </a:p>
        <a:p>
          <a:pPr algn="l" rtl="0">
            <a:defRPr sz="1000"/>
          </a:pPr>
          <a:endParaRPr lang="en-US" sz="900" b="0" i="0" strike="noStrike">
            <a:solidFill>
              <a:srgbClr val="000000"/>
            </a:solidFill>
            <a:latin typeface="Arial"/>
            <a:cs typeface="Arial"/>
          </a:endParaRPr>
        </a:p>
        <a:p>
          <a:pPr algn="l" rtl="0">
            <a:defRPr sz="1000"/>
          </a:pPr>
          <a:endParaRPr lang="en-US" sz="900" b="0" i="0" strike="noStrike">
            <a:solidFill>
              <a:srgbClr val="000000"/>
            </a:solidFill>
            <a:latin typeface="Arial"/>
            <a:cs typeface="Arial"/>
          </a:endParaRPr>
        </a:p>
        <a:p>
          <a:pPr algn="l" rtl="0">
            <a:defRPr sz="1000"/>
          </a:pPr>
          <a:endParaRPr lang="en-US" sz="900" b="0" i="0" strike="noStrike">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54</xdr:row>
      <xdr:rowOff>76200</xdr:rowOff>
    </xdr:from>
    <xdr:to>
      <xdr:col>11</xdr:col>
      <xdr:colOff>438150</xdr:colOff>
      <xdr:row>62</xdr:row>
      <xdr:rowOff>47625</xdr:rowOff>
    </xdr:to>
    <xdr:sp macro="" textlink="">
      <xdr:nvSpPr>
        <xdr:cNvPr id="2" name="Text 12"/>
        <xdr:cNvSpPr txBox="1">
          <a:spLocks noChangeArrowheads="1"/>
        </xdr:cNvSpPr>
      </xdr:nvSpPr>
      <xdr:spPr bwMode="auto">
        <a:xfrm>
          <a:off x="114300" y="8153400"/>
          <a:ext cx="6762750" cy="1190625"/>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900" b="0" i="0" strike="noStrike">
              <a:solidFill>
                <a:srgbClr val="000000"/>
              </a:solidFill>
              <a:latin typeface="Arial"/>
              <a:cs typeface="Arial"/>
            </a:rPr>
            <a:t>Amortization expense is walked forward to the test period ending June 2015. This adjustment reflects the incremental amortization expense due to plant additions, net of retirements as reflected in adjustment no. 8.6.    </a:t>
          </a:r>
        </a:p>
        <a:p>
          <a:pPr algn="l" rtl="0">
            <a:defRPr sz="1000"/>
          </a:pPr>
          <a:endParaRPr lang="en-US" sz="900" b="0" i="0" strike="noStrike">
            <a:solidFill>
              <a:srgbClr val="000000"/>
            </a:solidFill>
            <a:latin typeface="Arial"/>
            <a:cs typeface="Arial"/>
          </a:endParaRPr>
        </a:p>
        <a:p>
          <a:pPr algn="l" rtl="0">
            <a:defRPr sz="1000"/>
          </a:pPr>
          <a:endParaRPr lang="en-US" sz="900" b="0" i="0" strike="noStrike">
            <a:solidFill>
              <a:srgbClr val="000000"/>
            </a:solidFill>
            <a:latin typeface="Arial"/>
            <a:cs typeface="Arial"/>
          </a:endParaRPr>
        </a:p>
        <a:p>
          <a:pPr algn="l" rtl="0">
            <a:defRPr sz="1000"/>
          </a:pPr>
          <a:endParaRPr lang="en-US" sz="9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59</xdr:row>
      <xdr:rowOff>76200</xdr:rowOff>
    </xdr:from>
    <xdr:to>
      <xdr:col>11</xdr:col>
      <xdr:colOff>438150</xdr:colOff>
      <xdr:row>67</xdr:row>
      <xdr:rowOff>47625</xdr:rowOff>
    </xdr:to>
    <xdr:sp macro="" textlink="">
      <xdr:nvSpPr>
        <xdr:cNvPr id="2" name="Text 12"/>
        <xdr:cNvSpPr txBox="1">
          <a:spLocks noChangeArrowheads="1"/>
        </xdr:cNvSpPr>
      </xdr:nvSpPr>
      <xdr:spPr bwMode="auto">
        <a:xfrm>
          <a:off x="114300" y="8153400"/>
          <a:ext cx="6762750" cy="1190625"/>
        </a:xfrm>
        <a:prstGeom prst="rect">
          <a:avLst/>
        </a:prstGeom>
        <a:solidFill>
          <a:srgbClr val="FFFFFF"/>
        </a:solidFill>
        <a:ln w="1">
          <a:noFill/>
          <a:miter lim="800000"/>
          <a:headEnd/>
          <a:tailEnd/>
        </a:ln>
      </xdr:spPr>
      <xdr:txBody>
        <a:bodyPr vertOverflow="clip" wrap="square" lIns="27432" tIns="18288" rIns="0" bIns="0" anchor="t" upright="1"/>
        <a:lstStyle/>
        <a:p>
          <a:pPr rtl="0"/>
          <a:r>
            <a:rPr lang="en-US" sz="900" b="0" i="0">
              <a:latin typeface="Arial" pitchFamily="34" charset="0"/>
              <a:ea typeface="+mn-ea"/>
              <a:cs typeface="Arial" pitchFamily="34" charset="0"/>
            </a:rPr>
            <a:t>This adjustment steps forward the depreciation reserve through the test period using monthly depreciation expense and plant retirements. This adjustment reflects the 13 month average methodology used for including electric plant in service items in rate base.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53</xdr:row>
      <xdr:rowOff>76200</xdr:rowOff>
    </xdr:from>
    <xdr:to>
      <xdr:col>11</xdr:col>
      <xdr:colOff>438150</xdr:colOff>
      <xdr:row>61</xdr:row>
      <xdr:rowOff>47625</xdr:rowOff>
    </xdr:to>
    <xdr:sp macro="" textlink="">
      <xdr:nvSpPr>
        <xdr:cNvPr id="2" name="Text 12"/>
        <xdr:cNvSpPr txBox="1">
          <a:spLocks noChangeArrowheads="1"/>
        </xdr:cNvSpPr>
      </xdr:nvSpPr>
      <xdr:spPr bwMode="auto">
        <a:xfrm>
          <a:off x="114300" y="8001000"/>
          <a:ext cx="6762750" cy="1190625"/>
        </a:xfrm>
        <a:prstGeom prst="rect">
          <a:avLst/>
        </a:prstGeom>
        <a:solidFill>
          <a:srgbClr val="FFFFFF"/>
        </a:solidFill>
        <a:ln w="1">
          <a:noFill/>
          <a:miter lim="800000"/>
          <a:headEnd/>
          <a:tailEnd/>
        </a:ln>
      </xdr:spPr>
      <xdr:txBody>
        <a:bodyPr vertOverflow="clip" wrap="square" lIns="27432" tIns="18288" rIns="0" bIns="0" anchor="t" upright="1"/>
        <a:lstStyle/>
        <a:p>
          <a:pPr rtl="0"/>
          <a:r>
            <a:rPr lang="en-US" sz="900" b="0" i="0">
              <a:latin typeface="Arial" pitchFamily="34" charset="0"/>
              <a:ea typeface="+mn-ea"/>
              <a:cs typeface="Arial" pitchFamily="34" charset="0"/>
            </a:rPr>
            <a:t>This adjustment steps forward the depreciation reserve through the test period using monthly depreciation expense and plant retirements. This adjustment reflects the 13 month average methodology used for including electric plant in service items in rate base.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SHR02\PD\SLREG1\ARCHIVE\2007\SEMI%20Dec%202007\8%20-%20Rate%20Base\Misc%20Rate%20Base\M&amp;S%20Analysis\Total%20Company%203%2020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DOWS\TEMP\Attachmen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STRATMKT\Dsmmkt\Arnold\Amortization%20Schedules\WZAMT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ACCTNG\RegulatoryAcctg-Rptg\REGULATORY%20ACCOUNTING\Depreciation%20Study\2012\State%20Filings%20-%20Stipulations\Approved\Pacificorp%202013%20Depr%20Schedules%20-%20Final%20Settlement%20August%2021%2020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Joanne\SAP\RC_CCvlooku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p17149\Local%20Settings\Temporary%20Internet%20Files\OLK7\WA%20SB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ACCTNG\RegulatoryAcctg-Rptg\REGULATORY%20ACCOUNTING\Depreciation%20Study\2012\State%20Filings%20-%20Stipulations\Depreciation%20Entries%20Required.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Mydocuments1\DEPRATES\Composite%20Depreciation%20Rates%20(WA%20GRC)at%20June%202012_Updated%20Henry%207-24-13(with%20Kent%20Correctio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p09247\Local%20Settings\Temporary%20Internet%20Files\Content.Outlook\YA2M27IX\Depreciation%20Rates%20Dec%202011%20For%20Regulatio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LREG1\ARCHIVE\2000\Oregon%20SB1149\CA%20Removed\1999%20RFM%20(CA%20and%20Centralia%20Remove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WINDOWS\TEMP\RECOV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SHR02\PD\SLREG1\ARCHIVE\2006\SEMI%20Mar%202006\Tab%20%234%20-%20O&amp;M\Affiliate%20Management%20Fee%20Commitment\MGMT%20FEE%20ACTUALS%20FY%202001%20thru%2020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cec\2004_05\Actuals\09_December%2004\PPW%20CEC_Board\CEC%20Meeting\02_03_Financial%20Results%20vs%20Budg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700-22\B%20Rev%20Req%20Info\B.4\Attach%20R746-700-22.B.4\Rate%20Base%20Templates\Tab%208PT%20-%20Rate%20Base%20Template%20UT%20GRC%20Jun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700-22\B%20Rev%20Req%20Info\B.4\Attach%20R746-700-22.B.4\Rate%20Base%20Templates\8.7PT%20Plant%20Retirements%20Calculation%20UT%20GRC%20Jun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SHR02\PD\SLREG1\ARCHIVE\2006\0306%20SEMI\Tab%20%238%20-%20Rate%20Base\Major%20Plant%20Additions\Major%20Plant%20Addition%20Adjust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lcshrn102\SHR02\PD\SLREG1\ARCHIVE\2007\0808%20WY%20GRC\8%20-%20Rate%20Base\WY%20Aug08%20GRC%20-%20Plant%20Balances_Additions_Retirements_Depr%20Exp%20at%20Dec07%20and%20Dec08%20(Updated%20for%20Goodnoe)%205-22-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oups\SLREG1\ARCHIVE\2005\Wyoming%20GRC\SEPT%202006\Models\JAM%20-%20WY%20Sep%202006%20GR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oups\SLREG1\ARCHIVE\2004\Balanced%20Scorecard\2005%20Comparisons\ROE%20-%20Q3\Bus%20U%20Comparisons\2005%20Run%20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TEMP\RAM%20Mar%2020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SHR02\PD\SLREG1\ARCHIVE\2007\SEMI%20Dec%202007\8%20-%20Rate%20Base\Misc%20Rate%20Base\8.7%20-%20Misc%20Rate%20Base%20Adjustment%20-%20BE%20Avg.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Jan"/>
    </sheetNames>
    <sheetDataSet>
      <sheetData sheetId="0"/>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refreshError="1"/>
      <sheetData sheetId="1" refreshError="1"/>
      <sheetData sheetId="2" refreshError="1"/>
      <sheetData sheetId="3" refreshError="1"/>
      <sheetData sheetId="4" refreshError="1"/>
      <sheetData sheetId="5" refreshError="1"/>
      <sheetData sheetId="6" refreshError="1">
        <row r="2">
          <cell r="A2" t="str">
            <v>ADVN</v>
          </cell>
        </row>
        <row r="28">
          <cell r="D28" t="str">
            <v>Taxes Other Than Income</v>
          </cell>
        </row>
      </sheetData>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rint Macros"/>
      <sheetName val="Att1"/>
      <sheetName val="Att2"/>
      <sheetName val="Att3a"/>
      <sheetName val="Att3b"/>
      <sheetName val="Att4"/>
      <sheetName val="Att5"/>
      <sheetName val="Att6"/>
      <sheetName val="Att7"/>
      <sheetName val="Att8"/>
      <sheetName val="Att9"/>
      <sheetName val="Att10"/>
      <sheetName val="Att 11"/>
      <sheetName val="Att 12"/>
      <sheetName val="Att 13"/>
      <sheetName val="Int"/>
      <sheetName val="OM"/>
      <sheetName val="Adj2"/>
      <sheetName val="Adj1"/>
      <sheetName val="OM 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Memo"/>
      <sheetName val="Oreg WZAMRT97"/>
      <sheetName val="WZ AMORT TO EXP"/>
      <sheetName val="Oreg WZAMRT00  1999"/>
      <sheetName val="Oreg WZAMRT00"/>
      <sheetName val="Other States WZAMRT00"/>
      <sheetName val="2002 Projection"/>
      <sheetName val="Oreg WZAMRT98"/>
      <sheetName val="Other States WZAMRT98"/>
      <sheetName val="Utah CC Amort"/>
      <sheetName val="Utah NLR Amor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heet1"/>
      <sheetName val="2013Summary"/>
      <sheetName val="Depr Comparison"/>
      <sheetName val="California"/>
      <sheetName val="Idaho"/>
      <sheetName val="Oregon"/>
      <sheetName val="Utah"/>
      <sheetName val="Washington"/>
      <sheetName val="Wyoming"/>
      <sheetName val="AZ,CO,MT"/>
      <sheetName val="Prod_Trans"/>
      <sheetName val="OregonAccel"/>
      <sheetName val="Controls"/>
      <sheetName val="Reserve"/>
      <sheetName val="Oregon Reserve"/>
      <sheetName val="Controls2013"/>
      <sheetName val="Controls2013 Oregon Accel"/>
      <sheetName val="Mining"/>
      <sheetName val="Acct"/>
      <sheetName val="IdahoJun2013"/>
      <sheetName val="UtahJune2013"/>
      <sheetName val="WyomingJune2013"/>
      <sheetName val="TransmissionJune20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B1" t="str">
            <v>Location</v>
          </cell>
          <cell r="C1" t="str">
            <v>FG</v>
          </cell>
          <cell r="D1" t="str">
            <v>Group-C</v>
          </cell>
          <cell r="E1" t="str">
            <v>Location-C</v>
          </cell>
          <cell r="F1" t="str">
            <v>Location Description</v>
          </cell>
          <cell r="G1" t="str">
            <v>Account-C</v>
          </cell>
          <cell r="H1" t="str">
            <v>Account Description</v>
          </cell>
          <cell r="I1" t="str">
            <v>Plant Balance</v>
          </cell>
        </row>
        <row r="2">
          <cell r="A2" t="str">
            <v>31020; 181</v>
          </cell>
          <cell r="B2" t="str">
            <v>181</v>
          </cell>
          <cell r="C2" t="str">
            <v>S</v>
          </cell>
          <cell r="E2">
            <v>381</v>
          </cell>
          <cell r="F2" t="str">
            <v>BLUNDELL PLANT</v>
          </cell>
          <cell r="G2" t="str">
            <v>310.20</v>
          </cell>
          <cell r="H2" t="str">
            <v>Land Rights</v>
          </cell>
          <cell r="I2">
            <v>35883106.869999997</v>
          </cell>
        </row>
        <row r="3">
          <cell r="A3" t="str">
            <v>31100; 181</v>
          </cell>
          <cell r="B3" t="str">
            <v>181</v>
          </cell>
          <cell r="C3" t="str">
            <v>S</v>
          </cell>
          <cell r="E3">
            <v>381</v>
          </cell>
          <cell r="F3" t="str">
            <v>BLUNDELL PLANT</v>
          </cell>
          <cell r="G3" t="str">
            <v>311.00</v>
          </cell>
          <cell r="H3" t="str">
            <v>Structures &amp; Improvements</v>
          </cell>
          <cell r="I3">
            <v>8026576.1799999997</v>
          </cell>
        </row>
        <row r="4">
          <cell r="A4" t="str">
            <v>31200; 181</v>
          </cell>
          <cell r="B4" t="str">
            <v>181</v>
          </cell>
          <cell r="C4" t="str">
            <v>S</v>
          </cell>
          <cell r="E4">
            <v>381</v>
          </cell>
          <cell r="F4" t="str">
            <v>BLUNDELL PLANT</v>
          </cell>
          <cell r="G4" t="str">
            <v>312.00</v>
          </cell>
          <cell r="H4" t="str">
            <v>Boiler Plant Equipment</v>
          </cell>
          <cell r="I4">
            <v>28217346.91</v>
          </cell>
        </row>
        <row r="5">
          <cell r="A5" t="str">
            <v>31400; 181</v>
          </cell>
          <cell r="B5" t="str">
            <v>181</v>
          </cell>
          <cell r="C5" t="str">
            <v>S</v>
          </cell>
          <cell r="E5">
            <v>381</v>
          </cell>
          <cell r="F5" t="str">
            <v>BLUNDELL PLANT</v>
          </cell>
          <cell r="G5" t="str">
            <v>314.00</v>
          </cell>
          <cell r="H5" t="str">
            <v>Turbogenerator Units</v>
          </cell>
          <cell r="I5">
            <v>32037766.34</v>
          </cell>
        </row>
        <row r="6">
          <cell r="A6" t="str">
            <v>31500; 181</v>
          </cell>
          <cell r="B6" t="str">
            <v>181</v>
          </cell>
          <cell r="C6" t="str">
            <v>S</v>
          </cell>
          <cell r="E6">
            <v>381</v>
          </cell>
          <cell r="F6" t="str">
            <v>BLUNDELL PLANT</v>
          </cell>
          <cell r="G6" t="str">
            <v>315.00</v>
          </cell>
          <cell r="H6" t="str">
            <v>Accessory Electric Equipment</v>
          </cell>
          <cell r="I6">
            <v>7501209.7300000004</v>
          </cell>
        </row>
        <row r="7">
          <cell r="A7" t="str">
            <v>31600; 181</v>
          </cell>
          <cell r="B7" t="str">
            <v>181</v>
          </cell>
          <cell r="C7" t="str">
            <v>S</v>
          </cell>
          <cell r="E7">
            <v>381</v>
          </cell>
          <cell r="F7" t="str">
            <v>BLUNDELL PLANT</v>
          </cell>
          <cell r="G7" t="str">
            <v>316.00</v>
          </cell>
          <cell r="H7" t="str">
            <v>Misc. Power Plant Equipment</v>
          </cell>
          <cell r="I7">
            <v>1241261.6299999999</v>
          </cell>
        </row>
        <row r="8">
          <cell r="A8" t="str">
            <v xml:space="preserve">0; </v>
          </cell>
          <cell r="F8" t="str">
            <v>BLUNDELL PLANT Total</v>
          </cell>
          <cell r="I8">
            <v>112907267.66</v>
          </cell>
        </row>
        <row r="9">
          <cell r="A9" t="str">
            <v>31100; 101</v>
          </cell>
          <cell r="B9" t="str">
            <v>101</v>
          </cell>
          <cell r="C9" t="str">
            <v>S</v>
          </cell>
          <cell r="E9">
            <v>250252</v>
          </cell>
          <cell r="F9" t="str">
            <v>CARBON PLANT</v>
          </cell>
          <cell r="G9" t="str">
            <v>311.00</v>
          </cell>
          <cell r="H9" t="str">
            <v>Structures &amp; Improvements</v>
          </cell>
          <cell r="I9">
            <v>15364075.57</v>
          </cell>
        </row>
        <row r="10">
          <cell r="A10" t="str">
            <v>31200; 101</v>
          </cell>
          <cell r="B10" t="str">
            <v>101</v>
          </cell>
          <cell r="C10" t="str">
            <v>S</v>
          </cell>
          <cell r="E10">
            <v>250252</v>
          </cell>
          <cell r="F10" t="str">
            <v>CARBON PLANT</v>
          </cell>
          <cell r="G10" t="str">
            <v>312.00</v>
          </cell>
          <cell r="H10" t="str">
            <v>Boiler Plant Equipment</v>
          </cell>
          <cell r="I10">
            <v>68831424.890000001</v>
          </cell>
        </row>
        <row r="11">
          <cell r="A11" t="str">
            <v>31400; 101</v>
          </cell>
          <cell r="B11" t="str">
            <v>101</v>
          </cell>
          <cell r="C11" t="str">
            <v>S</v>
          </cell>
          <cell r="E11">
            <v>250252</v>
          </cell>
          <cell r="F11" t="str">
            <v>CARBON PLANT</v>
          </cell>
          <cell r="G11" t="str">
            <v>314.00</v>
          </cell>
          <cell r="H11" t="str">
            <v>Turbogenerator Units</v>
          </cell>
          <cell r="I11">
            <v>28351048.870000001</v>
          </cell>
        </row>
        <row r="12">
          <cell r="A12" t="str">
            <v>31500; 101</v>
          </cell>
          <cell r="B12" t="str">
            <v>101</v>
          </cell>
          <cell r="C12" t="str">
            <v>S</v>
          </cell>
          <cell r="E12">
            <v>250252</v>
          </cell>
          <cell r="F12" t="str">
            <v>CARBON PLANT</v>
          </cell>
          <cell r="G12" t="str">
            <v>315.00</v>
          </cell>
          <cell r="H12" t="str">
            <v>Accessory Electric Equipment</v>
          </cell>
          <cell r="I12">
            <v>6218094.1699999999</v>
          </cell>
        </row>
        <row r="13">
          <cell r="A13" t="str">
            <v>31600; 101</v>
          </cell>
          <cell r="B13" t="str">
            <v>101</v>
          </cell>
          <cell r="C13" t="str">
            <v>S</v>
          </cell>
          <cell r="E13">
            <v>250252</v>
          </cell>
          <cell r="F13" t="str">
            <v>CARBON PLANT</v>
          </cell>
          <cell r="G13" t="str">
            <v>316.00</v>
          </cell>
          <cell r="H13" t="str">
            <v>Misc. Power Plant Equipment</v>
          </cell>
          <cell r="I13">
            <v>809545.62</v>
          </cell>
        </row>
        <row r="14">
          <cell r="A14" t="str">
            <v xml:space="preserve">0; </v>
          </cell>
          <cell r="F14" t="str">
            <v>CARBON PLANT Total</v>
          </cell>
          <cell r="I14">
            <v>119574189.12000002</v>
          </cell>
        </row>
        <row r="15">
          <cell r="A15" t="str">
            <v>31020; 102</v>
          </cell>
          <cell r="B15" t="str">
            <v>102</v>
          </cell>
          <cell r="C15" t="str">
            <v>S</v>
          </cell>
          <cell r="E15">
            <v>240244</v>
          </cell>
          <cell r="F15" t="str">
            <v>CHOLLA PLANT</v>
          </cell>
          <cell r="G15" t="str">
            <v>310.20</v>
          </cell>
          <cell r="H15" t="str">
            <v>Land Rights</v>
          </cell>
          <cell r="I15">
            <v>1201891.8500000001</v>
          </cell>
        </row>
        <row r="16">
          <cell r="A16" t="str">
            <v>31100; 102</v>
          </cell>
          <cell r="B16" t="str">
            <v>102</v>
          </cell>
          <cell r="C16" t="str">
            <v>S</v>
          </cell>
          <cell r="E16">
            <v>240244</v>
          </cell>
          <cell r="F16" t="str">
            <v>CHOLLA PLANT</v>
          </cell>
          <cell r="G16" t="str">
            <v>311.00</v>
          </cell>
          <cell r="H16" t="str">
            <v>Structures &amp; Improvements</v>
          </cell>
          <cell r="I16">
            <v>59823656.619999997</v>
          </cell>
        </row>
        <row r="17">
          <cell r="A17" t="str">
            <v>31200; 102</v>
          </cell>
          <cell r="B17" t="str">
            <v>102</v>
          </cell>
          <cell r="C17" t="str">
            <v>S</v>
          </cell>
          <cell r="E17">
            <v>240244</v>
          </cell>
          <cell r="F17" t="str">
            <v>CHOLLA PLANT</v>
          </cell>
          <cell r="G17" t="str">
            <v>312.00</v>
          </cell>
          <cell r="H17" t="str">
            <v>Boiler Plant Equipment</v>
          </cell>
          <cell r="I17">
            <v>325922912.70999998</v>
          </cell>
        </row>
        <row r="18">
          <cell r="A18" t="str">
            <v>31400; 102</v>
          </cell>
          <cell r="B18" t="str">
            <v>102</v>
          </cell>
          <cell r="C18" t="str">
            <v>S</v>
          </cell>
          <cell r="E18">
            <v>240244</v>
          </cell>
          <cell r="F18" t="str">
            <v>CHOLLA PLANT</v>
          </cell>
          <cell r="G18" t="str">
            <v>314.00</v>
          </cell>
          <cell r="H18" t="str">
            <v>Turbogenerator Units</v>
          </cell>
          <cell r="I18">
            <v>66047987.369999997</v>
          </cell>
        </row>
        <row r="19">
          <cell r="A19" t="str">
            <v>31500; 102</v>
          </cell>
          <cell r="B19" t="str">
            <v>102</v>
          </cell>
          <cell r="C19" t="str">
            <v>S</v>
          </cell>
          <cell r="E19">
            <v>240244</v>
          </cell>
          <cell r="F19" t="str">
            <v>CHOLLA PLANT</v>
          </cell>
          <cell r="G19" t="str">
            <v>315.00</v>
          </cell>
          <cell r="H19" t="str">
            <v>Accessory Electric Equipment</v>
          </cell>
          <cell r="I19">
            <v>66675755.640000001</v>
          </cell>
        </row>
        <row r="20">
          <cell r="A20" t="str">
            <v>31600; 102</v>
          </cell>
          <cell r="B20" t="str">
            <v>102</v>
          </cell>
          <cell r="C20" t="str">
            <v>S</v>
          </cell>
          <cell r="E20">
            <v>240244</v>
          </cell>
          <cell r="F20" t="str">
            <v>CHOLLA PLANT</v>
          </cell>
          <cell r="G20" t="str">
            <v>316.00</v>
          </cell>
          <cell r="H20" t="str">
            <v>Misc. Power Plant Equipment</v>
          </cell>
          <cell r="I20">
            <v>4155951.08</v>
          </cell>
        </row>
        <row r="21">
          <cell r="A21" t="str">
            <v xml:space="preserve">0; </v>
          </cell>
          <cell r="F21" t="str">
            <v>CHOLLA PLANT Total</v>
          </cell>
          <cell r="I21">
            <v>523828155.26999992</v>
          </cell>
        </row>
        <row r="22">
          <cell r="A22" t="str">
            <v>31100; 103</v>
          </cell>
          <cell r="B22" t="str">
            <v>103</v>
          </cell>
          <cell r="C22" t="str">
            <v>S</v>
          </cell>
          <cell r="E22">
            <v>401000</v>
          </cell>
          <cell r="F22" t="str">
            <v>COLSTRIP PLANT</v>
          </cell>
          <cell r="G22" t="str">
            <v>311.00</v>
          </cell>
          <cell r="H22" t="str">
            <v>Structures &amp; Improvements</v>
          </cell>
          <cell r="I22">
            <v>58963335.350000001</v>
          </cell>
        </row>
        <row r="23">
          <cell r="A23" t="str">
            <v>31200; 103</v>
          </cell>
          <cell r="B23" t="str">
            <v>103</v>
          </cell>
          <cell r="C23" t="str">
            <v>S</v>
          </cell>
          <cell r="E23">
            <v>401000</v>
          </cell>
          <cell r="F23" t="str">
            <v>COLSTRIP PLANT</v>
          </cell>
          <cell r="G23" t="str">
            <v>312.00</v>
          </cell>
          <cell r="H23" t="str">
            <v>Boiler Plant Equipment</v>
          </cell>
          <cell r="I23">
            <v>114250014.19</v>
          </cell>
        </row>
        <row r="24">
          <cell r="A24" t="str">
            <v>31400; 103</v>
          </cell>
          <cell r="B24" t="str">
            <v>103</v>
          </cell>
          <cell r="C24" t="str">
            <v>S</v>
          </cell>
          <cell r="E24">
            <v>401000</v>
          </cell>
          <cell r="F24" t="str">
            <v>COLSTRIP PLANT</v>
          </cell>
          <cell r="G24" t="str">
            <v>314.00</v>
          </cell>
          <cell r="H24" t="str">
            <v>Turbogenerator Units</v>
          </cell>
          <cell r="I24">
            <v>34705785.420000002</v>
          </cell>
        </row>
        <row r="25">
          <cell r="A25" t="str">
            <v>31500; 103</v>
          </cell>
          <cell r="B25" t="str">
            <v>103</v>
          </cell>
          <cell r="C25" t="str">
            <v>S</v>
          </cell>
          <cell r="E25">
            <v>401000</v>
          </cell>
          <cell r="F25" t="str">
            <v>COLSTRIP PLANT</v>
          </cell>
          <cell r="G25" t="str">
            <v>315.00</v>
          </cell>
          <cell r="H25" t="str">
            <v>Accessory Electric Equipment</v>
          </cell>
          <cell r="I25">
            <v>8949684.2100000009</v>
          </cell>
        </row>
        <row r="26">
          <cell r="A26" t="str">
            <v>31600; 103</v>
          </cell>
          <cell r="B26" t="str">
            <v>103</v>
          </cell>
          <cell r="C26" t="str">
            <v>S</v>
          </cell>
          <cell r="E26">
            <v>401000</v>
          </cell>
          <cell r="F26" t="str">
            <v>COLSTRIP PLANT</v>
          </cell>
          <cell r="G26" t="str">
            <v>316.00</v>
          </cell>
          <cell r="H26" t="str">
            <v>Misc. Power Plant Equipment</v>
          </cell>
          <cell r="I26">
            <v>2203473.2799999998</v>
          </cell>
        </row>
        <row r="27">
          <cell r="A27" t="str">
            <v xml:space="preserve">0; </v>
          </cell>
          <cell r="F27" t="str">
            <v>COLSTRIP PLANT Total</v>
          </cell>
          <cell r="I27">
            <v>219072292.44999999</v>
          </cell>
        </row>
        <row r="28">
          <cell r="A28" t="str">
            <v>31100; 104</v>
          </cell>
          <cell r="B28" t="str">
            <v>104</v>
          </cell>
          <cell r="C28" t="str">
            <v>S</v>
          </cell>
          <cell r="E28">
            <v>400406</v>
          </cell>
          <cell r="F28" t="str">
            <v>CRAIG PLANT</v>
          </cell>
          <cell r="G28" t="str">
            <v>311.00</v>
          </cell>
          <cell r="H28" t="str">
            <v>Structures &amp; Improvements</v>
          </cell>
          <cell r="I28">
            <v>36736993.539999999</v>
          </cell>
        </row>
        <row r="29">
          <cell r="A29" t="str">
            <v>31200; 104</v>
          </cell>
          <cell r="B29" t="str">
            <v>104</v>
          </cell>
          <cell r="C29" t="str">
            <v>S</v>
          </cell>
          <cell r="E29">
            <v>400406</v>
          </cell>
          <cell r="F29" t="str">
            <v>CRAIG PLANT</v>
          </cell>
          <cell r="G29" t="str">
            <v>312.00</v>
          </cell>
          <cell r="H29" t="str">
            <v>Boiler Plant Equipment</v>
          </cell>
          <cell r="I29">
            <v>93178559.280000001</v>
          </cell>
        </row>
        <row r="30">
          <cell r="A30" t="str">
            <v>31400; 104</v>
          </cell>
          <cell r="B30" t="str">
            <v>104</v>
          </cell>
          <cell r="C30" t="str">
            <v>S</v>
          </cell>
          <cell r="E30">
            <v>400406</v>
          </cell>
          <cell r="F30" t="str">
            <v>CRAIG PLANT</v>
          </cell>
          <cell r="G30" t="str">
            <v>314.00</v>
          </cell>
          <cell r="H30" t="str">
            <v>Turbogenerator Units</v>
          </cell>
          <cell r="I30">
            <v>26345535.329999998</v>
          </cell>
        </row>
        <row r="31">
          <cell r="A31" t="str">
            <v>31500; 104</v>
          </cell>
          <cell r="B31" t="str">
            <v>104</v>
          </cell>
          <cell r="C31" t="str">
            <v>S</v>
          </cell>
          <cell r="E31">
            <v>400406</v>
          </cell>
          <cell r="F31" t="str">
            <v>CRAIG PLANT</v>
          </cell>
          <cell r="G31" t="str">
            <v>315.00</v>
          </cell>
          <cell r="H31" t="str">
            <v>Accessory Electric Equipment</v>
          </cell>
          <cell r="I31">
            <v>16876687.699999999</v>
          </cell>
        </row>
        <row r="32">
          <cell r="A32" t="str">
            <v>31600; 104</v>
          </cell>
          <cell r="B32" t="str">
            <v>104</v>
          </cell>
          <cell r="C32" t="str">
            <v>S</v>
          </cell>
          <cell r="E32">
            <v>400406</v>
          </cell>
          <cell r="F32" t="str">
            <v>CRAIG PLANT</v>
          </cell>
          <cell r="G32" t="str">
            <v>316.00</v>
          </cell>
          <cell r="H32" t="str">
            <v>Misc. Power Plant Equipment</v>
          </cell>
          <cell r="I32">
            <v>1714396.36</v>
          </cell>
        </row>
        <row r="33">
          <cell r="A33" t="str">
            <v xml:space="preserve">0; </v>
          </cell>
          <cell r="F33" t="str">
            <v>CRAIG PLANT Total</v>
          </cell>
          <cell r="I33">
            <v>174852172.20999998</v>
          </cell>
        </row>
        <row r="34">
          <cell r="A34" t="str">
            <v>31020; 105</v>
          </cell>
          <cell r="B34" t="str">
            <v>105</v>
          </cell>
          <cell r="C34" t="str">
            <v>S</v>
          </cell>
          <cell r="E34">
            <v>514000</v>
          </cell>
          <cell r="F34" t="str">
            <v>DAVE JOHNSTON PLANT</v>
          </cell>
          <cell r="G34" t="str">
            <v>310.20</v>
          </cell>
          <cell r="H34" t="str">
            <v>Land Rights</v>
          </cell>
          <cell r="I34">
            <v>99970.26</v>
          </cell>
        </row>
        <row r="35">
          <cell r="A35" t="str">
            <v>31100; 105</v>
          </cell>
          <cell r="B35" t="str">
            <v>105</v>
          </cell>
          <cell r="C35" t="str">
            <v>S</v>
          </cell>
          <cell r="E35">
            <v>514000</v>
          </cell>
          <cell r="F35" t="str">
            <v>DAVE JOHNSTON PLANT</v>
          </cell>
          <cell r="G35" t="str">
            <v>311.00</v>
          </cell>
          <cell r="H35" t="str">
            <v>Structures &amp; Improvements</v>
          </cell>
          <cell r="I35">
            <v>138592968.06</v>
          </cell>
        </row>
        <row r="36">
          <cell r="A36" t="str">
            <v>31200; 105</v>
          </cell>
          <cell r="B36" t="str">
            <v>105</v>
          </cell>
          <cell r="C36" t="str">
            <v>S</v>
          </cell>
          <cell r="E36">
            <v>514000</v>
          </cell>
          <cell r="F36" t="str">
            <v>DAVE JOHNSTON PLANT</v>
          </cell>
          <cell r="G36" t="str">
            <v>312.00</v>
          </cell>
          <cell r="H36" t="str">
            <v>Boiler Plant Equipment</v>
          </cell>
          <cell r="I36">
            <v>575213448.22000003</v>
          </cell>
        </row>
        <row r="37">
          <cell r="A37" t="str">
            <v>31400; 105</v>
          </cell>
          <cell r="B37" t="str">
            <v>105</v>
          </cell>
          <cell r="C37" t="str">
            <v>S</v>
          </cell>
          <cell r="E37">
            <v>514000</v>
          </cell>
          <cell r="F37" t="str">
            <v>DAVE JOHNSTON PLANT</v>
          </cell>
          <cell r="G37" t="str">
            <v>314.00</v>
          </cell>
          <cell r="H37" t="str">
            <v>Turbogenerator Units</v>
          </cell>
          <cell r="I37">
            <v>91968161.640000001</v>
          </cell>
        </row>
        <row r="38">
          <cell r="A38" t="str">
            <v>31500; 105</v>
          </cell>
          <cell r="B38" t="str">
            <v>105</v>
          </cell>
          <cell r="C38" t="str">
            <v>S</v>
          </cell>
          <cell r="E38">
            <v>514000</v>
          </cell>
          <cell r="F38" t="str">
            <v>DAVE JOHNSTON PLANT</v>
          </cell>
          <cell r="G38" t="str">
            <v>315.00</v>
          </cell>
          <cell r="H38" t="str">
            <v>Accessory Electric Equipment</v>
          </cell>
          <cell r="I38">
            <v>53047376.119999997</v>
          </cell>
        </row>
        <row r="39">
          <cell r="A39" t="str">
            <v>31600; 105</v>
          </cell>
          <cell r="B39" t="str">
            <v>105</v>
          </cell>
          <cell r="C39" t="str">
            <v>S</v>
          </cell>
          <cell r="E39">
            <v>514000</v>
          </cell>
          <cell r="F39" t="str">
            <v>DAVE JOHNSTON PLANT</v>
          </cell>
          <cell r="G39" t="str">
            <v>316.00</v>
          </cell>
          <cell r="H39" t="str">
            <v>Misc. Power Plant Equipment</v>
          </cell>
          <cell r="I39">
            <v>8457617.3599999994</v>
          </cell>
        </row>
        <row r="40">
          <cell r="A40" t="str">
            <v xml:space="preserve">0; </v>
          </cell>
          <cell r="F40" t="str">
            <v>DAVE JOHNSTON PLANT Total</v>
          </cell>
          <cell r="I40">
            <v>867379541.65999997</v>
          </cell>
        </row>
        <row r="41">
          <cell r="A41" t="str">
            <v>31100; 106</v>
          </cell>
          <cell r="B41" t="str">
            <v>106</v>
          </cell>
          <cell r="C41" t="str">
            <v>S</v>
          </cell>
          <cell r="E41">
            <v>260263</v>
          </cell>
          <cell r="F41" t="str">
            <v>GADSBY PLANT</v>
          </cell>
          <cell r="G41" t="str">
            <v>311.00</v>
          </cell>
          <cell r="H41" t="str">
            <v>Structures &amp; Improvements</v>
          </cell>
          <cell r="I41">
            <v>15268515.08</v>
          </cell>
        </row>
        <row r="42">
          <cell r="A42" t="str">
            <v>31200; 106</v>
          </cell>
          <cell r="B42" t="str">
            <v>106</v>
          </cell>
          <cell r="C42" t="str">
            <v>S</v>
          </cell>
          <cell r="E42">
            <v>260263</v>
          </cell>
          <cell r="F42" t="str">
            <v>GADSBY PLANT</v>
          </cell>
          <cell r="G42" t="str">
            <v>312.00</v>
          </cell>
          <cell r="H42" t="str">
            <v>Boiler Plant Equipment</v>
          </cell>
          <cell r="I42">
            <v>37464585.539999999</v>
          </cell>
        </row>
        <row r="43">
          <cell r="A43" t="str">
            <v>31400; 106</v>
          </cell>
          <cell r="B43" t="str">
            <v>106</v>
          </cell>
          <cell r="C43" t="str">
            <v>S</v>
          </cell>
          <cell r="E43">
            <v>260263</v>
          </cell>
          <cell r="F43" t="str">
            <v>GADSBY PLANT</v>
          </cell>
          <cell r="G43" t="str">
            <v>314.00</v>
          </cell>
          <cell r="H43" t="str">
            <v>Turbogenerator Units</v>
          </cell>
          <cell r="I43">
            <v>18863810.73</v>
          </cell>
        </row>
        <row r="44">
          <cell r="A44" t="str">
            <v>31500; 106</v>
          </cell>
          <cell r="B44" t="str">
            <v>106</v>
          </cell>
          <cell r="C44" t="str">
            <v>S</v>
          </cell>
          <cell r="E44">
            <v>260263</v>
          </cell>
          <cell r="F44" t="str">
            <v>GADSBY PLANT</v>
          </cell>
          <cell r="G44" t="str">
            <v>315.00</v>
          </cell>
          <cell r="H44" t="str">
            <v>Accessory Electric Equipment</v>
          </cell>
          <cell r="I44">
            <v>7862653.5800000001</v>
          </cell>
        </row>
        <row r="45">
          <cell r="A45" t="str">
            <v>31600; 106</v>
          </cell>
          <cell r="B45" t="str">
            <v>106</v>
          </cell>
          <cell r="C45" t="str">
            <v>S</v>
          </cell>
          <cell r="E45">
            <v>260263</v>
          </cell>
          <cell r="F45" t="str">
            <v>GADSBY PLANT</v>
          </cell>
          <cell r="G45" t="str">
            <v>316.00</v>
          </cell>
          <cell r="H45" t="str">
            <v>Misc. Power Plant Equipment</v>
          </cell>
          <cell r="I45">
            <v>457978.74</v>
          </cell>
        </row>
        <row r="46">
          <cell r="A46" t="str">
            <v xml:space="preserve">0; </v>
          </cell>
          <cell r="F46" t="str">
            <v>GADSBY PLANT Total</v>
          </cell>
          <cell r="I46">
            <v>79917543.669999987</v>
          </cell>
        </row>
        <row r="47">
          <cell r="A47" t="str">
            <v>31100; 107</v>
          </cell>
          <cell r="B47" t="str">
            <v>107</v>
          </cell>
          <cell r="C47" t="str">
            <v>S</v>
          </cell>
          <cell r="E47">
            <v>410412</v>
          </cell>
          <cell r="F47" t="str">
            <v>HAYDEN PLANT</v>
          </cell>
          <cell r="G47" t="str">
            <v>311.00</v>
          </cell>
          <cell r="H47" t="str">
            <v>Structures &amp; Improvements</v>
          </cell>
          <cell r="I47">
            <v>17564004.789999999</v>
          </cell>
        </row>
        <row r="48">
          <cell r="A48" t="str">
            <v>31200; 107</v>
          </cell>
          <cell r="B48" t="str">
            <v>107</v>
          </cell>
          <cell r="C48" t="str">
            <v>S</v>
          </cell>
          <cell r="E48">
            <v>410412</v>
          </cell>
          <cell r="F48" t="str">
            <v>HAYDEN PLANT</v>
          </cell>
          <cell r="G48" t="str">
            <v>312.00</v>
          </cell>
          <cell r="H48" t="str">
            <v>Boiler Plant Equipment</v>
          </cell>
          <cell r="I48">
            <v>52104183.170000002</v>
          </cell>
        </row>
        <row r="49">
          <cell r="A49" t="str">
            <v>31400; 107</v>
          </cell>
          <cell r="B49" t="str">
            <v>107</v>
          </cell>
          <cell r="C49" t="str">
            <v>S</v>
          </cell>
          <cell r="E49">
            <v>410412</v>
          </cell>
          <cell r="F49" t="str">
            <v>HAYDEN PLANT</v>
          </cell>
          <cell r="G49" t="str">
            <v>314.00</v>
          </cell>
          <cell r="H49" t="str">
            <v>Turbogenerator Units</v>
          </cell>
          <cell r="I49">
            <v>7979216.1900000004</v>
          </cell>
        </row>
        <row r="50">
          <cell r="A50" t="str">
            <v>31500; 107</v>
          </cell>
          <cell r="B50" t="str">
            <v>107</v>
          </cell>
          <cell r="C50" t="str">
            <v>S</v>
          </cell>
          <cell r="E50">
            <v>410412</v>
          </cell>
          <cell r="F50" t="str">
            <v>HAYDEN PLANT</v>
          </cell>
          <cell r="G50" t="str">
            <v>315.00</v>
          </cell>
          <cell r="H50" t="str">
            <v>Accessory Electric Equipment</v>
          </cell>
          <cell r="I50">
            <v>2532418.13</v>
          </cell>
        </row>
        <row r="51">
          <cell r="A51" t="str">
            <v>31600; 107</v>
          </cell>
          <cell r="B51" t="str">
            <v>107</v>
          </cell>
          <cell r="C51" t="str">
            <v>S</v>
          </cell>
          <cell r="E51">
            <v>410412</v>
          </cell>
          <cell r="F51" t="str">
            <v>HAYDEN PLANT</v>
          </cell>
          <cell r="G51" t="str">
            <v>316.00</v>
          </cell>
          <cell r="H51" t="str">
            <v>Misc. Power Plant Equipment</v>
          </cell>
          <cell r="I51">
            <v>1204187.6200000001</v>
          </cell>
        </row>
        <row r="52">
          <cell r="A52" t="str">
            <v xml:space="preserve">0; </v>
          </cell>
          <cell r="F52" t="str">
            <v>HAYDEN PLANT Total</v>
          </cell>
          <cell r="I52">
            <v>81384009.900000006</v>
          </cell>
        </row>
        <row r="53">
          <cell r="A53" t="str">
            <v>31020; 108</v>
          </cell>
          <cell r="B53" t="str">
            <v>108</v>
          </cell>
          <cell r="C53" t="str">
            <v>S</v>
          </cell>
          <cell r="E53">
            <v>300305</v>
          </cell>
          <cell r="F53" t="str">
            <v>HUNTER PLANT</v>
          </cell>
          <cell r="G53" t="str">
            <v>310.20</v>
          </cell>
          <cell r="H53" t="str">
            <v>Land Rights</v>
          </cell>
          <cell r="I53">
            <v>246337.54</v>
          </cell>
        </row>
        <row r="54">
          <cell r="A54" t="str">
            <v>31100; 108</v>
          </cell>
          <cell r="B54" t="str">
            <v>108</v>
          </cell>
          <cell r="C54" t="str">
            <v>S</v>
          </cell>
          <cell r="E54">
            <v>300305</v>
          </cell>
          <cell r="F54" t="str">
            <v>HUNTER PLANT</v>
          </cell>
          <cell r="G54" t="str">
            <v>311.00</v>
          </cell>
          <cell r="H54" t="str">
            <v>Structures &amp; Improvements</v>
          </cell>
          <cell r="I54">
            <v>206941130.49000001</v>
          </cell>
        </row>
        <row r="55">
          <cell r="A55" t="str">
            <v>31200; 108</v>
          </cell>
          <cell r="B55" t="str">
            <v>108</v>
          </cell>
          <cell r="C55" t="str">
            <v>S</v>
          </cell>
          <cell r="E55">
            <v>300305</v>
          </cell>
          <cell r="F55" t="str">
            <v>HUNTER PLANT</v>
          </cell>
          <cell r="G55" t="str">
            <v>312.00</v>
          </cell>
          <cell r="H55" t="str">
            <v>Boiler Plant Equipment</v>
          </cell>
          <cell r="I55">
            <v>632231547.27999997</v>
          </cell>
        </row>
        <row r="56">
          <cell r="A56" t="str">
            <v>31400; 108</v>
          </cell>
          <cell r="B56" t="str">
            <v>108</v>
          </cell>
          <cell r="C56" t="str">
            <v>S</v>
          </cell>
          <cell r="E56">
            <v>300305</v>
          </cell>
          <cell r="F56" t="str">
            <v>HUNTER PLANT</v>
          </cell>
          <cell r="G56" t="str">
            <v>314.00</v>
          </cell>
          <cell r="H56" t="str">
            <v>Turbogenerator Units</v>
          </cell>
          <cell r="I56">
            <v>189228621.09999999</v>
          </cell>
        </row>
        <row r="57">
          <cell r="A57" t="str">
            <v>31500; 108</v>
          </cell>
          <cell r="B57" t="str">
            <v>108</v>
          </cell>
          <cell r="C57" t="str">
            <v>S</v>
          </cell>
          <cell r="E57">
            <v>300305</v>
          </cell>
          <cell r="F57" t="str">
            <v>HUNTER PLANT</v>
          </cell>
          <cell r="G57" t="str">
            <v>315.00</v>
          </cell>
          <cell r="H57" t="str">
            <v>Accessory Electric Equipment</v>
          </cell>
          <cell r="I57">
            <v>98505362.329999998</v>
          </cell>
        </row>
        <row r="58">
          <cell r="A58" t="str">
            <v>31600; 108</v>
          </cell>
          <cell r="B58" t="str">
            <v>108</v>
          </cell>
          <cell r="C58" t="str">
            <v>S</v>
          </cell>
          <cell r="E58">
            <v>300305</v>
          </cell>
          <cell r="F58" t="str">
            <v>HUNTER PLANT</v>
          </cell>
          <cell r="G58" t="str">
            <v>316.00</v>
          </cell>
          <cell r="H58" t="str">
            <v>Misc. Power Plant Equipment</v>
          </cell>
          <cell r="I58">
            <v>3645567.81</v>
          </cell>
        </row>
        <row r="59">
          <cell r="A59" t="str">
            <v xml:space="preserve">0; </v>
          </cell>
          <cell r="F59" t="str">
            <v>HUNTER PLANT Total</v>
          </cell>
          <cell r="I59">
            <v>1130798566.55</v>
          </cell>
        </row>
        <row r="60">
          <cell r="A60" t="str">
            <v>31100; 109</v>
          </cell>
          <cell r="B60" t="str">
            <v>109</v>
          </cell>
          <cell r="C60" t="str">
            <v>S</v>
          </cell>
          <cell r="E60">
            <v>280282</v>
          </cell>
          <cell r="F60" t="str">
            <v>HUNTINGTON PLANT</v>
          </cell>
          <cell r="G60" t="str">
            <v>311.00</v>
          </cell>
          <cell r="H60" t="str">
            <v>Structures &amp; Improvements</v>
          </cell>
          <cell r="I60">
            <v>116716543.27</v>
          </cell>
        </row>
        <row r="61">
          <cell r="A61" t="str">
            <v>31200; 109</v>
          </cell>
          <cell r="B61" t="str">
            <v>109</v>
          </cell>
          <cell r="C61" t="str">
            <v>S</v>
          </cell>
          <cell r="E61">
            <v>280282</v>
          </cell>
          <cell r="F61" t="str">
            <v>HUNTINGTON PLANT</v>
          </cell>
          <cell r="G61" t="str">
            <v>312.00</v>
          </cell>
          <cell r="H61" t="str">
            <v>Boiler Plant Equipment</v>
          </cell>
          <cell r="I61">
            <v>527118936.17000002</v>
          </cell>
        </row>
        <row r="62">
          <cell r="A62" t="str">
            <v>31400; 109</v>
          </cell>
          <cell r="B62" t="str">
            <v>109</v>
          </cell>
          <cell r="C62" t="str">
            <v>S</v>
          </cell>
          <cell r="E62">
            <v>280282</v>
          </cell>
          <cell r="F62" t="str">
            <v>HUNTINGTON PLANT</v>
          </cell>
          <cell r="G62" t="str">
            <v>314.00</v>
          </cell>
          <cell r="H62" t="str">
            <v>Turbogenerator Units</v>
          </cell>
          <cell r="I62">
            <v>122867593.25</v>
          </cell>
        </row>
        <row r="63">
          <cell r="A63" t="str">
            <v>31500; 109</v>
          </cell>
          <cell r="B63" t="str">
            <v>109</v>
          </cell>
          <cell r="C63" t="str">
            <v>S</v>
          </cell>
          <cell r="E63">
            <v>280282</v>
          </cell>
          <cell r="F63" t="str">
            <v>HUNTINGTON PLANT</v>
          </cell>
          <cell r="G63" t="str">
            <v>315.00</v>
          </cell>
          <cell r="H63" t="str">
            <v>Accessory Electric Equipment</v>
          </cell>
          <cell r="I63">
            <v>46421368.829999998</v>
          </cell>
        </row>
        <row r="64">
          <cell r="A64" t="str">
            <v>31600; 109</v>
          </cell>
          <cell r="B64" t="str">
            <v>109</v>
          </cell>
          <cell r="C64" t="str">
            <v>S</v>
          </cell>
          <cell r="E64">
            <v>280282</v>
          </cell>
          <cell r="F64" t="str">
            <v>HUNTINGTON PLANT</v>
          </cell>
          <cell r="G64" t="str">
            <v>316.00</v>
          </cell>
          <cell r="H64" t="str">
            <v>Misc. Power Plant Equipment</v>
          </cell>
          <cell r="I64">
            <v>2717959.41</v>
          </cell>
        </row>
        <row r="65">
          <cell r="A65" t="str">
            <v xml:space="preserve">0; </v>
          </cell>
          <cell r="F65" t="str">
            <v>HUNTINGTON PLANT Total</v>
          </cell>
          <cell r="I65">
            <v>815842400.93000007</v>
          </cell>
        </row>
        <row r="66">
          <cell r="A66" t="str">
            <v>31100; 191</v>
          </cell>
          <cell r="B66" t="str">
            <v>191</v>
          </cell>
          <cell r="C66" t="str">
            <v>S</v>
          </cell>
          <cell r="E66">
            <v>220000</v>
          </cell>
          <cell r="F66" t="str">
            <v>JAMES RIVER PLANT</v>
          </cell>
          <cell r="G66" t="str">
            <v>311.00</v>
          </cell>
          <cell r="H66" t="str">
            <v>Structures &amp; Improvements</v>
          </cell>
          <cell r="I66">
            <v>5733734.1399999997</v>
          </cell>
        </row>
        <row r="67">
          <cell r="A67" t="str">
            <v>31200; 191</v>
          </cell>
          <cell r="B67" t="str">
            <v>191</v>
          </cell>
          <cell r="C67" t="str">
            <v>S</v>
          </cell>
          <cell r="E67">
            <v>220000</v>
          </cell>
          <cell r="F67" t="str">
            <v>JAMES RIVER PLANT</v>
          </cell>
          <cell r="G67" t="str">
            <v>312.00</v>
          </cell>
          <cell r="H67" t="str">
            <v>Boiler Plant Equipment</v>
          </cell>
          <cell r="I67">
            <v>5798092.3600000003</v>
          </cell>
        </row>
        <row r="68">
          <cell r="A68" t="str">
            <v>31400; 191</v>
          </cell>
          <cell r="B68" t="str">
            <v>191</v>
          </cell>
          <cell r="C68" t="str">
            <v>S</v>
          </cell>
          <cell r="E68">
            <v>220000</v>
          </cell>
          <cell r="F68" t="str">
            <v>JAMES RIVER PLANT</v>
          </cell>
          <cell r="G68" t="str">
            <v>314.00</v>
          </cell>
          <cell r="H68" t="str">
            <v>Turbogenerator Units</v>
          </cell>
          <cell r="I68">
            <v>18616437.710000001</v>
          </cell>
        </row>
        <row r="69">
          <cell r="A69" t="str">
            <v>31500; 191</v>
          </cell>
          <cell r="B69" t="str">
            <v>191</v>
          </cell>
          <cell r="C69" t="str">
            <v>S</v>
          </cell>
          <cell r="E69">
            <v>220000</v>
          </cell>
          <cell r="F69" t="str">
            <v>JAMES RIVER PLANT</v>
          </cell>
          <cell r="G69" t="str">
            <v>315.00</v>
          </cell>
          <cell r="H69" t="str">
            <v>Accessory Electric Equipment</v>
          </cell>
          <cell r="I69">
            <v>4302275.7699999996</v>
          </cell>
        </row>
        <row r="70">
          <cell r="A70" t="str">
            <v xml:space="preserve">0; </v>
          </cell>
          <cell r="F70" t="str">
            <v>JAMES RIVER PLANT Total</v>
          </cell>
          <cell r="I70">
            <v>34450539.980000004</v>
          </cell>
        </row>
        <row r="71">
          <cell r="A71" t="str">
            <v>31020; 110</v>
          </cell>
          <cell r="B71" t="str">
            <v>110</v>
          </cell>
          <cell r="C71" t="str">
            <v>S</v>
          </cell>
          <cell r="E71">
            <v>517000</v>
          </cell>
          <cell r="F71" t="str">
            <v>JIM BRIDGER PLANT</v>
          </cell>
          <cell r="G71" t="str">
            <v>310.20</v>
          </cell>
          <cell r="H71" t="str">
            <v>Land Rights</v>
          </cell>
          <cell r="I71">
            <v>281111.09999999998</v>
          </cell>
        </row>
        <row r="72">
          <cell r="A72" t="str">
            <v>31100; 110</v>
          </cell>
          <cell r="B72" t="str">
            <v>110</v>
          </cell>
          <cell r="C72" t="str">
            <v>S</v>
          </cell>
          <cell r="E72">
            <v>517000</v>
          </cell>
          <cell r="F72" t="str">
            <v>JIM BRIDGER PLANT</v>
          </cell>
          <cell r="G72" t="str">
            <v>311.00</v>
          </cell>
          <cell r="H72" t="str">
            <v>Structures &amp; Improvements</v>
          </cell>
          <cell r="I72">
            <v>140256250.56</v>
          </cell>
        </row>
        <row r="73">
          <cell r="A73" t="str">
            <v>31200; 110</v>
          </cell>
          <cell r="B73" t="str">
            <v>110</v>
          </cell>
          <cell r="C73" t="str">
            <v>S</v>
          </cell>
          <cell r="E73">
            <v>517000</v>
          </cell>
          <cell r="F73" t="str">
            <v>JIM BRIDGER PLANT</v>
          </cell>
          <cell r="G73" t="str">
            <v>312.00</v>
          </cell>
          <cell r="H73" t="str">
            <v>Boiler Plant Equipment</v>
          </cell>
          <cell r="I73">
            <v>675358589.64999998</v>
          </cell>
        </row>
        <row r="74">
          <cell r="A74" t="str">
            <v>31400; 110</v>
          </cell>
          <cell r="B74" t="str">
            <v>110</v>
          </cell>
          <cell r="C74" t="str">
            <v>S</v>
          </cell>
          <cell r="E74">
            <v>517000</v>
          </cell>
          <cell r="F74" t="str">
            <v>JIM BRIDGER PLANT</v>
          </cell>
          <cell r="G74" t="str">
            <v>314.00</v>
          </cell>
          <cell r="H74" t="str">
            <v>Turbogenerator Units</v>
          </cell>
          <cell r="I74">
            <v>175249865.94</v>
          </cell>
        </row>
        <row r="75">
          <cell r="A75" t="str">
            <v>31500; 110</v>
          </cell>
          <cell r="B75" t="str">
            <v>110</v>
          </cell>
          <cell r="C75" t="str">
            <v>S</v>
          </cell>
          <cell r="E75">
            <v>517000</v>
          </cell>
          <cell r="F75" t="str">
            <v>JIM BRIDGER PLANT</v>
          </cell>
          <cell r="G75" t="str">
            <v>315.00</v>
          </cell>
          <cell r="H75" t="str">
            <v>Accessory Electric Equipment</v>
          </cell>
          <cell r="I75">
            <v>58882346.939999998</v>
          </cell>
        </row>
        <row r="76">
          <cell r="A76" t="str">
            <v>31600; 110</v>
          </cell>
          <cell r="B76" t="str">
            <v>110</v>
          </cell>
          <cell r="C76" t="str">
            <v>S</v>
          </cell>
          <cell r="E76">
            <v>517000</v>
          </cell>
          <cell r="F76" t="str">
            <v>JIM BRIDGER PLANT</v>
          </cell>
          <cell r="G76" t="str">
            <v>316.00</v>
          </cell>
          <cell r="H76" t="str">
            <v>Misc. Power Plant Equipment</v>
          </cell>
          <cell r="I76">
            <v>3722954.18</v>
          </cell>
        </row>
        <row r="77">
          <cell r="A77" t="str">
            <v xml:space="preserve">0; </v>
          </cell>
          <cell r="F77" t="str">
            <v>JIM BRIDGER PLANT Total</v>
          </cell>
          <cell r="I77">
            <v>1053751118.37</v>
          </cell>
        </row>
        <row r="78">
          <cell r="A78" t="str">
            <v>31020; 111</v>
          </cell>
          <cell r="B78" t="str">
            <v>111</v>
          </cell>
          <cell r="C78" t="str">
            <v>S</v>
          </cell>
          <cell r="E78">
            <v>270273</v>
          </cell>
          <cell r="F78" t="str">
            <v>NAUGHTON PLANT</v>
          </cell>
          <cell r="G78" t="str">
            <v>310.20</v>
          </cell>
          <cell r="H78" t="str">
            <v>Land Rights</v>
          </cell>
          <cell r="I78">
            <v>15015.87</v>
          </cell>
        </row>
        <row r="79">
          <cell r="A79" t="str">
            <v>31100; 111</v>
          </cell>
          <cell r="B79" t="str">
            <v>111</v>
          </cell>
          <cell r="C79" t="str">
            <v>S</v>
          </cell>
          <cell r="E79">
            <v>270273</v>
          </cell>
          <cell r="F79" t="str">
            <v>NAUGHTON PLANT</v>
          </cell>
          <cell r="G79" t="str">
            <v>311.00</v>
          </cell>
          <cell r="H79" t="str">
            <v>Structures &amp; Improvements</v>
          </cell>
          <cell r="I79">
            <v>70399222.079999998</v>
          </cell>
        </row>
        <row r="80">
          <cell r="A80" t="str">
            <v>31200; 111</v>
          </cell>
          <cell r="B80" t="str">
            <v>111</v>
          </cell>
          <cell r="C80" t="str">
            <v>S</v>
          </cell>
          <cell r="E80">
            <v>270273</v>
          </cell>
          <cell r="F80" t="str">
            <v>NAUGHTON PLANT</v>
          </cell>
          <cell r="G80" t="str">
            <v>312.00</v>
          </cell>
          <cell r="H80" t="str">
            <v>Boiler Plant Equipment</v>
          </cell>
          <cell r="I80">
            <v>443090329.81</v>
          </cell>
        </row>
        <row r="81">
          <cell r="A81" t="str">
            <v>31400; 111</v>
          </cell>
          <cell r="B81" t="str">
            <v>111</v>
          </cell>
          <cell r="C81" t="str">
            <v>S</v>
          </cell>
          <cell r="E81">
            <v>270273</v>
          </cell>
          <cell r="F81" t="str">
            <v>NAUGHTON PLANT</v>
          </cell>
          <cell r="G81" t="str">
            <v>314.00</v>
          </cell>
          <cell r="H81" t="str">
            <v>Turbogenerator Units</v>
          </cell>
          <cell r="I81">
            <v>76375657.129999995</v>
          </cell>
        </row>
        <row r="82">
          <cell r="A82" t="str">
            <v>31500; 111</v>
          </cell>
          <cell r="B82" t="str">
            <v>111</v>
          </cell>
          <cell r="C82" t="str">
            <v>S</v>
          </cell>
          <cell r="E82">
            <v>270273</v>
          </cell>
          <cell r="F82" t="str">
            <v>NAUGHTON PLANT</v>
          </cell>
          <cell r="G82" t="str">
            <v>315.00</v>
          </cell>
          <cell r="H82" t="str">
            <v>Accessory Electric Equipment</v>
          </cell>
          <cell r="I82">
            <v>23006767.68</v>
          </cell>
        </row>
        <row r="83">
          <cell r="A83" t="str">
            <v>31600; 111</v>
          </cell>
          <cell r="B83" t="str">
            <v>111</v>
          </cell>
          <cell r="C83" t="str">
            <v>S</v>
          </cell>
          <cell r="E83">
            <v>270273</v>
          </cell>
          <cell r="F83" t="str">
            <v>NAUGHTON PLANT</v>
          </cell>
          <cell r="G83" t="str">
            <v>316.00</v>
          </cell>
          <cell r="H83" t="str">
            <v>Misc. Power Plant Equipment</v>
          </cell>
          <cell r="I83">
            <v>2011397.3</v>
          </cell>
        </row>
        <row r="84">
          <cell r="A84" t="str">
            <v xml:space="preserve">0; </v>
          </cell>
          <cell r="F84" t="str">
            <v>NAUGHTON PLANT Total</v>
          </cell>
          <cell r="I84">
            <v>614898389.86999989</v>
          </cell>
        </row>
        <row r="85">
          <cell r="A85" t="str">
            <v>31020; 112</v>
          </cell>
          <cell r="B85" t="str">
            <v>112</v>
          </cell>
          <cell r="C85" t="str">
            <v>S</v>
          </cell>
          <cell r="E85">
            <v>519000</v>
          </cell>
          <cell r="F85" t="str">
            <v>WYODAK PLANT</v>
          </cell>
          <cell r="G85" t="str">
            <v>310.20</v>
          </cell>
          <cell r="H85" t="str">
            <v>Land Rights</v>
          </cell>
          <cell r="I85">
            <v>164796.79999999999</v>
          </cell>
        </row>
        <row r="86">
          <cell r="A86" t="str">
            <v>31100; 112</v>
          </cell>
          <cell r="B86" t="str">
            <v>112</v>
          </cell>
          <cell r="C86" t="str">
            <v>S</v>
          </cell>
          <cell r="E86">
            <v>519000</v>
          </cell>
          <cell r="F86" t="str">
            <v>WYODAK PLANT</v>
          </cell>
          <cell r="G86" t="str">
            <v>311.00</v>
          </cell>
          <cell r="H86" t="str">
            <v>Structures &amp; Improvements</v>
          </cell>
          <cell r="I86">
            <v>51317577.18</v>
          </cell>
        </row>
        <row r="87">
          <cell r="A87" t="str">
            <v>31200; 112</v>
          </cell>
          <cell r="B87" t="str">
            <v>112</v>
          </cell>
          <cell r="C87" t="str">
            <v>S</v>
          </cell>
          <cell r="E87">
            <v>519000</v>
          </cell>
          <cell r="F87" t="str">
            <v>WYODAK PLANT</v>
          </cell>
          <cell r="G87" t="str">
            <v>312.00</v>
          </cell>
          <cell r="H87" t="str">
            <v>Boiler Plant Equipment</v>
          </cell>
          <cell r="I87">
            <v>300866077.38</v>
          </cell>
        </row>
        <row r="88">
          <cell r="A88" t="str">
            <v>31400; 112</v>
          </cell>
          <cell r="B88" t="str">
            <v>112</v>
          </cell>
          <cell r="C88" t="str">
            <v>S</v>
          </cell>
          <cell r="E88">
            <v>519000</v>
          </cell>
          <cell r="F88" t="str">
            <v>WYODAK PLANT</v>
          </cell>
          <cell r="G88" t="str">
            <v>314.00</v>
          </cell>
          <cell r="H88" t="str">
            <v>Turbogenerator Units</v>
          </cell>
          <cell r="I88">
            <v>64048524.350000001</v>
          </cell>
        </row>
        <row r="89">
          <cell r="A89" t="str">
            <v>31500; 112</v>
          </cell>
          <cell r="B89" t="str">
            <v>112</v>
          </cell>
          <cell r="C89" t="str">
            <v>S</v>
          </cell>
          <cell r="E89">
            <v>519000</v>
          </cell>
          <cell r="F89" t="str">
            <v>WYODAK PLANT</v>
          </cell>
          <cell r="G89" t="str">
            <v>315.00</v>
          </cell>
          <cell r="H89" t="str">
            <v>Accessory Electric Equipment</v>
          </cell>
          <cell r="I89">
            <v>28129327.460000001</v>
          </cell>
        </row>
        <row r="90">
          <cell r="A90" t="str">
            <v>31600; 112</v>
          </cell>
          <cell r="B90" t="str">
            <v>112</v>
          </cell>
          <cell r="C90" t="str">
            <v>S</v>
          </cell>
          <cell r="E90">
            <v>519000</v>
          </cell>
          <cell r="F90" t="str">
            <v>WYODAK PLANT</v>
          </cell>
          <cell r="G90" t="str">
            <v>316.00</v>
          </cell>
          <cell r="H90" t="str">
            <v>Misc. Power Plant Equipment</v>
          </cell>
          <cell r="I90">
            <v>1231113.42</v>
          </cell>
        </row>
        <row r="91">
          <cell r="A91" t="str">
            <v xml:space="preserve">0; </v>
          </cell>
          <cell r="F91" t="str">
            <v>WYODAK PLANT Total</v>
          </cell>
          <cell r="I91">
            <v>445757416.59000003</v>
          </cell>
        </row>
        <row r="92">
          <cell r="A92" t="str">
            <v>31030; 101</v>
          </cell>
          <cell r="B92" t="str">
            <v>101</v>
          </cell>
          <cell r="C92" t="str">
            <v>S</v>
          </cell>
          <cell r="E92">
            <v>250252</v>
          </cell>
          <cell r="F92" t="str">
            <v>Water Rights</v>
          </cell>
          <cell r="G92" t="str">
            <v>310.30</v>
          </cell>
          <cell r="H92" t="str">
            <v>CARBON PLANT</v>
          </cell>
          <cell r="I92">
            <v>865460.63</v>
          </cell>
        </row>
        <row r="93">
          <cell r="A93" t="str">
            <v>31030; 105</v>
          </cell>
          <cell r="B93" t="str">
            <v>105</v>
          </cell>
          <cell r="C93" t="str">
            <v>S</v>
          </cell>
          <cell r="E93">
            <v>514000</v>
          </cell>
          <cell r="F93" t="str">
            <v>Water Rights</v>
          </cell>
          <cell r="G93" t="str">
            <v>310.30</v>
          </cell>
          <cell r="H93" t="str">
            <v>DAVE JOHNSTON PLANT</v>
          </cell>
          <cell r="I93">
            <v>9700996.6099999994</v>
          </cell>
        </row>
        <row r="94">
          <cell r="A94" t="str">
            <v>31030; 106</v>
          </cell>
          <cell r="B94" t="str">
            <v>106</v>
          </cell>
          <cell r="C94" t="str">
            <v>S</v>
          </cell>
          <cell r="E94">
            <v>260263</v>
          </cell>
          <cell r="F94" t="str">
            <v>Water Rights</v>
          </cell>
          <cell r="G94" t="str">
            <v>310.30</v>
          </cell>
          <cell r="H94" t="str">
            <v>GADSBY PLANT</v>
          </cell>
          <cell r="I94">
            <v>8138.01</v>
          </cell>
        </row>
        <row r="95">
          <cell r="A95" t="str">
            <v>31030; 108</v>
          </cell>
          <cell r="B95" t="str">
            <v>108</v>
          </cell>
          <cell r="C95" t="str">
            <v>S</v>
          </cell>
          <cell r="E95">
            <v>300305</v>
          </cell>
          <cell r="F95" t="str">
            <v>Water Rights</v>
          </cell>
          <cell r="G95" t="str">
            <v>310.30</v>
          </cell>
          <cell r="H95" t="str">
            <v>HUNTER PLANT</v>
          </cell>
          <cell r="I95">
            <v>24271831.300000001</v>
          </cell>
        </row>
        <row r="96">
          <cell r="A96" t="str">
            <v>31030; 109</v>
          </cell>
          <cell r="B96" t="str">
            <v>109</v>
          </cell>
          <cell r="C96" t="str">
            <v>S</v>
          </cell>
          <cell r="E96">
            <v>280282</v>
          </cell>
          <cell r="F96" t="str">
            <v>Water Rights</v>
          </cell>
          <cell r="G96" t="str">
            <v>310.30</v>
          </cell>
          <cell r="H96" t="str">
            <v>HUNTINGTON PLANT</v>
          </cell>
          <cell r="I96">
            <v>1471639</v>
          </cell>
        </row>
        <row r="97">
          <cell r="A97" t="str">
            <v>31030; 110</v>
          </cell>
          <cell r="B97" t="str">
            <v>110</v>
          </cell>
          <cell r="C97" t="str">
            <v>S</v>
          </cell>
          <cell r="E97">
            <v>517000</v>
          </cell>
          <cell r="F97" t="str">
            <v>Water Rights</v>
          </cell>
          <cell r="G97" t="str">
            <v>310.30</v>
          </cell>
          <cell r="H97" t="str">
            <v>JIM BRIDGER PLANT</v>
          </cell>
          <cell r="I97">
            <v>171270</v>
          </cell>
        </row>
        <row r="98">
          <cell r="A98" t="str">
            <v>31030; 111</v>
          </cell>
          <cell r="B98" t="str">
            <v>111</v>
          </cell>
          <cell r="C98" t="str">
            <v>S</v>
          </cell>
          <cell r="E98">
            <v>270273</v>
          </cell>
          <cell r="F98" t="str">
            <v>Water Rights</v>
          </cell>
          <cell r="G98" t="str">
            <v>310.30</v>
          </cell>
          <cell r="H98" t="str">
            <v>NAUGHTON PLANT</v>
          </cell>
          <cell r="I98">
            <v>690.97</v>
          </cell>
        </row>
        <row r="99">
          <cell r="A99" t="str">
            <v>31030; 112</v>
          </cell>
          <cell r="B99" t="str">
            <v>112</v>
          </cell>
          <cell r="C99" t="str">
            <v>S</v>
          </cell>
          <cell r="E99">
            <v>519000</v>
          </cell>
          <cell r="F99" t="str">
            <v>Water Rights</v>
          </cell>
          <cell r="G99" t="str">
            <v>310.30</v>
          </cell>
          <cell r="H99" t="str">
            <v>WYODAK PLANT</v>
          </cell>
          <cell r="I99">
            <v>13496.8</v>
          </cell>
        </row>
        <row r="100">
          <cell r="A100" t="str">
            <v xml:space="preserve">0; </v>
          </cell>
          <cell r="F100" t="str">
            <v>Water Rights Total</v>
          </cell>
          <cell r="I100">
            <v>36503523.319999993</v>
          </cell>
        </row>
        <row r="101">
          <cell r="A101" t="str">
            <v xml:space="preserve">0; </v>
          </cell>
          <cell r="C101" t="str">
            <v>S Total</v>
          </cell>
          <cell r="I101">
            <v>6310917127.5500002</v>
          </cell>
        </row>
        <row r="102">
          <cell r="A102" t="str">
            <v>33020; 301</v>
          </cell>
          <cell r="B102" t="str">
            <v>301</v>
          </cell>
          <cell r="C102" t="str">
            <v>H</v>
          </cell>
          <cell r="E102">
            <v>2381</v>
          </cell>
          <cell r="F102" t="str">
            <v>ASHTON / ST ANTHONY LICENSE (2381)</v>
          </cell>
          <cell r="G102" t="str">
            <v>330.20</v>
          </cell>
          <cell r="H102" t="str">
            <v>Land Rights</v>
          </cell>
          <cell r="I102">
            <v>28699.78</v>
          </cell>
        </row>
        <row r="103">
          <cell r="A103" t="str">
            <v>33100; 301</v>
          </cell>
          <cell r="B103" t="str">
            <v>301</v>
          </cell>
          <cell r="C103" t="str">
            <v>H</v>
          </cell>
          <cell r="E103">
            <v>2381</v>
          </cell>
          <cell r="F103" t="str">
            <v>ASHTON / ST ANTHONY LICENSE (2381)</v>
          </cell>
          <cell r="G103" t="str">
            <v>331.00</v>
          </cell>
          <cell r="H103" t="str">
            <v>Structures &amp; Improvements</v>
          </cell>
          <cell r="I103">
            <v>1179468.81</v>
          </cell>
        </row>
        <row r="104">
          <cell r="A104" t="str">
            <v>33200; 301</v>
          </cell>
          <cell r="B104" t="str">
            <v>301</v>
          </cell>
          <cell r="C104" t="str">
            <v>H</v>
          </cell>
          <cell r="E104">
            <v>2381</v>
          </cell>
          <cell r="F104" t="str">
            <v>ASHTON / ST ANTHONY LICENSE (2381)</v>
          </cell>
          <cell r="G104" t="str">
            <v>332.00</v>
          </cell>
          <cell r="H104" t="str">
            <v>Reservoirs, Dams &amp; Waterways</v>
          </cell>
          <cell r="I104">
            <v>14951743.140000001</v>
          </cell>
        </row>
        <row r="105">
          <cell r="A105" t="str">
            <v>33300; 301</v>
          </cell>
          <cell r="B105" t="str">
            <v>301</v>
          </cell>
          <cell r="C105" t="str">
            <v>H</v>
          </cell>
          <cell r="E105">
            <v>2381</v>
          </cell>
          <cell r="F105" t="str">
            <v>ASHTON / ST ANTHONY LICENSE (2381)</v>
          </cell>
          <cell r="G105" t="str">
            <v>333.00</v>
          </cell>
          <cell r="H105" t="str">
            <v>Waterwheels, Turbines &amp; Generators</v>
          </cell>
          <cell r="I105">
            <v>2448998.34</v>
          </cell>
        </row>
        <row r="106">
          <cell r="A106" t="str">
            <v>33400; 301</v>
          </cell>
          <cell r="B106" t="str">
            <v>301</v>
          </cell>
          <cell r="C106" t="str">
            <v>H</v>
          </cell>
          <cell r="E106">
            <v>2381</v>
          </cell>
          <cell r="F106" t="str">
            <v>ASHTON / ST ANTHONY LICENSE (2381)</v>
          </cell>
          <cell r="G106" t="str">
            <v>334.00</v>
          </cell>
          <cell r="H106" t="str">
            <v>Accessory Electric Equipment</v>
          </cell>
          <cell r="I106">
            <v>1385149.56</v>
          </cell>
        </row>
        <row r="107">
          <cell r="A107" t="str">
            <v>33500; 301</v>
          </cell>
          <cell r="B107" t="str">
            <v>301</v>
          </cell>
          <cell r="C107" t="str">
            <v>H</v>
          </cell>
          <cell r="E107">
            <v>2381</v>
          </cell>
          <cell r="F107" t="str">
            <v>ASHTON / ST ANTHONY LICENSE (2381)</v>
          </cell>
          <cell r="G107" t="str">
            <v>335.00</v>
          </cell>
          <cell r="H107" t="str">
            <v>Misc. Power Plant Equipment</v>
          </cell>
          <cell r="I107">
            <v>8649.9699999999993</v>
          </cell>
        </row>
        <row r="108">
          <cell r="A108" t="str">
            <v>33600; 301</v>
          </cell>
          <cell r="B108" t="str">
            <v>301</v>
          </cell>
          <cell r="C108" t="str">
            <v>H</v>
          </cell>
          <cell r="E108">
            <v>2381</v>
          </cell>
          <cell r="F108" t="str">
            <v>ASHTON / ST ANTHONY LICENSE (2381)</v>
          </cell>
          <cell r="G108" t="str">
            <v>336.00</v>
          </cell>
          <cell r="H108" t="str">
            <v>Roads, Railroads &amp; Bridges</v>
          </cell>
          <cell r="I108">
            <v>744.3</v>
          </cell>
        </row>
        <row r="109">
          <cell r="A109" t="str">
            <v xml:space="preserve">0; </v>
          </cell>
          <cell r="F109" t="str">
            <v>ASHTON / ST ANTHONY LICENSE (2381) Total</v>
          </cell>
          <cell r="I109">
            <v>20003453.899999999</v>
          </cell>
        </row>
        <row r="110">
          <cell r="A110" t="str">
            <v>33020; 302</v>
          </cell>
          <cell r="B110" t="str">
            <v>302</v>
          </cell>
          <cell r="C110" t="str">
            <v>H</v>
          </cell>
          <cell r="E110">
            <v>20</v>
          </cell>
          <cell r="F110" t="str">
            <v>BEAR RIVER LICENSE (20)</v>
          </cell>
          <cell r="G110" t="str">
            <v>330.20</v>
          </cell>
          <cell r="H110" t="str">
            <v>Land Rights</v>
          </cell>
          <cell r="I110">
            <v>5879.43</v>
          </cell>
        </row>
        <row r="111">
          <cell r="A111" t="str">
            <v>33100; 302</v>
          </cell>
          <cell r="B111" t="str">
            <v>302</v>
          </cell>
          <cell r="C111" t="str">
            <v>H</v>
          </cell>
          <cell r="E111">
            <v>20</v>
          </cell>
          <cell r="F111" t="str">
            <v>BEAR RIVER LICENSE (20)</v>
          </cell>
          <cell r="G111" t="str">
            <v>331.00</v>
          </cell>
          <cell r="H111" t="str">
            <v>Structures &amp; Improvements</v>
          </cell>
          <cell r="I111">
            <v>4674162.68</v>
          </cell>
        </row>
        <row r="112">
          <cell r="A112" t="str">
            <v>33200; 302</v>
          </cell>
          <cell r="B112" t="str">
            <v>302</v>
          </cell>
          <cell r="C112" t="str">
            <v>H</v>
          </cell>
          <cell r="E112">
            <v>20</v>
          </cell>
          <cell r="F112" t="str">
            <v>BEAR RIVER LICENSE (20)</v>
          </cell>
          <cell r="G112" t="str">
            <v>332.00</v>
          </cell>
          <cell r="H112" t="str">
            <v>Reservoirs, Dams &amp; Waterways</v>
          </cell>
          <cell r="I112">
            <v>25220204.32</v>
          </cell>
        </row>
        <row r="113">
          <cell r="A113" t="str">
            <v>33300; 302</v>
          </cell>
          <cell r="B113" t="str">
            <v>302</v>
          </cell>
          <cell r="C113" t="str">
            <v>H</v>
          </cell>
          <cell r="E113">
            <v>20</v>
          </cell>
          <cell r="F113" t="str">
            <v>BEAR RIVER LICENSE (20)</v>
          </cell>
          <cell r="G113" t="str">
            <v>333.00</v>
          </cell>
          <cell r="H113" t="str">
            <v>Waterwheels, Turbines &amp; Generators</v>
          </cell>
          <cell r="I113">
            <v>10723401.779999999</v>
          </cell>
        </row>
        <row r="114">
          <cell r="A114" t="str">
            <v>33400; 302</v>
          </cell>
          <cell r="B114" t="str">
            <v>302</v>
          </cell>
          <cell r="C114" t="str">
            <v>H</v>
          </cell>
          <cell r="E114">
            <v>20</v>
          </cell>
          <cell r="F114" t="str">
            <v>BEAR RIVER LICENSE (20)</v>
          </cell>
          <cell r="G114" t="str">
            <v>334.00</v>
          </cell>
          <cell r="H114" t="str">
            <v>Accessory Electric Equipment</v>
          </cell>
          <cell r="I114">
            <v>4114781.19</v>
          </cell>
        </row>
        <row r="115">
          <cell r="A115" t="str">
            <v>33500; 302</v>
          </cell>
          <cell r="B115" t="str">
            <v>302</v>
          </cell>
          <cell r="C115" t="str">
            <v>H</v>
          </cell>
          <cell r="E115">
            <v>20</v>
          </cell>
          <cell r="F115" t="str">
            <v>BEAR RIVER LICENSE (20)</v>
          </cell>
          <cell r="G115" t="str">
            <v>335.00</v>
          </cell>
          <cell r="H115" t="str">
            <v>Misc. Power Plant Equipment</v>
          </cell>
          <cell r="I115">
            <v>82097</v>
          </cell>
        </row>
        <row r="116">
          <cell r="A116" t="str">
            <v>33600; 302</v>
          </cell>
          <cell r="B116" t="str">
            <v>302</v>
          </cell>
          <cell r="C116" t="str">
            <v>H</v>
          </cell>
          <cell r="E116">
            <v>20</v>
          </cell>
          <cell r="F116" t="str">
            <v>BEAR RIVER LICENSE (20)</v>
          </cell>
          <cell r="G116" t="str">
            <v>336.00</v>
          </cell>
          <cell r="H116" t="str">
            <v>Roads, Railroads &amp; Bridges</v>
          </cell>
          <cell r="I116">
            <v>598124.93000000005</v>
          </cell>
        </row>
        <row r="117">
          <cell r="A117" t="str">
            <v xml:space="preserve">0; </v>
          </cell>
          <cell r="F117" t="str">
            <v>BEAR RIVER LICENSE (20) Total</v>
          </cell>
          <cell r="I117">
            <v>45418651.329999998</v>
          </cell>
        </row>
        <row r="118">
          <cell r="A118" t="str">
            <v>33100; 303</v>
          </cell>
          <cell r="B118" t="str">
            <v>303</v>
          </cell>
          <cell r="C118" t="str">
            <v>H</v>
          </cell>
          <cell r="E118">
            <v>23000</v>
          </cell>
          <cell r="F118" t="str">
            <v>BEND (23)</v>
          </cell>
          <cell r="G118" t="str">
            <v>331.00</v>
          </cell>
          <cell r="H118" t="str">
            <v>Structures &amp; Improvements</v>
          </cell>
          <cell r="I118">
            <v>57076.38</v>
          </cell>
        </row>
        <row r="119">
          <cell r="A119" t="str">
            <v>33200; 303</v>
          </cell>
          <cell r="B119" t="str">
            <v>303</v>
          </cell>
          <cell r="C119" t="str">
            <v>H</v>
          </cell>
          <cell r="E119">
            <v>23000</v>
          </cell>
          <cell r="F119" t="str">
            <v>BEND (23)</v>
          </cell>
          <cell r="G119" t="str">
            <v>332.00</v>
          </cell>
          <cell r="H119" t="str">
            <v>Reservoirs, Dams &amp; Waterways</v>
          </cell>
          <cell r="I119">
            <v>532904.86</v>
          </cell>
        </row>
        <row r="120">
          <cell r="A120" t="str">
            <v>33300; 303</v>
          </cell>
          <cell r="B120" t="str">
            <v>303</v>
          </cell>
          <cell r="C120" t="str">
            <v>H</v>
          </cell>
          <cell r="E120">
            <v>23000</v>
          </cell>
          <cell r="F120" t="str">
            <v>BEND (23)</v>
          </cell>
          <cell r="G120" t="str">
            <v>333.00</v>
          </cell>
          <cell r="H120" t="str">
            <v>Waterwheels, Turbines &amp; Generators</v>
          </cell>
          <cell r="I120">
            <v>97110.43</v>
          </cell>
        </row>
        <row r="121">
          <cell r="A121" t="str">
            <v>33400; 303</v>
          </cell>
          <cell r="B121" t="str">
            <v>303</v>
          </cell>
          <cell r="C121" t="str">
            <v>H</v>
          </cell>
          <cell r="E121">
            <v>23000</v>
          </cell>
          <cell r="F121" t="str">
            <v>BEND (23)</v>
          </cell>
          <cell r="G121" t="str">
            <v>334.00</v>
          </cell>
          <cell r="H121" t="str">
            <v>Accessory Electric Equipment</v>
          </cell>
          <cell r="I121">
            <v>627584.39</v>
          </cell>
        </row>
        <row r="122">
          <cell r="A122" t="str">
            <v>33500; 303</v>
          </cell>
          <cell r="B122" t="str">
            <v>303</v>
          </cell>
          <cell r="C122" t="str">
            <v>H</v>
          </cell>
          <cell r="E122">
            <v>23000</v>
          </cell>
          <cell r="F122" t="str">
            <v>BEND (23)</v>
          </cell>
          <cell r="G122" t="str">
            <v>335.00</v>
          </cell>
          <cell r="H122" t="str">
            <v>Misc. Power Plant Equipment</v>
          </cell>
          <cell r="I122">
            <v>15383.82</v>
          </cell>
        </row>
        <row r="123">
          <cell r="A123" t="str">
            <v>33600; 303</v>
          </cell>
          <cell r="B123" t="str">
            <v>303</v>
          </cell>
          <cell r="C123" t="str">
            <v>H</v>
          </cell>
          <cell r="E123">
            <v>23000</v>
          </cell>
          <cell r="F123" t="str">
            <v>BEND (23)</v>
          </cell>
          <cell r="G123" t="str">
            <v>336.00</v>
          </cell>
          <cell r="H123" t="str">
            <v>Roads, Railroads &amp; Bridges</v>
          </cell>
          <cell r="I123">
            <v>174.4</v>
          </cell>
        </row>
        <row r="124">
          <cell r="A124" t="str">
            <v xml:space="preserve">0; </v>
          </cell>
          <cell r="F124" t="str">
            <v>BEND (23) Total</v>
          </cell>
          <cell r="I124">
            <v>1330234.28</v>
          </cell>
        </row>
        <row r="125">
          <cell r="A125" t="str">
            <v>33100; 304</v>
          </cell>
          <cell r="B125" t="str">
            <v>304</v>
          </cell>
          <cell r="C125" t="str">
            <v>H</v>
          </cell>
          <cell r="E125">
            <v>410000</v>
          </cell>
          <cell r="F125" t="str">
            <v>BIG FORK (410)</v>
          </cell>
          <cell r="G125" t="str">
            <v>331.00</v>
          </cell>
          <cell r="H125" t="str">
            <v>Structures &amp; Improvements</v>
          </cell>
          <cell r="I125">
            <v>606391.29</v>
          </cell>
        </row>
        <row r="126">
          <cell r="A126" t="str">
            <v>33200; 304</v>
          </cell>
          <cell r="B126" t="str">
            <v>304</v>
          </cell>
          <cell r="C126" t="str">
            <v>H</v>
          </cell>
          <cell r="E126">
            <v>410000</v>
          </cell>
          <cell r="F126" t="str">
            <v>BIG FORK (410)</v>
          </cell>
          <cell r="G126" t="str">
            <v>332.00</v>
          </cell>
          <cell r="H126" t="str">
            <v>Reservoirs, Dams &amp; Waterways</v>
          </cell>
          <cell r="I126">
            <v>4696998.58</v>
          </cell>
        </row>
        <row r="127">
          <cell r="A127" t="str">
            <v>33300; 304</v>
          </cell>
          <cell r="B127" t="str">
            <v>304</v>
          </cell>
          <cell r="C127" t="str">
            <v>H</v>
          </cell>
          <cell r="E127">
            <v>410000</v>
          </cell>
          <cell r="F127" t="str">
            <v>BIG FORK (410)</v>
          </cell>
          <cell r="G127" t="str">
            <v>333.00</v>
          </cell>
          <cell r="H127" t="str">
            <v>Waterwheels, Turbines &amp; Generators</v>
          </cell>
          <cell r="I127">
            <v>1495500.81</v>
          </cell>
        </row>
        <row r="128">
          <cell r="A128" t="str">
            <v>33400; 304</v>
          </cell>
          <cell r="B128" t="str">
            <v>304</v>
          </cell>
          <cell r="C128" t="str">
            <v>H</v>
          </cell>
          <cell r="E128">
            <v>410000</v>
          </cell>
          <cell r="F128" t="str">
            <v>BIG FORK (410)</v>
          </cell>
          <cell r="G128" t="str">
            <v>334.00</v>
          </cell>
          <cell r="H128" t="str">
            <v>Accessory Electric Equipment</v>
          </cell>
          <cell r="I128">
            <v>300515.20000000001</v>
          </cell>
        </row>
        <row r="129">
          <cell r="A129" t="str">
            <v>33600; 304</v>
          </cell>
          <cell r="B129" t="str">
            <v>304</v>
          </cell>
          <cell r="C129" t="str">
            <v>H</v>
          </cell>
          <cell r="E129">
            <v>410000</v>
          </cell>
          <cell r="F129" t="str">
            <v>BIG FORK (410)</v>
          </cell>
          <cell r="G129" t="str">
            <v>336.00</v>
          </cell>
          <cell r="H129" t="str">
            <v>Roads, Railroads &amp; Bridges</v>
          </cell>
          <cell r="I129">
            <v>232133.05</v>
          </cell>
        </row>
        <row r="130">
          <cell r="A130" t="str">
            <v xml:space="preserve">0; </v>
          </cell>
          <cell r="F130" t="str">
            <v>BIG FORK (410) Total</v>
          </cell>
          <cell r="I130">
            <v>7331538.9299999997</v>
          </cell>
        </row>
        <row r="131">
          <cell r="A131" t="str">
            <v>33020; 305</v>
          </cell>
          <cell r="B131" t="str">
            <v>305</v>
          </cell>
          <cell r="C131" t="str">
            <v>H</v>
          </cell>
          <cell r="E131">
            <v>213000</v>
          </cell>
          <cell r="F131" t="str">
            <v>CONDIT (213)</v>
          </cell>
          <cell r="G131" t="str">
            <v>330.20</v>
          </cell>
          <cell r="H131" t="str">
            <v>Land Rights</v>
          </cell>
          <cell r="I131">
            <v>172.28</v>
          </cell>
        </row>
        <row r="132">
          <cell r="A132" t="str">
            <v>33040; 305</v>
          </cell>
          <cell r="B132" t="str">
            <v>305</v>
          </cell>
          <cell r="C132" t="str">
            <v>H</v>
          </cell>
          <cell r="E132">
            <v>213000</v>
          </cell>
          <cell r="F132" t="str">
            <v>CONDIT (213)</v>
          </cell>
          <cell r="G132" t="str">
            <v>330.40</v>
          </cell>
          <cell r="H132" t="str">
            <v>Flood Rights</v>
          </cell>
          <cell r="I132">
            <v>2963.75</v>
          </cell>
        </row>
        <row r="133">
          <cell r="A133" t="str">
            <v>33100; 305</v>
          </cell>
          <cell r="B133" t="str">
            <v>305</v>
          </cell>
          <cell r="C133" t="str">
            <v>H</v>
          </cell>
          <cell r="E133">
            <v>213000</v>
          </cell>
          <cell r="F133" t="str">
            <v>CONDIT (213)</v>
          </cell>
          <cell r="G133" t="str">
            <v>331.00</v>
          </cell>
          <cell r="H133" t="str">
            <v>Structures &amp; Improvements</v>
          </cell>
          <cell r="I133">
            <v>1038010.77</v>
          </cell>
        </row>
        <row r="134">
          <cell r="A134" t="str">
            <v>33200; 305</v>
          </cell>
          <cell r="B134" t="str">
            <v>305</v>
          </cell>
          <cell r="C134" t="str">
            <v>H</v>
          </cell>
          <cell r="E134">
            <v>213000</v>
          </cell>
          <cell r="F134" t="str">
            <v>CONDIT (213)</v>
          </cell>
          <cell r="G134" t="str">
            <v>332.00</v>
          </cell>
          <cell r="H134" t="str">
            <v>Reservoirs, Dams &amp; Waterways</v>
          </cell>
          <cell r="I134">
            <v>76393.33</v>
          </cell>
        </row>
        <row r="135">
          <cell r="A135" t="str">
            <v>33300; 305</v>
          </cell>
          <cell r="B135" t="str">
            <v>305</v>
          </cell>
          <cell r="C135" t="str">
            <v>H</v>
          </cell>
          <cell r="E135">
            <v>213000</v>
          </cell>
          <cell r="F135" t="str">
            <v>CONDIT (213)</v>
          </cell>
          <cell r="G135" t="str">
            <v>333.00</v>
          </cell>
          <cell r="H135" t="str">
            <v>Waterwheels, Turbines &amp; Generators</v>
          </cell>
          <cell r="I135">
            <v>87928.29</v>
          </cell>
        </row>
        <row r="136">
          <cell r="A136" t="str">
            <v>33400; 305</v>
          </cell>
          <cell r="B136" t="str">
            <v>305</v>
          </cell>
          <cell r="C136" t="str">
            <v>H</v>
          </cell>
          <cell r="E136">
            <v>213000</v>
          </cell>
          <cell r="F136" t="str">
            <v>CONDIT (213)</v>
          </cell>
          <cell r="G136" t="str">
            <v>334.00</v>
          </cell>
          <cell r="H136" t="str">
            <v>Accessory Electric Equipment</v>
          </cell>
          <cell r="I136">
            <v>132519.20000000001</v>
          </cell>
        </row>
        <row r="137">
          <cell r="A137" t="str">
            <v>33500; 305</v>
          </cell>
          <cell r="B137" t="str">
            <v>305</v>
          </cell>
          <cell r="C137" t="str">
            <v>H</v>
          </cell>
          <cell r="E137">
            <v>213000</v>
          </cell>
          <cell r="F137" t="str">
            <v>CONDIT (213)</v>
          </cell>
          <cell r="G137" t="str">
            <v>335.00</v>
          </cell>
          <cell r="H137" t="str">
            <v>Misc. Power Plant Equipment</v>
          </cell>
          <cell r="I137">
            <v>3588.26</v>
          </cell>
        </row>
        <row r="138">
          <cell r="A138" t="str">
            <v>33600; 305</v>
          </cell>
          <cell r="B138" t="str">
            <v>305</v>
          </cell>
          <cell r="C138" t="str">
            <v>H</v>
          </cell>
          <cell r="E138">
            <v>213000</v>
          </cell>
          <cell r="F138" t="str">
            <v>CONDIT (213)</v>
          </cell>
          <cell r="G138" t="str">
            <v>336.00</v>
          </cell>
          <cell r="H138" t="str">
            <v>Roads, Railroads &amp; Bridges</v>
          </cell>
          <cell r="I138">
            <v>59738.080000000002</v>
          </cell>
        </row>
        <row r="139">
          <cell r="A139" t="str">
            <v xml:space="preserve">0; </v>
          </cell>
          <cell r="F139" t="str">
            <v>CONDIT (213) Total</v>
          </cell>
          <cell r="I139">
            <v>1401313.9600000002</v>
          </cell>
        </row>
        <row r="140">
          <cell r="A140" t="str">
            <v>33030; 306</v>
          </cell>
          <cell r="B140" t="str">
            <v>306</v>
          </cell>
          <cell r="C140" t="str">
            <v>H</v>
          </cell>
          <cell r="E140">
            <v>444</v>
          </cell>
          <cell r="F140" t="str">
            <v>CUTLER (444)</v>
          </cell>
          <cell r="G140" t="str">
            <v>330.30</v>
          </cell>
          <cell r="H140" t="str">
            <v>Water Rights</v>
          </cell>
          <cell r="I140">
            <v>4818.3100000000004</v>
          </cell>
        </row>
        <row r="141">
          <cell r="A141" t="str">
            <v>33040; 306</v>
          </cell>
          <cell r="B141" t="str">
            <v>306</v>
          </cell>
          <cell r="C141" t="str">
            <v>H</v>
          </cell>
          <cell r="E141">
            <v>444</v>
          </cell>
          <cell r="F141" t="str">
            <v>CUTLER (444)</v>
          </cell>
          <cell r="G141" t="str">
            <v>330.40</v>
          </cell>
          <cell r="H141" t="str">
            <v>Flood Rights</v>
          </cell>
          <cell r="I141">
            <v>90968.42</v>
          </cell>
        </row>
        <row r="142">
          <cell r="A142" t="str">
            <v>33100; 306</v>
          </cell>
          <cell r="B142" t="str">
            <v>306</v>
          </cell>
          <cell r="C142" t="str">
            <v>H</v>
          </cell>
          <cell r="E142">
            <v>444</v>
          </cell>
          <cell r="F142" t="str">
            <v>CUTLER (444)</v>
          </cell>
          <cell r="G142" t="str">
            <v>331.00</v>
          </cell>
          <cell r="H142" t="str">
            <v>Structures &amp; Improvements</v>
          </cell>
          <cell r="I142">
            <v>3968892.28</v>
          </cell>
        </row>
        <row r="143">
          <cell r="A143" t="str">
            <v>33200; 306</v>
          </cell>
          <cell r="B143" t="str">
            <v>306</v>
          </cell>
          <cell r="C143" t="str">
            <v>H</v>
          </cell>
          <cell r="E143">
            <v>444</v>
          </cell>
          <cell r="F143" t="str">
            <v>CUTLER (444)</v>
          </cell>
          <cell r="G143" t="str">
            <v>332.00</v>
          </cell>
          <cell r="H143" t="str">
            <v>Reservoirs, Dams &amp; Waterways</v>
          </cell>
          <cell r="I143">
            <v>7553630.7599999998</v>
          </cell>
        </row>
        <row r="144">
          <cell r="A144" t="str">
            <v>33300; 306</v>
          </cell>
          <cell r="B144" t="str">
            <v>306</v>
          </cell>
          <cell r="C144" t="str">
            <v>H</v>
          </cell>
          <cell r="E144">
            <v>444</v>
          </cell>
          <cell r="F144" t="str">
            <v>CUTLER (444)</v>
          </cell>
          <cell r="G144" t="str">
            <v>333.00</v>
          </cell>
          <cell r="H144" t="str">
            <v>Waterwheels, Turbines &amp; Generators</v>
          </cell>
          <cell r="I144">
            <v>11999063.029999999</v>
          </cell>
        </row>
        <row r="145">
          <cell r="A145" t="str">
            <v>33400; 306</v>
          </cell>
          <cell r="B145" t="str">
            <v>306</v>
          </cell>
          <cell r="C145" t="str">
            <v>H</v>
          </cell>
          <cell r="E145">
            <v>444</v>
          </cell>
          <cell r="F145" t="str">
            <v>CUTLER (444)</v>
          </cell>
          <cell r="G145" t="str">
            <v>334.00</v>
          </cell>
          <cell r="H145" t="str">
            <v>Accessory Electric Equipment</v>
          </cell>
          <cell r="I145">
            <v>2564703.0099999998</v>
          </cell>
        </row>
        <row r="146">
          <cell r="A146" t="str">
            <v>33500; 306</v>
          </cell>
          <cell r="B146" t="str">
            <v>306</v>
          </cell>
          <cell r="C146" t="str">
            <v>H</v>
          </cell>
          <cell r="E146">
            <v>444</v>
          </cell>
          <cell r="F146" t="str">
            <v>CUTLER (444)</v>
          </cell>
          <cell r="G146" t="str">
            <v>335.00</v>
          </cell>
          <cell r="H146" t="str">
            <v>Misc. Power Plant Equipment</v>
          </cell>
          <cell r="I146">
            <v>12554.11</v>
          </cell>
        </row>
        <row r="147">
          <cell r="A147" t="str">
            <v>33600; 306</v>
          </cell>
          <cell r="B147" t="str">
            <v>306</v>
          </cell>
          <cell r="C147" t="str">
            <v>H</v>
          </cell>
          <cell r="E147">
            <v>444</v>
          </cell>
          <cell r="F147" t="str">
            <v>CUTLER (444)</v>
          </cell>
          <cell r="G147" t="str">
            <v>336.00</v>
          </cell>
          <cell r="H147" t="str">
            <v>Roads, Railroads &amp; Bridges</v>
          </cell>
          <cell r="I147">
            <v>572059.24</v>
          </cell>
        </row>
        <row r="148">
          <cell r="A148" t="str">
            <v xml:space="preserve">0; </v>
          </cell>
          <cell r="F148" t="str">
            <v>CUTLER (444) Total</v>
          </cell>
          <cell r="I148">
            <v>26766689.159999993</v>
          </cell>
        </row>
        <row r="149">
          <cell r="A149" t="str">
            <v>33020; 307</v>
          </cell>
          <cell r="B149" t="str">
            <v>307</v>
          </cell>
          <cell r="C149" t="str">
            <v>H</v>
          </cell>
          <cell r="E149">
            <v>36000</v>
          </cell>
          <cell r="F149" t="str">
            <v>EAGLE POINT (36)</v>
          </cell>
          <cell r="G149" t="str">
            <v>330.20</v>
          </cell>
          <cell r="H149" t="str">
            <v>Land Rights</v>
          </cell>
          <cell r="I149">
            <v>12122.48</v>
          </cell>
        </row>
        <row r="150">
          <cell r="A150" t="str">
            <v>33100; 307</v>
          </cell>
          <cell r="B150" t="str">
            <v>307</v>
          </cell>
          <cell r="C150" t="str">
            <v>H</v>
          </cell>
          <cell r="E150">
            <v>36000</v>
          </cell>
          <cell r="F150" t="str">
            <v>EAGLE POINT (36)</v>
          </cell>
          <cell r="G150" t="str">
            <v>331.00</v>
          </cell>
          <cell r="H150" t="str">
            <v>Structures &amp; Improvements</v>
          </cell>
          <cell r="I150">
            <v>138479.88</v>
          </cell>
        </row>
        <row r="151">
          <cell r="A151" t="str">
            <v>33200; 307</v>
          </cell>
          <cell r="B151" t="str">
            <v>307</v>
          </cell>
          <cell r="C151" t="str">
            <v>H</v>
          </cell>
          <cell r="E151">
            <v>36000</v>
          </cell>
          <cell r="F151" t="str">
            <v>EAGLE POINT (36)</v>
          </cell>
          <cell r="G151" t="str">
            <v>332.00</v>
          </cell>
          <cell r="H151" t="str">
            <v>Reservoirs, Dams &amp; Waterways</v>
          </cell>
          <cell r="I151">
            <v>1227012.53</v>
          </cell>
        </row>
        <row r="152">
          <cell r="A152" t="str">
            <v>33300; 307</v>
          </cell>
          <cell r="B152" t="str">
            <v>307</v>
          </cell>
          <cell r="C152" t="str">
            <v>H</v>
          </cell>
          <cell r="E152">
            <v>36000</v>
          </cell>
          <cell r="F152" t="str">
            <v>EAGLE POINT (36)</v>
          </cell>
          <cell r="G152" t="str">
            <v>333.00</v>
          </cell>
          <cell r="H152" t="str">
            <v>Waterwheels, Turbines &amp; Generators</v>
          </cell>
          <cell r="I152">
            <v>251541.42</v>
          </cell>
        </row>
        <row r="153">
          <cell r="A153" t="str">
            <v>33400; 307</v>
          </cell>
          <cell r="B153" t="str">
            <v>307</v>
          </cell>
          <cell r="C153" t="str">
            <v>H</v>
          </cell>
          <cell r="E153">
            <v>36000</v>
          </cell>
          <cell r="F153" t="str">
            <v>EAGLE POINT (36)</v>
          </cell>
          <cell r="G153" t="str">
            <v>334.00</v>
          </cell>
          <cell r="H153" t="str">
            <v>Accessory Electric Equipment</v>
          </cell>
          <cell r="I153">
            <v>98714.47</v>
          </cell>
        </row>
        <row r="154">
          <cell r="A154" t="str">
            <v>33600; 307</v>
          </cell>
          <cell r="B154" t="str">
            <v>307</v>
          </cell>
          <cell r="C154" t="str">
            <v>H</v>
          </cell>
          <cell r="E154">
            <v>36000</v>
          </cell>
          <cell r="F154" t="str">
            <v>EAGLE POINT (36)</v>
          </cell>
          <cell r="G154" t="str">
            <v>336.00</v>
          </cell>
          <cell r="H154" t="str">
            <v>Roads, Railroads &amp; Bridges</v>
          </cell>
          <cell r="I154">
            <v>105740.65</v>
          </cell>
        </row>
        <row r="155">
          <cell r="A155" t="str">
            <v xml:space="preserve">0; </v>
          </cell>
          <cell r="F155" t="str">
            <v>EAGLE POINT (36) Total</v>
          </cell>
          <cell r="I155">
            <v>1833611.43</v>
          </cell>
        </row>
        <row r="156">
          <cell r="A156" t="str">
            <v>33100; 308</v>
          </cell>
          <cell r="B156" t="str">
            <v>308</v>
          </cell>
          <cell r="C156" t="str">
            <v>H</v>
          </cell>
          <cell r="E156">
            <v>446</v>
          </cell>
          <cell r="F156" t="str">
            <v>FOUNTAIN GREEN (446)</v>
          </cell>
          <cell r="G156" t="str">
            <v>331.00</v>
          </cell>
          <cell r="H156" t="str">
            <v>Structures &amp; Improvements</v>
          </cell>
          <cell r="I156">
            <v>35549.64</v>
          </cell>
        </row>
        <row r="157">
          <cell r="A157" t="str">
            <v>33200; 308</v>
          </cell>
          <cell r="B157" t="str">
            <v>308</v>
          </cell>
          <cell r="C157" t="str">
            <v>H</v>
          </cell>
          <cell r="E157">
            <v>446</v>
          </cell>
          <cell r="F157" t="str">
            <v>FOUNTAIN GREEN (446)</v>
          </cell>
          <cell r="G157" t="str">
            <v>332.00</v>
          </cell>
          <cell r="H157" t="str">
            <v>Reservoirs, Dams &amp; Waterways</v>
          </cell>
          <cell r="I157">
            <v>318832.62</v>
          </cell>
        </row>
        <row r="158">
          <cell r="A158" t="str">
            <v>33300; 308</v>
          </cell>
          <cell r="B158" t="str">
            <v>308</v>
          </cell>
          <cell r="C158" t="str">
            <v>H</v>
          </cell>
          <cell r="E158">
            <v>446</v>
          </cell>
          <cell r="F158" t="str">
            <v>FOUNTAIN GREEN (446)</v>
          </cell>
          <cell r="G158" t="str">
            <v>333.00</v>
          </cell>
          <cell r="H158" t="str">
            <v>Waterwheels, Turbines &amp; Generators</v>
          </cell>
          <cell r="I158">
            <v>92199.14</v>
          </cell>
        </row>
        <row r="159">
          <cell r="A159" t="str">
            <v>33400; 308</v>
          </cell>
          <cell r="B159" t="str">
            <v>308</v>
          </cell>
          <cell r="C159" t="str">
            <v>H</v>
          </cell>
          <cell r="E159">
            <v>446</v>
          </cell>
          <cell r="F159" t="str">
            <v>FOUNTAIN GREEN (446)</v>
          </cell>
          <cell r="G159" t="str">
            <v>334.00</v>
          </cell>
          <cell r="H159" t="str">
            <v>Accessory Electric Equipment</v>
          </cell>
          <cell r="I159">
            <v>145374.73000000001</v>
          </cell>
        </row>
        <row r="160">
          <cell r="A160" t="str">
            <v>33600; 308</v>
          </cell>
          <cell r="B160" t="str">
            <v>308</v>
          </cell>
          <cell r="C160" t="str">
            <v>H</v>
          </cell>
          <cell r="E160">
            <v>446</v>
          </cell>
          <cell r="F160" t="str">
            <v>FOUNTAIN GREEN (446)</v>
          </cell>
          <cell r="G160" t="str">
            <v>336.00</v>
          </cell>
          <cell r="H160" t="str">
            <v>Roads, Railroads &amp; Bridges</v>
          </cell>
          <cell r="I160">
            <v>1261.1500000000001</v>
          </cell>
        </row>
        <row r="161">
          <cell r="A161" t="str">
            <v xml:space="preserve">0; </v>
          </cell>
          <cell r="F161" t="str">
            <v>FOUNTAIN GREEN (446) Total</v>
          </cell>
          <cell r="I161">
            <v>593217.28000000003</v>
          </cell>
        </row>
        <row r="162">
          <cell r="A162" t="str">
            <v>33100; 309</v>
          </cell>
          <cell r="B162" t="str">
            <v>309</v>
          </cell>
          <cell r="C162" t="str">
            <v>H</v>
          </cell>
          <cell r="E162">
            <v>445</v>
          </cell>
          <cell r="F162" t="str">
            <v>GRANITE (445)</v>
          </cell>
          <cell r="G162" t="str">
            <v>331.00</v>
          </cell>
          <cell r="H162" t="str">
            <v>Structures &amp; Improvements</v>
          </cell>
          <cell r="I162">
            <v>534780.84</v>
          </cell>
        </row>
        <row r="163">
          <cell r="A163" t="str">
            <v>33200; 309</v>
          </cell>
          <cell r="B163" t="str">
            <v>309</v>
          </cell>
          <cell r="C163" t="str">
            <v>H</v>
          </cell>
          <cell r="E163">
            <v>445</v>
          </cell>
          <cell r="F163" t="str">
            <v>GRANITE (445)</v>
          </cell>
          <cell r="G163" t="str">
            <v>332.00</v>
          </cell>
          <cell r="H163" t="str">
            <v>Reservoirs, Dams &amp; Waterways</v>
          </cell>
          <cell r="I163">
            <v>3769782.29</v>
          </cell>
        </row>
        <row r="164">
          <cell r="A164" t="str">
            <v>33300; 309</v>
          </cell>
          <cell r="B164" t="str">
            <v>309</v>
          </cell>
          <cell r="C164" t="str">
            <v>H</v>
          </cell>
          <cell r="E164">
            <v>445</v>
          </cell>
          <cell r="F164" t="str">
            <v>GRANITE (445)</v>
          </cell>
          <cell r="G164" t="str">
            <v>333.00</v>
          </cell>
          <cell r="H164" t="str">
            <v>Waterwheels, Turbines &amp; Generators</v>
          </cell>
          <cell r="I164">
            <v>720702.06</v>
          </cell>
        </row>
        <row r="165">
          <cell r="A165" t="str">
            <v>33400; 309</v>
          </cell>
          <cell r="B165" t="str">
            <v>309</v>
          </cell>
          <cell r="C165" t="str">
            <v>H</v>
          </cell>
          <cell r="E165">
            <v>445</v>
          </cell>
          <cell r="F165" t="str">
            <v>GRANITE (445)</v>
          </cell>
          <cell r="G165" t="str">
            <v>334.00</v>
          </cell>
          <cell r="H165" t="str">
            <v>Accessory Electric Equipment</v>
          </cell>
          <cell r="I165">
            <v>210624.63</v>
          </cell>
        </row>
        <row r="166">
          <cell r="A166" t="str">
            <v>33500; 309</v>
          </cell>
          <cell r="B166" t="str">
            <v>309</v>
          </cell>
          <cell r="C166" t="str">
            <v>H</v>
          </cell>
          <cell r="E166">
            <v>445</v>
          </cell>
          <cell r="F166" t="str">
            <v>GRANITE (445)</v>
          </cell>
          <cell r="G166" t="str">
            <v>335.00</v>
          </cell>
          <cell r="H166" t="str">
            <v>Misc. Power Plant Equipment</v>
          </cell>
          <cell r="I166">
            <v>1409.81</v>
          </cell>
        </row>
        <row r="167">
          <cell r="A167" t="str">
            <v xml:space="preserve">0; </v>
          </cell>
          <cell r="F167" t="str">
            <v>GRANITE (445) Total</v>
          </cell>
          <cell r="I167">
            <v>5237299.629999999</v>
          </cell>
        </row>
        <row r="168">
          <cell r="A168" t="str">
            <v>33020; 311</v>
          </cell>
          <cell r="B168" t="str">
            <v>311</v>
          </cell>
          <cell r="C168" t="str">
            <v>H</v>
          </cell>
          <cell r="E168">
            <v>18000</v>
          </cell>
          <cell r="F168" t="str">
            <v>KLAMATH DAMS - Accelerated Rates</v>
          </cell>
          <cell r="G168" t="str">
            <v>330.20</v>
          </cell>
          <cell r="H168" t="str">
            <v>Land Rights</v>
          </cell>
          <cell r="I168">
            <v>40941.300000000003</v>
          </cell>
        </row>
        <row r="169">
          <cell r="A169" t="str">
            <v>33040; 311</v>
          </cell>
          <cell r="B169" t="str">
            <v>311</v>
          </cell>
          <cell r="C169" t="str">
            <v>H</v>
          </cell>
          <cell r="E169">
            <v>18000</v>
          </cell>
          <cell r="F169" t="str">
            <v>KLAMATH DAMS - Accelerated Rates</v>
          </cell>
          <cell r="G169" t="str">
            <v>330.40</v>
          </cell>
          <cell r="H169" t="str">
            <v>Flood Rights</v>
          </cell>
          <cell r="I169">
            <v>1029.5</v>
          </cell>
        </row>
        <row r="170">
          <cell r="A170" t="str">
            <v>33100; 311</v>
          </cell>
          <cell r="B170" t="str">
            <v>311</v>
          </cell>
          <cell r="C170" t="str">
            <v>H</v>
          </cell>
          <cell r="E170">
            <v>18000</v>
          </cell>
          <cell r="F170" t="str">
            <v>KLAMATH DAMS - Accelerated Rates</v>
          </cell>
          <cell r="G170" t="str">
            <v>331.00</v>
          </cell>
          <cell r="H170" t="str">
            <v>Structures &amp; Improvements</v>
          </cell>
          <cell r="I170">
            <v>13625273.83</v>
          </cell>
        </row>
        <row r="171">
          <cell r="A171" t="str">
            <v>33200; 311</v>
          </cell>
          <cell r="B171" t="str">
            <v>311</v>
          </cell>
          <cell r="C171" t="str">
            <v>H</v>
          </cell>
          <cell r="E171">
            <v>18000</v>
          </cell>
          <cell r="F171" t="str">
            <v>KLAMATH DAMS - Accelerated Rates</v>
          </cell>
          <cell r="G171" t="str">
            <v>332.00</v>
          </cell>
          <cell r="H171" t="str">
            <v>Reservoirs, Dams &amp; Waterways</v>
          </cell>
          <cell r="I171">
            <v>33571693.159999996</v>
          </cell>
        </row>
        <row r="172">
          <cell r="A172" t="str">
            <v>33300; 311</v>
          </cell>
          <cell r="B172" t="str">
            <v>311</v>
          </cell>
          <cell r="C172" t="str">
            <v>H</v>
          </cell>
          <cell r="E172">
            <v>18000</v>
          </cell>
          <cell r="F172" t="str">
            <v>KLAMATH DAMS - Accelerated Rates</v>
          </cell>
          <cell r="G172" t="str">
            <v>333.00</v>
          </cell>
          <cell r="H172" t="str">
            <v>Waterwheels, Turbines &amp; Generators</v>
          </cell>
          <cell r="I172">
            <v>17770236.870000001</v>
          </cell>
        </row>
        <row r="173">
          <cell r="A173" t="str">
            <v>33400; 311</v>
          </cell>
          <cell r="B173" t="str">
            <v>311</v>
          </cell>
          <cell r="C173" t="str">
            <v>H</v>
          </cell>
          <cell r="E173">
            <v>18000</v>
          </cell>
          <cell r="F173" t="str">
            <v>KLAMATH DAMS - Accelerated Rates</v>
          </cell>
          <cell r="G173" t="str">
            <v>334.00</v>
          </cell>
          <cell r="H173" t="str">
            <v>Accessory Electric Equipment</v>
          </cell>
          <cell r="I173">
            <v>15513216.33</v>
          </cell>
        </row>
        <row r="174">
          <cell r="A174" t="str">
            <v>33500; 311</v>
          </cell>
          <cell r="B174" t="str">
            <v>311</v>
          </cell>
          <cell r="C174" t="str">
            <v>H</v>
          </cell>
          <cell r="E174">
            <v>18000</v>
          </cell>
          <cell r="F174" t="str">
            <v>KLAMATH DAMS - Accelerated Rates</v>
          </cell>
          <cell r="G174" t="str">
            <v>335.00</v>
          </cell>
          <cell r="H174" t="str">
            <v>Misc. Power Plant Equipment</v>
          </cell>
          <cell r="I174">
            <v>169253.74</v>
          </cell>
        </row>
        <row r="175">
          <cell r="A175" t="str">
            <v>33600; 311</v>
          </cell>
          <cell r="B175" t="str">
            <v>311</v>
          </cell>
          <cell r="C175" t="str">
            <v>H</v>
          </cell>
          <cell r="E175">
            <v>18000</v>
          </cell>
          <cell r="F175" t="str">
            <v>KLAMATH DAMS - Accelerated Rates</v>
          </cell>
          <cell r="G175" t="str">
            <v>336.00</v>
          </cell>
          <cell r="H175" t="str">
            <v>Roads, Railroads &amp; Bridges</v>
          </cell>
          <cell r="I175">
            <v>2547856.13</v>
          </cell>
        </row>
        <row r="176">
          <cell r="A176" t="str">
            <v xml:space="preserve">0; </v>
          </cell>
          <cell r="F176" t="str">
            <v>KLAMATH DAMS - Accelerated Rates Total</v>
          </cell>
          <cell r="I176">
            <v>83239500.859999985</v>
          </cell>
        </row>
        <row r="177">
          <cell r="A177" t="str">
            <v>33020; 310</v>
          </cell>
          <cell r="B177" t="str">
            <v>310</v>
          </cell>
          <cell r="C177" t="str">
            <v>H</v>
          </cell>
          <cell r="E177">
            <v>2082</v>
          </cell>
          <cell r="F177" t="str">
            <v>KLAMATH RIVER LICENSE (2082)</v>
          </cell>
          <cell r="G177" t="str">
            <v>330.20</v>
          </cell>
          <cell r="H177" t="str">
            <v>Land Rights</v>
          </cell>
          <cell r="I177">
            <v>638992.96</v>
          </cell>
        </row>
        <row r="178">
          <cell r="A178" t="str">
            <v>33040; 310</v>
          </cell>
          <cell r="B178" t="str">
            <v>310</v>
          </cell>
          <cell r="C178" t="str">
            <v>H</v>
          </cell>
          <cell r="E178">
            <v>2082</v>
          </cell>
          <cell r="F178" t="str">
            <v>KLAMATH RIVER LICENSE (2082)</v>
          </cell>
          <cell r="G178" t="str">
            <v>330.40</v>
          </cell>
          <cell r="H178" t="str">
            <v>Flood Rights</v>
          </cell>
          <cell r="I178">
            <v>252509.75</v>
          </cell>
        </row>
        <row r="179">
          <cell r="A179" t="str">
            <v>33100; 310</v>
          </cell>
          <cell r="B179" t="str">
            <v>310</v>
          </cell>
          <cell r="C179" t="str">
            <v>H</v>
          </cell>
          <cell r="E179">
            <v>2082</v>
          </cell>
          <cell r="F179" t="str">
            <v>KLAMATH RIVER LICENSE (2082)</v>
          </cell>
          <cell r="G179" t="str">
            <v>331.00</v>
          </cell>
          <cell r="H179" t="str">
            <v>Structures &amp; Improvements</v>
          </cell>
          <cell r="I179">
            <v>902611.29</v>
          </cell>
        </row>
        <row r="180">
          <cell r="A180" t="str">
            <v>33200; 310</v>
          </cell>
          <cell r="B180" t="str">
            <v>310</v>
          </cell>
          <cell r="C180" t="str">
            <v>H</v>
          </cell>
          <cell r="E180">
            <v>2082</v>
          </cell>
          <cell r="F180" t="str">
            <v>KLAMATH RIVER LICENSE (2082)</v>
          </cell>
          <cell r="G180" t="str">
            <v>332.00</v>
          </cell>
          <cell r="H180" t="str">
            <v>Reservoirs, Dams &amp; Waterways</v>
          </cell>
          <cell r="I180">
            <v>11773874.4</v>
          </cell>
        </row>
        <row r="181">
          <cell r="A181" t="str">
            <v>33300; 310</v>
          </cell>
          <cell r="B181" t="str">
            <v>310</v>
          </cell>
          <cell r="C181" t="str">
            <v>H</v>
          </cell>
          <cell r="E181">
            <v>2082</v>
          </cell>
          <cell r="F181" t="str">
            <v>KLAMATH RIVER LICENSE (2082)</v>
          </cell>
          <cell r="G181" t="str">
            <v>333.00</v>
          </cell>
          <cell r="H181" t="str">
            <v>Waterwheels, Turbines &amp; Generators</v>
          </cell>
          <cell r="I181">
            <v>284202.95</v>
          </cell>
        </row>
        <row r="182">
          <cell r="A182" t="str">
            <v>33400; 310</v>
          </cell>
          <cell r="B182" t="str">
            <v>310</v>
          </cell>
          <cell r="C182" t="str">
            <v>H</v>
          </cell>
          <cell r="E182">
            <v>2082</v>
          </cell>
          <cell r="F182" t="str">
            <v>KLAMATH RIVER LICENSE (2082)</v>
          </cell>
          <cell r="G182" t="str">
            <v>334.00</v>
          </cell>
          <cell r="H182" t="str">
            <v>Accessory Electric Equipment</v>
          </cell>
          <cell r="I182">
            <v>850584.91</v>
          </cell>
        </row>
        <row r="183">
          <cell r="A183" t="str">
            <v>33500; 310</v>
          </cell>
          <cell r="B183" t="str">
            <v>310</v>
          </cell>
          <cell r="C183" t="str">
            <v>H</v>
          </cell>
          <cell r="E183">
            <v>2082</v>
          </cell>
          <cell r="F183" t="str">
            <v>KLAMATH RIVER LICENSE (2082)</v>
          </cell>
          <cell r="G183" t="str">
            <v>335.00</v>
          </cell>
          <cell r="H183" t="str">
            <v>Misc. Power Plant Equipment</v>
          </cell>
          <cell r="I183">
            <v>61787.58</v>
          </cell>
        </row>
        <row r="184">
          <cell r="A184" t="str">
            <v>33600; 310</v>
          </cell>
          <cell r="B184" t="str">
            <v>310</v>
          </cell>
          <cell r="C184" t="str">
            <v>H</v>
          </cell>
          <cell r="E184">
            <v>2082</v>
          </cell>
          <cell r="F184" t="str">
            <v>KLAMATH RIVER LICENSE (2082)</v>
          </cell>
          <cell r="G184" t="str">
            <v>336.00</v>
          </cell>
          <cell r="H184" t="str">
            <v>Roads, Railroads &amp; Bridges</v>
          </cell>
          <cell r="I184">
            <v>241074.81</v>
          </cell>
        </row>
        <row r="185">
          <cell r="A185" t="str">
            <v xml:space="preserve">0; </v>
          </cell>
          <cell r="F185" t="str">
            <v>KLAMATH RIVER LICENSE (2082) Total</v>
          </cell>
          <cell r="I185">
            <v>15005638.65</v>
          </cell>
        </row>
        <row r="186">
          <cell r="A186" t="str">
            <v>33100; 312</v>
          </cell>
          <cell r="B186" t="str">
            <v>312</v>
          </cell>
          <cell r="C186" t="str">
            <v>H</v>
          </cell>
          <cell r="E186">
            <v>468</v>
          </cell>
          <cell r="F186" t="str">
            <v>LAST CHANCE (468)</v>
          </cell>
          <cell r="G186" t="str">
            <v>331.00</v>
          </cell>
          <cell r="H186" t="str">
            <v>Structures &amp; Improvements</v>
          </cell>
          <cell r="I186">
            <v>448394.01</v>
          </cell>
        </row>
        <row r="187">
          <cell r="A187" t="str">
            <v>33200; 312</v>
          </cell>
          <cell r="B187" t="str">
            <v>312</v>
          </cell>
          <cell r="C187" t="str">
            <v>H</v>
          </cell>
          <cell r="E187">
            <v>468</v>
          </cell>
          <cell r="F187" t="str">
            <v>LAST CHANCE (468)</v>
          </cell>
          <cell r="G187" t="str">
            <v>332.00</v>
          </cell>
          <cell r="H187" t="str">
            <v>Reservoirs, Dams &amp; Waterways</v>
          </cell>
          <cell r="I187">
            <v>959002.13</v>
          </cell>
        </row>
        <row r="188">
          <cell r="A188" t="str">
            <v>33300; 312</v>
          </cell>
          <cell r="B188" t="str">
            <v>312</v>
          </cell>
          <cell r="C188" t="str">
            <v>H</v>
          </cell>
          <cell r="E188">
            <v>468</v>
          </cell>
          <cell r="F188" t="str">
            <v>LAST CHANCE (468)</v>
          </cell>
          <cell r="G188" t="str">
            <v>333.00</v>
          </cell>
          <cell r="H188" t="str">
            <v>Waterwheels, Turbines &amp; Generators</v>
          </cell>
          <cell r="I188">
            <v>1068019.67</v>
          </cell>
        </row>
        <row r="189">
          <cell r="A189" t="str">
            <v>33400; 312</v>
          </cell>
          <cell r="B189" t="str">
            <v>312</v>
          </cell>
          <cell r="C189" t="str">
            <v>H</v>
          </cell>
          <cell r="E189">
            <v>468</v>
          </cell>
          <cell r="F189" t="str">
            <v>LAST CHANCE (468)</v>
          </cell>
          <cell r="G189" t="str">
            <v>334.00</v>
          </cell>
          <cell r="H189" t="str">
            <v>Accessory Electric Equipment</v>
          </cell>
          <cell r="I189">
            <v>261833.29</v>
          </cell>
        </row>
        <row r="190">
          <cell r="A190" t="str">
            <v>33600; 312</v>
          </cell>
          <cell r="B190" t="str">
            <v>312</v>
          </cell>
          <cell r="C190" t="str">
            <v>H</v>
          </cell>
          <cell r="E190">
            <v>468</v>
          </cell>
          <cell r="F190" t="str">
            <v>LAST CHANCE (468)</v>
          </cell>
          <cell r="G190" t="str">
            <v>336.00</v>
          </cell>
          <cell r="H190" t="str">
            <v>Roads, Railroads &amp; Bridges</v>
          </cell>
          <cell r="I190">
            <v>65286.71</v>
          </cell>
        </row>
        <row r="191">
          <cell r="A191" t="str">
            <v xml:space="preserve">0; </v>
          </cell>
          <cell r="F191" t="str">
            <v>LAST CHANCE (468) Total</v>
          </cell>
          <cell r="I191">
            <v>2802535.81</v>
          </cell>
        </row>
        <row r="192">
          <cell r="A192" t="str">
            <v>33020; 313</v>
          </cell>
          <cell r="B192" t="str">
            <v>313</v>
          </cell>
          <cell r="C192" t="str">
            <v>H</v>
          </cell>
          <cell r="E192">
            <v>458</v>
          </cell>
          <cell r="F192" t="str">
            <v>LIFTON (458)</v>
          </cell>
          <cell r="G192" t="str">
            <v>330.20</v>
          </cell>
          <cell r="H192" t="str">
            <v>Land Rights</v>
          </cell>
          <cell r="I192">
            <v>20758.93</v>
          </cell>
        </row>
        <row r="193">
          <cell r="A193" t="str">
            <v>33030; 313</v>
          </cell>
          <cell r="B193" t="str">
            <v>313</v>
          </cell>
          <cell r="C193" t="str">
            <v>H</v>
          </cell>
          <cell r="E193">
            <v>458</v>
          </cell>
          <cell r="F193" t="str">
            <v>LIFTON (458)</v>
          </cell>
          <cell r="G193" t="str">
            <v>330.30</v>
          </cell>
          <cell r="H193" t="str">
            <v>Water Rights</v>
          </cell>
          <cell r="I193">
            <v>24129.94</v>
          </cell>
        </row>
        <row r="194">
          <cell r="A194" t="str">
            <v>33100; 313</v>
          </cell>
          <cell r="B194" t="str">
            <v>313</v>
          </cell>
          <cell r="C194" t="str">
            <v>H</v>
          </cell>
          <cell r="E194">
            <v>458</v>
          </cell>
          <cell r="F194" t="str">
            <v>LIFTON (458)</v>
          </cell>
          <cell r="G194" t="str">
            <v>331.00</v>
          </cell>
          <cell r="H194" t="str">
            <v>Structures &amp; Improvements</v>
          </cell>
          <cell r="I194">
            <v>1202030.3500000001</v>
          </cell>
        </row>
        <row r="195">
          <cell r="A195" t="str">
            <v>33200; 313</v>
          </cell>
          <cell r="B195" t="str">
            <v>313</v>
          </cell>
          <cell r="C195" t="str">
            <v>H</v>
          </cell>
          <cell r="E195">
            <v>458</v>
          </cell>
          <cell r="F195" t="str">
            <v>LIFTON (458)</v>
          </cell>
          <cell r="G195" t="str">
            <v>332.00</v>
          </cell>
          <cell r="H195" t="str">
            <v>Reservoirs, Dams &amp; Waterways</v>
          </cell>
          <cell r="I195">
            <v>8271908.2300000004</v>
          </cell>
        </row>
        <row r="196">
          <cell r="A196" t="str">
            <v>33300; 313</v>
          </cell>
          <cell r="B196" t="str">
            <v>313</v>
          </cell>
          <cell r="C196" t="str">
            <v>H</v>
          </cell>
          <cell r="E196">
            <v>458</v>
          </cell>
          <cell r="F196" t="str">
            <v>LIFTON (458)</v>
          </cell>
          <cell r="G196" t="str">
            <v>333.00</v>
          </cell>
          <cell r="H196" t="str">
            <v>Waterwheels, Turbines &amp; Generators</v>
          </cell>
          <cell r="I196">
            <v>7761267.7300000004</v>
          </cell>
        </row>
        <row r="197">
          <cell r="A197" t="str">
            <v>33400; 313</v>
          </cell>
          <cell r="B197" t="str">
            <v>313</v>
          </cell>
          <cell r="C197" t="str">
            <v>H</v>
          </cell>
          <cell r="E197">
            <v>458</v>
          </cell>
          <cell r="F197" t="str">
            <v>LIFTON (458)</v>
          </cell>
          <cell r="G197" t="str">
            <v>334.00</v>
          </cell>
          <cell r="H197" t="str">
            <v>Accessory Electric Equipment</v>
          </cell>
          <cell r="I197">
            <v>288315.67</v>
          </cell>
        </row>
        <row r="198">
          <cell r="A198" t="str">
            <v>33500; 313</v>
          </cell>
          <cell r="B198" t="str">
            <v>313</v>
          </cell>
          <cell r="C198" t="str">
            <v>H</v>
          </cell>
          <cell r="E198">
            <v>458</v>
          </cell>
          <cell r="F198" t="str">
            <v>LIFTON (458)</v>
          </cell>
          <cell r="G198" t="str">
            <v>335.00</v>
          </cell>
          <cell r="H198" t="str">
            <v>Misc. Power Plant Equipment</v>
          </cell>
          <cell r="I198">
            <v>2910.09</v>
          </cell>
        </row>
        <row r="199">
          <cell r="A199" t="str">
            <v>33600; 313</v>
          </cell>
          <cell r="B199" t="str">
            <v>313</v>
          </cell>
          <cell r="C199" t="str">
            <v>H</v>
          </cell>
          <cell r="E199">
            <v>458</v>
          </cell>
          <cell r="F199" t="str">
            <v>LIFTON (458)</v>
          </cell>
          <cell r="G199" t="str">
            <v>336.00</v>
          </cell>
          <cell r="H199" t="str">
            <v>Roads, Railroads &amp; Bridges</v>
          </cell>
          <cell r="I199">
            <v>186957.26</v>
          </cell>
        </row>
        <row r="200">
          <cell r="A200" t="str">
            <v xml:space="preserve">0; </v>
          </cell>
          <cell r="F200" t="str">
            <v>LIFTON (458) Total</v>
          </cell>
          <cell r="I200">
            <v>17758278.200000003</v>
          </cell>
        </row>
        <row r="201">
          <cell r="A201" t="str">
            <v>33020; 314</v>
          </cell>
          <cell r="B201" t="str">
            <v>314</v>
          </cell>
          <cell r="C201" t="str">
            <v>H</v>
          </cell>
          <cell r="E201">
            <v>215000</v>
          </cell>
          <cell r="F201" t="str">
            <v>MERWIN (215)</v>
          </cell>
          <cell r="G201" t="str">
            <v>330.20</v>
          </cell>
          <cell r="H201" t="str">
            <v>Land Rights</v>
          </cell>
          <cell r="I201">
            <v>300510.01</v>
          </cell>
        </row>
        <row r="202">
          <cell r="A202" t="str">
            <v>33050; 314</v>
          </cell>
          <cell r="B202" t="str">
            <v>314</v>
          </cell>
          <cell r="C202" t="str">
            <v>H</v>
          </cell>
          <cell r="E202">
            <v>215000</v>
          </cell>
          <cell r="F202" t="str">
            <v>MERWIN (215)</v>
          </cell>
          <cell r="G202" t="str">
            <v>330.50</v>
          </cell>
          <cell r="H202" t="str">
            <v>Fish/Wildlife</v>
          </cell>
          <cell r="I202">
            <v>212279.74</v>
          </cell>
        </row>
        <row r="203">
          <cell r="A203" t="str">
            <v>33100; 314</v>
          </cell>
          <cell r="B203" t="str">
            <v>314</v>
          </cell>
          <cell r="C203" t="str">
            <v>H</v>
          </cell>
          <cell r="E203">
            <v>215000</v>
          </cell>
          <cell r="F203" t="str">
            <v>MERWIN (215)</v>
          </cell>
          <cell r="G203" t="str">
            <v>331.00</v>
          </cell>
          <cell r="H203" t="str">
            <v>Structures &amp; Improvements</v>
          </cell>
          <cell r="I203">
            <v>31596208.039999999</v>
          </cell>
        </row>
        <row r="204">
          <cell r="A204" t="str">
            <v>33200; 314</v>
          </cell>
          <cell r="B204" t="str">
            <v>314</v>
          </cell>
          <cell r="C204" t="str">
            <v>H</v>
          </cell>
          <cell r="E204">
            <v>215000</v>
          </cell>
          <cell r="F204" t="str">
            <v>MERWIN (215)</v>
          </cell>
          <cell r="G204" t="str">
            <v>332.00</v>
          </cell>
          <cell r="H204" t="str">
            <v>Reservoirs, Dams &amp; Waterways</v>
          </cell>
          <cell r="I204">
            <v>11656734.99</v>
          </cell>
        </row>
        <row r="205">
          <cell r="A205" t="str">
            <v>33300; 314</v>
          </cell>
          <cell r="B205" t="str">
            <v>314</v>
          </cell>
          <cell r="C205" t="str">
            <v>H</v>
          </cell>
          <cell r="E205">
            <v>215000</v>
          </cell>
          <cell r="F205" t="str">
            <v>MERWIN (215)</v>
          </cell>
          <cell r="G205" t="str">
            <v>333.00</v>
          </cell>
          <cell r="H205" t="str">
            <v>Waterwheels, Turbines &amp; Generators</v>
          </cell>
          <cell r="I205">
            <v>7889887.7599999998</v>
          </cell>
        </row>
        <row r="206">
          <cell r="A206" t="str">
            <v>33400; 314</v>
          </cell>
          <cell r="B206" t="str">
            <v>314</v>
          </cell>
          <cell r="C206" t="str">
            <v>H</v>
          </cell>
          <cell r="E206">
            <v>215000</v>
          </cell>
          <cell r="F206" t="str">
            <v>MERWIN (215)</v>
          </cell>
          <cell r="G206" t="str">
            <v>334.00</v>
          </cell>
          <cell r="H206" t="str">
            <v>Accessory Electric Equipment</v>
          </cell>
          <cell r="I206">
            <v>10057945.59</v>
          </cell>
        </row>
        <row r="207">
          <cell r="A207" t="str">
            <v>33500; 314</v>
          </cell>
          <cell r="B207" t="str">
            <v>314</v>
          </cell>
          <cell r="C207" t="str">
            <v>H</v>
          </cell>
          <cell r="E207">
            <v>215000</v>
          </cell>
          <cell r="F207" t="str">
            <v>MERWIN (215)</v>
          </cell>
          <cell r="G207" t="str">
            <v>335.00</v>
          </cell>
          <cell r="H207" t="str">
            <v>Misc. Power Plant Equipment</v>
          </cell>
          <cell r="I207">
            <v>158874.82999999999</v>
          </cell>
        </row>
        <row r="208">
          <cell r="A208" t="str">
            <v>33600; 314</v>
          </cell>
          <cell r="B208" t="str">
            <v>314</v>
          </cell>
          <cell r="C208" t="str">
            <v>H</v>
          </cell>
          <cell r="E208">
            <v>215000</v>
          </cell>
          <cell r="F208" t="str">
            <v>MERWIN (215)</v>
          </cell>
          <cell r="G208" t="str">
            <v>336.00</v>
          </cell>
          <cell r="H208" t="str">
            <v>Roads, Railroads &amp; Bridges</v>
          </cell>
          <cell r="I208">
            <v>2148088.58</v>
          </cell>
        </row>
        <row r="209">
          <cell r="A209" t="str">
            <v xml:space="preserve">0; </v>
          </cell>
          <cell r="F209" t="str">
            <v>MERWIN (215) Total</v>
          </cell>
          <cell r="I209">
            <v>64020529.539999992</v>
          </cell>
        </row>
        <row r="210">
          <cell r="A210" t="str">
            <v>33100; 315</v>
          </cell>
          <cell r="B210" t="str">
            <v>315</v>
          </cell>
          <cell r="C210" t="str">
            <v>H</v>
          </cell>
          <cell r="E210">
            <v>1927</v>
          </cell>
          <cell r="F210" t="str">
            <v>NORTH UMPQUA RIVER LICENSE (1927)</v>
          </cell>
          <cell r="G210" t="str">
            <v>331.00</v>
          </cell>
          <cell r="H210" t="str">
            <v>Structures &amp; Improvements</v>
          </cell>
          <cell r="I210">
            <v>23122316.989999998</v>
          </cell>
        </row>
        <row r="211">
          <cell r="A211" t="str">
            <v>33200; 315</v>
          </cell>
          <cell r="B211" t="str">
            <v>315</v>
          </cell>
          <cell r="C211" t="str">
            <v>H</v>
          </cell>
          <cell r="E211">
            <v>1927</v>
          </cell>
          <cell r="F211" t="str">
            <v>NORTH UMPQUA RIVER LICENSE (1927)</v>
          </cell>
          <cell r="G211" t="str">
            <v>332.00</v>
          </cell>
          <cell r="H211" t="str">
            <v>Reservoirs, Dams &amp; Waterways</v>
          </cell>
          <cell r="I211">
            <v>117865347.31</v>
          </cell>
        </row>
        <row r="212">
          <cell r="A212" t="str">
            <v>33300; 315</v>
          </cell>
          <cell r="B212" t="str">
            <v>315</v>
          </cell>
          <cell r="C212" t="str">
            <v>H</v>
          </cell>
          <cell r="E212">
            <v>1927</v>
          </cell>
          <cell r="F212" t="str">
            <v>NORTH UMPQUA RIVER LICENSE (1927)</v>
          </cell>
          <cell r="G212" t="str">
            <v>333.00</v>
          </cell>
          <cell r="H212" t="str">
            <v>Waterwheels, Turbines &amp; Generators</v>
          </cell>
          <cell r="I212">
            <v>24053733.609999999</v>
          </cell>
        </row>
        <row r="213">
          <cell r="A213" t="str">
            <v>33400; 315</v>
          </cell>
          <cell r="B213" t="str">
            <v>315</v>
          </cell>
          <cell r="C213" t="str">
            <v>H</v>
          </cell>
          <cell r="E213">
            <v>1927</v>
          </cell>
          <cell r="F213" t="str">
            <v>NORTH UMPQUA RIVER LICENSE (1927)</v>
          </cell>
          <cell r="G213" t="str">
            <v>334.00</v>
          </cell>
          <cell r="H213" t="str">
            <v>Accessory Electric Equipment</v>
          </cell>
          <cell r="I213">
            <v>15764745.34</v>
          </cell>
        </row>
        <row r="214">
          <cell r="A214" t="str">
            <v>33500; 315</v>
          </cell>
          <cell r="B214" t="str">
            <v>315</v>
          </cell>
          <cell r="C214" t="str">
            <v>H</v>
          </cell>
          <cell r="E214">
            <v>1927</v>
          </cell>
          <cell r="F214" t="str">
            <v>NORTH UMPQUA RIVER LICENSE (1927)</v>
          </cell>
          <cell r="G214" t="str">
            <v>335.00</v>
          </cell>
          <cell r="H214" t="str">
            <v>Misc. Power Plant Equipment</v>
          </cell>
          <cell r="I214">
            <v>716521.19</v>
          </cell>
        </row>
        <row r="215">
          <cell r="A215" t="str">
            <v>33600; 315</v>
          </cell>
          <cell r="B215" t="str">
            <v>315</v>
          </cell>
          <cell r="C215" t="str">
            <v>H</v>
          </cell>
          <cell r="E215">
            <v>1927</v>
          </cell>
          <cell r="F215" t="str">
            <v>NORTH UMPQUA RIVER LICENSE (1927)</v>
          </cell>
          <cell r="G215" t="str">
            <v>336.00</v>
          </cell>
          <cell r="H215" t="str">
            <v>Roads, Railroads &amp; Bridges</v>
          </cell>
          <cell r="I215">
            <v>6840814.9100000001</v>
          </cell>
        </row>
        <row r="216">
          <cell r="A216" t="str">
            <v xml:space="preserve">0; </v>
          </cell>
          <cell r="F216" t="str">
            <v>NORTH UMPQUA RIVER LICENSE (1927) Total</v>
          </cell>
          <cell r="I216">
            <v>188363479.35000002</v>
          </cell>
        </row>
        <row r="217">
          <cell r="A217" t="str">
            <v>33100; 316</v>
          </cell>
          <cell r="B217" t="str">
            <v>316</v>
          </cell>
          <cell r="C217" t="str">
            <v>H</v>
          </cell>
          <cell r="E217">
            <v>448</v>
          </cell>
          <cell r="F217" t="str">
            <v>OLMSTED (448)</v>
          </cell>
          <cell r="G217" t="str">
            <v>331.00</v>
          </cell>
          <cell r="H217" t="str">
            <v>Structures &amp; Improvements</v>
          </cell>
          <cell r="I217">
            <v>190851.69</v>
          </cell>
        </row>
        <row r="218">
          <cell r="A218" t="str">
            <v>33400; 316</v>
          </cell>
          <cell r="B218" t="str">
            <v>316</v>
          </cell>
          <cell r="C218" t="str">
            <v>H</v>
          </cell>
          <cell r="E218">
            <v>448</v>
          </cell>
          <cell r="F218" t="str">
            <v>OLMSTED (448)</v>
          </cell>
          <cell r="G218" t="str">
            <v>334.00</v>
          </cell>
          <cell r="H218" t="str">
            <v>Accessory Electric Equipment</v>
          </cell>
          <cell r="I218">
            <v>28640.22</v>
          </cell>
        </row>
        <row r="219">
          <cell r="A219" t="str">
            <v>33500; 316</v>
          </cell>
          <cell r="B219" t="str">
            <v>316</v>
          </cell>
          <cell r="C219" t="str">
            <v>H</v>
          </cell>
          <cell r="E219">
            <v>448</v>
          </cell>
          <cell r="F219" t="str">
            <v>OLMSTED (448)</v>
          </cell>
          <cell r="G219" t="str">
            <v>335.00</v>
          </cell>
          <cell r="H219" t="str">
            <v>Misc. Power Plant Equipment</v>
          </cell>
          <cell r="I219">
            <v>3274.14</v>
          </cell>
        </row>
        <row r="220">
          <cell r="A220" t="str">
            <v>33600; 316</v>
          </cell>
          <cell r="B220" t="str">
            <v>316</v>
          </cell>
          <cell r="C220" t="str">
            <v>H</v>
          </cell>
          <cell r="E220">
            <v>448</v>
          </cell>
          <cell r="F220" t="str">
            <v>OLMSTED (448)</v>
          </cell>
          <cell r="G220" t="str">
            <v>336.00</v>
          </cell>
          <cell r="H220" t="str">
            <v>Roads, Railroads &amp; Bridges</v>
          </cell>
          <cell r="I220">
            <v>12641.17</v>
          </cell>
        </row>
        <row r="221">
          <cell r="A221" t="str">
            <v xml:space="preserve">0; </v>
          </cell>
          <cell r="F221" t="str">
            <v>OLMSTED (448) Total</v>
          </cell>
          <cell r="I221">
            <v>235407.22000000003</v>
          </cell>
        </row>
        <row r="222">
          <cell r="A222" t="str">
            <v>33100; 317</v>
          </cell>
          <cell r="B222" t="str">
            <v>317</v>
          </cell>
          <cell r="C222" t="str">
            <v>H</v>
          </cell>
          <cell r="E222">
            <v>460</v>
          </cell>
          <cell r="F222" t="str">
            <v>PARIS (460)</v>
          </cell>
          <cell r="G222" t="str">
            <v>331.00</v>
          </cell>
          <cell r="H222" t="str">
            <v>Structures &amp; Improvements</v>
          </cell>
          <cell r="I222">
            <v>115992.18</v>
          </cell>
        </row>
        <row r="223">
          <cell r="A223" t="str">
            <v>33200; 317</v>
          </cell>
          <cell r="B223" t="str">
            <v>317</v>
          </cell>
          <cell r="C223" t="str">
            <v>H</v>
          </cell>
          <cell r="E223">
            <v>460</v>
          </cell>
          <cell r="F223" t="str">
            <v>PARIS (460)</v>
          </cell>
          <cell r="G223" t="str">
            <v>332.00</v>
          </cell>
          <cell r="H223" t="str">
            <v>Reservoirs, Dams &amp; Waterways</v>
          </cell>
          <cell r="I223">
            <v>96285</v>
          </cell>
        </row>
        <row r="224">
          <cell r="A224" t="str">
            <v>33300; 317</v>
          </cell>
          <cell r="B224" t="str">
            <v>317</v>
          </cell>
          <cell r="C224" t="str">
            <v>H</v>
          </cell>
          <cell r="E224">
            <v>460</v>
          </cell>
          <cell r="F224" t="str">
            <v>PARIS (460)</v>
          </cell>
          <cell r="G224" t="str">
            <v>333.00</v>
          </cell>
          <cell r="H224" t="str">
            <v>Waterwheels, Turbines &amp; Generators</v>
          </cell>
          <cell r="I224">
            <v>73253.33</v>
          </cell>
        </row>
        <row r="225">
          <cell r="A225" t="str">
            <v>33400; 317</v>
          </cell>
          <cell r="B225" t="str">
            <v>317</v>
          </cell>
          <cell r="C225" t="str">
            <v>H</v>
          </cell>
          <cell r="E225">
            <v>460</v>
          </cell>
          <cell r="F225" t="str">
            <v>PARIS (460)</v>
          </cell>
          <cell r="G225" t="str">
            <v>334.00</v>
          </cell>
          <cell r="H225" t="str">
            <v>Accessory Electric Equipment</v>
          </cell>
          <cell r="I225">
            <v>151116.65</v>
          </cell>
        </row>
        <row r="226">
          <cell r="A226" t="str">
            <v>33500; 317</v>
          </cell>
          <cell r="B226" t="str">
            <v>317</v>
          </cell>
          <cell r="C226" t="str">
            <v>H</v>
          </cell>
          <cell r="E226">
            <v>460</v>
          </cell>
          <cell r="F226" t="str">
            <v>PARIS (460)</v>
          </cell>
          <cell r="G226" t="str">
            <v>335.00</v>
          </cell>
          <cell r="H226" t="str">
            <v>Misc. Power Plant Equipment</v>
          </cell>
          <cell r="I226">
            <v>417.22</v>
          </cell>
        </row>
        <row r="227">
          <cell r="A227" t="str">
            <v xml:space="preserve">0; </v>
          </cell>
          <cell r="F227" t="str">
            <v>PARIS (460) Total</v>
          </cell>
          <cell r="I227">
            <v>437064.38</v>
          </cell>
        </row>
        <row r="228">
          <cell r="A228" t="str">
            <v>33020; 318</v>
          </cell>
          <cell r="B228" t="str">
            <v>318</v>
          </cell>
          <cell r="C228" t="str">
            <v>H</v>
          </cell>
          <cell r="E228">
            <v>449</v>
          </cell>
          <cell r="F228" t="str">
            <v>PIONEER (449)</v>
          </cell>
          <cell r="G228" t="str">
            <v>330.20</v>
          </cell>
          <cell r="H228" t="str">
            <v>Land Rights</v>
          </cell>
          <cell r="I228">
            <v>9247.48</v>
          </cell>
        </row>
        <row r="229">
          <cell r="A229" t="str">
            <v>33030; 318</v>
          </cell>
          <cell r="B229" t="str">
            <v>318</v>
          </cell>
          <cell r="C229" t="str">
            <v>H</v>
          </cell>
          <cell r="E229">
            <v>449</v>
          </cell>
          <cell r="F229" t="str">
            <v>PIONEER (449)</v>
          </cell>
          <cell r="G229" t="str">
            <v>330.30</v>
          </cell>
          <cell r="H229" t="str">
            <v>Water Rights</v>
          </cell>
          <cell r="I229">
            <v>110805.67</v>
          </cell>
        </row>
        <row r="230">
          <cell r="A230" t="str">
            <v>33100; 318</v>
          </cell>
          <cell r="B230" t="str">
            <v>318</v>
          </cell>
          <cell r="C230" t="str">
            <v>H</v>
          </cell>
          <cell r="E230">
            <v>449</v>
          </cell>
          <cell r="F230" t="str">
            <v>PIONEER (449)</v>
          </cell>
          <cell r="G230" t="str">
            <v>331.00</v>
          </cell>
          <cell r="H230" t="str">
            <v>Structures &amp; Improvements</v>
          </cell>
          <cell r="I230">
            <v>514442.22</v>
          </cell>
        </row>
        <row r="231">
          <cell r="A231" t="str">
            <v>33200; 318</v>
          </cell>
          <cell r="B231" t="str">
            <v>318</v>
          </cell>
          <cell r="C231" t="str">
            <v>H</v>
          </cell>
          <cell r="E231">
            <v>449</v>
          </cell>
          <cell r="F231" t="str">
            <v>PIONEER (449)</v>
          </cell>
          <cell r="G231" t="str">
            <v>332.00</v>
          </cell>
          <cell r="H231" t="str">
            <v>Reservoirs, Dams &amp; Waterways</v>
          </cell>
          <cell r="I231">
            <v>8118726.1299999999</v>
          </cell>
        </row>
        <row r="232">
          <cell r="A232" t="str">
            <v>33300; 318</v>
          </cell>
          <cell r="B232" t="str">
            <v>318</v>
          </cell>
          <cell r="C232" t="str">
            <v>H</v>
          </cell>
          <cell r="E232">
            <v>449</v>
          </cell>
          <cell r="F232" t="str">
            <v>PIONEER (449)</v>
          </cell>
          <cell r="G232" t="str">
            <v>333.00</v>
          </cell>
          <cell r="H232" t="str">
            <v>Waterwheels, Turbines &amp; Generators</v>
          </cell>
          <cell r="I232">
            <v>1598920.96</v>
          </cell>
        </row>
        <row r="233">
          <cell r="A233" t="str">
            <v>33400; 318</v>
          </cell>
          <cell r="B233" t="str">
            <v>318</v>
          </cell>
          <cell r="C233" t="str">
            <v>H</v>
          </cell>
          <cell r="E233">
            <v>449</v>
          </cell>
          <cell r="F233" t="str">
            <v>PIONEER (449)</v>
          </cell>
          <cell r="G233" t="str">
            <v>334.00</v>
          </cell>
          <cell r="H233" t="str">
            <v>Accessory Electric Equipment</v>
          </cell>
          <cell r="I233">
            <v>543405.18000000005</v>
          </cell>
        </row>
        <row r="234">
          <cell r="A234" t="str">
            <v>33500; 318</v>
          </cell>
          <cell r="B234" t="str">
            <v>318</v>
          </cell>
          <cell r="C234" t="str">
            <v>H</v>
          </cell>
          <cell r="E234">
            <v>449</v>
          </cell>
          <cell r="F234" t="str">
            <v>PIONEER (449)</v>
          </cell>
          <cell r="G234" t="str">
            <v>335.00</v>
          </cell>
          <cell r="H234" t="str">
            <v>Misc. Power Plant Equipment</v>
          </cell>
          <cell r="I234">
            <v>9601.69</v>
          </cell>
        </row>
        <row r="235">
          <cell r="A235" t="str">
            <v>33600; 318</v>
          </cell>
          <cell r="B235" t="str">
            <v>318</v>
          </cell>
          <cell r="C235" t="str">
            <v>H</v>
          </cell>
          <cell r="E235">
            <v>449</v>
          </cell>
          <cell r="F235" t="str">
            <v>PIONEER (449)</v>
          </cell>
          <cell r="G235" t="str">
            <v>336.00</v>
          </cell>
          <cell r="H235" t="str">
            <v>Roads, Railroads &amp; Bridges</v>
          </cell>
          <cell r="I235">
            <v>70754.91</v>
          </cell>
        </row>
        <row r="236">
          <cell r="A236" t="str">
            <v xml:space="preserve">0; </v>
          </cell>
          <cell r="F236" t="str">
            <v>PIONEER (449) Total</v>
          </cell>
          <cell r="I236">
            <v>10975904.24</v>
          </cell>
        </row>
        <row r="237">
          <cell r="A237" t="str">
            <v>33100; 320</v>
          </cell>
          <cell r="B237" t="str">
            <v>320</v>
          </cell>
          <cell r="C237" t="str">
            <v>H</v>
          </cell>
          <cell r="E237">
            <v>33000</v>
          </cell>
          <cell r="F237" t="str">
            <v>PROSPECT #3 (33)</v>
          </cell>
          <cell r="G237" t="str">
            <v>331.00</v>
          </cell>
          <cell r="H237" t="str">
            <v>Structures &amp; Improvements</v>
          </cell>
          <cell r="I237">
            <v>333844.78000000003</v>
          </cell>
        </row>
        <row r="238">
          <cell r="A238" t="str">
            <v>33200; 320</v>
          </cell>
          <cell r="B238" t="str">
            <v>320</v>
          </cell>
          <cell r="C238" t="str">
            <v>H</v>
          </cell>
          <cell r="E238">
            <v>33000</v>
          </cell>
          <cell r="F238" t="str">
            <v>PROSPECT #3 (33)</v>
          </cell>
          <cell r="G238" t="str">
            <v>332.00</v>
          </cell>
          <cell r="H238" t="str">
            <v>Reservoirs, Dams &amp; Waterways</v>
          </cell>
          <cell r="I238">
            <v>4227698.95</v>
          </cell>
        </row>
        <row r="239">
          <cell r="A239" t="str">
            <v>33300; 320</v>
          </cell>
          <cell r="B239" t="str">
            <v>320</v>
          </cell>
          <cell r="C239" t="str">
            <v>H</v>
          </cell>
          <cell r="E239">
            <v>33000</v>
          </cell>
          <cell r="F239" t="str">
            <v>PROSPECT #3 (33)</v>
          </cell>
          <cell r="G239" t="str">
            <v>333.00</v>
          </cell>
          <cell r="H239" t="str">
            <v>Waterwheels, Turbines &amp; Generators</v>
          </cell>
          <cell r="I239">
            <v>1808818.99</v>
          </cell>
        </row>
        <row r="240">
          <cell r="A240" t="str">
            <v>33400; 320</v>
          </cell>
          <cell r="B240" t="str">
            <v>320</v>
          </cell>
          <cell r="C240" t="str">
            <v>H</v>
          </cell>
          <cell r="E240">
            <v>33000</v>
          </cell>
          <cell r="F240" t="str">
            <v>PROSPECT #3 (33)</v>
          </cell>
          <cell r="G240" t="str">
            <v>334.00</v>
          </cell>
          <cell r="H240" t="str">
            <v>Accessory Electric Equipment</v>
          </cell>
          <cell r="I240">
            <v>477082.18</v>
          </cell>
        </row>
        <row r="241">
          <cell r="A241" t="str">
            <v>33500; 320</v>
          </cell>
          <cell r="B241" t="str">
            <v>320</v>
          </cell>
          <cell r="C241" t="str">
            <v>H</v>
          </cell>
          <cell r="E241">
            <v>33000</v>
          </cell>
          <cell r="F241" t="str">
            <v>PROSPECT #3 (33)</v>
          </cell>
          <cell r="G241" t="str">
            <v>335.00</v>
          </cell>
          <cell r="H241" t="str">
            <v>Misc. Power Plant Equipment</v>
          </cell>
          <cell r="I241">
            <v>71749.509999999995</v>
          </cell>
        </row>
        <row r="242">
          <cell r="A242" t="str">
            <v>33600; 320</v>
          </cell>
          <cell r="B242" t="str">
            <v>320</v>
          </cell>
          <cell r="C242" t="str">
            <v>H</v>
          </cell>
          <cell r="E242">
            <v>33000</v>
          </cell>
          <cell r="F242" t="str">
            <v>PROSPECT #3 (33)</v>
          </cell>
          <cell r="G242" t="str">
            <v>336.00</v>
          </cell>
          <cell r="H242" t="str">
            <v>Roads, Railroads &amp; Bridges</v>
          </cell>
          <cell r="I242">
            <v>59360.36</v>
          </cell>
        </row>
        <row r="243">
          <cell r="A243" t="str">
            <v xml:space="preserve">0; </v>
          </cell>
          <cell r="F243" t="str">
            <v>PROSPECT #3 (33) Total</v>
          </cell>
          <cell r="I243">
            <v>6978554.7700000005</v>
          </cell>
        </row>
        <row r="244">
          <cell r="A244" t="str">
            <v>33020; 319</v>
          </cell>
          <cell r="B244" t="str">
            <v>319</v>
          </cell>
          <cell r="C244" t="str">
            <v>H</v>
          </cell>
          <cell r="E244">
            <v>2630</v>
          </cell>
          <cell r="F244" t="str">
            <v>PROSPECT 1,2&amp;4 LICENSE (2630)</v>
          </cell>
          <cell r="G244" t="str">
            <v>330.20</v>
          </cell>
          <cell r="H244" t="str">
            <v>Land Rights</v>
          </cell>
          <cell r="I244">
            <v>3711.84</v>
          </cell>
        </row>
        <row r="245">
          <cell r="A245" t="str">
            <v>33040; 319</v>
          </cell>
          <cell r="B245" t="str">
            <v>319</v>
          </cell>
          <cell r="C245" t="str">
            <v>H</v>
          </cell>
          <cell r="E245">
            <v>2630</v>
          </cell>
          <cell r="F245" t="str">
            <v>PROSPECT 1,2&amp;4 LICENSE (2630)</v>
          </cell>
          <cell r="G245" t="str">
            <v>330.40</v>
          </cell>
          <cell r="H245" t="str">
            <v>Flood Rights</v>
          </cell>
          <cell r="I245">
            <v>3166.96</v>
          </cell>
        </row>
        <row r="246">
          <cell r="A246" t="str">
            <v>33100; 319</v>
          </cell>
          <cell r="B246" t="str">
            <v>319</v>
          </cell>
          <cell r="C246" t="str">
            <v>H</v>
          </cell>
          <cell r="E246">
            <v>2630</v>
          </cell>
          <cell r="F246" t="str">
            <v>PROSPECT 1,2&amp;4 LICENSE (2630)</v>
          </cell>
          <cell r="G246" t="str">
            <v>331.00</v>
          </cell>
          <cell r="H246" t="str">
            <v>Structures &amp; Improvements</v>
          </cell>
          <cell r="I246">
            <v>3310521.34</v>
          </cell>
        </row>
        <row r="247">
          <cell r="A247" t="str">
            <v>33200; 319</v>
          </cell>
          <cell r="B247" t="str">
            <v>319</v>
          </cell>
          <cell r="C247" t="str">
            <v>H</v>
          </cell>
          <cell r="E247">
            <v>2630</v>
          </cell>
          <cell r="F247" t="str">
            <v>PROSPECT 1,2&amp;4 LICENSE (2630)</v>
          </cell>
          <cell r="G247" t="str">
            <v>332.00</v>
          </cell>
          <cell r="H247" t="str">
            <v>Reservoirs, Dams &amp; Waterways</v>
          </cell>
          <cell r="I247">
            <v>26162163.710000001</v>
          </cell>
        </row>
        <row r="248">
          <cell r="A248" t="str">
            <v>33300; 319</v>
          </cell>
          <cell r="B248" t="str">
            <v>319</v>
          </cell>
          <cell r="C248" t="str">
            <v>H</v>
          </cell>
          <cell r="E248">
            <v>2630</v>
          </cell>
          <cell r="F248" t="str">
            <v>PROSPECT 1,2&amp;4 LICENSE (2630)</v>
          </cell>
          <cell r="G248" t="str">
            <v>333.00</v>
          </cell>
          <cell r="H248" t="str">
            <v>Waterwheels, Turbines &amp; Generators</v>
          </cell>
          <cell r="I248">
            <v>3898861.56</v>
          </cell>
        </row>
        <row r="249">
          <cell r="A249" t="str">
            <v>33400; 319</v>
          </cell>
          <cell r="B249" t="str">
            <v>319</v>
          </cell>
          <cell r="C249" t="str">
            <v>H</v>
          </cell>
          <cell r="E249">
            <v>2630</v>
          </cell>
          <cell r="F249" t="str">
            <v>PROSPECT 1,2&amp;4 LICENSE (2630)</v>
          </cell>
          <cell r="G249" t="str">
            <v>334.00</v>
          </cell>
          <cell r="H249" t="str">
            <v>Accessory Electric Equipment</v>
          </cell>
          <cell r="I249">
            <v>2177999.46</v>
          </cell>
        </row>
        <row r="250">
          <cell r="A250" t="str">
            <v>33500; 319</v>
          </cell>
          <cell r="B250" t="str">
            <v>319</v>
          </cell>
          <cell r="C250" t="str">
            <v>H</v>
          </cell>
          <cell r="E250">
            <v>2630</v>
          </cell>
          <cell r="F250" t="str">
            <v>PROSPECT 1,2&amp;4 LICENSE (2630)</v>
          </cell>
          <cell r="G250" t="str">
            <v>335.00</v>
          </cell>
          <cell r="H250" t="str">
            <v>Misc. Power Plant Equipment</v>
          </cell>
          <cell r="I250">
            <v>19027.060000000001</v>
          </cell>
        </row>
        <row r="251">
          <cell r="A251" t="str">
            <v>33600; 319</v>
          </cell>
          <cell r="B251" t="str">
            <v>319</v>
          </cell>
          <cell r="C251" t="str">
            <v>H</v>
          </cell>
          <cell r="E251">
            <v>2630</v>
          </cell>
          <cell r="F251" t="str">
            <v>PROSPECT 1,2&amp;4 LICENSE (2630)</v>
          </cell>
          <cell r="G251" t="str">
            <v>336.00</v>
          </cell>
          <cell r="H251" t="str">
            <v>Roads, Railroads &amp; Bridges</v>
          </cell>
          <cell r="I251">
            <v>292057.63</v>
          </cell>
        </row>
        <row r="252">
          <cell r="A252" t="str">
            <v xml:space="preserve">0; </v>
          </cell>
          <cell r="F252" t="str">
            <v>PROSPECT 1,2&amp;4 LICENSE (2630) Total</v>
          </cell>
          <cell r="I252">
            <v>35867509.560000002</v>
          </cell>
        </row>
        <row r="253">
          <cell r="A253" t="str">
            <v>33100; 321</v>
          </cell>
          <cell r="B253" t="str">
            <v>321</v>
          </cell>
          <cell r="C253" t="str">
            <v>H</v>
          </cell>
          <cell r="E253">
            <v>9281</v>
          </cell>
          <cell r="F253" t="str">
            <v>SANTA CLARA LICENSE (9281)</v>
          </cell>
          <cell r="G253" t="str">
            <v>331.00</v>
          </cell>
          <cell r="H253" t="str">
            <v>Structures &amp; Improvements</v>
          </cell>
          <cell r="I253">
            <v>179622.92</v>
          </cell>
        </row>
        <row r="254">
          <cell r="A254" t="str">
            <v>33200; 321</v>
          </cell>
          <cell r="B254" t="str">
            <v>321</v>
          </cell>
          <cell r="C254" t="str">
            <v>H</v>
          </cell>
          <cell r="E254">
            <v>9281</v>
          </cell>
          <cell r="F254" t="str">
            <v>SANTA CLARA LICENSE (9281)</v>
          </cell>
          <cell r="G254" t="str">
            <v>332.00</v>
          </cell>
          <cell r="H254" t="str">
            <v>Reservoirs, Dams &amp; Waterways</v>
          </cell>
          <cell r="I254">
            <v>1139630.56</v>
          </cell>
        </row>
        <row r="255">
          <cell r="A255" t="str">
            <v>33300; 321</v>
          </cell>
          <cell r="B255" t="str">
            <v>321</v>
          </cell>
          <cell r="C255" t="str">
            <v>H</v>
          </cell>
          <cell r="E255">
            <v>9281</v>
          </cell>
          <cell r="F255" t="str">
            <v>SANTA CLARA LICENSE (9281)</v>
          </cell>
          <cell r="G255" t="str">
            <v>333.00</v>
          </cell>
          <cell r="H255" t="str">
            <v>Waterwheels, Turbines &amp; Generators</v>
          </cell>
          <cell r="I255">
            <v>464354.77</v>
          </cell>
        </row>
        <row r="256">
          <cell r="A256" t="str">
            <v>33400; 321</v>
          </cell>
          <cell r="B256" t="str">
            <v>321</v>
          </cell>
          <cell r="C256" t="str">
            <v>H</v>
          </cell>
          <cell r="E256">
            <v>9281</v>
          </cell>
          <cell r="F256" t="str">
            <v>SANTA CLARA LICENSE (9281)</v>
          </cell>
          <cell r="G256" t="str">
            <v>334.00</v>
          </cell>
          <cell r="H256" t="str">
            <v>Accessory Electric Equipment</v>
          </cell>
          <cell r="I256">
            <v>692175.17</v>
          </cell>
        </row>
        <row r="257">
          <cell r="A257" t="str">
            <v>33500; 321</v>
          </cell>
          <cell r="B257" t="str">
            <v>321</v>
          </cell>
          <cell r="C257" t="str">
            <v>H</v>
          </cell>
          <cell r="E257">
            <v>9281</v>
          </cell>
          <cell r="F257" t="str">
            <v>SANTA CLARA LICENSE (9281)</v>
          </cell>
          <cell r="G257" t="str">
            <v>335.00</v>
          </cell>
          <cell r="H257" t="str">
            <v>Misc. Power Plant Equipment</v>
          </cell>
          <cell r="I257">
            <v>7952.48</v>
          </cell>
        </row>
        <row r="258">
          <cell r="A258" t="str">
            <v>33600; 321</v>
          </cell>
          <cell r="B258" t="str">
            <v>321</v>
          </cell>
          <cell r="C258" t="str">
            <v>H</v>
          </cell>
          <cell r="E258">
            <v>9281</v>
          </cell>
          <cell r="F258" t="str">
            <v>SANTA CLARA LICENSE (9281)</v>
          </cell>
          <cell r="G258" t="str">
            <v>336.00</v>
          </cell>
          <cell r="H258" t="str">
            <v>Roads, Railroads &amp; Bridges</v>
          </cell>
          <cell r="I258">
            <v>2720.37</v>
          </cell>
        </row>
        <row r="259">
          <cell r="A259" t="str">
            <v xml:space="preserve">0; </v>
          </cell>
          <cell r="F259" t="str">
            <v>SANTA CLARA LICENSE (9281) Total</v>
          </cell>
          <cell r="I259">
            <v>2486456.27</v>
          </cell>
        </row>
        <row r="260">
          <cell r="A260" t="str">
            <v>33100; 323</v>
          </cell>
          <cell r="B260" t="str">
            <v>323</v>
          </cell>
          <cell r="C260" t="str">
            <v>H</v>
          </cell>
          <cell r="E260">
            <v>452</v>
          </cell>
          <cell r="F260" t="str">
            <v>STAIRS (452)</v>
          </cell>
          <cell r="G260" t="str">
            <v>331.00</v>
          </cell>
          <cell r="H260" t="str">
            <v>Structures &amp; Improvements</v>
          </cell>
          <cell r="I260">
            <v>181021.2</v>
          </cell>
        </row>
        <row r="261">
          <cell r="A261" t="str">
            <v>33200; 323</v>
          </cell>
          <cell r="B261" t="str">
            <v>323</v>
          </cell>
          <cell r="C261" t="str">
            <v>H</v>
          </cell>
          <cell r="E261">
            <v>452</v>
          </cell>
          <cell r="F261" t="str">
            <v>STAIRS (452)</v>
          </cell>
          <cell r="G261" t="str">
            <v>332.00</v>
          </cell>
          <cell r="H261" t="str">
            <v>Reservoirs, Dams &amp; Waterways</v>
          </cell>
          <cell r="I261">
            <v>741496.91</v>
          </cell>
        </row>
        <row r="262">
          <cell r="A262" t="str">
            <v>33300; 323</v>
          </cell>
          <cell r="B262" t="str">
            <v>323</v>
          </cell>
          <cell r="C262" t="str">
            <v>H</v>
          </cell>
          <cell r="E262">
            <v>452</v>
          </cell>
          <cell r="F262" t="str">
            <v>STAIRS (452)</v>
          </cell>
          <cell r="G262" t="str">
            <v>333.00</v>
          </cell>
          <cell r="H262" t="str">
            <v>Waterwheels, Turbines &amp; Generators</v>
          </cell>
          <cell r="I262">
            <v>518170.82</v>
          </cell>
        </row>
        <row r="263">
          <cell r="A263" t="str">
            <v>33400; 323</v>
          </cell>
          <cell r="B263" t="str">
            <v>323</v>
          </cell>
          <cell r="C263" t="str">
            <v>H</v>
          </cell>
          <cell r="E263">
            <v>452</v>
          </cell>
          <cell r="F263" t="str">
            <v>STAIRS (452)</v>
          </cell>
          <cell r="G263" t="str">
            <v>334.00</v>
          </cell>
          <cell r="H263" t="str">
            <v>Accessory Electric Equipment</v>
          </cell>
          <cell r="I263">
            <v>178031.46</v>
          </cell>
        </row>
        <row r="264">
          <cell r="A264" t="str">
            <v>33600; 323</v>
          </cell>
          <cell r="B264" t="str">
            <v>323</v>
          </cell>
          <cell r="C264" t="str">
            <v>H</v>
          </cell>
          <cell r="E264">
            <v>452</v>
          </cell>
          <cell r="F264" t="str">
            <v>STAIRS (452)</v>
          </cell>
          <cell r="G264" t="str">
            <v>336.00</v>
          </cell>
          <cell r="H264" t="str">
            <v>Roads, Railroads &amp; Bridges</v>
          </cell>
          <cell r="I264">
            <v>5509.26</v>
          </cell>
        </row>
        <row r="265">
          <cell r="A265" t="str">
            <v xml:space="preserve">0; </v>
          </cell>
          <cell r="F265" t="str">
            <v>STAIRS (452) Total</v>
          </cell>
          <cell r="I265">
            <v>1624229.6500000001</v>
          </cell>
        </row>
        <row r="266">
          <cell r="A266" t="str">
            <v>33020; 324</v>
          </cell>
          <cell r="B266" t="str">
            <v>324</v>
          </cell>
          <cell r="C266" t="str">
            <v>H</v>
          </cell>
          <cell r="E266">
            <v>218000</v>
          </cell>
          <cell r="F266" t="str">
            <v>SWIFT (218)</v>
          </cell>
          <cell r="G266" t="str">
            <v>330.20</v>
          </cell>
          <cell r="H266" t="str">
            <v>Land Rights</v>
          </cell>
          <cell r="I266">
            <v>6277412.5899999999</v>
          </cell>
        </row>
        <row r="267">
          <cell r="A267" t="str">
            <v>33050; 324</v>
          </cell>
          <cell r="B267" t="str">
            <v>324</v>
          </cell>
          <cell r="C267" t="str">
            <v>H</v>
          </cell>
          <cell r="E267">
            <v>218000</v>
          </cell>
          <cell r="F267" t="str">
            <v>SWIFT (218)</v>
          </cell>
          <cell r="G267" t="str">
            <v>330.50</v>
          </cell>
          <cell r="H267" t="str">
            <v>Fish/Wildlife</v>
          </cell>
          <cell r="I267">
            <v>97228.11</v>
          </cell>
        </row>
        <row r="268">
          <cell r="A268" t="str">
            <v>33100; 324</v>
          </cell>
          <cell r="B268" t="str">
            <v>324</v>
          </cell>
          <cell r="C268" t="str">
            <v>H</v>
          </cell>
          <cell r="E268">
            <v>218000</v>
          </cell>
          <cell r="F268" t="str">
            <v>SWIFT (218)</v>
          </cell>
          <cell r="G268" t="str">
            <v>331.00</v>
          </cell>
          <cell r="H268" t="str">
            <v>Structures &amp; Improvements</v>
          </cell>
          <cell r="I268">
            <v>31933471.09</v>
          </cell>
        </row>
        <row r="269">
          <cell r="A269" t="str">
            <v>33200; 324</v>
          </cell>
          <cell r="B269" t="str">
            <v>324</v>
          </cell>
          <cell r="C269" t="str">
            <v>H</v>
          </cell>
          <cell r="E269">
            <v>218000</v>
          </cell>
          <cell r="F269" t="str">
            <v>SWIFT (218)</v>
          </cell>
          <cell r="G269" t="str">
            <v>332.00</v>
          </cell>
          <cell r="H269" t="str">
            <v>Reservoirs, Dams &amp; Waterways</v>
          </cell>
          <cell r="I269">
            <v>42715636.799999997</v>
          </cell>
        </row>
        <row r="270">
          <cell r="A270" t="str">
            <v>33300; 324</v>
          </cell>
          <cell r="B270" t="str">
            <v>324</v>
          </cell>
          <cell r="C270" t="str">
            <v>H</v>
          </cell>
          <cell r="E270">
            <v>218000</v>
          </cell>
          <cell r="F270" t="str">
            <v>SWIFT (218)</v>
          </cell>
          <cell r="G270" t="str">
            <v>333.00</v>
          </cell>
          <cell r="H270" t="str">
            <v>Waterwheels, Turbines &amp; Generators</v>
          </cell>
          <cell r="I270">
            <v>11938274.49</v>
          </cell>
        </row>
        <row r="271">
          <cell r="A271" t="str">
            <v>33400; 324</v>
          </cell>
          <cell r="B271" t="str">
            <v>324</v>
          </cell>
          <cell r="C271" t="str">
            <v>H</v>
          </cell>
          <cell r="E271">
            <v>218000</v>
          </cell>
          <cell r="F271" t="str">
            <v>SWIFT (218)</v>
          </cell>
          <cell r="G271" t="str">
            <v>334.00</v>
          </cell>
          <cell r="H271" t="str">
            <v>Accessory Electric Equipment</v>
          </cell>
          <cell r="I271">
            <v>4434336.04</v>
          </cell>
        </row>
        <row r="272">
          <cell r="A272" t="str">
            <v>33500; 324</v>
          </cell>
          <cell r="B272" t="str">
            <v>324</v>
          </cell>
          <cell r="C272" t="str">
            <v>H</v>
          </cell>
          <cell r="E272">
            <v>218000</v>
          </cell>
          <cell r="F272" t="str">
            <v>SWIFT (218)</v>
          </cell>
          <cell r="G272" t="str">
            <v>335.00</v>
          </cell>
          <cell r="H272" t="str">
            <v>Misc. Power Plant Equipment</v>
          </cell>
          <cell r="I272">
            <v>417281.14</v>
          </cell>
        </row>
        <row r="273">
          <cell r="A273" t="str">
            <v>33600; 324</v>
          </cell>
          <cell r="B273" t="str">
            <v>324</v>
          </cell>
          <cell r="C273" t="str">
            <v>H</v>
          </cell>
          <cell r="E273">
            <v>218000</v>
          </cell>
          <cell r="F273" t="str">
            <v>SWIFT (218)</v>
          </cell>
          <cell r="G273" t="str">
            <v>336.00</v>
          </cell>
          <cell r="H273" t="str">
            <v>Roads, Railroads &amp; Bridges</v>
          </cell>
          <cell r="I273">
            <v>1012079.37</v>
          </cell>
        </row>
        <row r="274">
          <cell r="A274" t="str">
            <v xml:space="preserve">0; </v>
          </cell>
          <cell r="F274" t="str">
            <v>SWIFT (218) Total</v>
          </cell>
          <cell r="I274">
            <v>98825719.63000001</v>
          </cell>
        </row>
        <row r="275">
          <cell r="A275" t="str">
            <v>33100; 325</v>
          </cell>
          <cell r="B275" t="str">
            <v>325</v>
          </cell>
          <cell r="C275" t="str">
            <v>H</v>
          </cell>
          <cell r="E275">
            <v>467</v>
          </cell>
          <cell r="F275" t="str">
            <v>VIVA NAUGHTON (467)</v>
          </cell>
          <cell r="G275" t="str">
            <v>331.00</v>
          </cell>
          <cell r="H275" t="str">
            <v>Structures &amp; Improvements</v>
          </cell>
          <cell r="I275">
            <v>403224.93</v>
          </cell>
        </row>
        <row r="276">
          <cell r="A276" t="str">
            <v>33200; 325</v>
          </cell>
          <cell r="B276" t="str">
            <v>325</v>
          </cell>
          <cell r="C276" t="str">
            <v>H</v>
          </cell>
          <cell r="E276">
            <v>467</v>
          </cell>
          <cell r="F276" t="str">
            <v>VIVA NAUGHTON (467)</v>
          </cell>
          <cell r="G276" t="str">
            <v>332.00</v>
          </cell>
          <cell r="H276" t="str">
            <v>Reservoirs, Dams &amp; Waterways</v>
          </cell>
          <cell r="I276">
            <v>103506.99</v>
          </cell>
        </row>
        <row r="277">
          <cell r="A277" t="str">
            <v>33300; 325</v>
          </cell>
          <cell r="B277" t="str">
            <v>325</v>
          </cell>
          <cell r="C277" t="str">
            <v>H</v>
          </cell>
          <cell r="E277">
            <v>467</v>
          </cell>
          <cell r="F277" t="str">
            <v>VIVA NAUGHTON (467)</v>
          </cell>
          <cell r="G277" t="str">
            <v>333.00</v>
          </cell>
          <cell r="H277" t="str">
            <v>Waterwheels, Turbines &amp; Generators</v>
          </cell>
          <cell r="I277">
            <v>497437.95</v>
          </cell>
        </row>
        <row r="278">
          <cell r="A278" t="str">
            <v>33400; 325</v>
          </cell>
          <cell r="B278" t="str">
            <v>325</v>
          </cell>
          <cell r="C278" t="str">
            <v>H</v>
          </cell>
          <cell r="E278">
            <v>467</v>
          </cell>
          <cell r="F278" t="str">
            <v>VIVA NAUGHTON (467)</v>
          </cell>
          <cell r="G278" t="str">
            <v>334.00</v>
          </cell>
          <cell r="H278" t="str">
            <v>Accessory Electric Equipment</v>
          </cell>
          <cell r="I278">
            <v>169721.82</v>
          </cell>
        </row>
        <row r="279">
          <cell r="A279" t="str">
            <v>33500; 325</v>
          </cell>
          <cell r="B279" t="str">
            <v>325</v>
          </cell>
          <cell r="C279" t="str">
            <v>H</v>
          </cell>
          <cell r="E279">
            <v>467</v>
          </cell>
          <cell r="F279" t="str">
            <v>VIVA NAUGHTON (467)</v>
          </cell>
          <cell r="G279" t="str">
            <v>335.00</v>
          </cell>
          <cell r="H279" t="str">
            <v>Misc. Power Plant Equipment</v>
          </cell>
          <cell r="I279">
            <v>20594.259999999998</v>
          </cell>
        </row>
        <row r="280">
          <cell r="A280" t="str">
            <v xml:space="preserve">0; </v>
          </cell>
          <cell r="F280" t="str">
            <v>VIVA NAUGHTON (467) Total</v>
          </cell>
          <cell r="I280">
            <v>1194485.95</v>
          </cell>
        </row>
        <row r="281">
          <cell r="A281" t="str">
            <v>33100; 326</v>
          </cell>
          <cell r="B281" t="str">
            <v>326</v>
          </cell>
          <cell r="C281" t="str">
            <v>H</v>
          </cell>
          <cell r="E281">
            <v>29000</v>
          </cell>
          <cell r="F281" t="str">
            <v>WALLOWA FALLS (29)</v>
          </cell>
          <cell r="G281" t="str">
            <v>331.00</v>
          </cell>
          <cell r="H281" t="str">
            <v>Structures &amp; Improvements</v>
          </cell>
          <cell r="I281">
            <v>112225.05</v>
          </cell>
        </row>
        <row r="282">
          <cell r="A282" t="str">
            <v>33200; 326</v>
          </cell>
          <cell r="B282" t="str">
            <v>326</v>
          </cell>
          <cell r="C282" t="str">
            <v>H</v>
          </cell>
          <cell r="E282">
            <v>29000</v>
          </cell>
          <cell r="F282" t="str">
            <v>WALLOWA FALLS (29)</v>
          </cell>
          <cell r="G282" t="str">
            <v>332.00</v>
          </cell>
          <cell r="H282" t="str">
            <v>Reservoirs, Dams &amp; Waterways</v>
          </cell>
          <cell r="I282">
            <v>909447.61</v>
          </cell>
        </row>
        <row r="283">
          <cell r="A283" t="str">
            <v>33300; 326</v>
          </cell>
          <cell r="B283" t="str">
            <v>326</v>
          </cell>
          <cell r="C283" t="str">
            <v>H</v>
          </cell>
          <cell r="E283">
            <v>29000</v>
          </cell>
          <cell r="F283" t="str">
            <v>WALLOWA FALLS (29)</v>
          </cell>
          <cell r="G283" t="str">
            <v>333.00</v>
          </cell>
          <cell r="H283" t="str">
            <v>Waterwheels, Turbines &amp; Generators</v>
          </cell>
          <cell r="I283">
            <v>105583.87</v>
          </cell>
        </row>
        <row r="284">
          <cell r="A284" t="str">
            <v>33400; 326</v>
          </cell>
          <cell r="B284" t="str">
            <v>326</v>
          </cell>
          <cell r="C284" t="str">
            <v>H</v>
          </cell>
          <cell r="E284">
            <v>29000</v>
          </cell>
          <cell r="F284" t="str">
            <v>WALLOWA FALLS (29)</v>
          </cell>
          <cell r="G284" t="str">
            <v>334.00</v>
          </cell>
          <cell r="H284" t="str">
            <v>Accessory Electric Equipment</v>
          </cell>
          <cell r="I284">
            <v>1393215.15</v>
          </cell>
        </row>
        <row r="285">
          <cell r="A285" t="str">
            <v>33600; 326</v>
          </cell>
          <cell r="B285" t="str">
            <v>326</v>
          </cell>
          <cell r="C285" t="str">
            <v>H</v>
          </cell>
          <cell r="E285">
            <v>29000</v>
          </cell>
          <cell r="F285" t="str">
            <v>WALLOWA FALLS (29)</v>
          </cell>
          <cell r="G285" t="str">
            <v>336.00</v>
          </cell>
          <cell r="H285" t="str">
            <v>Roads, Railroads &amp; Bridges</v>
          </cell>
          <cell r="I285">
            <v>310958.51</v>
          </cell>
        </row>
        <row r="286">
          <cell r="A286" t="str">
            <v xml:space="preserve">0; </v>
          </cell>
          <cell r="F286" t="str">
            <v>WALLOWA FALLS (29) Total</v>
          </cell>
          <cell r="I286">
            <v>2831430.1899999995</v>
          </cell>
        </row>
        <row r="287">
          <cell r="A287" t="str">
            <v>33100; 327</v>
          </cell>
          <cell r="B287" t="str">
            <v>327</v>
          </cell>
          <cell r="C287" t="str">
            <v>H</v>
          </cell>
          <cell r="E287">
            <v>454</v>
          </cell>
          <cell r="F287" t="str">
            <v>WEBER (454)</v>
          </cell>
          <cell r="G287" t="str">
            <v>331.00</v>
          </cell>
          <cell r="H287" t="str">
            <v>Structures &amp; Improvements</v>
          </cell>
          <cell r="I287">
            <v>368302.99</v>
          </cell>
        </row>
        <row r="288">
          <cell r="A288" t="str">
            <v>33200; 327</v>
          </cell>
          <cell r="B288" t="str">
            <v>327</v>
          </cell>
          <cell r="C288" t="str">
            <v>H</v>
          </cell>
          <cell r="E288">
            <v>454</v>
          </cell>
          <cell r="F288" t="str">
            <v>WEBER (454)</v>
          </cell>
          <cell r="G288" t="str">
            <v>332.00</v>
          </cell>
          <cell r="H288" t="str">
            <v>Reservoirs, Dams &amp; Waterways</v>
          </cell>
          <cell r="I288">
            <v>1358944.18</v>
          </cell>
        </row>
        <row r="289">
          <cell r="A289" t="str">
            <v>33300; 327</v>
          </cell>
          <cell r="B289" t="str">
            <v>327</v>
          </cell>
          <cell r="C289" t="str">
            <v>H</v>
          </cell>
          <cell r="E289">
            <v>454</v>
          </cell>
          <cell r="F289" t="str">
            <v>WEBER (454)</v>
          </cell>
          <cell r="G289" t="str">
            <v>333.00</v>
          </cell>
          <cell r="H289" t="str">
            <v>Waterwheels, Turbines &amp; Generators</v>
          </cell>
          <cell r="I289">
            <v>904665.2</v>
          </cell>
        </row>
        <row r="290">
          <cell r="A290" t="str">
            <v>33400; 327</v>
          </cell>
          <cell r="B290" t="str">
            <v>327</v>
          </cell>
          <cell r="C290" t="str">
            <v>H</v>
          </cell>
          <cell r="E290">
            <v>454</v>
          </cell>
          <cell r="F290" t="str">
            <v>WEBER (454)</v>
          </cell>
          <cell r="G290" t="str">
            <v>334.00</v>
          </cell>
          <cell r="H290" t="str">
            <v>Accessory Electric Equipment</v>
          </cell>
          <cell r="I290">
            <v>253737.73</v>
          </cell>
        </row>
        <row r="291">
          <cell r="A291" t="str">
            <v>33500; 327</v>
          </cell>
          <cell r="B291" t="str">
            <v>327</v>
          </cell>
          <cell r="C291" t="str">
            <v>H</v>
          </cell>
          <cell r="E291">
            <v>454</v>
          </cell>
          <cell r="F291" t="str">
            <v>WEBER (454)</v>
          </cell>
          <cell r="G291" t="str">
            <v>335.00</v>
          </cell>
          <cell r="H291" t="str">
            <v>Misc. Power Plant Equipment</v>
          </cell>
          <cell r="I291">
            <v>22270.09</v>
          </cell>
        </row>
        <row r="292">
          <cell r="A292" t="str">
            <v>33600; 327</v>
          </cell>
          <cell r="B292" t="str">
            <v>327</v>
          </cell>
          <cell r="C292" t="str">
            <v>H</v>
          </cell>
          <cell r="E292">
            <v>454</v>
          </cell>
          <cell r="F292" t="str">
            <v>WEBER (454)</v>
          </cell>
          <cell r="G292" t="str">
            <v>336.00</v>
          </cell>
          <cell r="H292" t="str">
            <v>Roads, Railroads &amp; Bridges</v>
          </cell>
          <cell r="I292">
            <v>39856.53</v>
          </cell>
        </row>
        <row r="293">
          <cell r="A293" t="str">
            <v xml:space="preserve">0; </v>
          </cell>
          <cell r="F293" t="str">
            <v>WEBER (454) Total</v>
          </cell>
          <cell r="I293">
            <v>2947776.7199999997</v>
          </cell>
        </row>
        <row r="294">
          <cell r="A294" t="str">
            <v>33020; 328</v>
          </cell>
          <cell r="B294" t="str">
            <v>328</v>
          </cell>
          <cell r="C294" t="str">
            <v>H</v>
          </cell>
          <cell r="E294">
            <v>219000</v>
          </cell>
          <cell r="F294" t="str">
            <v>YALE (219)</v>
          </cell>
          <cell r="G294" t="str">
            <v>330.20</v>
          </cell>
          <cell r="H294" t="str">
            <v>Land Rights</v>
          </cell>
          <cell r="I294">
            <v>761579.86</v>
          </cell>
        </row>
        <row r="295">
          <cell r="A295" t="str">
            <v>33100; 328</v>
          </cell>
          <cell r="B295" t="str">
            <v>328</v>
          </cell>
          <cell r="C295" t="str">
            <v>H</v>
          </cell>
          <cell r="E295">
            <v>219000</v>
          </cell>
          <cell r="F295" t="str">
            <v>YALE (219)</v>
          </cell>
          <cell r="G295" t="str">
            <v>331.00</v>
          </cell>
          <cell r="H295" t="str">
            <v>Structures &amp; Improvements</v>
          </cell>
          <cell r="I295">
            <v>7680924.5599999996</v>
          </cell>
        </row>
        <row r="296">
          <cell r="A296" t="str">
            <v>33200; 328</v>
          </cell>
          <cell r="B296" t="str">
            <v>328</v>
          </cell>
          <cell r="C296" t="str">
            <v>H</v>
          </cell>
          <cell r="E296">
            <v>219000</v>
          </cell>
          <cell r="F296" t="str">
            <v>YALE (219)</v>
          </cell>
          <cell r="G296" t="str">
            <v>332.00</v>
          </cell>
          <cell r="H296" t="str">
            <v>Reservoirs, Dams &amp; Waterways</v>
          </cell>
          <cell r="I296">
            <v>27653817.170000002</v>
          </cell>
        </row>
        <row r="297">
          <cell r="A297" t="str">
            <v>33300; 328</v>
          </cell>
          <cell r="B297" t="str">
            <v>328</v>
          </cell>
          <cell r="C297" t="str">
            <v>H</v>
          </cell>
          <cell r="E297">
            <v>219000</v>
          </cell>
          <cell r="F297" t="str">
            <v>YALE (219)</v>
          </cell>
          <cell r="G297" t="str">
            <v>333.00</v>
          </cell>
          <cell r="H297" t="str">
            <v>Waterwheels, Turbines &amp; Generators</v>
          </cell>
          <cell r="I297">
            <v>10698063.15</v>
          </cell>
        </row>
        <row r="298">
          <cell r="A298" t="str">
            <v>33400; 328</v>
          </cell>
          <cell r="B298" t="str">
            <v>328</v>
          </cell>
          <cell r="C298" t="str">
            <v>H</v>
          </cell>
          <cell r="E298">
            <v>219000</v>
          </cell>
          <cell r="F298" t="str">
            <v>YALE (219)</v>
          </cell>
          <cell r="G298" t="str">
            <v>334.00</v>
          </cell>
          <cell r="H298" t="str">
            <v>Accessory Electric Equipment</v>
          </cell>
          <cell r="I298">
            <v>3586772.18</v>
          </cell>
        </row>
        <row r="299">
          <cell r="A299" t="str">
            <v>33500; 328</v>
          </cell>
          <cell r="B299" t="str">
            <v>328</v>
          </cell>
          <cell r="C299" t="str">
            <v>H</v>
          </cell>
          <cell r="E299">
            <v>219000</v>
          </cell>
          <cell r="F299" t="str">
            <v>YALE (219)</v>
          </cell>
          <cell r="G299" t="str">
            <v>335.00</v>
          </cell>
          <cell r="H299" t="str">
            <v>Misc. Power Plant Equipment</v>
          </cell>
          <cell r="I299">
            <v>546858.96</v>
          </cell>
        </row>
        <row r="300">
          <cell r="A300" t="str">
            <v>33600; 328</v>
          </cell>
          <cell r="B300" t="str">
            <v>328</v>
          </cell>
          <cell r="C300" t="str">
            <v>H</v>
          </cell>
          <cell r="E300">
            <v>219000</v>
          </cell>
          <cell r="F300" t="str">
            <v>YALE (219)</v>
          </cell>
          <cell r="G300" t="str">
            <v>336.00</v>
          </cell>
          <cell r="H300" t="str">
            <v>Roads, Railroads &amp; Bridges</v>
          </cell>
          <cell r="I300">
            <v>1439462.47</v>
          </cell>
        </row>
        <row r="301">
          <cell r="A301" t="str">
            <v xml:space="preserve">0; </v>
          </cell>
          <cell r="F301" t="str">
            <v>YALE (219) Total</v>
          </cell>
          <cell r="I301">
            <v>52367478.350000001</v>
          </cell>
        </row>
        <row r="302">
          <cell r="A302" t="str">
            <v xml:space="preserve">0; </v>
          </cell>
          <cell r="C302" t="str">
            <v>H Total</v>
          </cell>
          <cell r="I302">
            <v>697877989.23999989</v>
          </cell>
        </row>
        <row r="303">
          <cell r="A303" t="str">
            <v>34100; 401</v>
          </cell>
          <cell r="B303" t="str">
            <v>401</v>
          </cell>
          <cell r="C303" t="str">
            <v>O</v>
          </cell>
          <cell r="E303">
            <v>203300</v>
          </cell>
          <cell r="F303" t="str">
            <v>CHEHALIS CCCT PLANT</v>
          </cell>
          <cell r="G303" t="str">
            <v>341.00</v>
          </cell>
          <cell r="H303" t="str">
            <v>Structures &amp; Improvements</v>
          </cell>
          <cell r="I303">
            <v>23264895.84</v>
          </cell>
        </row>
        <row r="304">
          <cell r="A304" t="str">
            <v>34200; 401</v>
          </cell>
          <cell r="B304" t="str">
            <v>401</v>
          </cell>
          <cell r="C304" t="str">
            <v>O</v>
          </cell>
          <cell r="E304">
            <v>203300</v>
          </cell>
          <cell r="F304" t="str">
            <v>CHEHALIS CCCT PLANT</v>
          </cell>
          <cell r="G304" t="str">
            <v>342.00</v>
          </cell>
          <cell r="H304" t="str">
            <v>Fuel Holders, Prod. &amp; Access.</v>
          </cell>
          <cell r="I304">
            <v>1597345.52</v>
          </cell>
        </row>
        <row r="305">
          <cell r="A305" t="str">
            <v>34300; 401</v>
          </cell>
          <cell r="B305" t="str">
            <v>401</v>
          </cell>
          <cell r="C305" t="str">
            <v>O</v>
          </cell>
          <cell r="E305">
            <v>203300</v>
          </cell>
          <cell r="F305" t="str">
            <v>CHEHALIS CCCT PLANT</v>
          </cell>
          <cell r="G305" t="str">
            <v>343.00</v>
          </cell>
          <cell r="H305" t="str">
            <v>Prime Movers</v>
          </cell>
          <cell r="I305">
            <v>191561490.22</v>
          </cell>
        </row>
        <row r="306">
          <cell r="A306" t="str">
            <v>34400; 401</v>
          </cell>
          <cell r="B306" t="str">
            <v>401</v>
          </cell>
          <cell r="C306" t="str">
            <v>O</v>
          </cell>
          <cell r="E306">
            <v>203300</v>
          </cell>
          <cell r="F306" t="str">
            <v>CHEHALIS CCCT PLANT</v>
          </cell>
          <cell r="G306" t="str">
            <v>344.00</v>
          </cell>
          <cell r="H306" t="str">
            <v>Generators</v>
          </cell>
          <cell r="I306">
            <v>82787184.680000007</v>
          </cell>
        </row>
        <row r="307">
          <cell r="A307" t="str">
            <v>34500; 401</v>
          </cell>
          <cell r="B307" t="str">
            <v>401</v>
          </cell>
          <cell r="C307" t="str">
            <v>O</v>
          </cell>
          <cell r="E307">
            <v>203300</v>
          </cell>
          <cell r="F307" t="str">
            <v>CHEHALIS CCCT PLANT</v>
          </cell>
          <cell r="G307" t="str">
            <v>345.00</v>
          </cell>
          <cell r="H307" t="str">
            <v>Accessory Electric Equipment</v>
          </cell>
          <cell r="I307">
            <v>39232856.310000002</v>
          </cell>
        </row>
        <row r="308">
          <cell r="A308" t="str">
            <v>34600; 401</v>
          </cell>
          <cell r="B308" t="str">
            <v>401</v>
          </cell>
          <cell r="C308" t="str">
            <v>O</v>
          </cell>
          <cell r="E308">
            <v>203300</v>
          </cell>
          <cell r="F308" t="str">
            <v>CHEHALIS CCCT PLANT</v>
          </cell>
          <cell r="G308" t="str">
            <v>346.00</v>
          </cell>
          <cell r="H308" t="str">
            <v>Misc. Power Plant Equipment</v>
          </cell>
          <cell r="I308">
            <v>3239885.55</v>
          </cell>
        </row>
        <row r="309">
          <cell r="A309" t="str">
            <v xml:space="preserve">0; </v>
          </cell>
          <cell r="F309" t="str">
            <v>CHEHALIS CCCT PLANT Total</v>
          </cell>
          <cell r="I309">
            <v>341683658.12</v>
          </cell>
        </row>
        <row r="310">
          <cell r="A310" t="str">
            <v>34100; 402</v>
          </cell>
          <cell r="B310" t="str">
            <v>402</v>
          </cell>
          <cell r="C310" t="str">
            <v>O</v>
          </cell>
          <cell r="E310">
            <v>310318</v>
          </cell>
          <cell r="F310" t="str">
            <v>CURRANT CREEK CCCT PLANT</v>
          </cell>
          <cell r="G310" t="str">
            <v>341.00</v>
          </cell>
          <cell r="H310" t="str">
            <v>Structures &amp; Improvements</v>
          </cell>
          <cell r="I310">
            <v>44110651.130000003</v>
          </cell>
        </row>
        <row r="311">
          <cell r="A311" t="str">
            <v>34200; 402</v>
          </cell>
          <cell r="B311" t="str">
            <v>402</v>
          </cell>
          <cell r="C311" t="str">
            <v>O</v>
          </cell>
          <cell r="E311">
            <v>310318</v>
          </cell>
          <cell r="F311" t="str">
            <v>CURRANT CREEK CCCT PLANT</v>
          </cell>
          <cell r="G311" t="str">
            <v>342.00</v>
          </cell>
          <cell r="H311" t="str">
            <v>Fuel Holders, Prod. &amp; Access.</v>
          </cell>
          <cell r="I311">
            <v>3299735.22</v>
          </cell>
        </row>
        <row r="312">
          <cell r="A312" t="str">
            <v>34300; 402</v>
          </cell>
          <cell r="B312" t="str">
            <v>402</v>
          </cell>
          <cell r="C312" t="str">
            <v>O</v>
          </cell>
          <cell r="E312">
            <v>310318</v>
          </cell>
          <cell r="F312" t="str">
            <v>CURRANT CREEK CCCT PLANT</v>
          </cell>
          <cell r="G312" t="str">
            <v>343.00</v>
          </cell>
          <cell r="H312" t="str">
            <v>Prime Movers</v>
          </cell>
          <cell r="I312">
            <v>183388912.16999999</v>
          </cell>
        </row>
        <row r="313">
          <cell r="A313" t="str">
            <v>34400; 402</v>
          </cell>
          <cell r="B313" t="str">
            <v>402</v>
          </cell>
          <cell r="C313" t="str">
            <v>O</v>
          </cell>
          <cell r="E313">
            <v>310318</v>
          </cell>
          <cell r="F313" t="str">
            <v>CURRANT CREEK CCCT PLANT</v>
          </cell>
          <cell r="G313" t="str">
            <v>344.00</v>
          </cell>
          <cell r="H313" t="str">
            <v>Generators</v>
          </cell>
          <cell r="I313">
            <v>75958925.689999998</v>
          </cell>
        </row>
        <row r="314">
          <cell r="A314" t="str">
            <v>34500; 402</v>
          </cell>
          <cell r="B314" t="str">
            <v>402</v>
          </cell>
          <cell r="C314" t="str">
            <v>O</v>
          </cell>
          <cell r="E314">
            <v>310318</v>
          </cell>
          <cell r="F314" t="str">
            <v>CURRANT CREEK CCCT PLANT</v>
          </cell>
          <cell r="G314" t="str">
            <v>345.00</v>
          </cell>
          <cell r="H314" t="str">
            <v>Accessory Electric Equipment</v>
          </cell>
          <cell r="I314">
            <v>42401824.549999997</v>
          </cell>
        </row>
        <row r="315">
          <cell r="A315" t="str">
            <v>34600; 402</v>
          </cell>
          <cell r="B315" t="str">
            <v>402</v>
          </cell>
          <cell r="C315" t="str">
            <v>O</v>
          </cell>
          <cell r="E315">
            <v>310318</v>
          </cell>
          <cell r="F315" t="str">
            <v>CURRANT CREEK CCCT PLANT</v>
          </cell>
          <cell r="G315" t="str">
            <v>346.00</v>
          </cell>
          <cell r="H315" t="str">
            <v>Misc. Power Plant Equipment</v>
          </cell>
          <cell r="I315">
            <v>2969761.75</v>
          </cell>
        </row>
        <row r="316">
          <cell r="A316" t="str">
            <v xml:space="preserve">0; </v>
          </cell>
          <cell r="F316" t="str">
            <v>CURRANT CREEK CCCT PLANT Total</v>
          </cell>
          <cell r="I316">
            <v>352129810.50999999</v>
          </cell>
        </row>
        <row r="317">
          <cell r="A317" t="str">
            <v>34100; 403</v>
          </cell>
          <cell r="B317" t="str">
            <v>403</v>
          </cell>
          <cell r="C317" t="str">
            <v>O</v>
          </cell>
          <cell r="E317">
            <v>129500</v>
          </cell>
          <cell r="F317" t="str">
            <v>HERMISTON CCCT PLANT</v>
          </cell>
          <cell r="G317" t="str">
            <v>341.00</v>
          </cell>
          <cell r="H317" t="str">
            <v>Structures &amp; Improvements</v>
          </cell>
          <cell r="I317">
            <v>12844996.02</v>
          </cell>
        </row>
        <row r="318">
          <cell r="A318" t="str">
            <v>34200; 403</v>
          </cell>
          <cell r="B318" t="str">
            <v>403</v>
          </cell>
          <cell r="C318" t="str">
            <v>O</v>
          </cell>
          <cell r="E318">
            <v>129500</v>
          </cell>
          <cell r="F318" t="str">
            <v>HERMISTON CCCT PLANT</v>
          </cell>
          <cell r="G318" t="str">
            <v>342.00</v>
          </cell>
          <cell r="H318" t="str">
            <v>Fuel Holders, Prod. &amp; Access.</v>
          </cell>
          <cell r="I318">
            <v>25321.62</v>
          </cell>
        </row>
        <row r="319">
          <cell r="A319" t="str">
            <v>34300; 403</v>
          </cell>
          <cell r="B319" t="str">
            <v>403</v>
          </cell>
          <cell r="C319" t="str">
            <v>O</v>
          </cell>
          <cell r="E319">
            <v>129500</v>
          </cell>
          <cell r="F319" t="str">
            <v>HERMISTON CCCT PLANT</v>
          </cell>
          <cell r="G319" t="str">
            <v>343.00</v>
          </cell>
          <cell r="H319" t="str">
            <v>Prime Movers</v>
          </cell>
          <cell r="I319">
            <v>107253896.88</v>
          </cell>
        </row>
        <row r="320">
          <cell r="A320" t="str">
            <v>34400; 403</v>
          </cell>
          <cell r="B320" t="str">
            <v>403</v>
          </cell>
          <cell r="C320" t="str">
            <v>O</v>
          </cell>
          <cell r="E320">
            <v>129500</v>
          </cell>
          <cell r="F320" t="str">
            <v>HERMISTON CCCT PLANT</v>
          </cell>
          <cell r="G320" t="str">
            <v>344.00</v>
          </cell>
          <cell r="H320" t="str">
            <v>Generators</v>
          </cell>
          <cell r="I320">
            <v>40074379.619999997</v>
          </cell>
        </row>
        <row r="321">
          <cell r="A321" t="str">
            <v>34500; 403</v>
          </cell>
          <cell r="B321" t="str">
            <v>403</v>
          </cell>
          <cell r="C321" t="str">
            <v>O</v>
          </cell>
          <cell r="E321">
            <v>129500</v>
          </cell>
          <cell r="F321" t="str">
            <v>HERMISTON CCCT PLANT</v>
          </cell>
          <cell r="G321" t="str">
            <v>345.00</v>
          </cell>
          <cell r="H321" t="str">
            <v>Accessory Electric Equipment</v>
          </cell>
          <cell r="I321">
            <v>9115252.9600000009</v>
          </cell>
        </row>
        <row r="322">
          <cell r="A322" t="str">
            <v>34600; 403</v>
          </cell>
          <cell r="B322" t="str">
            <v>403</v>
          </cell>
          <cell r="C322" t="str">
            <v>O</v>
          </cell>
          <cell r="E322">
            <v>129500</v>
          </cell>
          <cell r="F322" t="str">
            <v>HERMISTON CCCT PLANT</v>
          </cell>
          <cell r="G322" t="str">
            <v>346.00</v>
          </cell>
          <cell r="H322" t="str">
            <v>Misc. Power Plant Equipment</v>
          </cell>
          <cell r="I322">
            <v>497343.1</v>
          </cell>
        </row>
        <row r="323">
          <cell r="A323" t="str">
            <v xml:space="preserve">0; </v>
          </cell>
          <cell r="F323" t="str">
            <v>HERMISTON CCCT PLANT Total</v>
          </cell>
          <cell r="I323">
            <v>169811190.19999999</v>
          </cell>
        </row>
        <row r="324">
          <cell r="A324" t="str">
            <v>34100; 404</v>
          </cell>
          <cell r="B324" t="str">
            <v>404</v>
          </cell>
          <cell r="C324" t="str">
            <v>O</v>
          </cell>
          <cell r="E324">
            <v>225228</v>
          </cell>
          <cell r="F324" t="str">
            <v>LAKESIDE CCCT PLANT</v>
          </cell>
          <cell r="G324" t="str">
            <v>341.00</v>
          </cell>
          <cell r="H324" t="str">
            <v>Structures &amp; Improvements</v>
          </cell>
          <cell r="I324">
            <v>27840392.370000001</v>
          </cell>
        </row>
        <row r="325">
          <cell r="A325" t="str">
            <v>34200; 404</v>
          </cell>
          <cell r="B325" t="str">
            <v>404</v>
          </cell>
          <cell r="C325" t="str">
            <v>O</v>
          </cell>
          <cell r="E325">
            <v>225228</v>
          </cell>
          <cell r="F325" t="str">
            <v>LAKESIDE CCCT PLANT</v>
          </cell>
          <cell r="G325" t="str">
            <v>342.00</v>
          </cell>
          <cell r="H325" t="str">
            <v>Fuel Holders, Prod. &amp; Access.</v>
          </cell>
          <cell r="I325">
            <v>3502124</v>
          </cell>
        </row>
        <row r="326">
          <cell r="A326" t="str">
            <v>34300; 404</v>
          </cell>
          <cell r="B326" t="str">
            <v>404</v>
          </cell>
          <cell r="C326" t="str">
            <v>O</v>
          </cell>
          <cell r="E326">
            <v>225228</v>
          </cell>
          <cell r="F326" t="str">
            <v>LAKESIDE CCCT PLANT</v>
          </cell>
          <cell r="G326" t="str">
            <v>343.00</v>
          </cell>
          <cell r="H326" t="str">
            <v>Prime Movers</v>
          </cell>
          <cell r="I326">
            <v>178617105.44</v>
          </cell>
        </row>
        <row r="327">
          <cell r="A327" t="str">
            <v>34400; 404</v>
          </cell>
          <cell r="B327" t="str">
            <v>404</v>
          </cell>
          <cell r="C327" t="str">
            <v>O</v>
          </cell>
          <cell r="E327">
            <v>225228</v>
          </cell>
          <cell r="F327" t="str">
            <v>LAKESIDE CCCT PLANT</v>
          </cell>
          <cell r="G327" t="str">
            <v>344.00</v>
          </cell>
          <cell r="H327" t="str">
            <v>Generators</v>
          </cell>
          <cell r="I327">
            <v>82025855.989999995</v>
          </cell>
        </row>
        <row r="328">
          <cell r="A328" t="str">
            <v>34500; 404</v>
          </cell>
          <cell r="B328" t="str">
            <v>404</v>
          </cell>
          <cell r="C328" t="str">
            <v>O</v>
          </cell>
          <cell r="E328">
            <v>225228</v>
          </cell>
          <cell r="F328" t="str">
            <v>LAKESIDE CCCT PLANT</v>
          </cell>
          <cell r="G328" t="str">
            <v>345.00</v>
          </cell>
          <cell r="H328" t="str">
            <v>Accessory Electric Equipment</v>
          </cell>
          <cell r="I328">
            <v>44396410.020000003</v>
          </cell>
        </row>
        <row r="329">
          <cell r="A329" t="str">
            <v>34600; 404</v>
          </cell>
          <cell r="B329" t="str">
            <v>404</v>
          </cell>
          <cell r="C329" t="str">
            <v>O</v>
          </cell>
          <cell r="E329">
            <v>225228</v>
          </cell>
          <cell r="F329" t="str">
            <v>LAKESIDE CCCT PLANT</v>
          </cell>
          <cell r="G329" t="str">
            <v>346.00</v>
          </cell>
          <cell r="H329" t="str">
            <v>Misc. Power Plant Equipment</v>
          </cell>
          <cell r="I329">
            <v>3151909.27</v>
          </cell>
        </row>
        <row r="330">
          <cell r="A330" t="str">
            <v xml:space="preserve">0; </v>
          </cell>
          <cell r="F330" t="str">
            <v>LAKESIDE CCCT PLANT Total</v>
          </cell>
          <cell r="I330">
            <v>339533797.08999997</v>
          </cell>
        </row>
        <row r="331">
          <cell r="A331" t="str">
            <v>34100; 501</v>
          </cell>
          <cell r="B331" t="str">
            <v>501</v>
          </cell>
          <cell r="C331" t="str">
            <v>O</v>
          </cell>
          <cell r="E331">
            <v>264267</v>
          </cell>
          <cell r="F331" t="str">
            <v>GADSBY CT PLANT - PEAKING UNITS 4-6</v>
          </cell>
          <cell r="G331" t="str">
            <v>341.00</v>
          </cell>
          <cell r="H331" t="str">
            <v>Structures &amp; Improvements</v>
          </cell>
          <cell r="I331">
            <v>4240304.49</v>
          </cell>
        </row>
        <row r="332">
          <cell r="A332" t="str">
            <v>34200; 501</v>
          </cell>
          <cell r="B332" t="str">
            <v>501</v>
          </cell>
          <cell r="C332" t="str">
            <v>O</v>
          </cell>
          <cell r="E332">
            <v>264267</v>
          </cell>
          <cell r="F332" t="str">
            <v>GADSBY CT PLANT - PEAKING UNITS 4-6</v>
          </cell>
          <cell r="G332" t="str">
            <v>342.00</v>
          </cell>
          <cell r="H332" t="str">
            <v>Fuel Holders, Prod. &amp; Access.</v>
          </cell>
          <cell r="I332">
            <v>2284125.7599999998</v>
          </cell>
        </row>
        <row r="333">
          <cell r="A333" t="str">
            <v>34300; 501</v>
          </cell>
          <cell r="B333" t="str">
            <v>501</v>
          </cell>
          <cell r="C333" t="str">
            <v>O</v>
          </cell>
          <cell r="E333">
            <v>264267</v>
          </cell>
          <cell r="F333" t="str">
            <v>GADSBY CT PLANT - PEAKING UNITS 4-6</v>
          </cell>
          <cell r="G333" t="str">
            <v>343.00</v>
          </cell>
          <cell r="H333" t="str">
            <v>Prime Movers</v>
          </cell>
          <cell r="I333">
            <v>56436132.039999999</v>
          </cell>
        </row>
        <row r="334">
          <cell r="A334" t="str">
            <v>34400; 501</v>
          </cell>
          <cell r="B334" t="str">
            <v>501</v>
          </cell>
          <cell r="C334" t="str">
            <v>O</v>
          </cell>
          <cell r="E334">
            <v>264267</v>
          </cell>
          <cell r="F334" t="str">
            <v>GADSBY CT PLANT - PEAKING UNITS 4-6</v>
          </cell>
          <cell r="G334" t="str">
            <v>344.00</v>
          </cell>
          <cell r="H334" t="str">
            <v>Generators</v>
          </cell>
          <cell r="I334">
            <v>16059493.890000001</v>
          </cell>
        </row>
        <row r="335">
          <cell r="A335" t="str">
            <v>34500; 501</v>
          </cell>
          <cell r="B335" t="str">
            <v>501</v>
          </cell>
          <cell r="C335" t="str">
            <v>O</v>
          </cell>
          <cell r="E335">
            <v>264267</v>
          </cell>
          <cell r="F335" t="str">
            <v>GADSBY CT PLANT - PEAKING UNITS 4-6</v>
          </cell>
          <cell r="G335" t="str">
            <v>345.00</v>
          </cell>
          <cell r="H335" t="str">
            <v>Accessory Electric Equipment</v>
          </cell>
          <cell r="I335">
            <v>2919648.88</v>
          </cell>
        </row>
        <row r="336">
          <cell r="A336" t="str">
            <v xml:space="preserve">0; </v>
          </cell>
          <cell r="F336" t="str">
            <v>GADSBY CT PLANT - PEAKING UNITS 4-6 Total</v>
          </cell>
          <cell r="I336">
            <v>81939705.060000002</v>
          </cell>
        </row>
        <row r="337">
          <cell r="A337" t="str">
            <v>34100; 502</v>
          </cell>
          <cell r="B337" t="str">
            <v>502</v>
          </cell>
          <cell r="C337" t="str">
            <v>O</v>
          </cell>
          <cell r="E337">
            <v>475</v>
          </cell>
          <cell r="F337" t="str">
            <v>LITTLE MOUNTAIN</v>
          </cell>
          <cell r="G337" t="str">
            <v>341.00</v>
          </cell>
          <cell r="H337" t="str">
            <v>Structures &amp; Improvements</v>
          </cell>
          <cell r="I337">
            <v>337027.88</v>
          </cell>
        </row>
        <row r="338">
          <cell r="A338" t="str">
            <v>34300; 502</v>
          </cell>
          <cell r="B338" t="str">
            <v>502</v>
          </cell>
          <cell r="C338" t="str">
            <v>O</v>
          </cell>
          <cell r="E338">
            <v>475</v>
          </cell>
          <cell r="F338" t="str">
            <v>LITTLE MOUNTAIN</v>
          </cell>
          <cell r="G338" t="str">
            <v>343.00</v>
          </cell>
          <cell r="H338" t="str">
            <v>Prime Movers</v>
          </cell>
          <cell r="I338">
            <v>1167092.49</v>
          </cell>
        </row>
        <row r="339">
          <cell r="A339" t="str">
            <v>34500; 502</v>
          </cell>
          <cell r="B339" t="str">
            <v>502</v>
          </cell>
          <cell r="C339" t="str">
            <v>O</v>
          </cell>
          <cell r="E339">
            <v>475</v>
          </cell>
          <cell r="F339" t="str">
            <v>LITTLE MOUNTAIN</v>
          </cell>
          <cell r="G339" t="str">
            <v>345.00</v>
          </cell>
          <cell r="H339" t="str">
            <v>Accessory Electric Equipment</v>
          </cell>
          <cell r="I339">
            <v>215728.34</v>
          </cell>
        </row>
        <row r="340">
          <cell r="A340" t="str">
            <v>34600; 502</v>
          </cell>
          <cell r="B340" t="str">
            <v>502</v>
          </cell>
          <cell r="C340" t="str">
            <v>O</v>
          </cell>
          <cell r="E340">
            <v>475</v>
          </cell>
          <cell r="F340" t="str">
            <v>LITTLE MOUNTAIN</v>
          </cell>
          <cell r="G340" t="str">
            <v>346.00</v>
          </cell>
          <cell r="H340" t="str">
            <v>Misc. Power Plant Equipment</v>
          </cell>
          <cell r="I340">
            <v>11813.11</v>
          </cell>
        </row>
        <row r="341">
          <cell r="A341" t="str">
            <v xml:space="preserve">0; </v>
          </cell>
          <cell r="F341" t="str">
            <v>LITTLE MOUNTAIN Total</v>
          </cell>
          <cell r="I341">
            <v>1731661.8200000003</v>
          </cell>
        </row>
        <row r="342">
          <cell r="A342" t="str">
            <v xml:space="preserve">34100; </v>
          </cell>
          <cell r="C342" t="str">
            <v>O</v>
          </cell>
          <cell r="F342" t="str">
            <v>WIND PLANTS</v>
          </cell>
          <cell r="G342" t="str">
            <v>341.00</v>
          </cell>
          <cell r="H342" t="str">
            <v>Structures &amp; Improvements</v>
          </cell>
          <cell r="I342">
            <v>51432045.659999996</v>
          </cell>
        </row>
        <row r="343">
          <cell r="A343" t="str">
            <v xml:space="preserve">34300; </v>
          </cell>
          <cell r="C343" t="str">
            <v>O</v>
          </cell>
          <cell r="F343" t="str">
            <v>WIND PLANTS</v>
          </cell>
          <cell r="G343" t="str">
            <v>343.00</v>
          </cell>
          <cell r="H343" t="str">
            <v>Prime Movers</v>
          </cell>
          <cell r="I343">
            <v>1778733909.5699997</v>
          </cell>
        </row>
        <row r="344">
          <cell r="A344" t="str">
            <v xml:space="preserve">34400; </v>
          </cell>
          <cell r="C344" t="str">
            <v>O</v>
          </cell>
          <cell r="F344" t="str">
            <v>WIND PLANTS</v>
          </cell>
          <cell r="G344" t="str">
            <v>344.00</v>
          </cell>
          <cell r="H344" t="str">
            <v>Generators</v>
          </cell>
          <cell r="I344">
            <v>53585152.979999989</v>
          </cell>
        </row>
        <row r="345">
          <cell r="A345" t="str">
            <v xml:space="preserve">34500; </v>
          </cell>
          <cell r="C345" t="str">
            <v>O</v>
          </cell>
          <cell r="F345" t="str">
            <v>WIND PLANTS</v>
          </cell>
          <cell r="G345" t="str">
            <v>345.00</v>
          </cell>
          <cell r="H345" t="str">
            <v>Accessory Electric Equipment</v>
          </cell>
          <cell r="I345">
            <v>110961500.02</v>
          </cell>
        </row>
        <row r="346">
          <cell r="A346" t="str">
            <v xml:space="preserve">34600; </v>
          </cell>
          <cell r="C346" t="str">
            <v>O</v>
          </cell>
          <cell r="F346" t="str">
            <v>WIND PLANTS</v>
          </cell>
          <cell r="G346" t="str">
            <v>346.00</v>
          </cell>
          <cell r="H346" t="str">
            <v>Misc. Power Plant Equipment</v>
          </cell>
          <cell r="I346">
            <v>2526224.19</v>
          </cell>
        </row>
        <row r="347">
          <cell r="A347" t="str">
            <v xml:space="preserve">0; </v>
          </cell>
          <cell r="F347" t="str">
            <v>WIND PLANTS Total</v>
          </cell>
          <cell r="I347">
            <v>1997238832.4199998</v>
          </cell>
        </row>
        <row r="348">
          <cell r="A348" t="str">
            <v>34400; 801</v>
          </cell>
          <cell r="B348" t="str">
            <v>801</v>
          </cell>
          <cell r="C348" t="str">
            <v>O</v>
          </cell>
          <cell r="E348">
            <v>235</v>
          </cell>
          <cell r="F348" t="str">
            <v>EAST SIDE MOBILE GENERATION EQUIP</v>
          </cell>
          <cell r="G348" t="str">
            <v>344.00</v>
          </cell>
          <cell r="H348" t="str">
            <v>Generators</v>
          </cell>
          <cell r="I348">
            <v>839680.12</v>
          </cell>
        </row>
        <row r="349">
          <cell r="A349" t="str">
            <v xml:space="preserve">0; </v>
          </cell>
          <cell r="F349" t="str">
            <v>EAST SIDE MOBILE GENERATION EQUIP Total</v>
          </cell>
          <cell r="I349">
            <v>839680.12</v>
          </cell>
        </row>
        <row r="350">
          <cell r="A350" t="str">
            <v>34400; 802</v>
          </cell>
          <cell r="B350" t="str">
            <v>802</v>
          </cell>
          <cell r="C350" t="str">
            <v>O</v>
          </cell>
          <cell r="E350">
            <v>122350</v>
          </cell>
          <cell r="F350" t="str">
            <v>WEST SIDE MOBILE GENERATION EQUIP</v>
          </cell>
          <cell r="G350" t="str">
            <v>344.00</v>
          </cell>
          <cell r="H350" t="str">
            <v>Generators</v>
          </cell>
          <cell r="I350">
            <v>849226.01</v>
          </cell>
        </row>
        <row r="351">
          <cell r="A351" t="str">
            <v xml:space="preserve">0; </v>
          </cell>
          <cell r="F351" t="str">
            <v>WEST SIDE MOBILE GENERATION EQUIP Total</v>
          </cell>
          <cell r="I351">
            <v>849226.01</v>
          </cell>
        </row>
        <row r="352">
          <cell r="A352" t="str">
            <v>34400; 702</v>
          </cell>
          <cell r="B352" t="str">
            <v>702</v>
          </cell>
          <cell r="C352" t="str">
            <v>O</v>
          </cell>
          <cell r="E352">
            <v>15058</v>
          </cell>
          <cell r="F352" t="str">
            <v>Solar Generation - Utah</v>
          </cell>
          <cell r="G352" t="str">
            <v>344.00</v>
          </cell>
          <cell r="H352" t="str">
            <v>Generators</v>
          </cell>
          <cell r="I352">
            <v>36389.01</v>
          </cell>
        </row>
        <row r="353">
          <cell r="A353" t="str">
            <v xml:space="preserve">0; </v>
          </cell>
          <cell r="F353" t="str">
            <v>Solar Generation - Utah Total</v>
          </cell>
          <cell r="I353">
            <v>36389.01</v>
          </cell>
        </row>
        <row r="354">
          <cell r="A354" t="str">
            <v>34400; 704</v>
          </cell>
          <cell r="B354" t="str">
            <v>704</v>
          </cell>
          <cell r="C354" t="str">
            <v>O</v>
          </cell>
          <cell r="E354">
            <v>119850</v>
          </cell>
          <cell r="F354" t="str">
            <v>Solar Generation - Oregon</v>
          </cell>
          <cell r="G354" t="str">
            <v>344.00</v>
          </cell>
          <cell r="H354" t="str">
            <v>Generators</v>
          </cell>
          <cell r="I354">
            <v>56321.97</v>
          </cell>
        </row>
        <row r="355">
          <cell r="A355" t="str">
            <v xml:space="preserve">0; </v>
          </cell>
          <cell r="F355" t="str">
            <v>Solar Generation - Oregon Total</v>
          </cell>
          <cell r="I355">
            <v>56321.97</v>
          </cell>
        </row>
        <row r="356">
          <cell r="A356" t="str">
            <v>34400; 703</v>
          </cell>
          <cell r="B356" t="str">
            <v>703</v>
          </cell>
          <cell r="C356" t="str">
            <v>O</v>
          </cell>
          <cell r="E356">
            <v>525000</v>
          </cell>
          <cell r="F356" t="str">
            <v>Solar Generation - Wyoming</v>
          </cell>
          <cell r="G356" t="str">
            <v>344.00</v>
          </cell>
          <cell r="H356" t="str">
            <v>Generators</v>
          </cell>
          <cell r="I356">
            <v>55086.78</v>
          </cell>
        </row>
        <row r="357">
          <cell r="A357" t="str">
            <v xml:space="preserve">0; </v>
          </cell>
          <cell r="F357" t="str">
            <v>Solar Generation - Wyoming Total</v>
          </cell>
          <cell r="I357">
            <v>55086.78</v>
          </cell>
        </row>
        <row r="358">
          <cell r="A358" t="str">
            <v>34400; 701</v>
          </cell>
          <cell r="B358" t="str">
            <v>701</v>
          </cell>
          <cell r="C358" t="str">
            <v>O</v>
          </cell>
          <cell r="E358">
            <v>502001</v>
          </cell>
          <cell r="F358" t="str">
            <v>Solar Generation - Atlantic City</v>
          </cell>
          <cell r="G358" t="str">
            <v>344.00</v>
          </cell>
          <cell r="H358" t="str">
            <v>Generators</v>
          </cell>
          <cell r="I358">
            <v>5545.93</v>
          </cell>
        </row>
        <row r="359">
          <cell r="A359" t="str">
            <v xml:space="preserve">0; </v>
          </cell>
          <cell r="F359" t="str">
            <v>Solar Generation - Atlantic City Total</v>
          </cell>
          <cell r="I359">
            <v>5545.93</v>
          </cell>
        </row>
        <row r="360">
          <cell r="A360" t="str">
            <v>34030; 402</v>
          </cell>
          <cell r="B360" t="str">
            <v>402</v>
          </cell>
          <cell r="C360" t="str">
            <v>O</v>
          </cell>
          <cell r="E360">
            <v>310318</v>
          </cell>
          <cell r="F360" t="str">
            <v>Water Rights</v>
          </cell>
          <cell r="G360" t="str">
            <v>340.30</v>
          </cell>
          <cell r="H360" t="str">
            <v>CURRANT CREEK CCCT PLANT</v>
          </cell>
          <cell r="I360">
            <v>2891146.49</v>
          </cell>
        </row>
        <row r="361">
          <cell r="A361" t="str">
            <v>34030; 404</v>
          </cell>
          <cell r="B361" t="str">
            <v>404</v>
          </cell>
          <cell r="C361" t="str">
            <v>O</v>
          </cell>
          <cell r="E361">
            <v>225228</v>
          </cell>
          <cell r="F361" t="str">
            <v>Water Rights</v>
          </cell>
          <cell r="G361" t="str">
            <v>340.30</v>
          </cell>
          <cell r="H361" t="str">
            <v>LAKESIDE CCCT PLANT</v>
          </cell>
          <cell r="I361">
            <v>14529040</v>
          </cell>
        </row>
        <row r="362">
          <cell r="A362" t="str">
            <v xml:space="preserve">0; </v>
          </cell>
          <cell r="F362" t="str">
            <v>Water Rights Total</v>
          </cell>
          <cell r="I362">
            <v>17420186.490000002</v>
          </cell>
        </row>
        <row r="363">
          <cell r="A363" t="str">
            <v xml:space="preserve">0; </v>
          </cell>
          <cell r="C363" t="str">
            <v>O Total</v>
          </cell>
          <cell r="I363">
            <v>3303331091.5299997</v>
          </cell>
        </row>
        <row r="364">
          <cell r="A364" t="str">
            <v>35020; Transmission</v>
          </cell>
          <cell r="B364" t="str">
            <v>Transmission</v>
          </cell>
          <cell r="C364" t="str">
            <v>T</v>
          </cell>
          <cell r="D364">
            <v>555</v>
          </cell>
          <cell r="F364" t="str">
            <v>TRANSMISSION PLANT</v>
          </cell>
          <cell r="G364" t="str">
            <v>350.20</v>
          </cell>
          <cell r="H364" t="str">
            <v>Land Rights</v>
          </cell>
          <cell r="I364">
            <v>139234363.72999999</v>
          </cell>
        </row>
        <row r="365">
          <cell r="A365" t="str">
            <v>35200; Transmission</v>
          </cell>
          <cell r="B365" t="str">
            <v>Transmission</v>
          </cell>
          <cell r="C365" t="str">
            <v>T</v>
          </cell>
          <cell r="D365">
            <v>555</v>
          </cell>
          <cell r="F365" t="str">
            <v>TRANSMISSION PLANT</v>
          </cell>
          <cell r="G365" t="str">
            <v>352.00</v>
          </cell>
          <cell r="H365" t="str">
            <v>Structures &amp; Improvements</v>
          </cell>
          <cell r="I365">
            <v>147332555.11000001</v>
          </cell>
        </row>
        <row r="366">
          <cell r="A366" t="str">
            <v>35300; Transmission</v>
          </cell>
          <cell r="B366" t="str">
            <v>Transmission</v>
          </cell>
          <cell r="C366" t="str">
            <v>T</v>
          </cell>
          <cell r="D366">
            <v>555</v>
          </cell>
          <cell r="F366" t="str">
            <v>TRANSMISSION PLANT</v>
          </cell>
          <cell r="G366" t="str">
            <v>353.00</v>
          </cell>
          <cell r="H366" t="str">
            <v>Station Equipment</v>
          </cell>
          <cell r="I366">
            <v>1595552604.68999</v>
          </cell>
        </row>
        <row r="367">
          <cell r="A367" t="str">
            <v>35370; Transmission</v>
          </cell>
          <cell r="B367" t="str">
            <v>Transmission</v>
          </cell>
          <cell r="C367" t="str">
            <v>T</v>
          </cell>
          <cell r="D367">
            <v>555</v>
          </cell>
          <cell r="F367" t="str">
            <v>TRANSMISSION PLANT</v>
          </cell>
          <cell r="G367" t="str">
            <v>353.70</v>
          </cell>
          <cell r="H367" t="str">
            <v>Supervisory Equipment</v>
          </cell>
          <cell r="I367">
            <v>17713612.149999999</v>
          </cell>
        </row>
        <row r="368">
          <cell r="A368" t="str">
            <v>35400; Transmission</v>
          </cell>
          <cell r="B368" t="str">
            <v>Transmission</v>
          </cell>
          <cell r="C368" t="str">
            <v>T</v>
          </cell>
          <cell r="D368">
            <v>555</v>
          </cell>
          <cell r="F368" t="str">
            <v>TRANSMISSION PLANT</v>
          </cell>
          <cell r="G368" t="str">
            <v>354.00</v>
          </cell>
          <cell r="H368" t="str">
            <v>Towers &amp; Fixtures</v>
          </cell>
          <cell r="I368">
            <v>984782938.79999995</v>
          </cell>
        </row>
        <row r="369">
          <cell r="A369" t="str">
            <v>35500; Transmission</v>
          </cell>
          <cell r="B369" t="str">
            <v>Transmission</v>
          </cell>
          <cell r="C369" t="str">
            <v>T</v>
          </cell>
          <cell r="D369">
            <v>555</v>
          </cell>
          <cell r="F369" t="str">
            <v>TRANSMISSION PLANT</v>
          </cell>
          <cell r="G369" t="str">
            <v>355.00</v>
          </cell>
          <cell r="H369" t="str">
            <v>Poles &amp; Fixtures</v>
          </cell>
          <cell r="I369">
            <v>646422318.11000097</v>
          </cell>
        </row>
        <row r="370">
          <cell r="A370" t="str">
            <v>35600; Transmission</v>
          </cell>
          <cell r="B370" t="str">
            <v>Transmission</v>
          </cell>
          <cell r="C370" t="str">
            <v>T</v>
          </cell>
          <cell r="D370">
            <v>555</v>
          </cell>
          <cell r="F370" t="str">
            <v>TRANSMISSION PLANT</v>
          </cell>
          <cell r="G370" t="str">
            <v>356.00</v>
          </cell>
          <cell r="H370" t="str">
            <v>OH Conductors &amp; Devices</v>
          </cell>
          <cell r="I370">
            <v>896688169.50000095</v>
          </cell>
        </row>
        <row r="371">
          <cell r="A371" t="str">
            <v>35700; Transmission</v>
          </cell>
          <cell r="B371" t="str">
            <v>Transmission</v>
          </cell>
          <cell r="C371" t="str">
            <v>T</v>
          </cell>
          <cell r="D371">
            <v>555</v>
          </cell>
          <cell r="F371" t="str">
            <v>TRANSMISSION PLANT</v>
          </cell>
          <cell r="G371" t="str">
            <v>357.00</v>
          </cell>
          <cell r="H371" t="str">
            <v>UG Conduit</v>
          </cell>
          <cell r="I371">
            <v>3259618.43</v>
          </cell>
        </row>
        <row r="372">
          <cell r="A372" t="str">
            <v>35800; Transmission</v>
          </cell>
          <cell r="B372" t="str">
            <v>Transmission</v>
          </cell>
          <cell r="C372" t="str">
            <v>T</v>
          </cell>
          <cell r="D372">
            <v>555</v>
          </cell>
          <cell r="F372" t="str">
            <v>TRANSMISSION PLANT</v>
          </cell>
          <cell r="G372" t="str">
            <v>358.00</v>
          </cell>
          <cell r="H372" t="str">
            <v>UG Conductors &amp; Devices</v>
          </cell>
          <cell r="I372">
            <v>7475094.7999999998</v>
          </cell>
        </row>
        <row r="373">
          <cell r="A373" t="str">
            <v>35900; Transmission</v>
          </cell>
          <cell r="B373" t="str">
            <v>Transmission</v>
          </cell>
          <cell r="C373" t="str">
            <v>T</v>
          </cell>
          <cell r="D373">
            <v>555</v>
          </cell>
          <cell r="F373" t="str">
            <v>TRANSMISSION PLANT</v>
          </cell>
          <cell r="G373" t="str">
            <v>359.00</v>
          </cell>
          <cell r="H373" t="str">
            <v>Roads &amp; Trails</v>
          </cell>
          <cell r="I373">
            <v>11586681.32</v>
          </cell>
        </row>
        <row r="374">
          <cell r="A374" t="str">
            <v xml:space="preserve">0; </v>
          </cell>
          <cell r="F374" t="str">
            <v>TRANSMISSION PLANT Total</v>
          </cell>
          <cell r="I374">
            <v>4450047956.6399927</v>
          </cell>
        </row>
        <row r="375">
          <cell r="A375" t="str">
            <v xml:space="preserve">0; </v>
          </cell>
          <cell r="C375" t="str">
            <v>T Total</v>
          </cell>
          <cell r="I375">
            <v>4450047956.6399927</v>
          </cell>
        </row>
        <row r="376">
          <cell r="A376" t="str">
            <v>36020; Oregon</v>
          </cell>
          <cell r="B376" t="str">
            <v>Oregon</v>
          </cell>
          <cell r="C376" t="str">
            <v>D</v>
          </cell>
          <cell r="D376">
            <v>100</v>
          </cell>
          <cell r="F376" t="str">
            <v>DISTRIBUTION PLANT (OREGON)</v>
          </cell>
          <cell r="G376" t="str">
            <v>360.20</v>
          </cell>
          <cell r="H376" t="str">
            <v>Land Rights</v>
          </cell>
          <cell r="I376">
            <v>4298476.58</v>
          </cell>
        </row>
        <row r="377">
          <cell r="A377" t="str">
            <v>36100; Oregon</v>
          </cell>
          <cell r="B377" t="str">
            <v>Oregon</v>
          </cell>
          <cell r="C377" t="str">
            <v>D</v>
          </cell>
          <cell r="D377">
            <v>100</v>
          </cell>
          <cell r="F377" t="str">
            <v>DISTRIBUTION PLANT (OREGON)</v>
          </cell>
          <cell r="G377" t="str">
            <v>361.00</v>
          </cell>
          <cell r="H377" t="str">
            <v>Structures &amp; Improvements</v>
          </cell>
          <cell r="I377">
            <v>20889104.379999999</v>
          </cell>
        </row>
        <row r="378">
          <cell r="A378" t="str">
            <v>36200; Oregon</v>
          </cell>
          <cell r="B378" t="str">
            <v>Oregon</v>
          </cell>
          <cell r="C378" t="str">
            <v>D</v>
          </cell>
          <cell r="D378">
            <v>100</v>
          </cell>
          <cell r="F378" t="str">
            <v>DISTRIBUTION PLANT (OREGON)</v>
          </cell>
          <cell r="G378" t="str">
            <v>362.00</v>
          </cell>
          <cell r="H378" t="str">
            <v>Station Equipment</v>
          </cell>
          <cell r="I378">
            <v>207126368.09</v>
          </cell>
        </row>
        <row r="379">
          <cell r="A379" t="str">
            <v>36270; Oregon</v>
          </cell>
          <cell r="B379" t="str">
            <v>Oregon</v>
          </cell>
          <cell r="C379" t="str">
            <v>D</v>
          </cell>
          <cell r="D379">
            <v>100</v>
          </cell>
          <cell r="F379" t="str">
            <v>DISTRIBUTION PLANT (OREGON)</v>
          </cell>
          <cell r="G379" t="str">
            <v>362.70</v>
          </cell>
          <cell r="H379" t="str">
            <v>Supervisory &amp; Alarm Equipment</v>
          </cell>
          <cell r="I379">
            <v>3105264.88</v>
          </cell>
        </row>
        <row r="380">
          <cell r="A380" t="str">
            <v>36400; Oregon</v>
          </cell>
          <cell r="B380" t="str">
            <v>Oregon</v>
          </cell>
          <cell r="C380" t="str">
            <v>D</v>
          </cell>
          <cell r="D380">
            <v>100</v>
          </cell>
          <cell r="F380" t="str">
            <v>DISTRIBUTION PLANT (OREGON)</v>
          </cell>
          <cell r="G380" t="str">
            <v>364.00</v>
          </cell>
          <cell r="H380" t="str">
            <v>Poles, Towers &amp; Fixtures</v>
          </cell>
          <cell r="I380">
            <v>329864981.76999998</v>
          </cell>
        </row>
        <row r="381">
          <cell r="A381" t="str">
            <v>36500; Oregon</v>
          </cell>
          <cell r="B381" t="str">
            <v>Oregon</v>
          </cell>
          <cell r="C381" t="str">
            <v>D</v>
          </cell>
          <cell r="D381">
            <v>100</v>
          </cell>
          <cell r="F381" t="str">
            <v>DISTRIBUTION PLANT (OREGON)</v>
          </cell>
          <cell r="G381" t="str">
            <v>365.00</v>
          </cell>
          <cell r="H381" t="str">
            <v>OH Conductors &amp; Devices</v>
          </cell>
          <cell r="I381">
            <v>234791947.74000001</v>
          </cell>
        </row>
        <row r="382">
          <cell r="A382" t="str">
            <v>36600; Oregon</v>
          </cell>
          <cell r="B382" t="str">
            <v>Oregon</v>
          </cell>
          <cell r="C382" t="str">
            <v>D</v>
          </cell>
          <cell r="D382">
            <v>100</v>
          </cell>
          <cell r="F382" t="str">
            <v>DISTRIBUTION PLANT (OREGON)</v>
          </cell>
          <cell r="G382" t="str">
            <v>366.00</v>
          </cell>
          <cell r="H382" t="str">
            <v>UG Conduit</v>
          </cell>
          <cell r="I382">
            <v>84576613.029999897</v>
          </cell>
        </row>
        <row r="383">
          <cell r="A383" t="str">
            <v>36700; Oregon</v>
          </cell>
          <cell r="B383" t="str">
            <v>Oregon</v>
          </cell>
          <cell r="C383" t="str">
            <v>D</v>
          </cell>
          <cell r="D383">
            <v>100</v>
          </cell>
          <cell r="F383" t="str">
            <v>DISTRIBUTION PLANT (OREGON)</v>
          </cell>
          <cell r="G383" t="str">
            <v>367.00</v>
          </cell>
          <cell r="H383" t="str">
            <v>UG Conductors &amp; Devices</v>
          </cell>
          <cell r="I383">
            <v>157816848.24000001</v>
          </cell>
        </row>
        <row r="384">
          <cell r="A384" t="str">
            <v>36800; Oregon</v>
          </cell>
          <cell r="B384" t="str">
            <v>Oregon</v>
          </cell>
          <cell r="C384" t="str">
            <v>D</v>
          </cell>
          <cell r="D384">
            <v>100</v>
          </cell>
          <cell r="F384" t="str">
            <v>DISTRIBUTION PLANT (OREGON)</v>
          </cell>
          <cell r="G384" t="str">
            <v>368.00</v>
          </cell>
          <cell r="H384" t="str">
            <v>Line Transformers</v>
          </cell>
          <cell r="I384">
            <v>394583572.02999902</v>
          </cell>
        </row>
        <row r="385">
          <cell r="A385" t="str">
            <v>36910; Oregon</v>
          </cell>
          <cell r="B385" t="str">
            <v>Oregon</v>
          </cell>
          <cell r="C385" t="str">
            <v>D</v>
          </cell>
          <cell r="D385">
            <v>100</v>
          </cell>
          <cell r="F385" t="str">
            <v>DISTRIBUTION PLANT (OREGON)</v>
          </cell>
          <cell r="G385" t="str">
            <v>369.10</v>
          </cell>
          <cell r="H385" t="str">
            <v>Overhead Services</v>
          </cell>
          <cell r="I385">
            <v>74710338.719999999</v>
          </cell>
        </row>
        <row r="386">
          <cell r="A386" t="str">
            <v>36920; Oregon</v>
          </cell>
          <cell r="B386" t="str">
            <v>Oregon</v>
          </cell>
          <cell r="C386" t="str">
            <v>D</v>
          </cell>
          <cell r="D386">
            <v>100</v>
          </cell>
          <cell r="F386" t="str">
            <v>DISTRIBUTION PLANT (OREGON)</v>
          </cell>
          <cell r="G386" t="str">
            <v>369.20</v>
          </cell>
          <cell r="H386" t="str">
            <v>Underground Services</v>
          </cell>
          <cell r="I386">
            <v>150766692.16999999</v>
          </cell>
        </row>
        <row r="387">
          <cell r="A387" t="str">
            <v>37000; Oregon</v>
          </cell>
          <cell r="B387" t="str">
            <v>Oregon</v>
          </cell>
          <cell r="C387" t="str">
            <v>D</v>
          </cell>
          <cell r="D387">
            <v>100</v>
          </cell>
          <cell r="F387" t="str">
            <v>DISTRIBUTION PLANT (OREGON)</v>
          </cell>
          <cell r="G387" t="str">
            <v>370.00</v>
          </cell>
          <cell r="H387" t="str">
            <v>Meters</v>
          </cell>
          <cell r="I387">
            <v>59656267.950000003</v>
          </cell>
        </row>
        <row r="388">
          <cell r="A388" t="str">
            <v>37100; Oregon</v>
          </cell>
          <cell r="B388" t="str">
            <v>Oregon</v>
          </cell>
          <cell r="C388" t="str">
            <v>D</v>
          </cell>
          <cell r="D388">
            <v>100</v>
          </cell>
          <cell r="F388" t="str">
            <v>DISTRIBUTION PLANT (OREGON)</v>
          </cell>
          <cell r="G388" t="str">
            <v>371.00</v>
          </cell>
          <cell r="H388" t="str">
            <v>I.O.C.P.</v>
          </cell>
          <cell r="I388">
            <v>2475610.15</v>
          </cell>
        </row>
        <row r="389">
          <cell r="A389" t="str">
            <v>37300; Oregon</v>
          </cell>
          <cell r="B389" t="str">
            <v>Oregon</v>
          </cell>
          <cell r="C389" t="str">
            <v>D</v>
          </cell>
          <cell r="D389">
            <v>100</v>
          </cell>
          <cell r="F389" t="str">
            <v>DISTRIBUTION PLANT (OREGON)</v>
          </cell>
          <cell r="G389" t="str">
            <v>373.00</v>
          </cell>
          <cell r="H389" t="str">
            <v>Street Lighting &amp; Signal Systems</v>
          </cell>
          <cell r="I389">
            <v>22114089.9099999</v>
          </cell>
        </row>
        <row r="390">
          <cell r="A390" t="str">
            <v xml:space="preserve">0; </v>
          </cell>
          <cell r="F390" t="str">
            <v>DISTRIBUTION PLANT (OREGON) Total</v>
          </cell>
          <cell r="I390">
            <v>1746776175.6399989</v>
          </cell>
        </row>
        <row r="391">
          <cell r="A391" t="str">
            <v>36020; Washington</v>
          </cell>
          <cell r="B391" t="str">
            <v>Washington</v>
          </cell>
          <cell r="C391" t="str">
            <v>D</v>
          </cell>
          <cell r="D391">
            <v>200</v>
          </cell>
          <cell r="F391" t="str">
            <v>DISTRIBUTION PLANT (WASHINGTON)</v>
          </cell>
          <cell r="G391" t="str">
            <v>360.20</v>
          </cell>
          <cell r="H391" t="str">
            <v>Land Rights</v>
          </cell>
          <cell r="I391">
            <v>247443.24</v>
          </cell>
        </row>
        <row r="392">
          <cell r="A392" t="str">
            <v>36100; Washington</v>
          </cell>
          <cell r="B392" t="str">
            <v>Washington</v>
          </cell>
          <cell r="C392" t="str">
            <v>D</v>
          </cell>
          <cell r="D392">
            <v>200</v>
          </cell>
          <cell r="F392" t="str">
            <v>DISTRIBUTION PLANT (WASHINGTON)</v>
          </cell>
          <cell r="G392" t="str">
            <v>361.00</v>
          </cell>
          <cell r="H392" t="str">
            <v>Structures &amp; Improvements</v>
          </cell>
          <cell r="I392">
            <v>2293943.6800000002</v>
          </cell>
        </row>
        <row r="393">
          <cell r="A393" t="str">
            <v>36200; Washington</v>
          </cell>
          <cell r="B393" t="str">
            <v>Washington</v>
          </cell>
          <cell r="C393" t="str">
            <v>D</v>
          </cell>
          <cell r="D393">
            <v>200</v>
          </cell>
          <cell r="F393" t="str">
            <v>DISTRIBUTION PLANT (WASHINGTON)</v>
          </cell>
          <cell r="G393" t="str">
            <v>362.00</v>
          </cell>
          <cell r="H393" t="str">
            <v>Station Equipment</v>
          </cell>
          <cell r="I393">
            <v>46674851.740000002</v>
          </cell>
        </row>
        <row r="394">
          <cell r="A394" t="str">
            <v>36270; Washington</v>
          </cell>
          <cell r="B394" t="str">
            <v>Washington</v>
          </cell>
          <cell r="C394" t="str">
            <v>D</v>
          </cell>
          <cell r="D394">
            <v>200</v>
          </cell>
          <cell r="F394" t="str">
            <v>DISTRIBUTION PLANT (WASHINGTON)</v>
          </cell>
          <cell r="G394" t="str">
            <v>362.70</v>
          </cell>
          <cell r="H394" t="str">
            <v>Supervisory &amp; Alarm Equipment</v>
          </cell>
          <cell r="I394">
            <v>919385.82</v>
          </cell>
        </row>
        <row r="395">
          <cell r="A395" t="str">
            <v>36400; Washington</v>
          </cell>
          <cell r="B395" t="str">
            <v>Washington</v>
          </cell>
          <cell r="C395" t="str">
            <v>D</v>
          </cell>
          <cell r="D395">
            <v>200</v>
          </cell>
          <cell r="F395" t="str">
            <v>DISTRIBUTION PLANT (WASHINGTON)</v>
          </cell>
          <cell r="G395" t="str">
            <v>364.00</v>
          </cell>
          <cell r="H395" t="str">
            <v>Poles, Towers &amp; Fixtures</v>
          </cell>
          <cell r="I395">
            <v>91889277.590000004</v>
          </cell>
        </row>
        <row r="396">
          <cell r="A396" t="str">
            <v>36500; Washington</v>
          </cell>
          <cell r="B396" t="str">
            <v>Washington</v>
          </cell>
          <cell r="C396" t="str">
            <v>D</v>
          </cell>
          <cell r="D396">
            <v>200</v>
          </cell>
          <cell r="F396" t="str">
            <v>DISTRIBUTION PLANT (WASHINGTON)</v>
          </cell>
          <cell r="G396" t="str">
            <v>365.00</v>
          </cell>
          <cell r="H396" t="str">
            <v>OH Conductors &amp; Devices</v>
          </cell>
          <cell r="I396">
            <v>58112821.68</v>
          </cell>
        </row>
        <row r="397">
          <cell r="A397" t="str">
            <v>36600; Washington</v>
          </cell>
          <cell r="B397" t="str">
            <v>Washington</v>
          </cell>
          <cell r="C397" t="str">
            <v>D</v>
          </cell>
          <cell r="D397">
            <v>200</v>
          </cell>
          <cell r="F397" t="str">
            <v>DISTRIBUTION PLANT (WASHINGTON)</v>
          </cell>
          <cell r="G397" t="str">
            <v>366.00</v>
          </cell>
          <cell r="H397" t="str">
            <v>UG Conduit</v>
          </cell>
          <cell r="I397">
            <v>16128475.470000001</v>
          </cell>
        </row>
        <row r="398">
          <cell r="A398" t="str">
            <v>36700; Washington</v>
          </cell>
          <cell r="B398" t="str">
            <v>Washington</v>
          </cell>
          <cell r="C398" t="str">
            <v>D</v>
          </cell>
          <cell r="D398">
            <v>200</v>
          </cell>
          <cell r="F398" t="str">
            <v>DISTRIBUTION PLANT (WASHINGTON)</v>
          </cell>
          <cell r="G398" t="str">
            <v>367.00</v>
          </cell>
          <cell r="H398" t="str">
            <v>UG Conductors &amp; Devices</v>
          </cell>
          <cell r="I398">
            <v>22087000.699999999</v>
          </cell>
        </row>
        <row r="399">
          <cell r="A399" t="str">
            <v>36800; Washington</v>
          </cell>
          <cell r="B399" t="str">
            <v>Washington</v>
          </cell>
          <cell r="C399" t="str">
            <v>D</v>
          </cell>
          <cell r="D399">
            <v>200</v>
          </cell>
          <cell r="F399" t="str">
            <v>DISTRIBUTION PLANT (WASHINGTON)</v>
          </cell>
          <cell r="G399" t="str">
            <v>368.00</v>
          </cell>
          <cell r="H399" t="str">
            <v>Line Transformers</v>
          </cell>
          <cell r="I399">
            <v>98665673.599999905</v>
          </cell>
        </row>
        <row r="400">
          <cell r="A400" t="str">
            <v>36910; Washington</v>
          </cell>
          <cell r="B400" t="str">
            <v>Washington</v>
          </cell>
          <cell r="C400" t="str">
            <v>D</v>
          </cell>
          <cell r="D400">
            <v>200</v>
          </cell>
          <cell r="F400" t="str">
            <v>DISTRIBUTION PLANT (WASHINGTON)</v>
          </cell>
          <cell r="G400" t="str">
            <v>369.10</v>
          </cell>
          <cell r="H400" t="str">
            <v>Overhead Services</v>
          </cell>
          <cell r="I400">
            <v>18678214.690000001</v>
          </cell>
        </row>
        <row r="401">
          <cell r="A401" t="str">
            <v>36920; Washington</v>
          </cell>
          <cell r="B401" t="str">
            <v>Washington</v>
          </cell>
          <cell r="C401" t="str">
            <v>D</v>
          </cell>
          <cell r="D401">
            <v>200</v>
          </cell>
          <cell r="F401" t="str">
            <v>DISTRIBUTION PLANT (WASHINGTON)</v>
          </cell>
          <cell r="G401" t="str">
            <v>369.20</v>
          </cell>
          <cell r="H401" t="str">
            <v>Underground Services</v>
          </cell>
          <cell r="I401">
            <v>32674705.210000001</v>
          </cell>
        </row>
        <row r="402">
          <cell r="A402" t="str">
            <v>37000; Washington</v>
          </cell>
          <cell r="B402" t="str">
            <v>Washington</v>
          </cell>
          <cell r="C402" t="str">
            <v>D</v>
          </cell>
          <cell r="D402">
            <v>200</v>
          </cell>
          <cell r="F402" t="str">
            <v>DISTRIBUTION PLANT (WASHINGTON)</v>
          </cell>
          <cell r="G402" t="str">
            <v>370.00</v>
          </cell>
          <cell r="H402" t="str">
            <v>Meters</v>
          </cell>
          <cell r="I402">
            <v>11342266.380000001</v>
          </cell>
        </row>
        <row r="403">
          <cell r="A403" t="str">
            <v>37100; Washington</v>
          </cell>
          <cell r="B403" t="str">
            <v>Washington</v>
          </cell>
          <cell r="C403" t="str">
            <v>D</v>
          </cell>
          <cell r="D403">
            <v>200</v>
          </cell>
          <cell r="F403" t="str">
            <v>DISTRIBUTION PLANT (WASHINGTON)</v>
          </cell>
          <cell r="G403" t="str">
            <v>371.00</v>
          </cell>
          <cell r="H403" t="str">
            <v>I.O.C.P.</v>
          </cell>
          <cell r="I403">
            <v>521367.77</v>
          </cell>
        </row>
        <row r="404">
          <cell r="A404" t="str">
            <v>37300; Washington</v>
          </cell>
          <cell r="B404" t="str">
            <v>Washington</v>
          </cell>
          <cell r="C404" t="str">
            <v>D</v>
          </cell>
          <cell r="D404">
            <v>200</v>
          </cell>
          <cell r="F404" t="str">
            <v>DISTRIBUTION PLANT (WASHINGTON)</v>
          </cell>
          <cell r="G404" t="str">
            <v>373.00</v>
          </cell>
          <cell r="H404" t="str">
            <v>Street Lighting &amp; Signal Systems</v>
          </cell>
          <cell r="I404">
            <v>3992505.5</v>
          </cell>
        </row>
        <row r="405">
          <cell r="A405" t="str">
            <v xml:space="preserve">0; </v>
          </cell>
          <cell r="F405" t="str">
            <v>DISTRIBUTION PLANT (WASHINGTON) Total</v>
          </cell>
          <cell r="I405">
            <v>404227933.06999981</v>
          </cell>
        </row>
        <row r="406">
          <cell r="A406" t="str">
            <v>36020; Wyoming</v>
          </cell>
          <cell r="B406" t="str">
            <v>Wyoming</v>
          </cell>
          <cell r="C406" t="str">
            <v>D</v>
          </cell>
          <cell r="D406">
            <v>500</v>
          </cell>
          <cell r="F406" t="str">
            <v>DISTRIBUTION PLANT (WYOMING)</v>
          </cell>
          <cell r="G406" t="str">
            <v>360.20</v>
          </cell>
          <cell r="H406" t="str">
            <v>Land Rights</v>
          </cell>
          <cell r="I406">
            <v>4393309.88</v>
          </cell>
        </row>
        <row r="407">
          <cell r="A407" t="str">
            <v>36100; Wyoming</v>
          </cell>
          <cell r="B407" t="str">
            <v>Wyoming</v>
          </cell>
          <cell r="C407" t="str">
            <v>D</v>
          </cell>
          <cell r="D407">
            <v>500</v>
          </cell>
          <cell r="F407" t="str">
            <v>DISTRIBUTION PLANT (WYOMING)</v>
          </cell>
          <cell r="G407" t="str">
            <v>361.00</v>
          </cell>
          <cell r="H407" t="str">
            <v>Structures &amp; Improvements</v>
          </cell>
          <cell r="I407">
            <v>9446272.8200000003</v>
          </cell>
        </row>
        <row r="408">
          <cell r="A408" t="str">
            <v>36200; Wyoming</v>
          </cell>
          <cell r="B408" t="str">
            <v>Wyoming</v>
          </cell>
          <cell r="C408" t="str">
            <v>D</v>
          </cell>
          <cell r="D408">
            <v>500</v>
          </cell>
          <cell r="F408" t="str">
            <v>DISTRIBUTION PLANT (WYOMING)</v>
          </cell>
          <cell r="G408" t="str">
            <v>362.00</v>
          </cell>
          <cell r="H408" t="str">
            <v>Station Equipment</v>
          </cell>
          <cell r="I408">
            <v>121468248.25</v>
          </cell>
        </row>
        <row r="409">
          <cell r="A409" t="str">
            <v>36270; Wyoming</v>
          </cell>
          <cell r="B409" t="str">
            <v>Wyoming</v>
          </cell>
          <cell r="C409" t="str">
            <v>D</v>
          </cell>
          <cell r="D409">
            <v>500</v>
          </cell>
          <cell r="F409" t="str">
            <v>DISTRIBUTION PLANT (WYOMING)</v>
          </cell>
          <cell r="G409" t="str">
            <v>362.70</v>
          </cell>
          <cell r="H409" t="str">
            <v>Supervisory &amp; Alarm Equipment</v>
          </cell>
          <cell r="I409">
            <v>2032169.02</v>
          </cell>
        </row>
        <row r="410">
          <cell r="A410" t="str">
            <v>36400; Wyoming</v>
          </cell>
          <cell r="B410" t="str">
            <v>Wyoming</v>
          </cell>
          <cell r="C410" t="str">
            <v>D</v>
          </cell>
          <cell r="D410">
            <v>500</v>
          </cell>
          <cell r="F410" t="str">
            <v>DISTRIBUTION PLANT (WYOMING)</v>
          </cell>
          <cell r="G410" t="str">
            <v>364.00</v>
          </cell>
          <cell r="H410" t="str">
            <v>Poles, Towers &amp; Fixtures</v>
          </cell>
          <cell r="I410">
            <v>120934818.95999999</v>
          </cell>
        </row>
        <row r="411">
          <cell r="A411" t="str">
            <v>36500; Wyoming</v>
          </cell>
          <cell r="B411" t="str">
            <v>Wyoming</v>
          </cell>
          <cell r="C411" t="str">
            <v>D</v>
          </cell>
          <cell r="D411">
            <v>500</v>
          </cell>
          <cell r="F411" t="str">
            <v>DISTRIBUTION PLANT (WYOMING)</v>
          </cell>
          <cell r="G411" t="str">
            <v>365.00</v>
          </cell>
          <cell r="H411" t="str">
            <v>OH Conductors &amp; Devices</v>
          </cell>
          <cell r="I411">
            <v>95210832.609999999</v>
          </cell>
        </row>
        <row r="412">
          <cell r="A412" t="str">
            <v>36600; Wyoming</v>
          </cell>
          <cell r="B412" t="str">
            <v>Wyoming</v>
          </cell>
          <cell r="C412" t="str">
            <v>D</v>
          </cell>
          <cell r="D412">
            <v>500</v>
          </cell>
          <cell r="F412" t="str">
            <v>DISTRIBUTION PLANT (WYOMING)</v>
          </cell>
          <cell r="G412" t="str">
            <v>366.00</v>
          </cell>
          <cell r="H412" t="str">
            <v>UG Conduit</v>
          </cell>
          <cell r="I412">
            <v>18647610.800000001</v>
          </cell>
        </row>
        <row r="413">
          <cell r="A413" t="str">
            <v>36700; Wyoming</v>
          </cell>
          <cell r="B413" t="str">
            <v>Wyoming</v>
          </cell>
          <cell r="C413" t="str">
            <v>D</v>
          </cell>
          <cell r="D413">
            <v>500</v>
          </cell>
          <cell r="F413" t="str">
            <v>DISTRIBUTION PLANT (WYOMING)</v>
          </cell>
          <cell r="G413" t="str">
            <v>367.00</v>
          </cell>
          <cell r="H413" t="str">
            <v>UG Conductors &amp; Devices</v>
          </cell>
          <cell r="I413">
            <v>49408746.519999899</v>
          </cell>
        </row>
        <row r="414">
          <cell r="A414" t="str">
            <v>36800; Wyoming</v>
          </cell>
          <cell r="B414" t="str">
            <v>Wyoming</v>
          </cell>
          <cell r="C414" t="str">
            <v>D</v>
          </cell>
          <cell r="D414">
            <v>500</v>
          </cell>
          <cell r="F414" t="str">
            <v>DISTRIBUTION PLANT (WYOMING)</v>
          </cell>
          <cell r="G414" t="str">
            <v>368.00</v>
          </cell>
          <cell r="H414" t="str">
            <v>Line Transformers</v>
          </cell>
          <cell r="I414">
            <v>97151040.080000103</v>
          </cell>
        </row>
        <row r="415">
          <cell r="A415" t="str">
            <v>36910; Wyoming</v>
          </cell>
          <cell r="B415" t="str">
            <v>Wyoming</v>
          </cell>
          <cell r="C415" t="str">
            <v>D</v>
          </cell>
          <cell r="D415">
            <v>500</v>
          </cell>
          <cell r="F415" t="str">
            <v>DISTRIBUTION PLANT (WYOMING)</v>
          </cell>
          <cell r="G415" t="str">
            <v>369.10</v>
          </cell>
          <cell r="H415" t="str">
            <v>Overhead Services</v>
          </cell>
          <cell r="I415">
            <v>16139463.57</v>
          </cell>
        </row>
        <row r="416">
          <cell r="A416" t="str">
            <v>36920; Wyoming</v>
          </cell>
          <cell r="B416" t="str">
            <v>Wyoming</v>
          </cell>
          <cell r="C416" t="str">
            <v>D</v>
          </cell>
          <cell r="D416">
            <v>500</v>
          </cell>
          <cell r="F416" t="str">
            <v>DISTRIBUTION PLANT (WYOMING)</v>
          </cell>
          <cell r="G416" t="str">
            <v>369.20</v>
          </cell>
          <cell r="H416" t="str">
            <v>Underground Services</v>
          </cell>
          <cell r="I416">
            <v>33312175.57</v>
          </cell>
        </row>
        <row r="417">
          <cell r="A417" t="str">
            <v>37000; Wyoming</v>
          </cell>
          <cell r="B417" t="str">
            <v>Wyoming</v>
          </cell>
          <cell r="C417" t="str">
            <v>D</v>
          </cell>
          <cell r="D417">
            <v>500</v>
          </cell>
          <cell r="F417" t="str">
            <v>DISTRIBUTION PLANT (WYOMING)</v>
          </cell>
          <cell r="G417" t="str">
            <v>370.00</v>
          </cell>
          <cell r="H417" t="str">
            <v>Meters</v>
          </cell>
          <cell r="I417">
            <v>14069838.99</v>
          </cell>
        </row>
        <row r="418">
          <cell r="A418" t="str">
            <v>37100; Wyoming</v>
          </cell>
          <cell r="B418" t="str">
            <v>Wyoming</v>
          </cell>
          <cell r="C418" t="str">
            <v>D</v>
          </cell>
          <cell r="D418">
            <v>500</v>
          </cell>
          <cell r="F418" t="str">
            <v>DISTRIBUTION PLANT (WYOMING)</v>
          </cell>
          <cell r="G418" t="str">
            <v>371.00</v>
          </cell>
          <cell r="H418" t="str">
            <v>I.O.C.P.</v>
          </cell>
          <cell r="I418">
            <v>931425.57</v>
          </cell>
        </row>
        <row r="419">
          <cell r="A419" t="str">
            <v>37300; Wyoming</v>
          </cell>
          <cell r="B419" t="str">
            <v>Wyoming</v>
          </cell>
          <cell r="C419" t="str">
            <v>D</v>
          </cell>
          <cell r="D419">
            <v>500</v>
          </cell>
          <cell r="F419" t="str">
            <v>DISTRIBUTION PLANT (WYOMING)</v>
          </cell>
          <cell r="G419" t="str">
            <v>373.00</v>
          </cell>
          <cell r="H419" t="str">
            <v>Street Lighting &amp; Signal Systems</v>
          </cell>
          <cell r="I419">
            <v>9929128.1899999902</v>
          </cell>
        </row>
        <row r="420">
          <cell r="A420" t="str">
            <v xml:space="preserve">0; </v>
          </cell>
          <cell r="F420" t="str">
            <v>DISTRIBUTION PLANT (WYOMING) Total</v>
          </cell>
          <cell r="I420">
            <v>593075080.83000004</v>
          </cell>
        </row>
        <row r="421">
          <cell r="A421" t="str">
            <v>36020; California</v>
          </cell>
          <cell r="B421" t="str">
            <v>California</v>
          </cell>
          <cell r="C421" t="str">
            <v>D</v>
          </cell>
          <cell r="D421">
            <v>600</v>
          </cell>
          <cell r="F421" t="str">
            <v>DISTRIBUTION PLANT (CALIFORNIA)</v>
          </cell>
          <cell r="G421" t="str">
            <v>360.20</v>
          </cell>
          <cell r="H421" t="str">
            <v>Land Rights</v>
          </cell>
          <cell r="I421">
            <v>957954.51</v>
          </cell>
        </row>
        <row r="422">
          <cell r="A422" t="str">
            <v>36100; California</v>
          </cell>
          <cell r="B422" t="str">
            <v>California</v>
          </cell>
          <cell r="C422" t="str">
            <v>D</v>
          </cell>
          <cell r="D422">
            <v>600</v>
          </cell>
          <cell r="F422" t="str">
            <v>DISTRIBUTION PLANT (CALIFORNIA)</v>
          </cell>
          <cell r="G422" t="str">
            <v>361.00</v>
          </cell>
          <cell r="H422" t="str">
            <v>Structures &amp; Improvements</v>
          </cell>
          <cell r="I422">
            <v>4045361.08</v>
          </cell>
        </row>
        <row r="423">
          <cell r="A423" t="str">
            <v>36200; California</v>
          </cell>
          <cell r="B423" t="str">
            <v>California</v>
          </cell>
          <cell r="C423" t="str">
            <v>D</v>
          </cell>
          <cell r="D423">
            <v>600</v>
          </cell>
          <cell r="F423" t="str">
            <v>DISTRIBUTION PLANT (CALIFORNIA)</v>
          </cell>
          <cell r="G423" t="str">
            <v>362.00</v>
          </cell>
          <cell r="H423" t="str">
            <v>Station Equipment</v>
          </cell>
          <cell r="I423">
            <v>21982704.469999999</v>
          </cell>
        </row>
        <row r="424">
          <cell r="A424" t="str">
            <v>36270; California</v>
          </cell>
          <cell r="B424" t="str">
            <v>California</v>
          </cell>
          <cell r="C424" t="str">
            <v>D</v>
          </cell>
          <cell r="D424">
            <v>600</v>
          </cell>
          <cell r="F424" t="str">
            <v>DISTRIBUTION PLANT (CALIFORNIA)</v>
          </cell>
          <cell r="G424" t="str">
            <v>362.70</v>
          </cell>
          <cell r="H424" t="str">
            <v>Supervisory &amp; Alarm Equipment</v>
          </cell>
          <cell r="I424">
            <v>217010.27</v>
          </cell>
        </row>
        <row r="425">
          <cell r="A425" t="str">
            <v>36400; California</v>
          </cell>
          <cell r="B425" t="str">
            <v>California</v>
          </cell>
          <cell r="C425" t="str">
            <v>D</v>
          </cell>
          <cell r="D425">
            <v>600</v>
          </cell>
          <cell r="F425" t="str">
            <v>DISTRIBUTION PLANT (CALIFORNIA)</v>
          </cell>
          <cell r="G425" t="str">
            <v>364.00</v>
          </cell>
          <cell r="H425" t="str">
            <v>Poles, Towers &amp; Fixtures</v>
          </cell>
          <cell r="I425">
            <v>56507875.689999998</v>
          </cell>
        </row>
        <row r="426">
          <cell r="A426" t="str">
            <v>36500; California</v>
          </cell>
          <cell r="B426" t="str">
            <v>California</v>
          </cell>
          <cell r="C426" t="str">
            <v>D</v>
          </cell>
          <cell r="D426">
            <v>600</v>
          </cell>
          <cell r="F426" t="str">
            <v>DISTRIBUTION PLANT (CALIFORNIA)</v>
          </cell>
          <cell r="G426" t="str">
            <v>365.00</v>
          </cell>
          <cell r="H426" t="str">
            <v>OH Conductors &amp; Devices</v>
          </cell>
          <cell r="I426">
            <v>32535099.370000001</v>
          </cell>
        </row>
        <row r="427">
          <cell r="A427" t="str">
            <v>36600; California</v>
          </cell>
          <cell r="B427" t="str">
            <v>California</v>
          </cell>
          <cell r="C427" t="str">
            <v>D</v>
          </cell>
          <cell r="D427">
            <v>600</v>
          </cell>
          <cell r="F427" t="str">
            <v>DISTRIBUTION PLANT (CALIFORNIA)</v>
          </cell>
          <cell r="G427" t="str">
            <v>366.00</v>
          </cell>
          <cell r="H427" t="str">
            <v>UG Conduit</v>
          </cell>
          <cell r="I427">
            <v>15694054.939999999</v>
          </cell>
        </row>
        <row r="428">
          <cell r="A428" t="str">
            <v>36700; California</v>
          </cell>
          <cell r="B428" t="str">
            <v>California</v>
          </cell>
          <cell r="C428" t="str">
            <v>D</v>
          </cell>
          <cell r="D428">
            <v>600</v>
          </cell>
          <cell r="F428" t="str">
            <v>DISTRIBUTION PLANT (CALIFORNIA)</v>
          </cell>
          <cell r="G428" t="str">
            <v>367.00</v>
          </cell>
          <cell r="H428" t="str">
            <v>UG Conductors &amp; Devices</v>
          </cell>
          <cell r="I428">
            <v>17026967.440000001</v>
          </cell>
        </row>
        <row r="429">
          <cell r="A429" t="str">
            <v>36800; California</v>
          </cell>
          <cell r="B429" t="str">
            <v>California</v>
          </cell>
          <cell r="C429" t="str">
            <v>D</v>
          </cell>
          <cell r="D429">
            <v>600</v>
          </cell>
          <cell r="F429" t="str">
            <v>DISTRIBUTION PLANT (CALIFORNIA)</v>
          </cell>
          <cell r="G429" t="str">
            <v>368.00</v>
          </cell>
          <cell r="H429" t="str">
            <v>Line Transformers</v>
          </cell>
          <cell r="I429">
            <v>48077564.310000002</v>
          </cell>
        </row>
        <row r="430">
          <cell r="A430" t="str">
            <v>36910; California</v>
          </cell>
          <cell r="B430" t="str">
            <v>California</v>
          </cell>
          <cell r="C430" t="str">
            <v>D</v>
          </cell>
          <cell r="D430">
            <v>600</v>
          </cell>
          <cell r="F430" t="str">
            <v>DISTRIBUTION PLANT (CALIFORNIA)</v>
          </cell>
          <cell r="G430" t="str">
            <v>369.10</v>
          </cell>
          <cell r="H430" t="str">
            <v>Overhead Services</v>
          </cell>
          <cell r="I430">
            <v>8587694.1199999992</v>
          </cell>
        </row>
        <row r="431">
          <cell r="A431" t="str">
            <v>36920; California</v>
          </cell>
          <cell r="B431" t="str">
            <v>California</v>
          </cell>
          <cell r="C431" t="str">
            <v>D</v>
          </cell>
          <cell r="D431">
            <v>600</v>
          </cell>
          <cell r="F431" t="str">
            <v>DISTRIBUTION PLANT (CALIFORNIA)</v>
          </cell>
          <cell r="G431" t="str">
            <v>369.20</v>
          </cell>
          <cell r="H431" t="str">
            <v>Underground Services</v>
          </cell>
          <cell r="I431">
            <v>14558189.630000001</v>
          </cell>
        </row>
        <row r="432">
          <cell r="A432" t="str">
            <v>37000; California</v>
          </cell>
          <cell r="B432" t="str">
            <v>California</v>
          </cell>
          <cell r="C432" t="str">
            <v>D</v>
          </cell>
          <cell r="D432">
            <v>600</v>
          </cell>
          <cell r="F432" t="str">
            <v>DISTRIBUTION PLANT (CALIFORNIA)</v>
          </cell>
          <cell r="G432" t="str">
            <v>370.00</v>
          </cell>
          <cell r="H432" t="str">
            <v>Meters</v>
          </cell>
          <cell r="I432">
            <v>3901131.94</v>
          </cell>
        </row>
        <row r="433">
          <cell r="A433" t="str">
            <v>37100; California</v>
          </cell>
          <cell r="B433" t="str">
            <v>California</v>
          </cell>
          <cell r="C433" t="str">
            <v>D</v>
          </cell>
          <cell r="D433">
            <v>600</v>
          </cell>
          <cell r="F433" t="str">
            <v>DISTRIBUTION PLANT (CALIFORNIA)</v>
          </cell>
          <cell r="G433" t="str">
            <v>371.00</v>
          </cell>
          <cell r="H433" t="str">
            <v>I.O.C.P.</v>
          </cell>
          <cell r="I433">
            <v>271230.94</v>
          </cell>
        </row>
        <row r="434">
          <cell r="A434" t="str">
            <v>37300; California</v>
          </cell>
          <cell r="B434" t="str">
            <v>California</v>
          </cell>
          <cell r="C434" t="str">
            <v>D</v>
          </cell>
          <cell r="D434">
            <v>600</v>
          </cell>
          <cell r="F434" t="str">
            <v>DISTRIBUTION PLANT (CALIFORNIA)</v>
          </cell>
          <cell r="G434" t="str">
            <v>373.00</v>
          </cell>
          <cell r="H434" t="str">
            <v>Street Lighting &amp; Signal Systems</v>
          </cell>
          <cell r="I434">
            <v>672642.15</v>
          </cell>
        </row>
        <row r="435">
          <cell r="A435" t="str">
            <v xml:space="preserve">0; </v>
          </cell>
          <cell r="F435" t="str">
            <v>DISTRIBUTION PLANT (CALIFORNIA) Total</v>
          </cell>
          <cell r="I435">
            <v>225035480.86000001</v>
          </cell>
        </row>
        <row r="436">
          <cell r="A436" t="str">
            <v>36020; Utah</v>
          </cell>
          <cell r="B436" t="str">
            <v>Utah</v>
          </cell>
          <cell r="C436" t="str">
            <v>D</v>
          </cell>
          <cell r="D436">
            <v>850</v>
          </cell>
          <cell r="F436" t="str">
            <v>DISTRIBUTION PLANT (UTAH)</v>
          </cell>
          <cell r="G436" t="str">
            <v>360.20</v>
          </cell>
          <cell r="H436" t="str">
            <v>Land Rights</v>
          </cell>
          <cell r="I436">
            <v>7985479</v>
          </cell>
        </row>
        <row r="437">
          <cell r="A437" t="str">
            <v>36100; Utah</v>
          </cell>
          <cell r="B437" t="str">
            <v>Utah</v>
          </cell>
          <cell r="C437" t="str">
            <v>D</v>
          </cell>
          <cell r="D437">
            <v>850</v>
          </cell>
          <cell r="F437" t="str">
            <v>DISTRIBUTION PLANT (UTAH)</v>
          </cell>
          <cell r="G437" t="str">
            <v>361.00</v>
          </cell>
          <cell r="H437" t="str">
            <v>Structures &amp; Improvements</v>
          </cell>
          <cell r="I437">
            <v>44279566.990000099</v>
          </cell>
        </row>
        <row r="438">
          <cell r="A438" t="str">
            <v>36200; Utah</v>
          </cell>
          <cell r="B438" t="str">
            <v>Utah</v>
          </cell>
          <cell r="C438" t="str">
            <v>D</v>
          </cell>
          <cell r="D438">
            <v>850</v>
          </cell>
          <cell r="F438" t="str">
            <v>DISTRIBUTION PLANT (UTAH)</v>
          </cell>
          <cell r="G438" t="str">
            <v>362.00</v>
          </cell>
          <cell r="H438" t="str">
            <v>Station Equipment</v>
          </cell>
          <cell r="I438">
            <v>411291117.56000102</v>
          </cell>
        </row>
        <row r="439">
          <cell r="A439" t="str">
            <v>36270; Utah</v>
          </cell>
          <cell r="B439" t="str">
            <v>Utah</v>
          </cell>
          <cell r="C439" t="str">
            <v>D</v>
          </cell>
          <cell r="D439">
            <v>850</v>
          </cell>
          <cell r="F439" t="str">
            <v>DISTRIBUTION PLANT (UTAH)</v>
          </cell>
          <cell r="G439" t="str">
            <v>362.70</v>
          </cell>
          <cell r="H439" t="str">
            <v>Supervisory &amp; Alarm Equipment</v>
          </cell>
          <cell r="I439">
            <v>5594695.6299999999</v>
          </cell>
        </row>
        <row r="440">
          <cell r="A440" t="str">
            <v>36400; Utah</v>
          </cell>
          <cell r="B440" t="str">
            <v>Utah</v>
          </cell>
          <cell r="C440" t="str">
            <v>D</v>
          </cell>
          <cell r="D440">
            <v>850</v>
          </cell>
          <cell r="F440" t="str">
            <v>DISTRIBUTION PLANT (UTAH)</v>
          </cell>
          <cell r="G440" t="str">
            <v>364.00</v>
          </cell>
          <cell r="H440" t="str">
            <v>Poles, Towers &amp; Fixtures</v>
          </cell>
          <cell r="I440">
            <v>319266142.94</v>
          </cell>
        </row>
        <row r="441">
          <cell r="A441" t="str">
            <v>36500; Utah</v>
          </cell>
          <cell r="B441" t="str">
            <v>Utah</v>
          </cell>
          <cell r="C441" t="str">
            <v>D</v>
          </cell>
          <cell r="D441">
            <v>850</v>
          </cell>
          <cell r="F441" t="str">
            <v>DISTRIBUTION PLANT (UTAH)</v>
          </cell>
          <cell r="G441" t="str">
            <v>365.00</v>
          </cell>
          <cell r="H441" t="str">
            <v>OH Conductors &amp; Devices</v>
          </cell>
          <cell r="I441">
            <v>209693253.62</v>
          </cell>
        </row>
        <row r="442">
          <cell r="A442" t="str">
            <v>36600; Utah</v>
          </cell>
          <cell r="B442" t="str">
            <v>Utah</v>
          </cell>
          <cell r="C442" t="str">
            <v>D</v>
          </cell>
          <cell r="D442">
            <v>850</v>
          </cell>
          <cell r="F442" t="str">
            <v>DISTRIBUTION PLANT (UTAH)</v>
          </cell>
          <cell r="G442" t="str">
            <v>366.00</v>
          </cell>
          <cell r="H442" t="str">
            <v>UG Conduit</v>
          </cell>
          <cell r="I442">
            <v>169200100.50999999</v>
          </cell>
        </row>
        <row r="443">
          <cell r="A443" t="str">
            <v>36700; Utah</v>
          </cell>
          <cell r="B443" t="str">
            <v>Utah</v>
          </cell>
          <cell r="C443" t="str">
            <v>D</v>
          </cell>
          <cell r="D443">
            <v>850</v>
          </cell>
          <cell r="F443" t="str">
            <v>DISTRIBUTION PLANT (UTAH)</v>
          </cell>
          <cell r="G443" t="str">
            <v>367.00</v>
          </cell>
          <cell r="H443" t="str">
            <v>UG Conductors &amp; Devices</v>
          </cell>
          <cell r="I443">
            <v>467447484.77999997</v>
          </cell>
        </row>
        <row r="444">
          <cell r="A444" t="str">
            <v>36800; Utah</v>
          </cell>
          <cell r="B444" t="str">
            <v>Utah</v>
          </cell>
          <cell r="C444" t="str">
            <v>D</v>
          </cell>
          <cell r="D444">
            <v>850</v>
          </cell>
          <cell r="F444" t="str">
            <v>DISTRIBUTION PLANT (UTAH)</v>
          </cell>
          <cell r="G444" t="str">
            <v>368.00</v>
          </cell>
          <cell r="H444" t="str">
            <v>Line Transformers</v>
          </cell>
          <cell r="I444">
            <v>427468015.19999999</v>
          </cell>
        </row>
        <row r="445">
          <cell r="A445" t="str">
            <v>36900; Utah</v>
          </cell>
          <cell r="B445" t="str">
            <v>Utah</v>
          </cell>
          <cell r="C445" t="str">
            <v>D</v>
          </cell>
          <cell r="D445">
            <v>850</v>
          </cell>
          <cell r="F445" t="str">
            <v>DISTRIBUTION PLANT (UTAH)</v>
          </cell>
          <cell r="G445" t="str">
            <v>369.00</v>
          </cell>
          <cell r="H445" t="str">
            <v>Services</v>
          </cell>
          <cell r="I445">
            <v>224795047.11000001</v>
          </cell>
        </row>
        <row r="446">
          <cell r="A446" t="str">
            <v>37000; Utah</v>
          </cell>
          <cell r="B446" t="str">
            <v>Utah</v>
          </cell>
          <cell r="C446" t="str">
            <v>D</v>
          </cell>
          <cell r="D446">
            <v>850</v>
          </cell>
          <cell r="F446" t="str">
            <v>DISTRIBUTION PLANT (UTAH)</v>
          </cell>
          <cell r="G446" t="str">
            <v>370.00</v>
          </cell>
          <cell r="H446" t="str">
            <v>Meters</v>
          </cell>
          <cell r="I446">
            <v>73237990.219999999</v>
          </cell>
        </row>
        <row r="447">
          <cell r="A447" t="str">
            <v>37100; Utah</v>
          </cell>
          <cell r="B447" t="str">
            <v>Utah</v>
          </cell>
          <cell r="C447" t="str">
            <v>D</v>
          </cell>
          <cell r="D447">
            <v>850</v>
          </cell>
          <cell r="F447" t="str">
            <v>DISTRIBUTION PLANT (UTAH)</v>
          </cell>
          <cell r="G447" t="str">
            <v>371.00</v>
          </cell>
          <cell r="H447" t="str">
            <v>I.O.C.P.</v>
          </cell>
          <cell r="I447">
            <v>4418312.74</v>
          </cell>
        </row>
        <row r="448">
          <cell r="A448" t="str">
            <v>37300; Utah</v>
          </cell>
          <cell r="B448" t="str">
            <v>Utah</v>
          </cell>
          <cell r="C448" t="str">
            <v>D</v>
          </cell>
          <cell r="D448">
            <v>850</v>
          </cell>
          <cell r="F448" t="str">
            <v>DISTRIBUTION PLANT (UTAH)</v>
          </cell>
          <cell r="G448" t="str">
            <v>373.00</v>
          </cell>
          <cell r="H448" t="str">
            <v>Street Lighting &amp; Signal Systems</v>
          </cell>
          <cell r="I448">
            <v>23767481.890000001</v>
          </cell>
        </row>
        <row r="449">
          <cell r="A449" t="str">
            <v xml:space="preserve">0; </v>
          </cell>
          <cell r="F449" t="str">
            <v>DISTRIBUTION PLANT (UTAH) Total</v>
          </cell>
          <cell r="I449">
            <v>2388444688.1900005</v>
          </cell>
        </row>
        <row r="450">
          <cell r="A450" t="str">
            <v>36020; Idaho</v>
          </cell>
          <cell r="B450" t="str">
            <v>Idaho</v>
          </cell>
          <cell r="C450" t="str">
            <v>D</v>
          </cell>
          <cell r="D450">
            <v>300</v>
          </cell>
          <cell r="F450" t="str">
            <v>DISTRIBUTION PLANT (IDAHO)</v>
          </cell>
          <cell r="G450" t="str">
            <v>360.20</v>
          </cell>
          <cell r="H450" t="str">
            <v>Land Rights</v>
          </cell>
          <cell r="I450">
            <v>1085196.3400000001</v>
          </cell>
        </row>
        <row r="451">
          <cell r="A451" t="str">
            <v>36100; Idaho</v>
          </cell>
          <cell r="B451" t="str">
            <v>Idaho</v>
          </cell>
          <cell r="C451" t="str">
            <v>D</v>
          </cell>
          <cell r="D451">
            <v>300</v>
          </cell>
          <cell r="F451" t="str">
            <v>DISTRIBUTION PLANT (IDAHO)</v>
          </cell>
          <cell r="G451" t="str">
            <v>361.00</v>
          </cell>
          <cell r="H451" t="str">
            <v>Structures &amp; Improvements</v>
          </cell>
          <cell r="I451">
            <v>2161811.3199999998</v>
          </cell>
        </row>
        <row r="452">
          <cell r="A452" t="str">
            <v>36200; Idaho</v>
          </cell>
          <cell r="B452" t="str">
            <v>Idaho</v>
          </cell>
          <cell r="C452" t="str">
            <v>D</v>
          </cell>
          <cell r="D452">
            <v>300</v>
          </cell>
          <cell r="F452" t="str">
            <v>DISTRIBUTION PLANT (IDAHO)</v>
          </cell>
          <cell r="G452" t="str">
            <v>362.00</v>
          </cell>
          <cell r="H452" t="str">
            <v>Station Equipment</v>
          </cell>
          <cell r="I452">
            <v>28289569.0900001</v>
          </cell>
        </row>
        <row r="453">
          <cell r="A453" t="str">
            <v>36270; Idaho</v>
          </cell>
          <cell r="B453" t="str">
            <v>Idaho</v>
          </cell>
          <cell r="C453" t="str">
            <v>D</v>
          </cell>
          <cell r="D453">
            <v>300</v>
          </cell>
          <cell r="F453" t="str">
            <v>DISTRIBUTION PLANT (IDAHO)</v>
          </cell>
          <cell r="G453" t="str">
            <v>362.70</v>
          </cell>
          <cell r="H453" t="str">
            <v>Supervisory &amp; Alarm Equipment</v>
          </cell>
          <cell r="I453">
            <v>388613.07</v>
          </cell>
        </row>
        <row r="454">
          <cell r="A454" t="str">
            <v>36400; Idaho</v>
          </cell>
          <cell r="B454" t="str">
            <v>Idaho</v>
          </cell>
          <cell r="C454" t="str">
            <v>D</v>
          </cell>
          <cell r="D454">
            <v>300</v>
          </cell>
          <cell r="F454" t="str">
            <v>DISTRIBUTION PLANT (IDAHO)</v>
          </cell>
          <cell r="G454" t="str">
            <v>364.00</v>
          </cell>
          <cell r="H454" t="str">
            <v>Poles, Towers &amp; Fixtures</v>
          </cell>
          <cell r="I454">
            <v>68677210.629999995</v>
          </cell>
        </row>
        <row r="455">
          <cell r="A455" t="str">
            <v>36500; Idaho</v>
          </cell>
          <cell r="B455" t="str">
            <v>Idaho</v>
          </cell>
          <cell r="C455" t="str">
            <v>D</v>
          </cell>
          <cell r="D455">
            <v>300</v>
          </cell>
          <cell r="F455" t="str">
            <v>DISTRIBUTION PLANT (IDAHO)</v>
          </cell>
          <cell r="G455" t="str">
            <v>365.00</v>
          </cell>
          <cell r="H455" t="str">
            <v>OH Conductors &amp; Devices</v>
          </cell>
          <cell r="I455">
            <v>34559097.719999999</v>
          </cell>
        </row>
        <row r="456">
          <cell r="A456" t="str">
            <v>36600; Idaho</v>
          </cell>
          <cell r="B456" t="str">
            <v>Idaho</v>
          </cell>
          <cell r="C456" t="str">
            <v>D</v>
          </cell>
          <cell r="D456">
            <v>300</v>
          </cell>
          <cell r="F456" t="str">
            <v>DISTRIBUTION PLANT (IDAHO)</v>
          </cell>
          <cell r="G456" t="str">
            <v>366.00</v>
          </cell>
          <cell r="H456" t="str">
            <v>UG Conduit</v>
          </cell>
          <cell r="I456">
            <v>7887911.9299999997</v>
          </cell>
        </row>
        <row r="457">
          <cell r="A457" t="str">
            <v>36700; Idaho</v>
          </cell>
          <cell r="B457" t="str">
            <v>Idaho</v>
          </cell>
          <cell r="C457" t="str">
            <v>D</v>
          </cell>
          <cell r="D457">
            <v>300</v>
          </cell>
          <cell r="F457" t="str">
            <v>DISTRIBUTION PLANT (IDAHO)</v>
          </cell>
          <cell r="G457" t="str">
            <v>367.00</v>
          </cell>
          <cell r="H457" t="str">
            <v>UG Conductors &amp; Devices</v>
          </cell>
          <cell r="I457">
            <v>24598549.670000002</v>
          </cell>
        </row>
        <row r="458">
          <cell r="A458" t="str">
            <v>36800; Idaho</v>
          </cell>
          <cell r="B458" t="str">
            <v>Idaho</v>
          </cell>
          <cell r="C458" t="str">
            <v>D</v>
          </cell>
          <cell r="D458">
            <v>300</v>
          </cell>
          <cell r="F458" t="str">
            <v>DISTRIBUTION PLANT (IDAHO)</v>
          </cell>
          <cell r="G458" t="str">
            <v>368.00</v>
          </cell>
          <cell r="H458" t="str">
            <v>Line Transformers</v>
          </cell>
          <cell r="I458">
            <v>69825543.019999996</v>
          </cell>
        </row>
        <row r="459">
          <cell r="A459" t="str">
            <v>36900; Idaho</v>
          </cell>
          <cell r="B459" t="str">
            <v>Idaho</v>
          </cell>
          <cell r="C459" t="str">
            <v>D</v>
          </cell>
          <cell r="D459">
            <v>300</v>
          </cell>
          <cell r="F459" t="str">
            <v>DISTRIBUTION PLANT (IDAHO)</v>
          </cell>
          <cell r="G459" t="str">
            <v>369.00</v>
          </cell>
          <cell r="H459" t="str">
            <v>Services</v>
          </cell>
          <cell r="I459">
            <v>30457923.969999999</v>
          </cell>
        </row>
        <row r="460">
          <cell r="A460" t="str">
            <v>37000; Idaho</v>
          </cell>
          <cell r="B460" t="str">
            <v>Idaho</v>
          </cell>
          <cell r="C460" t="str">
            <v>D</v>
          </cell>
          <cell r="D460">
            <v>300</v>
          </cell>
          <cell r="F460" t="str">
            <v>DISTRIBUTION PLANT (IDAHO)</v>
          </cell>
          <cell r="G460" t="str">
            <v>370.00</v>
          </cell>
          <cell r="H460" t="str">
            <v>Meters</v>
          </cell>
          <cell r="I460">
            <v>13315346.99</v>
          </cell>
        </row>
        <row r="461">
          <cell r="A461" t="str">
            <v>37100; Idaho</v>
          </cell>
          <cell r="B461" t="str">
            <v>Idaho</v>
          </cell>
          <cell r="C461" t="str">
            <v>D</v>
          </cell>
          <cell r="D461">
            <v>300</v>
          </cell>
          <cell r="F461" t="str">
            <v>DISTRIBUTION PLANT (IDAHO)</v>
          </cell>
          <cell r="G461" t="str">
            <v>371.00</v>
          </cell>
          <cell r="H461" t="str">
            <v>I.O.C.P.</v>
          </cell>
          <cell r="I461">
            <v>169110.18</v>
          </cell>
        </row>
        <row r="462">
          <cell r="A462" t="str">
            <v>37300; Idaho</v>
          </cell>
          <cell r="B462" t="str">
            <v>Idaho</v>
          </cell>
          <cell r="C462" t="str">
            <v>D</v>
          </cell>
          <cell r="D462">
            <v>300</v>
          </cell>
          <cell r="F462" t="str">
            <v>DISTRIBUTION PLANT (IDAHO)</v>
          </cell>
          <cell r="G462" t="str">
            <v>373.00</v>
          </cell>
          <cell r="H462" t="str">
            <v>Street Lighting &amp; Signal Systems</v>
          </cell>
          <cell r="I462">
            <v>618578.57999999996</v>
          </cell>
        </row>
        <row r="463">
          <cell r="A463" t="str">
            <v xml:space="preserve">0; </v>
          </cell>
          <cell r="F463" t="str">
            <v>DISTRIBUTION PLANT (IDAHO) Total</v>
          </cell>
          <cell r="I463">
            <v>282034462.51000005</v>
          </cell>
        </row>
        <row r="464">
          <cell r="A464" t="str">
            <v xml:space="preserve">0; </v>
          </cell>
          <cell r="C464" t="str">
            <v>D Total</v>
          </cell>
          <cell r="I464">
            <v>5639593821.1000023</v>
          </cell>
        </row>
        <row r="465">
          <cell r="A465" t="str">
            <v>39000; Oregon</v>
          </cell>
          <cell r="B465" t="str">
            <v>Oregon</v>
          </cell>
          <cell r="C465" t="str">
            <v>G</v>
          </cell>
          <cell r="D465">
            <v>100</v>
          </cell>
          <cell r="F465" t="str">
            <v>GENERAL PLANT (OREGON)</v>
          </cell>
          <cell r="G465" t="str">
            <v>390.00</v>
          </cell>
          <cell r="H465" t="str">
            <v>Structures &amp; Improvements</v>
          </cell>
          <cell r="I465">
            <v>73351600.510000005</v>
          </cell>
        </row>
        <row r="466">
          <cell r="A466" t="str">
            <v>39201; Oregon</v>
          </cell>
          <cell r="B466" t="str">
            <v>Oregon</v>
          </cell>
          <cell r="C466" t="str">
            <v>G</v>
          </cell>
          <cell r="D466">
            <v>100</v>
          </cell>
          <cell r="F466" t="str">
            <v>GENERAL PLANT (OREGON)</v>
          </cell>
          <cell r="G466" t="str">
            <v>392.01</v>
          </cell>
          <cell r="H466" t="str">
            <v>Transp. Eqpt - Light Trucks &amp; Vans</v>
          </cell>
          <cell r="I466">
            <v>11309407.76</v>
          </cell>
        </row>
        <row r="467">
          <cell r="A467" t="str">
            <v>39205; Oregon</v>
          </cell>
          <cell r="B467" t="str">
            <v>Oregon</v>
          </cell>
          <cell r="C467" t="str">
            <v>G</v>
          </cell>
          <cell r="D467">
            <v>100</v>
          </cell>
          <cell r="F467" t="str">
            <v>GENERAL PLANT (OREGON)</v>
          </cell>
          <cell r="G467" t="str">
            <v>392.05</v>
          </cell>
          <cell r="H467" t="str">
            <v>Transp. Eqpt - Medium Trucks</v>
          </cell>
          <cell r="I467">
            <v>10847610.24</v>
          </cell>
        </row>
        <row r="468">
          <cell r="A468" t="str">
            <v>39209; Oregon</v>
          </cell>
          <cell r="B468" t="str">
            <v>Oregon</v>
          </cell>
          <cell r="C468" t="str">
            <v>G</v>
          </cell>
          <cell r="D468">
            <v>100</v>
          </cell>
          <cell r="F468" t="str">
            <v>GENERAL PLANT (OREGON)</v>
          </cell>
          <cell r="G468" t="str">
            <v>392.09</v>
          </cell>
          <cell r="H468" t="str">
            <v>Transp. Eqpt - Trailers</v>
          </cell>
          <cell r="I468">
            <v>3429180.7</v>
          </cell>
        </row>
        <row r="469">
          <cell r="A469" t="str">
            <v>39603; Oregon</v>
          </cell>
          <cell r="B469" t="str">
            <v>Oregon</v>
          </cell>
          <cell r="C469" t="str">
            <v>G</v>
          </cell>
          <cell r="D469">
            <v>100</v>
          </cell>
          <cell r="F469" t="str">
            <v>GENERAL PLANT (OREGON)</v>
          </cell>
          <cell r="G469" t="str">
            <v>396.03</v>
          </cell>
          <cell r="H469" t="str">
            <v>Light Power Operated Equipment</v>
          </cell>
          <cell r="I469">
            <v>7861988.6600000001</v>
          </cell>
        </row>
        <row r="470">
          <cell r="A470" t="str">
            <v>39607; Oregon</v>
          </cell>
          <cell r="B470" t="str">
            <v>Oregon</v>
          </cell>
          <cell r="C470" t="str">
            <v>G</v>
          </cell>
          <cell r="D470">
            <v>100</v>
          </cell>
          <cell r="F470" t="str">
            <v>GENERAL PLANT (OREGON)</v>
          </cell>
          <cell r="G470" t="str">
            <v>396.07</v>
          </cell>
          <cell r="H470" t="str">
            <v>Heavy Power Operated Equipment</v>
          </cell>
          <cell r="I470">
            <v>28086567.010000002</v>
          </cell>
        </row>
        <row r="471">
          <cell r="A471" t="str">
            <v xml:space="preserve">0; </v>
          </cell>
          <cell r="F471" t="str">
            <v>GENERAL PLANT (OREGON) Total</v>
          </cell>
          <cell r="I471">
            <v>134886354.88</v>
          </cell>
        </row>
        <row r="472">
          <cell r="A472" t="str">
            <v>39000; Washington</v>
          </cell>
          <cell r="B472" t="str">
            <v>Washington</v>
          </cell>
          <cell r="C472" t="str">
            <v>G</v>
          </cell>
          <cell r="D472">
            <v>200</v>
          </cell>
          <cell r="F472" t="str">
            <v>GENERAL PLANT (WASHINGTON)</v>
          </cell>
          <cell r="G472" t="str">
            <v>390.00</v>
          </cell>
          <cell r="H472" t="str">
            <v>Structures &amp; Improvements</v>
          </cell>
          <cell r="I472">
            <v>11089628.369999999</v>
          </cell>
        </row>
        <row r="473">
          <cell r="A473" t="str">
            <v>39201; Washington</v>
          </cell>
          <cell r="B473" t="str">
            <v>Washington</v>
          </cell>
          <cell r="C473" t="str">
            <v>G</v>
          </cell>
          <cell r="D473">
            <v>200</v>
          </cell>
          <cell r="F473" t="str">
            <v>GENERAL PLANT (WASHINGTON)</v>
          </cell>
          <cell r="G473" t="str">
            <v>392.01</v>
          </cell>
          <cell r="H473" t="str">
            <v>Transp. Eqpt - Light Trucks &amp; Vans</v>
          </cell>
          <cell r="I473">
            <v>2377341.77</v>
          </cell>
        </row>
        <row r="474">
          <cell r="A474" t="str">
            <v>39205; Washington</v>
          </cell>
          <cell r="B474" t="str">
            <v>Washington</v>
          </cell>
          <cell r="C474" t="str">
            <v>G</v>
          </cell>
          <cell r="D474">
            <v>200</v>
          </cell>
          <cell r="F474" t="str">
            <v>GENERAL PLANT (WASHINGTON)</v>
          </cell>
          <cell r="G474" t="str">
            <v>392.05</v>
          </cell>
          <cell r="H474" t="str">
            <v>Transp. Eqpt - Medium Trucks</v>
          </cell>
          <cell r="I474">
            <v>4398208.25</v>
          </cell>
        </row>
        <row r="475">
          <cell r="A475" t="str">
            <v>39209; Washington</v>
          </cell>
          <cell r="B475" t="str">
            <v>Washington</v>
          </cell>
          <cell r="C475" t="str">
            <v>G</v>
          </cell>
          <cell r="D475">
            <v>200</v>
          </cell>
          <cell r="F475" t="str">
            <v>GENERAL PLANT (WASHINGTON)</v>
          </cell>
          <cell r="G475" t="str">
            <v>392.09</v>
          </cell>
          <cell r="H475" t="str">
            <v>Transp. Eqpt - Trailers</v>
          </cell>
          <cell r="I475">
            <v>793736.04</v>
          </cell>
        </row>
        <row r="476">
          <cell r="A476" t="str">
            <v>39603; Washington</v>
          </cell>
          <cell r="B476" t="str">
            <v>Washington</v>
          </cell>
          <cell r="C476" t="str">
            <v>G</v>
          </cell>
          <cell r="D476">
            <v>200</v>
          </cell>
          <cell r="F476" t="str">
            <v>GENERAL PLANT (WASHINGTON)</v>
          </cell>
          <cell r="G476" t="str">
            <v>396.03</v>
          </cell>
          <cell r="H476" t="str">
            <v>Light Power Operated Equipment</v>
          </cell>
          <cell r="I476">
            <v>1921979.46</v>
          </cell>
        </row>
        <row r="477">
          <cell r="A477" t="str">
            <v>39607; Washington</v>
          </cell>
          <cell r="B477" t="str">
            <v>Washington</v>
          </cell>
          <cell r="C477" t="str">
            <v>G</v>
          </cell>
          <cell r="D477">
            <v>200</v>
          </cell>
          <cell r="F477" t="str">
            <v>GENERAL PLANT (WASHINGTON)</v>
          </cell>
          <cell r="G477" t="str">
            <v>396.07</v>
          </cell>
          <cell r="H477" t="str">
            <v>Heavy Power Operated Equipment</v>
          </cell>
          <cell r="I477">
            <v>6701182.7199999997</v>
          </cell>
        </row>
        <row r="478">
          <cell r="A478" t="str">
            <v xml:space="preserve">0; </v>
          </cell>
          <cell r="F478" t="str">
            <v>GENERAL PLANT (WASHINGTON) Total</v>
          </cell>
          <cell r="I478">
            <v>27282076.609999999</v>
          </cell>
        </row>
        <row r="479">
          <cell r="A479" t="str">
            <v>38920; Wyoming</v>
          </cell>
          <cell r="B479" t="str">
            <v>Wyoming</v>
          </cell>
          <cell r="C479" t="str">
            <v>G</v>
          </cell>
          <cell r="D479">
            <v>500</v>
          </cell>
          <cell r="F479" t="str">
            <v>GENERAL PLANT (WYOMING)</v>
          </cell>
          <cell r="G479" t="str">
            <v>389.20</v>
          </cell>
          <cell r="H479" t="str">
            <v>Land Rights</v>
          </cell>
          <cell r="I479">
            <v>74341.83</v>
          </cell>
        </row>
        <row r="480">
          <cell r="A480" t="str">
            <v>39000; Wyoming</v>
          </cell>
          <cell r="B480" t="str">
            <v>Wyoming</v>
          </cell>
          <cell r="C480" t="str">
            <v>G</v>
          </cell>
          <cell r="D480">
            <v>500</v>
          </cell>
          <cell r="F480" t="str">
            <v>GENERAL PLANT (WYOMING)</v>
          </cell>
          <cell r="G480" t="str">
            <v>390.00</v>
          </cell>
          <cell r="H480" t="str">
            <v>Structures &amp; Improvements</v>
          </cell>
          <cell r="I480">
            <v>8859170.7200000007</v>
          </cell>
        </row>
        <row r="481">
          <cell r="A481" t="str">
            <v>39201; Wyoming</v>
          </cell>
          <cell r="B481" t="str">
            <v>Wyoming</v>
          </cell>
          <cell r="C481" t="str">
            <v>G</v>
          </cell>
          <cell r="D481">
            <v>500</v>
          </cell>
          <cell r="F481" t="str">
            <v>GENERAL PLANT (WYOMING)</v>
          </cell>
          <cell r="G481" t="str">
            <v>392.01</v>
          </cell>
          <cell r="H481" t="str">
            <v>Transp. Eqpt - Light Trucks &amp; Vans</v>
          </cell>
          <cell r="I481">
            <v>5061709.34</v>
          </cell>
        </row>
        <row r="482">
          <cell r="A482" t="str">
            <v>39205; Wyoming</v>
          </cell>
          <cell r="B482" t="str">
            <v>Wyoming</v>
          </cell>
          <cell r="C482" t="str">
            <v>G</v>
          </cell>
          <cell r="D482">
            <v>500</v>
          </cell>
          <cell r="F482" t="str">
            <v>GENERAL PLANT (WYOMING)</v>
          </cell>
          <cell r="G482" t="str">
            <v>392.05</v>
          </cell>
          <cell r="H482" t="str">
            <v>Transp. Eqpt - Medium Trucks</v>
          </cell>
          <cell r="I482">
            <v>5939355.4299999997</v>
          </cell>
        </row>
        <row r="483">
          <cell r="A483" t="str">
            <v>39209; Wyoming</v>
          </cell>
          <cell r="B483" t="str">
            <v>Wyoming</v>
          </cell>
          <cell r="C483" t="str">
            <v>G</v>
          </cell>
          <cell r="D483">
            <v>500</v>
          </cell>
          <cell r="F483" t="str">
            <v>GENERAL PLANT (WYOMING)</v>
          </cell>
          <cell r="G483" t="str">
            <v>392.09</v>
          </cell>
          <cell r="H483" t="str">
            <v>Transp. Eqpt - Trailers</v>
          </cell>
          <cell r="I483">
            <v>2995313.95</v>
          </cell>
        </row>
        <row r="484">
          <cell r="A484" t="str">
            <v>39603; Wyoming</v>
          </cell>
          <cell r="B484" t="str">
            <v>Wyoming</v>
          </cell>
          <cell r="C484" t="str">
            <v>G</v>
          </cell>
          <cell r="D484">
            <v>500</v>
          </cell>
          <cell r="F484" t="str">
            <v>GENERAL PLANT (WYOMING)</v>
          </cell>
          <cell r="G484" t="str">
            <v>396.03</v>
          </cell>
          <cell r="H484" t="str">
            <v>Light Power Operated Equipment</v>
          </cell>
          <cell r="I484">
            <v>3567731.47</v>
          </cell>
        </row>
        <row r="485">
          <cell r="A485" t="str">
            <v>39607; Wyoming</v>
          </cell>
          <cell r="B485" t="str">
            <v>Wyoming</v>
          </cell>
          <cell r="C485" t="str">
            <v>G</v>
          </cell>
          <cell r="D485">
            <v>500</v>
          </cell>
          <cell r="F485" t="str">
            <v>GENERAL PLANT (WYOMING)</v>
          </cell>
          <cell r="G485" t="str">
            <v>396.07</v>
          </cell>
          <cell r="H485" t="str">
            <v>Heavy Power Operated Equipment</v>
          </cell>
          <cell r="I485">
            <v>29898991.57</v>
          </cell>
        </row>
        <row r="486">
          <cell r="A486" t="str">
            <v xml:space="preserve">0; </v>
          </cell>
          <cell r="F486" t="str">
            <v>GENERAL PLANT (WYOMING) Total</v>
          </cell>
          <cell r="I486">
            <v>56396614.310000002</v>
          </cell>
        </row>
        <row r="487">
          <cell r="A487" t="str">
            <v>39000; California</v>
          </cell>
          <cell r="B487" t="str">
            <v>California</v>
          </cell>
          <cell r="C487" t="str">
            <v>G</v>
          </cell>
          <cell r="D487">
            <v>600</v>
          </cell>
          <cell r="F487" t="str">
            <v>GENERAL PLANT (CALIFORNIA)</v>
          </cell>
          <cell r="G487" t="str">
            <v>390.00</v>
          </cell>
          <cell r="H487" t="str">
            <v>Structures &amp; Improvements</v>
          </cell>
          <cell r="I487">
            <v>2954073.24</v>
          </cell>
        </row>
        <row r="488">
          <cell r="A488" t="str">
            <v>39201; California</v>
          </cell>
          <cell r="B488" t="str">
            <v>California</v>
          </cell>
          <cell r="C488" t="str">
            <v>G</v>
          </cell>
          <cell r="D488">
            <v>600</v>
          </cell>
          <cell r="F488" t="str">
            <v>GENERAL PLANT (CALIFORNIA)</v>
          </cell>
          <cell r="G488" t="str">
            <v>392.01</v>
          </cell>
          <cell r="H488" t="str">
            <v>Transp. Eqpt - Light Trucks &amp; Vans</v>
          </cell>
          <cell r="I488">
            <v>1086563.83</v>
          </cell>
        </row>
        <row r="489">
          <cell r="A489" t="str">
            <v>39205; California</v>
          </cell>
          <cell r="B489" t="str">
            <v>California</v>
          </cell>
          <cell r="C489" t="str">
            <v>G</v>
          </cell>
          <cell r="D489">
            <v>600</v>
          </cell>
          <cell r="F489" t="str">
            <v>GENERAL PLANT (CALIFORNIA)</v>
          </cell>
          <cell r="G489" t="str">
            <v>392.05</v>
          </cell>
          <cell r="H489" t="str">
            <v>Transp. Eqpt - Medium Trucks</v>
          </cell>
          <cell r="I489">
            <v>1055548.28</v>
          </cell>
        </row>
        <row r="490">
          <cell r="A490" t="str">
            <v>39209; California</v>
          </cell>
          <cell r="B490" t="str">
            <v>California</v>
          </cell>
          <cell r="C490" t="str">
            <v>G</v>
          </cell>
          <cell r="D490">
            <v>600</v>
          </cell>
          <cell r="F490" t="str">
            <v>GENERAL PLANT (CALIFORNIA)</v>
          </cell>
          <cell r="G490" t="str">
            <v>392.09</v>
          </cell>
          <cell r="H490" t="str">
            <v>Transp. Eqpt - Trailers</v>
          </cell>
          <cell r="I490">
            <v>461951.34</v>
          </cell>
        </row>
        <row r="491">
          <cell r="A491" t="str">
            <v>39603; California</v>
          </cell>
          <cell r="B491" t="str">
            <v>California</v>
          </cell>
          <cell r="C491" t="str">
            <v>G</v>
          </cell>
          <cell r="D491">
            <v>600</v>
          </cell>
          <cell r="F491" t="str">
            <v>GENERAL PLANT (CALIFORNIA)</v>
          </cell>
          <cell r="G491" t="str">
            <v>396.03</v>
          </cell>
          <cell r="H491" t="str">
            <v>Light Power Operated Equipment</v>
          </cell>
          <cell r="I491">
            <v>1197491.3400000001</v>
          </cell>
        </row>
        <row r="492">
          <cell r="A492" t="str">
            <v>39607; California</v>
          </cell>
          <cell r="B492" t="str">
            <v>California</v>
          </cell>
          <cell r="C492" t="str">
            <v>G</v>
          </cell>
          <cell r="D492">
            <v>600</v>
          </cell>
          <cell r="F492" t="str">
            <v>GENERAL PLANT (CALIFORNIA)</v>
          </cell>
          <cell r="G492" t="str">
            <v>396.07</v>
          </cell>
          <cell r="H492" t="str">
            <v>Heavy Power Operated Equipment</v>
          </cell>
          <cell r="I492">
            <v>3402265.82</v>
          </cell>
        </row>
        <row r="493">
          <cell r="A493" t="str">
            <v xml:space="preserve">0; </v>
          </cell>
          <cell r="F493" t="str">
            <v>GENERAL PLANT (CALIFORNIA) Total</v>
          </cell>
          <cell r="I493">
            <v>10157893.85</v>
          </cell>
        </row>
        <row r="494">
          <cell r="A494" t="str">
            <v>39000; AZCOMT</v>
          </cell>
          <cell r="B494" t="str">
            <v>AZCOMT</v>
          </cell>
          <cell r="C494" t="str">
            <v>G</v>
          </cell>
          <cell r="D494">
            <v>150</v>
          </cell>
          <cell r="F494" t="str">
            <v>GENERAL PLANT (AZ, CO, MT, etc.)</v>
          </cell>
          <cell r="G494" t="str">
            <v>390.00</v>
          </cell>
          <cell r="H494" t="str">
            <v>Structures &amp; Improvements</v>
          </cell>
          <cell r="I494">
            <v>383797.68</v>
          </cell>
        </row>
        <row r="495">
          <cell r="A495" t="str">
            <v>39201; AZCOMT</v>
          </cell>
          <cell r="B495" t="str">
            <v>AZCOMT</v>
          </cell>
          <cell r="C495" t="str">
            <v>G</v>
          </cell>
          <cell r="D495">
            <v>150</v>
          </cell>
          <cell r="F495" t="str">
            <v>GENERAL PLANT (AZ, CO, MT, etc.)</v>
          </cell>
          <cell r="G495" t="str">
            <v>392.01</v>
          </cell>
          <cell r="H495" t="str">
            <v>Transp. Eqpt - Light Trucks &amp; Vans</v>
          </cell>
          <cell r="I495">
            <v>581852</v>
          </cell>
        </row>
        <row r="496">
          <cell r="A496" t="str">
            <v>39205; AZCOMT</v>
          </cell>
          <cell r="B496" t="str">
            <v>AZCOMT</v>
          </cell>
          <cell r="C496" t="str">
            <v>G</v>
          </cell>
          <cell r="D496">
            <v>150</v>
          </cell>
          <cell r="F496" t="str">
            <v>GENERAL PLANT (AZ, CO, MT, etc.)</v>
          </cell>
          <cell r="G496" t="str">
            <v>392.05</v>
          </cell>
          <cell r="H496" t="str">
            <v>Transp. Eqpt - Medium Trucks</v>
          </cell>
          <cell r="I496">
            <v>292979.93</v>
          </cell>
        </row>
        <row r="497">
          <cell r="A497" t="str">
            <v>39209; AZCOMT</v>
          </cell>
          <cell r="B497" t="str">
            <v>AZCOMT</v>
          </cell>
          <cell r="C497" t="str">
            <v>G</v>
          </cell>
          <cell r="D497">
            <v>150</v>
          </cell>
          <cell r="F497" t="str">
            <v>GENERAL PLANT (AZ, CO, MT, etc.)</v>
          </cell>
          <cell r="G497" t="str">
            <v>392.09</v>
          </cell>
          <cell r="H497" t="str">
            <v>Transp. Eqpt - Trailers</v>
          </cell>
          <cell r="I497">
            <v>8560.4599999999991</v>
          </cell>
        </row>
        <row r="498">
          <cell r="A498" t="str">
            <v>39607; AZCOMT</v>
          </cell>
          <cell r="B498" t="str">
            <v>AZCOMT</v>
          </cell>
          <cell r="C498" t="str">
            <v>G</v>
          </cell>
          <cell r="D498">
            <v>150</v>
          </cell>
          <cell r="F498" t="str">
            <v>GENERAL PLANT (AZ, CO, MT, etc.)</v>
          </cell>
          <cell r="G498" t="str">
            <v>396.07</v>
          </cell>
          <cell r="H498" t="str">
            <v>Heavy Power Operated Equipment</v>
          </cell>
          <cell r="I498">
            <v>2448697.64</v>
          </cell>
        </row>
        <row r="499">
          <cell r="A499" t="str">
            <v xml:space="preserve">0; </v>
          </cell>
          <cell r="F499" t="str">
            <v>GENERAL PLANT (AZ, CO, MT, etc.) Total</v>
          </cell>
          <cell r="I499">
            <v>3715887.71</v>
          </cell>
        </row>
        <row r="500">
          <cell r="A500" t="str">
            <v>38920; Utah</v>
          </cell>
          <cell r="B500" t="str">
            <v>Utah</v>
          </cell>
          <cell r="C500" t="str">
            <v>G</v>
          </cell>
          <cell r="D500">
            <v>850</v>
          </cell>
          <cell r="F500" t="str">
            <v>GENERAL PLANT (UTAH)</v>
          </cell>
          <cell r="G500" t="str">
            <v>389.20</v>
          </cell>
          <cell r="H500" t="str">
            <v>Land Rights</v>
          </cell>
          <cell r="I500">
            <v>35298.050000000003</v>
          </cell>
        </row>
        <row r="501">
          <cell r="A501" t="str">
            <v>39000; Utah</v>
          </cell>
          <cell r="B501" t="str">
            <v>Utah</v>
          </cell>
          <cell r="C501" t="str">
            <v>G</v>
          </cell>
          <cell r="D501">
            <v>850</v>
          </cell>
          <cell r="F501" t="str">
            <v>GENERAL PLANT (UTAH)</v>
          </cell>
          <cell r="G501" t="str">
            <v>390.00</v>
          </cell>
          <cell r="H501" t="str">
            <v>Structures &amp; Improvements</v>
          </cell>
          <cell r="I501">
            <v>90351122.719999894</v>
          </cell>
        </row>
        <row r="502">
          <cell r="A502" t="str">
            <v>39201; Utah</v>
          </cell>
          <cell r="B502" t="str">
            <v>Utah</v>
          </cell>
          <cell r="C502" t="str">
            <v>G</v>
          </cell>
          <cell r="D502">
            <v>850</v>
          </cell>
          <cell r="F502" t="str">
            <v>GENERAL PLANT (UTAH)</v>
          </cell>
          <cell r="G502" t="str">
            <v>392.01</v>
          </cell>
          <cell r="H502" t="str">
            <v>Transp. Eqpt - Light Trucks &amp; Vans</v>
          </cell>
          <cell r="I502">
            <v>15782371.74</v>
          </cell>
        </row>
        <row r="503">
          <cell r="A503" t="str">
            <v>39205; Utah</v>
          </cell>
          <cell r="B503" t="str">
            <v>Utah</v>
          </cell>
          <cell r="C503" t="str">
            <v>G</v>
          </cell>
          <cell r="D503">
            <v>850</v>
          </cell>
          <cell r="F503" t="str">
            <v>GENERAL PLANT (UTAH)</v>
          </cell>
          <cell r="G503" t="str">
            <v>392.05</v>
          </cell>
          <cell r="H503" t="str">
            <v>Transp. Eqpt - Medium Trucks</v>
          </cell>
          <cell r="I503">
            <v>21495245.66</v>
          </cell>
        </row>
        <row r="504">
          <cell r="A504" t="str">
            <v>39209; Utah</v>
          </cell>
          <cell r="B504" t="str">
            <v>Utah</v>
          </cell>
          <cell r="C504" t="str">
            <v>G</v>
          </cell>
          <cell r="D504">
            <v>850</v>
          </cell>
          <cell r="F504" t="str">
            <v>GENERAL PLANT (UTAH)</v>
          </cell>
          <cell r="G504" t="str">
            <v>392.09</v>
          </cell>
          <cell r="H504" t="str">
            <v>Transp. Eqpt - Trailers</v>
          </cell>
          <cell r="I504">
            <v>7090753.1299999999</v>
          </cell>
        </row>
        <row r="505">
          <cell r="A505" t="str">
            <v>39230; Utah</v>
          </cell>
          <cell r="B505" t="str">
            <v>Utah</v>
          </cell>
          <cell r="C505" t="str">
            <v>G</v>
          </cell>
          <cell r="D505">
            <v>850</v>
          </cell>
          <cell r="F505" t="str">
            <v>GENERAL PLANT (UTAH)</v>
          </cell>
          <cell r="G505" t="str">
            <v>392.30</v>
          </cell>
          <cell r="H505" t="str">
            <v>Aircraft</v>
          </cell>
          <cell r="I505">
            <v>3076269.26</v>
          </cell>
        </row>
        <row r="506">
          <cell r="A506" t="str">
            <v>39603; Utah</v>
          </cell>
          <cell r="B506" t="str">
            <v>Utah</v>
          </cell>
          <cell r="C506" t="str">
            <v>G</v>
          </cell>
          <cell r="D506">
            <v>850</v>
          </cell>
          <cell r="F506" t="str">
            <v>GENERAL PLANT (UTAH)</v>
          </cell>
          <cell r="G506" t="str">
            <v>396.03</v>
          </cell>
          <cell r="H506" t="str">
            <v>Light Power Operated Equipment</v>
          </cell>
          <cell r="I506">
            <v>6295956.5300000003</v>
          </cell>
        </row>
        <row r="507">
          <cell r="A507" t="str">
            <v>39607; Utah</v>
          </cell>
          <cell r="B507" t="str">
            <v>Utah</v>
          </cell>
          <cell r="C507" t="str">
            <v>G</v>
          </cell>
          <cell r="D507">
            <v>850</v>
          </cell>
          <cell r="F507" t="str">
            <v>GENERAL PLANT (UTAH)</v>
          </cell>
          <cell r="G507" t="str">
            <v>396.07</v>
          </cell>
          <cell r="H507" t="str">
            <v>Heavy Power Operated Equipment</v>
          </cell>
          <cell r="I507">
            <v>50520185.099999897</v>
          </cell>
        </row>
        <row r="508">
          <cell r="A508" t="str">
            <v xml:space="preserve">0; </v>
          </cell>
          <cell r="F508" t="str">
            <v>GENERAL PLANT (UTAH) Total</v>
          </cell>
          <cell r="I508">
            <v>194647202.18999979</v>
          </cell>
        </row>
        <row r="509">
          <cell r="A509" t="str">
            <v>38920; Idaho</v>
          </cell>
          <cell r="B509" t="str">
            <v>Idaho</v>
          </cell>
          <cell r="C509" t="str">
            <v>G</v>
          </cell>
          <cell r="D509">
            <v>300</v>
          </cell>
          <cell r="F509" t="str">
            <v>GENERAL PLANT (IDAHO)</v>
          </cell>
          <cell r="G509" t="str">
            <v>389.20</v>
          </cell>
          <cell r="H509" t="str">
            <v>Land Rights</v>
          </cell>
          <cell r="I509">
            <v>4867.6400000000003</v>
          </cell>
        </row>
        <row r="510">
          <cell r="A510" t="str">
            <v>39000; Idaho</v>
          </cell>
          <cell r="B510" t="str">
            <v>Idaho</v>
          </cell>
          <cell r="C510" t="str">
            <v>G</v>
          </cell>
          <cell r="D510">
            <v>300</v>
          </cell>
          <cell r="F510" t="str">
            <v>GENERAL PLANT (IDAHO)</v>
          </cell>
          <cell r="G510" t="str">
            <v>390.00</v>
          </cell>
          <cell r="H510" t="str">
            <v>Structures &amp; Improvements</v>
          </cell>
          <cell r="I510">
            <v>12179348.140000001</v>
          </cell>
        </row>
        <row r="511">
          <cell r="A511" t="str">
            <v>39201; Idaho</v>
          </cell>
          <cell r="B511" t="str">
            <v>Idaho</v>
          </cell>
          <cell r="C511" t="str">
            <v>G</v>
          </cell>
          <cell r="D511">
            <v>300</v>
          </cell>
          <cell r="F511" t="str">
            <v>GENERAL PLANT (IDAHO)</v>
          </cell>
          <cell r="G511" t="str">
            <v>392.01</v>
          </cell>
          <cell r="H511" t="str">
            <v>Transp. Eqpt - Light Trucks &amp; Vans</v>
          </cell>
          <cell r="I511">
            <v>2498605.52</v>
          </cell>
        </row>
        <row r="512">
          <cell r="A512" t="str">
            <v>39205; Idaho</v>
          </cell>
          <cell r="B512" t="str">
            <v>Idaho</v>
          </cell>
          <cell r="C512" t="str">
            <v>G</v>
          </cell>
          <cell r="D512">
            <v>300</v>
          </cell>
          <cell r="F512" t="str">
            <v>GENERAL PLANT (IDAHO)</v>
          </cell>
          <cell r="G512" t="str">
            <v>392.05</v>
          </cell>
          <cell r="H512" t="str">
            <v>Transp. Eqpt - Medium Trucks</v>
          </cell>
          <cell r="I512">
            <v>2964209.9</v>
          </cell>
        </row>
        <row r="513">
          <cell r="A513" t="str">
            <v>39209; Idaho</v>
          </cell>
          <cell r="B513" t="str">
            <v>Idaho</v>
          </cell>
          <cell r="C513" t="str">
            <v>G</v>
          </cell>
          <cell r="D513">
            <v>300</v>
          </cell>
          <cell r="F513" t="str">
            <v>GENERAL PLANT (IDAHO)</v>
          </cell>
          <cell r="G513" t="str">
            <v>392.09</v>
          </cell>
          <cell r="H513" t="str">
            <v>Transp. Eqpt - Trailers</v>
          </cell>
          <cell r="I513">
            <v>978960.98</v>
          </cell>
        </row>
        <row r="514">
          <cell r="A514" t="str">
            <v>39603; Idaho</v>
          </cell>
          <cell r="B514" t="str">
            <v>Idaho</v>
          </cell>
          <cell r="C514" t="str">
            <v>G</v>
          </cell>
          <cell r="D514">
            <v>300</v>
          </cell>
          <cell r="F514" t="str">
            <v>GENERAL PLANT (IDAHO)</v>
          </cell>
          <cell r="G514" t="str">
            <v>396.03</v>
          </cell>
          <cell r="H514" t="str">
            <v>Light Power Operated Equipment</v>
          </cell>
          <cell r="I514">
            <v>2094379.23</v>
          </cell>
        </row>
        <row r="515">
          <cell r="A515" t="str">
            <v>39607; Idaho</v>
          </cell>
          <cell r="B515" t="str">
            <v>Idaho</v>
          </cell>
          <cell r="C515" t="str">
            <v>G</v>
          </cell>
          <cell r="D515">
            <v>300</v>
          </cell>
          <cell r="F515" t="str">
            <v>GENERAL PLANT (IDAHO)</v>
          </cell>
          <cell r="G515" t="str">
            <v>396.07</v>
          </cell>
          <cell r="H515" t="str">
            <v>Heavy Power Operated Equipment</v>
          </cell>
          <cell r="I515">
            <v>6986609.9100000001</v>
          </cell>
        </row>
        <row r="516">
          <cell r="A516" t="str">
            <v xml:space="preserve">0; </v>
          </cell>
          <cell r="F516" t="str">
            <v>GENERAL PLANT (IDAHO) Total</v>
          </cell>
          <cell r="I516">
            <v>27706981.32</v>
          </cell>
        </row>
        <row r="517">
          <cell r="A517">
            <v>390.3</v>
          </cell>
          <cell r="C517" t="str">
            <v>G</v>
          </cell>
          <cell r="F517" t="str">
            <v>GENERAL VINTAGE ACCOUNTS</v>
          </cell>
          <cell r="G517" t="str">
            <v>390.30</v>
          </cell>
          <cell r="H517" t="str">
            <v>Structures and Improvements - Panels</v>
          </cell>
          <cell r="I517">
            <v>12769896.23</v>
          </cell>
        </row>
        <row r="518">
          <cell r="A518">
            <v>391</v>
          </cell>
          <cell r="C518" t="str">
            <v>G</v>
          </cell>
          <cell r="F518" t="str">
            <v>GENERAL VINTAGE ACCOUNTS</v>
          </cell>
          <cell r="G518" t="str">
            <v>391.00</v>
          </cell>
          <cell r="H518" t="str">
            <v>Office Furniture</v>
          </cell>
          <cell r="I518">
            <v>20976668.91</v>
          </cell>
        </row>
        <row r="519">
          <cell r="A519">
            <v>391.2</v>
          </cell>
          <cell r="C519" t="str">
            <v>G</v>
          </cell>
          <cell r="F519" t="str">
            <v>GENERAL VINTAGE ACCOUNTS</v>
          </cell>
          <cell r="G519" t="str">
            <v>391.20</v>
          </cell>
          <cell r="H519" t="str">
            <v>Computer Equipment</v>
          </cell>
          <cell r="I519">
            <v>59024730.960000202</v>
          </cell>
        </row>
        <row r="520">
          <cell r="A520">
            <v>391.3</v>
          </cell>
          <cell r="C520" t="str">
            <v>G</v>
          </cell>
          <cell r="F520" t="str">
            <v>GENERAL VINTAGE ACCOUNTS</v>
          </cell>
          <cell r="G520" t="str">
            <v>391.30</v>
          </cell>
          <cell r="H520" t="str">
            <v>Office Equipment</v>
          </cell>
          <cell r="I520">
            <v>882866.98</v>
          </cell>
        </row>
        <row r="521">
          <cell r="A521">
            <v>393</v>
          </cell>
          <cell r="C521" t="str">
            <v>G</v>
          </cell>
          <cell r="F521" t="str">
            <v>GENERAL VINTAGE ACCOUNTS</v>
          </cell>
          <cell r="G521" t="str">
            <v>393.00</v>
          </cell>
          <cell r="H521" t="str">
            <v>Stores Equipment</v>
          </cell>
          <cell r="I521">
            <v>14124139.470000001</v>
          </cell>
        </row>
        <row r="522">
          <cell r="A522">
            <v>394</v>
          </cell>
          <cell r="C522" t="str">
            <v>G</v>
          </cell>
          <cell r="F522" t="str">
            <v>GENERAL VINTAGE ACCOUNTS</v>
          </cell>
          <cell r="G522" t="str">
            <v>394.00</v>
          </cell>
          <cell r="H522" t="str">
            <v>Tools, Shop and Garage Equipment</v>
          </cell>
          <cell r="I522">
            <v>63134821.560000002</v>
          </cell>
        </row>
        <row r="523">
          <cell r="A523">
            <v>395</v>
          </cell>
          <cell r="C523" t="str">
            <v>G</v>
          </cell>
          <cell r="F523" t="str">
            <v>GENERAL VINTAGE ACCOUNTS</v>
          </cell>
          <cell r="G523" t="str">
            <v>395.00</v>
          </cell>
          <cell r="H523" t="str">
            <v>Laboratory Equipment</v>
          </cell>
          <cell r="I523">
            <v>38028513.660000004</v>
          </cell>
        </row>
        <row r="524">
          <cell r="A524">
            <v>397</v>
          </cell>
          <cell r="C524" t="str">
            <v>G</v>
          </cell>
          <cell r="F524" t="str">
            <v>GENERAL VINTAGE ACCOUNTS</v>
          </cell>
          <cell r="G524" t="str">
            <v>397.00</v>
          </cell>
          <cell r="H524" t="str">
            <v>Communication Equipment</v>
          </cell>
          <cell r="I524">
            <v>293178179.74000001</v>
          </cell>
        </row>
        <row r="525">
          <cell r="A525">
            <v>397.2</v>
          </cell>
          <cell r="C525" t="str">
            <v>G</v>
          </cell>
          <cell r="F525" t="str">
            <v>GENERAL VINTAGE ACCOUNTS</v>
          </cell>
          <cell r="G525" t="str">
            <v>397.20</v>
          </cell>
          <cell r="H525" t="str">
            <v>Mobile Communication Equipment</v>
          </cell>
          <cell r="I525">
            <v>5210694.83</v>
          </cell>
        </row>
        <row r="526">
          <cell r="A526">
            <v>398</v>
          </cell>
          <cell r="C526" t="str">
            <v>G</v>
          </cell>
          <cell r="F526" t="str">
            <v>GENERAL VINTAGE ACCOUNTS</v>
          </cell>
          <cell r="G526" t="str">
            <v>398.00</v>
          </cell>
          <cell r="H526" t="str">
            <v>Miscellaneous Equipment</v>
          </cell>
          <cell r="I526">
            <v>7303828.9500000104</v>
          </cell>
        </row>
        <row r="527">
          <cell r="A527" t="str">
            <v xml:space="preserve">0; </v>
          </cell>
          <cell r="F527" t="str">
            <v>GENERAL VINTAGE ACCOUNTS Total</v>
          </cell>
          <cell r="I527">
            <v>514634341.2900002</v>
          </cell>
        </row>
        <row r="528">
          <cell r="A528" t="str">
            <v xml:space="preserve">0; </v>
          </cell>
          <cell r="C528" t="str">
            <v>G Total</v>
          </cell>
          <cell r="I528">
            <v>969427352.16000009</v>
          </cell>
        </row>
        <row r="529">
          <cell r="A529" t="str">
            <v>39930; Utah</v>
          </cell>
          <cell r="B529" t="str">
            <v>Utah</v>
          </cell>
          <cell r="C529" t="str">
            <v>M</v>
          </cell>
          <cell r="E529">
            <v>800000</v>
          </cell>
          <cell r="F529" t="str">
            <v>MINING OPERATIONS (UTAH)</v>
          </cell>
          <cell r="G529" t="str">
            <v>399.30</v>
          </cell>
          <cell r="H529" t="str">
            <v>Structures &amp; Improvements</v>
          </cell>
          <cell r="I529">
            <v>15693192.640000001</v>
          </cell>
        </row>
        <row r="530">
          <cell r="A530" t="str">
            <v>39931; Utah</v>
          </cell>
          <cell r="B530" t="str">
            <v>Utah</v>
          </cell>
          <cell r="C530" t="str">
            <v>M</v>
          </cell>
          <cell r="E530">
            <v>907918</v>
          </cell>
          <cell r="F530" t="str">
            <v>MINING OPERATIONS (UTAH)</v>
          </cell>
          <cell r="G530" t="str">
            <v>399.31</v>
          </cell>
          <cell r="H530" t="str">
            <v>Structures &amp; Improvements - Prep Plant</v>
          </cell>
          <cell r="I530">
            <v>24395253.870000001</v>
          </cell>
        </row>
        <row r="531">
          <cell r="A531" t="str">
            <v>39941; Utah</v>
          </cell>
          <cell r="B531" t="str">
            <v>Utah</v>
          </cell>
          <cell r="C531" t="str">
            <v>M</v>
          </cell>
          <cell r="E531">
            <v>907918</v>
          </cell>
          <cell r="F531" t="str">
            <v>MINING OPERATIONS (UTAH)</v>
          </cell>
          <cell r="G531" t="str">
            <v>399.41</v>
          </cell>
          <cell r="H531" t="str">
            <v>Surface Processing Equipment - Prep Plant</v>
          </cell>
          <cell r="I531">
            <v>8155178.0899999999</v>
          </cell>
        </row>
        <row r="532">
          <cell r="A532" t="str">
            <v>39944; Utah</v>
          </cell>
          <cell r="B532" t="str">
            <v>Utah</v>
          </cell>
          <cell r="C532" t="str">
            <v>M</v>
          </cell>
          <cell r="E532">
            <v>800000</v>
          </cell>
          <cell r="F532" t="str">
            <v>MINING OPERATIONS (UTAH)</v>
          </cell>
          <cell r="G532" t="str">
            <v>399.44</v>
          </cell>
          <cell r="H532" t="str">
            <v>Surface Electric Power Facilities</v>
          </cell>
          <cell r="I532">
            <v>3424574.61</v>
          </cell>
        </row>
        <row r="533">
          <cell r="A533" t="str">
            <v>39945; Utah</v>
          </cell>
          <cell r="B533" t="str">
            <v>Utah</v>
          </cell>
          <cell r="C533" t="str">
            <v>M</v>
          </cell>
          <cell r="E533">
            <v>800000</v>
          </cell>
          <cell r="F533" t="str">
            <v>MINING OPERATIONS (UTAH)</v>
          </cell>
          <cell r="G533" t="str">
            <v>399.45</v>
          </cell>
          <cell r="H533" t="str">
            <v>Underground Equipment</v>
          </cell>
          <cell r="I533">
            <v>135138069.09999999</v>
          </cell>
        </row>
        <row r="534">
          <cell r="A534" t="str">
            <v>39951; Utah</v>
          </cell>
          <cell r="B534" t="str">
            <v>Utah</v>
          </cell>
          <cell r="C534" t="str">
            <v>M</v>
          </cell>
          <cell r="E534">
            <v>800000</v>
          </cell>
          <cell r="F534" t="str">
            <v>MINING OPERATIONS (UTAH)</v>
          </cell>
          <cell r="G534" t="str">
            <v>399.51</v>
          </cell>
          <cell r="H534" t="str">
            <v>Vehicles</v>
          </cell>
          <cell r="I534">
            <v>1191523.48</v>
          </cell>
        </row>
        <row r="535">
          <cell r="A535" t="str">
            <v>39952; Utah</v>
          </cell>
          <cell r="B535" t="str">
            <v>Utah</v>
          </cell>
          <cell r="C535" t="str">
            <v>M</v>
          </cell>
          <cell r="E535">
            <v>800000</v>
          </cell>
          <cell r="F535" t="str">
            <v>MINING OPERATIONS (UTAH)</v>
          </cell>
          <cell r="G535" t="str">
            <v>399.52</v>
          </cell>
          <cell r="H535" t="str">
            <v>Heavy Construction Equipment</v>
          </cell>
          <cell r="I535">
            <v>5988395.7199999997</v>
          </cell>
        </row>
        <row r="536">
          <cell r="A536" t="str">
            <v>39960; Utah</v>
          </cell>
          <cell r="B536" t="str">
            <v>Utah</v>
          </cell>
          <cell r="C536" t="str">
            <v>M</v>
          </cell>
          <cell r="E536">
            <v>800000</v>
          </cell>
          <cell r="F536" t="str">
            <v>MINING OPERATIONS (UTAH)</v>
          </cell>
          <cell r="G536" t="str">
            <v>399.60</v>
          </cell>
          <cell r="H536" t="str">
            <v>Miscellaneous Equipment</v>
          </cell>
          <cell r="I536">
            <v>2331379.02</v>
          </cell>
        </row>
        <row r="537">
          <cell r="A537" t="str">
            <v>39961; Utah</v>
          </cell>
          <cell r="B537" t="str">
            <v>Utah</v>
          </cell>
          <cell r="C537" t="str">
            <v>M</v>
          </cell>
          <cell r="E537">
            <v>800000</v>
          </cell>
          <cell r="F537" t="str">
            <v>MINING OPERATIONS (UTAH)</v>
          </cell>
          <cell r="G537" t="str">
            <v>399.61</v>
          </cell>
          <cell r="H537" t="str">
            <v>Computer Equipment</v>
          </cell>
          <cell r="I537">
            <v>392405.87</v>
          </cell>
        </row>
        <row r="538">
          <cell r="A538" t="str">
            <v>39970; Utah</v>
          </cell>
          <cell r="B538" t="str">
            <v>Utah</v>
          </cell>
          <cell r="C538" t="str">
            <v>M</v>
          </cell>
          <cell r="E538">
            <v>800000</v>
          </cell>
          <cell r="F538" t="str">
            <v>MINING OPERATIONS (UTAH)</v>
          </cell>
          <cell r="G538" t="str">
            <v>399.70</v>
          </cell>
          <cell r="H538" t="str">
            <v>Mine Development</v>
          </cell>
          <cell r="I538">
            <v>38414876.890000001</v>
          </cell>
        </row>
        <row r="539">
          <cell r="F539" t="str">
            <v>MINING OPERATIONS (UTAH) Total</v>
          </cell>
          <cell r="I539">
            <v>235124849.29000002</v>
          </cell>
        </row>
        <row r="540">
          <cell r="C540" t="str">
            <v>M Total</v>
          </cell>
          <cell r="I540">
            <v>235124849.29000002</v>
          </cell>
        </row>
        <row r="541">
          <cell r="C541" t="str">
            <v>Grand Total</v>
          </cell>
          <cell r="I541">
            <v>21606320187.510002</v>
          </cell>
        </row>
      </sheetData>
      <sheetData sheetId="13" refreshError="1"/>
      <sheetData sheetId="14" refreshError="1"/>
      <sheetData sheetId="15">
        <row r="8">
          <cell r="F8" t="str">
            <v>ACCOUNT</v>
          </cell>
          <cell r="H8">
            <v>40908</v>
          </cell>
          <cell r="J8" t="str">
            <v>RETIREMENTS</v>
          </cell>
          <cell r="L8">
            <v>41274</v>
          </cell>
          <cell r="N8" t="str">
            <v>RETIREMENTS</v>
          </cell>
          <cell r="P8">
            <v>41639</v>
          </cell>
          <cell r="R8">
            <v>40908</v>
          </cell>
          <cell r="T8" t="str">
            <v>RATE</v>
          </cell>
          <cell r="V8" t="str">
            <v>AMOUNT</v>
          </cell>
          <cell r="X8" t="str">
            <v>RETIREMENTS</v>
          </cell>
          <cell r="Z8" t="str">
            <v>PCT</v>
          </cell>
          <cell r="AB8" t="str">
            <v>AMOUNT</v>
          </cell>
          <cell r="AD8">
            <v>41274</v>
          </cell>
          <cell r="AF8" t="str">
            <v>RATE</v>
          </cell>
          <cell r="AH8" t="str">
            <v>AMOUNT</v>
          </cell>
          <cell r="AJ8" t="str">
            <v>RETIREMENTS</v>
          </cell>
          <cell r="AL8" t="str">
            <v>PCT</v>
          </cell>
          <cell r="AN8" t="str">
            <v>AMOUNT</v>
          </cell>
          <cell r="AP8">
            <v>41274</v>
          </cell>
        </row>
        <row r="9">
          <cell r="F9">
            <v>-1</v>
          </cell>
          <cell r="H9">
            <v>-2</v>
          </cell>
          <cell r="J9">
            <v>-3</v>
          </cell>
          <cell r="L9" t="str">
            <v>(4)=(2)+(3)</v>
          </cell>
          <cell r="N9">
            <v>-5</v>
          </cell>
          <cell r="P9" t="str">
            <v>(6)=(4)+(5)</v>
          </cell>
          <cell r="R9">
            <v>-7</v>
          </cell>
          <cell r="T9">
            <v>-8</v>
          </cell>
          <cell r="V9">
            <v>-9</v>
          </cell>
          <cell r="X9">
            <v>-10</v>
          </cell>
          <cell r="AD9" t="str">
            <v>(11)=(7)+(9)+(10)</v>
          </cell>
          <cell r="AF9">
            <v>-12</v>
          </cell>
          <cell r="AH9">
            <v>-13</v>
          </cell>
          <cell r="AJ9">
            <v>-14</v>
          </cell>
          <cell r="AP9" t="str">
            <v>(15)=(11)+(13)+(14)</v>
          </cell>
        </row>
        <row r="11">
          <cell r="B11" t="str">
            <v>Location</v>
          </cell>
          <cell r="E11" t="str">
            <v>STEAM PRODUCTION PLANT</v>
          </cell>
        </row>
        <row r="13">
          <cell r="F13" t="str">
            <v>BLUNDELL</v>
          </cell>
        </row>
        <row r="14">
          <cell r="A14" t="str">
            <v xml:space="preserve">310.20 0181         </v>
          </cell>
          <cell r="B14">
            <v>181</v>
          </cell>
          <cell r="C14" t="str">
            <v>ProdTrans</v>
          </cell>
          <cell r="D14" t="str">
            <v xml:space="preserve">310.20 0181         </v>
          </cell>
          <cell r="E14">
            <v>310.2</v>
          </cell>
          <cell r="F14" t="str">
            <v>Land Rights</v>
          </cell>
          <cell r="H14">
            <v>35883106.869999997</v>
          </cell>
          <cell r="J14">
            <v>0</v>
          </cell>
          <cell r="L14">
            <v>35883106.869999997</v>
          </cell>
          <cell r="N14">
            <v>0</v>
          </cell>
          <cell r="P14">
            <v>35883106.869999997</v>
          </cell>
          <cell r="R14">
            <v>18954981</v>
          </cell>
          <cell r="T14">
            <v>2.27</v>
          </cell>
          <cell r="V14">
            <v>814547</v>
          </cell>
          <cell r="X14">
            <v>0</v>
          </cell>
          <cell r="Z14">
            <v>0</v>
          </cell>
          <cell r="AB14">
            <v>0</v>
          </cell>
          <cell r="AD14">
            <v>19769528</v>
          </cell>
          <cell r="AF14">
            <v>2.27</v>
          </cell>
          <cell r="AH14">
            <v>814547</v>
          </cell>
          <cell r="AJ14">
            <v>0</v>
          </cell>
          <cell r="AL14">
            <v>0</v>
          </cell>
          <cell r="AN14">
            <v>0</v>
          </cell>
          <cell r="AP14">
            <v>20584075</v>
          </cell>
        </row>
        <row r="15">
          <cell r="A15" t="str">
            <v xml:space="preserve">311.00 0181         </v>
          </cell>
          <cell r="B15">
            <v>181</v>
          </cell>
          <cell r="C15" t="str">
            <v>ProdTrans</v>
          </cell>
          <cell r="D15" t="str">
            <v xml:space="preserve">311.00 0181         </v>
          </cell>
          <cell r="E15">
            <v>311</v>
          </cell>
          <cell r="F15" t="str">
            <v>Structures and Improvements</v>
          </cell>
          <cell r="H15">
            <v>8026576.1799999997</v>
          </cell>
          <cell r="J15">
            <v>-19101.739999999998</v>
          </cell>
          <cell r="L15">
            <v>8007474.4399999995</v>
          </cell>
          <cell r="N15">
            <v>-19707.560000000001</v>
          </cell>
          <cell r="P15">
            <v>7987766.8799999999</v>
          </cell>
          <cell r="R15">
            <v>4056001</v>
          </cell>
          <cell r="T15">
            <v>1.69</v>
          </cell>
          <cell r="V15">
            <v>135488</v>
          </cell>
          <cell r="X15">
            <v>-19101.739999999998</v>
          </cell>
          <cell r="Z15">
            <v>-30</v>
          </cell>
          <cell r="AB15">
            <v>-5730.5219999999999</v>
          </cell>
          <cell r="AD15">
            <v>4166656.7379999999</v>
          </cell>
          <cell r="AF15">
            <v>1.69</v>
          </cell>
          <cell r="AH15">
            <v>135160</v>
          </cell>
          <cell r="AJ15">
            <v>-19707.560000000001</v>
          </cell>
          <cell r="AL15">
            <v>-30</v>
          </cell>
          <cell r="AN15">
            <v>-5912.268</v>
          </cell>
          <cell r="AP15">
            <v>4276196.91</v>
          </cell>
        </row>
        <row r="16">
          <cell r="A16" t="str">
            <v xml:space="preserve">312.00 0181         </v>
          </cell>
          <cell r="B16">
            <v>181</v>
          </cell>
          <cell r="C16" t="str">
            <v>ProdTrans</v>
          </cell>
          <cell r="D16" t="str">
            <v xml:space="preserve">312.00 0181         </v>
          </cell>
          <cell r="E16">
            <v>312</v>
          </cell>
          <cell r="F16" t="str">
            <v>Boiler Plant Equipment</v>
          </cell>
          <cell r="H16">
            <v>28217346.91</v>
          </cell>
          <cell r="J16">
            <v>-224670.18</v>
          </cell>
          <cell r="L16">
            <v>27992676.73</v>
          </cell>
          <cell r="N16">
            <v>-234822.98999999996</v>
          </cell>
          <cell r="P16">
            <v>27757853.740000002</v>
          </cell>
          <cell r="R16">
            <v>12572148</v>
          </cell>
          <cell r="T16">
            <v>3.14</v>
          </cell>
          <cell r="V16">
            <v>882497</v>
          </cell>
          <cell r="X16">
            <v>-224670.18</v>
          </cell>
          <cell r="Z16">
            <v>-10</v>
          </cell>
          <cell r="AB16">
            <v>-22467.017999999996</v>
          </cell>
          <cell r="AD16">
            <v>13207507.802000001</v>
          </cell>
          <cell r="AF16">
            <v>3.14</v>
          </cell>
          <cell r="AH16">
            <v>875283</v>
          </cell>
          <cell r="AJ16">
            <v>-234822.98999999996</v>
          </cell>
          <cell r="AL16">
            <v>-10</v>
          </cell>
          <cell r="AN16">
            <v>-23482.298999999995</v>
          </cell>
          <cell r="AP16">
            <v>13824485.513</v>
          </cell>
        </row>
        <row r="17">
          <cell r="A17" t="str">
            <v xml:space="preserve">314.00 0181         </v>
          </cell>
          <cell r="B17">
            <v>181</v>
          </cell>
          <cell r="C17" t="str">
            <v>ProdTrans</v>
          </cell>
          <cell r="D17" t="str">
            <v xml:space="preserve">314.00 0181         </v>
          </cell>
          <cell r="E17">
            <v>314</v>
          </cell>
          <cell r="F17" t="str">
            <v>Turbogenerator Units</v>
          </cell>
          <cell r="H17">
            <v>32037766.34</v>
          </cell>
          <cell r="J17">
            <v>-236289.24000000005</v>
          </cell>
          <cell r="L17">
            <v>31801477.100000001</v>
          </cell>
          <cell r="N17">
            <v>-248067.71999999994</v>
          </cell>
          <cell r="P17">
            <v>31553409.380000003</v>
          </cell>
          <cell r="R17">
            <v>11896784</v>
          </cell>
          <cell r="T17">
            <v>2.12</v>
          </cell>
          <cell r="V17">
            <v>676696</v>
          </cell>
          <cell r="X17">
            <v>-236289.24000000005</v>
          </cell>
          <cell r="Z17">
            <v>-15</v>
          </cell>
          <cell r="AB17">
            <v>-35443.386000000006</v>
          </cell>
          <cell r="AD17">
            <v>12301747.374</v>
          </cell>
          <cell r="AF17">
            <v>2.12</v>
          </cell>
          <cell r="AH17">
            <v>671562</v>
          </cell>
          <cell r="AJ17">
            <v>-248067.71999999994</v>
          </cell>
          <cell r="AL17">
            <v>-15</v>
          </cell>
          <cell r="AN17">
            <v>-37210.157999999996</v>
          </cell>
          <cell r="AP17">
            <v>12688031.495999999</v>
          </cell>
        </row>
        <row r="18">
          <cell r="A18" t="str">
            <v xml:space="preserve">315.00 0181         </v>
          </cell>
          <cell r="B18">
            <v>181</v>
          </cell>
          <cell r="C18" t="str">
            <v>ProdTrans</v>
          </cell>
          <cell r="D18" t="str">
            <v xml:space="preserve">315.00 0181         </v>
          </cell>
          <cell r="E18">
            <v>315</v>
          </cell>
          <cell r="F18" t="str">
            <v>Accessory Electric Equipment</v>
          </cell>
          <cell r="H18">
            <v>7501209.7300000004</v>
          </cell>
          <cell r="J18">
            <v>-16803.150000000005</v>
          </cell>
          <cell r="L18">
            <v>7484406.5800000001</v>
          </cell>
          <cell r="N18">
            <v>-17696.71</v>
          </cell>
          <cell r="P18">
            <v>7466709.8700000001</v>
          </cell>
          <cell r="R18">
            <v>3310874</v>
          </cell>
          <cell r="T18">
            <v>1.61</v>
          </cell>
          <cell r="V18">
            <v>120634</v>
          </cell>
          <cell r="X18">
            <v>-16803.150000000005</v>
          </cell>
          <cell r="Z18">
            <v>-10</v>
          </cell>
          <cell r="AB18">
            <v>-1680.3150000000005</v>
          </cell>
          <cell r="AD18">
            <v>3413024.5350000001</v>
          </cell>
          <cell r="AF18">
            <v>1.61</v>
          </cell>
          <cell r="AH18">
            <v>120356</v>
          </cell>
          <cell r="AJ18">
            <v>-17696.71</v>
          </cell>
          <cell r="AL18">
            <v>-10</v>
          </cell>
          <cell r="AN18">
            <v>-1769.6709999999998</v>
          </cell>
          <cell r="AP18">
            <v>3513914.1540000001</v>
          </cell>
        </row>
        <row r="19">
          <cell r="A19" t="str">
            <v xml:space="preserve">316.00 0181         </v>
          </cell>
          <cell r="B19">
            <v>181</v>
          </cell>
          <cell r="C19" t="str">
            <v>ProdTrans</v>
          </cell>
          <cell r="D19" t="str">
            <v xml:space="preserve">316.00 0181         </v>
          </cell>
          <cell r="E19">
            <v>316</v>
          </cell>
          <cell r="F19" t="str">
            <v>Miscellaneous Power Plant Equipment</v>
          </cell>
          <cell r="H19">
            <v>1241261.6299999999</v>
          </cell>
          <cell r="J19">
            <v>-20004.310000000001</v>
          </cell>
          <cell r="L19">
            <v>1221257.3199999998</v>
          </cell>
          <cell r="N19">
            <v>-20004.310000000001</v>
          </cell>
          <cell r="P19">
            <v>1201253.0099999998</v>
          </cell>
          <cell r="R19">
            <v>447831</v>
          </cell>
          <cell r="T19">
            <v>1.96</v>
          </cell>
          <cell r="V19">
            <v>24133</v>
          </cell>
          <cell r="X19">
            <v>-20004.310000000001</v>
          </cell>
          <cell r="Z19">
            <v>-10</v>
          </cell>
          <cell r="AB19">
            <v>-2000.431</v>
          </cell>
          <cell r="AD19">
            <v>449959.25900000002</v>
          </cell>
          <cell r="AF19">
            <v>1.96</v>
          </cell>
          <cell r="AH19">
            <v>23741</v>
          </cell>
          <cell r="AJ19">
            <v>-20004.310000000001</v>
          </cell>
          <cell r="AL19">
            <v>-10</v>
          </cell>
          <cell r="AN19">
            <v>-2000.431</v>
          </cell>
          <cell r="AP19">
            <v>451695.51800000004</v>
          </cell>
        </row>
        <row r="20">
          <cell r="A20">
            <v>0</v>
          </cell>
          <cell r="F20" t="str">
            <v>TOTAL BLUNDELL</v>
          </cell>
          <cell r="H20">
            <v>112907267.66</v>
          </cell>
          <cell r="J20">
            <v>-516868.62000000005</v>
          </cell>
          <cell r="L20">
            <v>112390399.03999998</v>
          </cell>
          <cell r="N20">
            <v>-540299.28999999992</v>
          </cell>
          <cell r="P20">
            <v>111850099.75000001</v>
          </cell>
          <cell r="R20">
            <v>51238619</v>
          </cell>
          <cell r="V20">
            <v>2653995</v>
          </cell>
          <cell r="X20">
            <v>-516868.62000000005</v>
          </cell>
          <cell r="AB20">
            <v>-67321.672000000006</v>
          </cell>
          <cell r="AD20">
            <v>53308423.708000004</v>
          </cell>
          <cell r="AH20">
            <v>2640649</v>
          </cell>
          <cell r="AJ20">
            <v>-540299.28999999992</v>
          </cell>
          <cell r="AN20">
            <v>-70374.82699999999</v>
          </cell>
          <cell r="AP20">
            <v>55338398.590999998</v>
          </cell>
        </row>
        <row r="21">
          <cell r="A21">
            <v>0</v>
          </cell>
        </row>
        <row r="22">
          <cell r="A22">
            <v>0</v>
          </cell>
          <cell r="F22" t="str">
            <v>CARBON</v>
          </cell>
        </row>
        <row r="23">
          <cell r="A23" t="str">
            <v xml:space="preserve">311.00 0101         </v>
          </cell>
          <cell r="B23">
            <v>101</v>
          </cell>
          <cell r="C23" t="str">
            <v>ProdTrans</v>
          </cell>
          <cell r="D23" t="str">
            <v xml:space="preserve">311.00 0101         </v>
          </cell>
          <cell r="E23">
            <v>311</v>
          </cell>
          <cell r="F23" t="str">
            <v>Structures and Improvements</v>
          </cell>
          <cell r="H23">
            <v>15364075.57</v>
          </cell>
          <cell r="J23">
            <v>-50484.289999999979</v>
          </cell>
          <cell r="L23">
            <v>15313591.280000001</v>
          </cell>
          <cell r="N23">
            <v>-51969.62</v>
          </cell>
          <cell r="P23">
            <v>15261621.660000002</v>
          </cell>
          <cell r="R23">
            <v>9043571</v>
          </cell>
          <cell r="T23">
            <v>2.5499999999999998</v>
          </cell>
          <cell r="V23">
            <v>391140</v>
          </cell>
          <cell r="X23">
            <v>-50484.289999999979</v>
          </cell>
          <cell r="Z23">
            <v>-30</v>
          </cell>
          <cell r="AB23">
            <v>-15145.286999999993</v>
          </cell>
          <cell r="AD23">
            <v>9369081.4230000004</v>
          </cell>
          <cell r="AF23">
            <v>2.5499999999999998</v>
          </cell>
          <cell r="AH23">
            <v>389834</v>
          </cell>
          <cell r="AJ23">
            <v>-51969.62</v>
          </cell>
          <cell r="AL23">
            <v>-30</v>
          </cell>
          <cell r="AN23">
            <v>-15590.886</v>
          </cell>
          <cell r="AP23">
            <v>9691354.9170000013</v>
          </cell>
        </row>
        <row r="24">
          <cell r="A24" t="str">
            <v xml:space="preserve">312.00 0101         </v>
          </cell>
          <cell r="B24">
            <v>101</v>
          </cell>
          <cell r="C24" t="str">
            <v>ProdTrans</v>
          </cell>
          <cell r="D24" t="str">
            <v xml:space="preserve">312.00 0101         </v>
          </cell>
          <cell r="E24">
            <v>312</v>
          </cell>
          <cell r="F24" t="str">
            <v>Boiler Plant Equipment</v>
          </cell>
          <cell r="H24">
            <v>68831424.890000001</v>
          </cell>
          <cell r="J24">
            <v>-525222.25999999989</v>
          </cell>
          <cell r="L24">
            <v>68306202.629999995</v>
          </cell>
          <cell r="N24">
            <v>-542397.47000000009</v>
          </cell>
          <cell r="P24">
            <v>67763805.159999996</v>
          </cell>
          <cell r="R24">
            <v>36934687</v>
          </cell>
          <cell r="T24">
            <v>3.25</v>
          </cell>
          <cell r="V24">
            <v>2228486</v>
          </cell>
          <cell r="X24">
            <v>-525222.25999999989</v>
          </cell>
          <cell r="Z24">
            <v>-10</v>
          </cell>
          <cell r="AB24">
            <v>-52522.225999999988</v>
          </cell>
          <cell r="AD24">
            <v>38585428.513999999</v>
          </cell>
          <cell r="AF24">
            <v>3.25</v>
          </cell>
          <cell r="AH24">
            <v>2211138</v>
          </cell>
          <cell r="AJ24">
            <v>-542397.47000000009</v>
          </cell>
          <cell r="AL24">
            <v>-10</v>
          </cell>
          <cell r="AN24">
            <v>-54239.74700000001</v>
          </cell>
          <cell r="AP24">
            <v>40199929.296999998</v>
          </cell>
        </row>
        <row r="25">
          <cell r="A25" t="str">
            <v xml:space="preserve">314.00 0101         </v>
          </cell>
          <cell r="B25">
            <v>101</v>
          </cell>
          <cell r="C25" t="str">
            <v>ProdTrans</v>
          </cell>
          <cell r="D25" t="str">
            <v xml:space="preserve">314.00 0101         </v>
          </cell>
          <cell r="E25">
            <v>314</v>
          </cell>
          <cell r="F25" t="str">
            <v>Turbogenerator Units</v>
          </cell>
          <cell r="H25">
            <v>28351048.870000001</v>
          </cell>
          <cell r="J25">
            <v>-254299.33999999994</v>
          </cell>
          <cell r="L25">
            <v>28096749.530000001</v>
          </cell>
          <cell r="N25">
            <v>-261850.21000000005</v>
          </cell>
          <cell r="P25">
            <v>27834899.32</v>
          </cell>
          <cell r="R25">
            <v>14895098</v>
          </cell>
          <cell r="T25">
            <v>3</v>
          </cell>
          <cell r="V25">
            <v>846717</v>
          </cell>
          <cell r="X25">
            <v>-254299.33999999994</v>
          </cell>
          <cell r="Z25">
            <v>-15</v>
          </cell>
          <cell r="AB25">
            <v>-38144.900999999991</v>
          </cell>
          <cell r="AD25">
            <v>15449370.759</v>
          </cell>
          <cell r="AF25">
            <v>3</v>
          </cell>
          <cell r="AH25">
            <v>838975</v>
          </cell>
          <cell r="AJ25">
            <v>-261850.21000000005</v>
          </cell>
          <cell r="AL25">
            <v>-15</v>
          </cell>
          <cell r="AN25">
            <v>-39277.531500000012</v>
          </cell>
          <cell r="AP25">
            <v>15987218.017499998</v>
          </cell>
        </row>
        <row r="26">
          <cell r="A26" t="str">
            <v xml:space="preserve">315.00 0101         </v>
          </cell>
          <cell r="B26">
            <v>101</v>
          </cell>
          <cell r="C26" t="str">
            <v>ProdTrans</v>
          </cell>
          <cell r="D26" t="str">
            <v xml:space="preserve">315.00 0101         </v>
          </cell>
          <cell r="E26">
            <v>315</v>
          </cell>
          <cell r="F26" t="str">
            <v>Accessory Electric Equipment</v>
          </cell>
          <cell r="H26">
            <v>6218094.1699999999</v>
          </cell>
          <cell r="J26">
            <v>-27291.839999999993</v>
          </cell>
          <cell r="L26">
            <v>6190802.3300000001</v>
          </cell>
          <cell r="N26">
            <v>-28451.760000000002</v>
          </cell>
          <cell r="P26">
            <v>6162350.5700000003</v>
          </cell>
          <cell r="R26">
            <v>3254763</v>
          </cell>
          <cell r="T26">
            <v>2.31</v>
          </cell>
          <cell r="V26">
            <v>143323</v>
          </cell>
          <cell r="X26">
            <v>-27291.839999999993</v>
          </cell>
          <cell r="Z26">
            <v>-10</v>
          </cell>
          <cell r="AB26">
            <v>-2729.1839999999993</v>
          </cell>
          <cell r="AD26">
            <v>3368064.9760000003</v>
          </cell>
          <cell r="AF26">
            <v>2.31</v>
          </cell>
          <cell r="AH26">
            <v>142679</v>
          </cell>
          <cell r="AJ26">
            <v>-28451.760000000002</v>
          </cell>
          <cell r="AL26">
            <v>-10</v>
          </cell>
          <cell r="AN26">
            <v>-2845.1760000000004</v>
          </cell>
          <cell r="AP26">
            <v>3479447.0400000005</v>
          </cell>
        </row>
        <row r="27">
          <cell r="A27" t="str">
            <v xml:space="preserve">316.00 0101         </v>
          </cell>
          <cell r="B27">
            <v>101</v>
          </cell>
          <cell r="C27" t="str">
            <v>ProdTrans</v>
          </cell>
          <cell r="D27" t="str">
            <v xml:space="preserve">316.00 0101         </v>
          </cell>
          <cell r="E27">
            <v>316</v>
          </cell>
          <cell r="F27" t="str">
            <v>Miscellaneous Power Plant Equipment</v>
          </cell>
          <cell r="H27">
            <v>809545.62</v>
          </cell>
          <cell r="J27">
            <v>-12006.87</v>
          </cell>
          <cell r="L27">
            <v>797538.75</v>
          </cell>
          <cell r="N27">
            <v>-12006.85</v>
          </cell>
          <cell r="P27">
            <v>785531.9</v>
          </cell>
          <cell r="R27">
            <v>313789</v>
          </cell>
          <cell r="T27">
            <v>2.58</v>
          </cell>
          <cell r="V27">
            <v>20731</v>
          </cell>
          <cell r="X27">
            <v>-12006.87</v>
          </cell>
          <cell r="Z27">
            <v>-10</v>
          </cell>
          <cell r="AB27">
            <v>-1200.6870000000001</v>
          </cell>
          <cell r="AD27">
            <v>321312.44300000003</v>
          </cell>
          <cell r="AF27">
            <v>2.58</v>
          </cell>
          <cell r="AH27">
            <v>20422</v>
          </cell>
          <cell r="AJ27">
            <v>-12006.85</v>
          </cell>
          <cell r="AL27">
            <v>-10</v>
          </cell>
          <cell r="AN27">
            <v>-1200.6849999999999</v>
          </cell>
          <cell r="AP27">
            <v>328526.90800000005</v>
          </cell>
        </row>
        <row r="28">
          <cell r="A28">
            <v>0</v>
          </cell>
          <cell r="F28" t="str">
            <v>TOTAL CARBON</v>
          </cell>
          <cell r="H28">
            <v>119574189.12000002</v>
          </cell>
          <cell r="J28">
            <v>-869304.59999999974</v>
          </cell>
          <cell r="L28">
            <v>118704884.52</v>
          </cell>
          <cell r="N28">
            <v>-896675.91000000015</v>
          </cell>
          <cell r="P28">
            <v>117808208.60999998</v>
          </cell>
          <cell r="R28">
            <v>64441908</v>
          </cell>
          <cell r="V28">
            <v>3630397</v>
          </cell>
          <cell r="X28">
            <v>-869304.59999999974</v>
          </cell>
          <cell r="AB28">
            <v>-109742.28499999996</v>
          </cell>
          <cell r="AD28">
            <v>67093258.115000002</v>
          </cell>
          <cell r="AH28">
            <v>3603048</v>
          </cell>
          <cell r="AJ28">
            <v>-896675.91000000015</v>
          </cell>
          <cell r="AN28">
            <v>-113154.02550000003</v>
          </cell>
          <cell r="AP28">
            <v>69686476.179500014</v>
          </cell>
        </row>
        <row r="29">
          <cell r="A29">
            <v>0</v>
          </cell>
        </row>
        <row r="30">
          <cell r="A30">
            <v>0</v>
          </cell>
          <cell r="F30" t="str">
            <v>CHOLLA</v>
          </cell>
        </row>
        <row r="31">
          <cell r="A31" t="str">
            <v xml:space="preserve">310.20 0102         </v>
          </cell>
          <cell r="B31">
            <v>102</v>
          </cell>
          <cell r="C31" t="str">
            <v>ProdTrans</v>
          </cell>
          <cell r="D31" t="str">
            <v xml:space="preserve">310.20 0102         </v>
          </cell>
          <cell r="E31">
            <v>310.2</v>
          </cell>
          <cell r="F31" t="str">
            <v>Land Rights</v>
          </cell>
          <cell r="H31">
            <v>1201891.8500000001</v>
          </cell>
          <cell r="J31">
            <v>0</v>
          </cell>
          <cell r="L31">
            <v>1201891.8500000001</v>
          </cell>
          <cell r="N31">
            <v>0</v>
          </cell>
          <cell r="P31">
            <v>1201891.8500000001</v>
          </cell>
          <cell r="R31">
            <v>121464</v>
          </cell>
          <cell r="T31">
            <v>2.94</v>
          </cell>
          <cell r="V31">
            <v>35336</v>
          </cell>
          <cell r="X31">
            <v>0</v>
          </cell>
          <cell r="Z31">
            <v>0</v>
          </cell>
          <cell r="AB31">
            <v>0</v>
          </cell>
          <cell r="AD31">
            <v>156800</v>
          </cell>
          <cell r="AF31">
            <v>2.94</v>
          </cell>
          <cell r="AH31">
            <v>35336</v>
          </cell>
          <cell r="AJ31">
            <v>0</v>
          </cell>
          <cell r="AL31">
            <v>0</v>
          </cell>
          <cell r="AN31">
            <v>0</v>
          </cell>
          <cell r="AP31">
            <v>192136</v>
          </cell>
        </row>
        <row r="32">
          <cell r="A32" t="str">
            <v xml:space="preserve">311.00 0102         </v>
          </cell>
          <cell r="B32">
            <v>102</v>
          </cell>
          <cell r="C32" t="str">
            <v>ProdTrans</v>
          </cell>
          <cell r="D32" t="str">
            <v xml:space="preserve">311.00 0102         </v>
          </cell>
          <cell r="E32">
            <v>311</v>
          </cell>
          <cell r="F32" t="str">
            <v>Structures and Improvements</v>
          </cell>
          <cell r="H32">
            <v>59823656.619999997</v>
          </cell>
          <cell r="J32">
            <v>-144588.84000000003</v>
          </cell>
          <cell r="L32">
            <v>59679067.779999994</v>
          </cell>
          <cell r="N32">
            <v>-149332.13</v>
          </cell>
          <cell r="P32">
            <v>59529735.649999991</v>
          </cell>
          <cell r="R32">
            <v>22580228</v>
          </cell>
          <cell r="T32">
            <v>1.57</v>
          </cell>
          <cell r="V32">
            <v>938096</v>
          </cell>
          <cell r="X32">
            <v>-144588.84000000003</v>
          </cell>
          <cell r="Z32">
            <v>-30</v>
          </cell>
          <cell r="AB32">
            <v>-43376.652000000009</v>
          </cell>
          <cell r="AD32">
            <v>23330358.508000001</v>
          </cell>
          <cell r="AF32">
            <v>1.57</v>
          </cell>
          <cell r="AH32">
            <v>935789</v>
          </cell>
          <cell r="AJ32">
            <v>-149332.13</v>
          </cell>
          <cell r="AL32">
            <v>-30</v>
          </cell>
          <cell r="AN32">
            <v>-44799.639000000003</v>
          </cell>
          <cell r="AP32">
            <v>24072015.739000004</v>
          </cell>
        </row>
        <row r="33">
          <cell r="A33" t="str">
            <v xml:space="preserve">312.00 0102         </v>
          </cell>
          <cell r="B33">
            <v>102</v>
          </cell>
          <cell r="C33" t="str">
            <v>ProdTrans</v>
          </cell>
          <cell r="D33" t="str">
            <v xml:space="preserve">312.00 0102         </v>
          </cell>
          <cell r="E33">
            <v>312</v>
          </cell>
          <cell r="F33" t="str">
            <v>Boiler Plant Equipment</v>
          </cell>
          <cell r="H33">
            <v>325922912.70999998</v>
          </cell>
          <cell r="J33">
            <v>-2331654.4300000006</v>
          </cell>
          <cell r="L33">
            <v>323591258.27999997</v>
          </cell>
          <cell r="N33">
            <v>-2414193.6799999997</v>
          </cell>
          <cell r="P33">
            <v>321177064.59999996</v>
          </cell>
          <cell r="R33">
            <v>95109183</v>
          </cell>
          <cell r="T33">
            <v>1.5</v>
          </cell>
          <cell r="V33">
            <v>4871356</v>
          </cell>
          <cell r="X33">
            <v>-2331654.4300000006</v>
          </cell>
          <cell r="Z33">
            <v>-10</v>
          </cell>
          <cell r="AB33">
            <v>-233165.44300000006</v>
          </cell>
          <cell r="AD33">
            <v>97415719.126999989</v>
          </cell>
          <cell r="AF33">
            <v>1.5</v>
          </cell>
          <cell r="AH33">
            <v>4835762</v>
          </cell>
          <cell r="AJ33">
            <v>-2414193.6799999997</v>
          </cell>
          <cell r="AL33">
            <v>-10</v>
          </cell>
          <cell r="AN33">
            <v>-241419.36799999996</v>
          </cell>
          <cell r="AP33">
            <v>99595868.078999996</v>
          </cell>
        </row>
        <row r="34">
          <cell r="A34" t="str">
            <v xml:space="preserve">314.00 0102         </v>
          </cell>
          <cell r="B34">
            <v>102</v>
          </cell>
          <cell r="C34" t="str">
            <v>ProdTrans</v>
          </cell>
          <cell r="D34" t="str">
            <v xml:space="preserve">314.00 0102         </v>
          </cell>
          <cell r="E34">
            <v>314</v>
          </cell>
          <cell r="F34" t="str">
            <v>Turbogenerator Units</v>
          </cell>
          <cell r="H34">
            <v>66047987.369999997</v>
          </cell>
          <cell r="J34">
            <v>-704400.02000000014</v>
          </cell>
          <cell r="L34">
            <v>65343587.349999994</v>
          </cell>
          <cell r="N34">
            <v>-719501.55</v>
          </cell>
          <cell r="P34">
            <v>64624085.799999997</v>
          </cell>
          <cell r="R34">
            <v>23812449</v>
          </cell>
          <cell r="T34">
            <v>1.71</v>
          </cell>
          <cell r="V34">
            <v>1123398</v>
          </cell>
          <cell r="X34">
            <v>-704400.02000000014</v>
          </cell>
          <cell r="Z34">
            <v>-15</v>
          </cell>
          <cell r="AB34">
            <v>-105660.00300000003</v>
          </cell>
          <cell r="AD34">
            <v>24125786.977000002</v>
          </cell>
          <cell r="AF34">
            <v>1.71</v>
          </cell>
          <cell r="AH34">
            <v>1111224</v>
          </cell>
          <cell r="AJ34">
            <v>-719501.55</v>
          </cell>
          <cell r="AL34">
            <v>-15</v>
          </cell>
          <cell r="AN34">
            <v>-107925.2325</v>
          </cell>
          <cell r="AP34">
            <v>24409584.194499999</v>
          </cell>
        </row>
        <row r="35">
          <cell r="A35" t="str">
            <v xml:space="preserve">315.00 0102         </v>
          </cell>
          <cell r="B35">
            <v>102</v>
          </cell>
          <cell r="C35" t="str">
            <v>ProdTrans</v>
          </cell>
          <cell r="D35" t="str">
            <v xml:space="preserve">315.00 0102         </v>
          </cell>
          <cell r="E35">
            <v>315</v>
          </cell>
          <cell r="F35" t="str">
            <v>Accessory Electric Equipment</v>
          </cell>
          <cell r="H35">
            <v>66675755.640000001</v>
          </cell>
          <cell r="J35">
            <v>-183012.45000000004</v>
          </cell>
          <cell r="L35">
            <v>66492743.189999998</v>
          </cell>
          <cell r="N35">
            <v>-192654.27999999994</v>
          </cell>
          <cell r="P35">
            <v>66300088.909999996</v>
          </cell>
          <cell r="R35">
            <v>25673903</v>
          </cell>
          <cell r="T35">
            <v>1.29</v>
          </cell>
          <cell r="V35">
            <v>858937</v>
          </cell>
          <cell r="X35">
            <v>-183012.45000000004</v>
          </cell>
          <cell r="Z35">
            <v>-10</v>
          </cell>
          <cell r="AB35">
            <v>-18301.245000000006</v>
          </cell>
          <cell r="AD35">
            <v>26331526.305</v>
          </cell>
          <cell r="AF35">
            <v>1.29</v>
          </cell>
          <cell r="AH35">
            <v>856514</v>
          </cell>
          <cell r="AJ35">
            <v>-192654.27999999994</v>
          </cell>
          <cell r="AL35">
            <v>-10</v>
          </cell>
          <cell r="AN35">
            <v>-19265.427999999993</v>
          </cell>
          <cell r="AP35">
            <v>26976120.596999999</v>
          </cell>
        </row>
        <row r="36">
          <cell r="A36" t="str">
            <v xml:space="preserve">316.00 0102         </v>
          </cell>
          <cell r="B36">
            <v>102</v>
          </cell>
          <cell r="C36" t="str">
            <v>ProdTrans</v>
          </cell>
          <cell r="D36" t="str">
            <v xml:space="preserve">316.00 0102         </v>
          </cell>
          <cell r="E36">
            <v>316</v>
          </cell>
          <cell r="F36" t="str">
            <v>Miscellaneous Power Plant Equipment</v>
          </cell>
          <cell r="H36">
            <v>4155951.08</v>
          </cell>
          <cell r="J36">
            <v>-74438.559999999983</v>
          </cell>
          <cell r="L36">
            <v>4081512.52</v>
          </cell>
          <cell r="N36">
            <v>-74438.559999999983</v>
          </cell>
          <cell r="P36">
            <v>4007073.96</v>
          </cell>
          <cell r="R36">
            <v>1440057</v>
          </cell>
          <cell r="T36">
            <v>1.68</v>
          </cell>
          <cell r="V36">
            <v>69195</v>
          </cell>
          <cell r="X36">
            <v>-74438.559999999983</v>
          </cell>
          <cell r="Z36">
            <v>-10</v>
          </cell>
          <cell r="AB36">
            <v>-7443.8559999999989</v>
          </cell>
          <cell r="AD36">
            <v>1427369.584</v>
          </cell>
          <cell r="AF36">
            <v>1.68</v>
          </cell>
          <cell r="AH36">
            <v>67944</v>
          </cell>
          <cell r="AJ36">
            <v>-74438.559999999983</v>
          </cell>
          <cell r="AL36">
            <v>-10</v>
          </cell>
          <cell r="AN36">
            <v>-7443.8559999999989</v>
          </cell>
          <cell r="AP36">
            <v>1413431.1680000001</v>
          </cell>
        </row>
        <row r="37">
          <cell r="A37">
            <v>0</v>
          </cell>
          <cell r="F37" t="str">
            <v>TOTAL CHOLLA</v>
          </cell>
          <cell r="H37">
            <v>523828155.26999992</v>
          </cell>
          <cell r="J37">
            <v>-3438094.3000000007</v>
          </cell>
          <cell r="L37">
            <v>520390060.96999997</v>
          </cell>
          <cell r="N37">
            <v>-3550120.1999999993</v>
          </cell>
          <cell r="P37">
            <v>516839940.76999992</v>
          </cell>
          <cell r="R37">
            <v>168737284</v>
          </cell>
          <cell r="V37">
            <v>7896318</v>
          </cell>
          <cell r="X37">
            <v>-3438094.3000000007</v>
          </cell>
          <cell r="AB37">
            <v>-407947.19900000008</v>
          </cell>
          <cell r="AD37">
            <v>172787560.50099999</v>
          </cell>
          <cell r="AH37">
            <v>7842569</v>
          </cell>
          <cell r="AJ37">
            <v>-3550120.1999999993</v>
          </cell>
          <cell r="AN37">
            <v>-420853.52349999995</v>
          </cell>
          <cell r="AP37">
            <v>176659155.7775</v>
          </cell>
        </row>
        <row r="38">
          <cell r="A38">
            <v>0</v>
          </cell>
        </row>
        <row r="39">
          <cell r="A39">
            <v>0</v>
          </cell>
          <cell r="F39" t="str">
            <v>COLSTRIP</v>
          </cell>
        </row>
        <row r="40">
          <cell r="A40" t="str">
            <v xml:space="preserve">311.00 0103         </v>
          </cell>
          <cell r="B40">
            <v>103</v>
          </cell>
          <cell r="C40" t="str">
            <v>ProdTrans</v>
          </cell>
          <cell r="D40" t="str">
            <v xml:space="preserve">311.00 0103         </v>
          </cell>
          <cell r="E40">
            <v>311</v>
          </cell>
          <cell r="F40" t="str">
            <v>Structures and Improvements</v>
          </cell>
          <cell r="H40">
            <v>58963335.350000001</v>
          </cell>
          <cell r="J40">
            <v>-156452.87</v>
          </cell>
          <cell r="L40">
            <v>58806882.480000004</v>
          </cell>
          <cell r="N40">
            <v>-161315.34999999995</v>
          </cell>
          <cell r="P40">
            <v>58645567.130000003</v>
          </cell>
          <cell r="R40">
            <v>32403454</v>
          </cell>
          <cell r="T40">
            <v>1.38</v>
          </cell>
          <cell r="V40">
            <v>812615</v>
          </cell>
          <cell r="X40">
            <v>-156452.87</v>
          </cell>
          <cell r="Z40">
            <v>-30</v>
          </cell>
          <cell r="AB40">
            <v>-46935.860999999997</v>
          </cell>
          <cell r="AD40">
            <v>33012680.268999998</v>
          </cell>
          <cell r="AF40">
            <v>1.38</v>
          </cell>
          <cell r="AH40">
            <v>810422</v>
          </cell>
          <cell r="AJ40">
            <v>-161315.34999999995</v>
          </cell>
          <cell r="AL40">
            <v>-30</v>
          </cell>
          <cell r="AN40">
            <v>-48394.604999999981</v>
          </cell>
          <cell r="AP40">
            <v>33613392.313999996</v>
          </cell>
        </row>
        <row r="41">
          <cell r="A41" t="str">
            <v xml:space="preserve">312.00 0103         </v>
          </cell>
          <cell r="B41">
            <v>103</v>
          </cell>
          <cell r="C41" t="str">
            <v>ProdTrans</v>
          </cell>
          <cell r="D41" t="str">
            <v xml:space="preserve">312.00 0103         </v>
          </cell>
          <cell r="E41">
            <v>312</v>
          </cell>
          <cell r="F41" t="str">
            <v>Boiler Plant Equipment</v>
          </cell>
          <cell r="H41">
            <v>114250014.19</v>
          </cell>
          <cell r="J41">
            <v>-1328633.6600000001</v>
          </cell>
          <cell r="L41">
            <v>112921380.53</v>
          </cell>
          <cell r="N41">
            <v>-1367953.63</v>
          </cell>
          <cell r="P41">
            <v>111553426.90000001</v>
          </cell>
          <cell r="R41">
            <v>62967414</v>
          </cell>
          <cell r="T41">
            <v>1.5</v>
          </cell>
          <cell r="V41">
            <v>1703785</v>
          </cell>
          <cell r="X41">
            <v>-1328633.6600000001</v>
          </cell>
          <cell r="Z41">
            <v>-10</v>
          </cell>
          <cell r="AB41">
            <v>-132863.36600000001</v>
          </cell>
          <cell r="AD41">
            <v>63209701.974000007</v>
          </cell>
          <cell r="AF41">
            <v>1.5</v>
          </cell>
          <cell r="AH41">
            <v>1683561</v>
          </cell>
          <cell r="AJ41">
            <v>-1367953.63</v>
          </cell>
          <cell r="AL41">
            <v>-10</v>
          </cell>
          <cell r="AN41">
            <v>-136795.36299999998</v>
          </cell>
          <cell r="AP41">
            <v>63388513.981000006</v>
          </cell>
        </row>
        <row r="42">
          <cell r="A42" t="str">
            <v xml:space="preserve">314.00 0103         </v>
          </cell>
          <cell r="B42">
            <v>103</v>
          </cell>
          <cell r="C42" t="str">
            <v>ProdTrans</v>
          </cell>
          <cell r="D42" t="str">
            <v xml:space="preserve">314.00 0103         </v>
          </cell>
          <cell r="E42">
            <v>314</v>
          </cell>
          <cell r="F42" t="str">
            <v>Turbogenerator Units</v>
          </cell>
          <cell r="H42">
            <v>34705785.420000002</v>
          </cell>
          <cell r="J42">
            <v>-343330.44000000006</v>
          </cell>
          <cell r="L42">
            <v>34362454.980000004</v>
          </cell>
          <cell r="N42">
            <v>-356240.86000000016</v>
          </cell>
          <cell r="P42">
            <v>34006214.120000005</v>
          </cell>
          <cell r="R42">
            <v>14945002</v>
          </cell>
          <cell r="T42">
            <v>1.86</v>
          </cell>
          <cell r="V42">
            <v>642335</v>
          </cell>
          <cell r="X42">
            <v>-343330.44000000006</v>
          </cell>
          <cell r="Z42">
            <v>-15</v>
          </cell>
          <cell r="AB42">
            <v>-51499.566000000006</v>
          </cell>
          <cell r="AD42">
            <v>15192506.994000001</v>
          </cell>
          <cell r="AF42">
            <v>1.86</v>
          </cell>
          <cell r="AH42">
            <v>635829</v>
          </cell>
          <cell r="AJ42">
            <v>-356240.86000000016</v>
          </cell>
          <cell r="AL42">
            <v>-15</v>
          </cell>
          <cell r="AN42">
            <v>-53436.129000000023</v>
          </cell>
          <cell r="AP42">
            <v>15418659.005000001</v>
          </cell>
        </row>
        <row r="43">
          <cell r="A43" t="str">
            <v xml:space="preserve">315.00 0103         </v>
          </cell>
          <cell r="B43">
            <v>103</v>
          </cell>
          <cell r="C43" t="str">
            <v>ProdTrans</v>
          </cell>
          <cell r="D43" t="str">
            <v xml:space="preserve">315.00 0103         </v>
          </cell>
          <cell r="E43">
            <v>315</v>
          </cell>
          <cell r="F43" t="str">
            <v>Accessory Electric Equipment</v>
          </cell>
          <cell r="H43">
            <v>8949684.2100000009</v>
          </cell>
          <cell r="J43">
            <v>-27210.139999999996</v>
          </cell>
          <cell r="L43">
            <v>8922474.0700000003</v>
          </cell>
          <cell r="N43">
            <v>-28587.85</v>
          </cell>
          <cell r="P43">
            <v>8893886.2200000007</v>
          </cell>
          <cell r="R43">
            <v>5153507</v>
          </cell>
          <cell r="T43">
            <v>1.31</v>
          </cell>
          <cell r="V43">
            <v>117063</v>
          </cell>
          <cell r="X43">
            <v>-27210.139999999996</v>
          </cell>
          <cell r="Z43">
            <v>-10</v>
          </cell>
          <cell r="AB43">
            <v>-2721.0139999999997</v>
          </cell>
          <cell r="AD43">
            <v>5240638.8459999999</v>
          </cell>
          <cell r="AF43">
            <v>1.31</v>
          </cell>
          <cell r="AH43">
            <v>116697</v>
          </cell>
          <cell r="AJ43">
            <v>-28587.85</v>
          </cell>
          <cell r="AL43">
            <v>-10</v>
          </cell>
          <cell r="AN43">
            <v>-2858.7849999999999</v>
          </cell>
          <cell r="AP43">
            <v>5325889.2110000001</v>
          </cell>
        </row>
        <row r="44">
          <cell r="A44" t="str">
            <v xml:space="preserve">316.00 0103         </v>
          </cell>
          <cell r="B44">
            <v>103</v>
          </cell>
          <cell r="C44" t="str">
            <v>ProdTrans</v>
          </cell>
          <cell r="D44" t="str">
            <v xml:space="preserve">316.00 0103         </v>
          </cell>
          <cell r="E44">
            <v>316</v>
          </cell>
          <cell r="F44" t="str">
            <v>Miscellaneous Power Plant Equipment</v>
          </cell>
          <cell r="H44">
            <v>2203473.2799999998</v>
          </cell>
          <cell r="J44">
            <v>-39469.180000000015</v>
          </cell>
          <cell r="L44">
            <v>2164004.0999999996</v>
          </cell>
          <cell r="N44">
            <v>-39469.180000000015</v>
          </cell>
          <cell r="P44">
            <v>2124534.9199999995</v>
          </cell>
          <cell r="R44">
            <v>1034382</v>
          </cell>
          <cell r="T44">
            <v>1.85</v>
          </cell>
          <cell r="V44">
            <v>40399</v>
          </cell>
          <cell r="X44">
            <v>-39469.180000000015</v>
          </cell>
          <cell r="Z44">
            <v>-10</v>
          </cell>
          <cell r="AB44">
            <v>-3946.9180000000015</v>
          </cell>
          <cell r="AD44">
            <v>1031364.902</v>
          </cell>
          <cell r="AF44">
            <v>1.85</v>
          </cell>
          <cell r="AH44">
            <v>39669</v>
          </cell>
          <cell r="AJ44">
            <v>-39469.180000000015</v>
          </cell>
          <cell r="AL44">
            <v>-10</v>
          </cell>
          <cell r="AN44">
            <v>-3946.9180000000015</v>
          </cell>
          <cell r="AP44">
            <v>1027617.804</v>
          </cell>
        </row>
        <row r="45">
          <cell r="A45">
            <v>0</v>
          </cell>
          <cell r="F45" t="str">
            <v>TOTAL COLSTRIP</v>
          </cell>
          <cell r="H45">
            <v>219072292.44999999</v>
          </cell>
          <cell r="J45">
            <v>-1895096.29</v>
          </cell>
          <cell r="L45">
            <v>217177196.16</v>
          </cell>
          <cell r="N45">
            <v>-1953566.8699999999</v>
          </cell>
          <cell r="P45">
            <v>215223629.28999999</v>
          </cell>
          <cell r="R45">
            <v>116503759</v>
          </cell>
          <cell r="V45">
            <v>3316197</v>
          </cell>
          <cell r="X45">
            <v>-1895096.29</v>
          </cell>
          <cell r="AB45">
            <v>-237966.72500000001</v>
          </cell>
          <cell r="AD45">
            <v>117686892.985</v>
          </cell>
          <cell r="AH45">
            <v>3286178</v>
          </cell>
          <cell r="AJ45">
            <v>-1953566.8699999999</v>
          </cell>
          <cell r="AN45">
            <v>-245431.8</v>
          </cell>
          <cell r="AP45">
            <v>118774072.315</v>
          </cell>
        </row>
        <row r="46">
          <cell r="A46">
            <v>0</v>
          </cell>
        </row>
        <row r="47">
          <cell r="A47">
            <v>0</v>
          </cell>
          <cell r="F47" t="str">
            <v>CRAIG</v>
          </cell>
        </row>
        <row r="48">
          <cell r="A48" t="str">
            <v xml:space="preserve">311.00 0104         </v>
          </cell>
          <cell r="B48">
            <v>104</v>
          </cell>
          <cell r="C48" t="str">
            <v>ProdTrans</v>
          </cell>
          <cell r="D48" t="str">
            <v xml:space="preserve">311.00 0104         </v>
          </cell>
          <cell r="E48">
            <v>311</v>
          </cell>
          <cell r="F48" t="str">
            <v>Structures and Improvements</v>
          </cell>
          <cell r="H48">
            <v>36736993.539999999</v>
          </cell>
          <cell r="J48">
            <v>-114694.22000000004</v>
          </cell>
          <cell r="L48">
            <v>36622299.32</v>
          </cell>
          <cell r="N48">
            <v>-118139.12</v>
          </cell>
          <cell r="P48">
            <v>36504160.200000003</v>
          </cell>
          <cell r="R48">
            <v>21837142</v>
          </cell>
          <cell r="T48">
            <v>2.0299999999999998</v>
          </cell>
          <cell r="V48">
            <v>744597</v>
          </cell>
          <cell r="X48">
            <v>-114694.22000000004</v>
          </cell>
          <cell r="Z48">
            <v>-30</v>
          </cell>
          <cell r="AB48">
            <v>-34408.266000000018</v>
          </cell>
          <cell r="AD48">
            <v>22432636.514000002</v>
          </cell>
          <cell r="AF48">
            <v>2.0299999999999998</v>
          </cell>
          <cell r="AH48">
            <v>742234</v>
          </cell>
          <cell r="AJ48">
            <v>-118139.12</v>
          </cell>
          <cell r="AL48">
            <v>-30</v>
          </cell>
          <cell r="AN48">
            <v>-35441.735999999997</v>
          </cell>
          <cell r="AP48">
            <v>23021289.658</v>
          </cell>
        </row>
        <row r="49">
          <cell r="A49" t="str">
            <v xml:space="preserve">312.00 0104         </v>
          </cell>
          <cell r="B49">
            <v>104</v>
          </cell>
          <cell r="C49" t="str">
            <v>ProdTrans</v>
          </cell>
          <cell r="D49" t="str">
            <v xml:space="preserve">312.00 0104         </v>
          </cell>
          <cell r="E49">
            <v>312</v>
          </cell>
          <cell r="F49" t="str">
            <v>Boiler Plant Equipment</v>
          </cell>
          <cell r="H49">
            <v>93178559.280000001</v>
          </cell>
          <cell r="J49">
            <v>-972100.15999999992</v>
          </cell>
          <cell r="L49">
            <v>92206459.120000005</v>
          </cell>
          <cell r="N49">
            <v>-995138.40000000014</v>
          </cell>
          <cell r="P49">
            <v>91211320.719999999</v>
          </cell>
          <cell r="R49">
            <v>45033353</v>
          </cell>
          <cell r="T49">
            <v>2.4500000000000002</v>
          </cell>
          <cell r="V49">
            <v>2270966</v>
          </cell>
          <cell r="X49">
            <v>-972100.15999999992</v>
          </cell>
          <cell r="Z49">
            <v>-10</v>
          </cell>
          <cell r="AB49">
            <v>-97210.016000000003</v>
          </cell>
          <cell r="AD49">
            <v>46235008.824000001</v>
          </cell>
          <cell r="AF49">
            <v>2.4500000000000002</v>
          </cell>
          <cell r="AH49">
            <v>2246868</v>
          </cell>
          <cell r="AJ49">
            <v>-995138.40000000014</v>
          </cell>
          <cell r="AL49">
            <v>-10</v>
          </cell>
          <cell r="AN49">
            <v>-99513.840000000026</v>
          </cell>
          <cell r="AP49">
            <v>47387224.583999999</v>
          </cell>
        </row>
        <row r="50">
          <cell r="A50" t="str">
            <v xml:space="preserve">314.00 0104         </v>
          </cell>
          <cell r="B50">
            <v>104</v>
          </cell>
          <cell r="C50" t="str">
            <v>ProdTrans</v>
          </cell>
          <cell r="D50" t="str">
            <v xml:space="preserve">314.00 0104         </v>
          </cell>
          <cell r="E50">
            <v>314</v>
          </cell>
          <cell r="F50" t="str">
            <v>Turbogenerator Units</v>
          </cell>
          <cell r="H50">
            <v>26345535.329999998</v>
          </cell>
          <cell r="J50">
            <v>-276711.86</v>
          </cell>
          <cell r="L50">
            <v>26068823.469999999</v>
          </cell>
          <cell r="N50">
            <v>-281214.65999999997</v>
          </cell>
          <cell r="P50">
            <v>25787608.809999999</v>
          </cell>
          <cell r="R50">
            <v>10376414</v>
          </cell>
          <cell r="T50">
            <v>2.4</v>
          </cell>
          <cell r="V50">
            <v>628972</v>
          </cell>
          <cell r="X50">
            <v>-276711.86</v>
          </cell>
          <cell r="Z50">
            <v>-15</v>
          </cell>
          <cell r="AB50">
            <v>-41506.779000000002</v>
          </cell>
          <cell r="AD50">
            <v>10687167.361000001</v>
          </cell>
          <cell r="AF50">
            <v>2.4</v>
          </cell>
          <cell r="AH50">
            <v>622277</v>
          </cell>
          <cell r="AJ50">
            <v>-281214.65999999997</v>
          </cell>
          <cell r="AL50">
            <v>-15</v>
          </cell>
          <cell r="AN50">
            <v>-42182.198999999993</v>
          </cell>
          <cell r="AP50">
            <v>10986047.502000002</v>
          </cell>
        </row>
        <row r="51">
          <cell r="A51" t="str">
            <v xml:space="preserve">315.00 0104         </v>
          </cell>
          <cell r="B51">
            <v>104</v>
          </cell>
          <cell r="C51" t="str">
            <v>ProdTrans</v>
          </cell>
          <cell r="D51" t="str">
            <v xml:space="preserve">315.00 0104         </v>
          </cell>
          <cell r="E51">
            <v>315</v>
          </cell>
          <cell r="F51" t="str">
            <v>Accessory Electric Equipment</v>
          </cell>
          <cell r="H51">
            <v>16876687.699999999</v>
          </cell>
          <cell r="J51">
            <v>-64810.159999999989</v>
          </cell>
          <cell r="L51">
            <v>16811877.539999999</v>
          </cell>
          <cell r="N51">
            <v>-67567.77999999997</v>
          </cell>
          <cell r="P51">
            <v>16744309.76</v>
          </cell>
          <cell r="R51">
            <v>10257023</v>
          </cell>
          <cell r="T51">
            <v>1.96</v>
          </cell>
          <cell r="V51">
            <v>330148</v>
          </cell>
          <cell r="X51">
            <v>-64810.159999999989</v>
          </cell>
          <cell r="Z51">
            <v>-10</v>
          </cell>
          <cell r="AB51">
            <v>-6481.0159999999987</v>
          </cell>
          <cell r="AD51">
            <v>10515879.823999999</v>
          </cell>
          <cell r="AF51">
            <v>1.96</v>
          </cell>
          <cell r="AH51">
            <v>328851</v>
          </cell>
          <cell r="AJ51">
            <v>-67567.77999999997</v>
          </cell>
          <cell r="AL51">
            <v>-10</v>
          </cell>
          <cell r="AN51">
            <v>-6756.7779999999966</v>
          </cell>
          <cell r="AP51">
            <v>10770406.265999999</v>
          </cell>
        </row>
        <row r="52">
          <cell r="A52" t="str">
            <v xml:space="preserve">316.00 0104         </v>
          </cell>
          <cell r="B52">
            <v>104</v>
          </cell>
          <cell r="C52" t="str">
            <v>ProdTrans</v>
          </cell>
          <cell r="D52" t="str">
            <v xml:space="preserve">316.00 0104         </v>
          </cell>
          <cell r="E52">
            <v>316</v>
          </cell>
          <cell r="F52" t="str">
            <v>Miscellaneous Power Plant Equipment</v>
          </cell>
          <cell r="H52">
            <v>1714396.36</v>
          </cell>
          <cell r="J52">
            <v>-34192.159999999996</v>
          </cell>
          <cell r="L52">
            <v>1680204.2000000002</v>
          </cell>
          <cell r="N52">
            <v>-34192.159999999996</v>
          </cell>
          <cell r="P52">
            <v>1646012.0400000003</v>
          </cell>
          <cell r="R52">
            <v>896624</v>
          </cell>
          <cell r="T52">
            <v>2.42</v>
          </cell>
          <cell r="V52">
            <v>41075</v>
          </cell>
          <cell r="X52">
            <v>-34192.159999999996</v>
          </cell>
          <cell r="Z52">
            <v>-10</v>
          </cell>
          <cell r="AB52">
            <v>-3419.2159999999999</v>
          </cell>
          <cell r="AD52">
            <v>900087.62399999995</v>
          </cell>
          <cell r="AF52">
            <v>2.42</v>
          </cell>
          <cell r="AH52">
            <v>40247</v>
          </cell>
          <cell r="AJ52">
            <v>-34192.159999999996</v>
          </cell>
          <cell r="AL52">
            <v>-10</v>
          </cell>
          <cell r="AN52">
            <v>-3419.2159999999999</v>
          </cell>
          <cell r="AP52">
            <v>902723.24799999991</v>
          </cell>
        </row>
        <row r="53">
          <cell r="A53">
            <v>0</v>
          </cell>
          <cell r="F53" t="str">
            <v>TOTAL CRAIG</v>
          </cell>
          <cell r="H53">
            <v>174852172.20999998</v>
          </cell>
          <cell r="J53">
            <v>-1462508.5599999996</v>
          </cell>
          <cell r="L53">
            <v>173389663.64999998</v>
          </cell>
          <cell r="N53">
            <v>-1496252.1199999999</v>
          </cell>
          <cell r="P53">
            <v>171893411.52999997</v>
          </cell>
          <cell r="R53">
            <v>88400556</v>
          </cell>
          <cell r="V53">
            <v>4015758</v>
          </cell>
          <cell r="X53">
            <v>-1462508.5599999996</v>
          </cell>
          <cell r="AB53">
            <v>-183025.29300000001</v>
          </cell>
          <cell r="AD53">
            <v>90770780.147</v>
          </cell>
          <cell r="AH53">
            <v>3980477</v>
          </cell>
          <cell r="AJ53">
            <v>-1496252.1199999999</v>
          </cell>
          <cell r="AN53">
            <v>-187313.769</v>
          </cell>
          <cell r="AP53">
            <v>93067691.258000001</v>
          </cell>
        </row>
        <row r="54">
          <cell r="A54">
            <v>0</v>
          </cell>
        </row>
        <row r="55">
          <cell r="A55">
            <v>0</v>
          </cell>
          <cell r="F55" t="str">
            <v>DAVE JOHNSTON</v>
          </cell>
        </row>
        <row r="56">
          <cell r="A56" t="str">
            <v xml:space="preserve">310.20 0105         </v>
          </cell>
          <cell r="B56">
            <v>105</v>
          </cell>
          <cell r="C56" t="str">
            <v>ProdTrans</v>
          </cell>
          <cell r="D56" t="str">
            <v xml:space="preserve">310.20 0105         </v>
          </cell>
          <cell r="E56">
            <v>310.2</v>
          </cell>
          <cell r="F56" t="str">
            <v>Land Rights</v>
          </cell>
          <cell r="H56">
            <v>99970.26</v>
          </cell>
          <cell r="J56">
            <v>0</v>
          </cell>
          <cell r="L56">
            <v>99970.26</v>
          </cell>
          <cell r="N56">
            <v>0</v>
          </cell>
          <cell r="P56">
            <v>99970.26</v>
          </cell>
          <cell r="R56">
            <v>63605</v>
          </cell>
          <cell r="T56">
            <v>1.77</v>
          </cell>
          <cell r="V56">
            <v>1769</v>
          </cell>
          <cell r="X56">
            <v>0</v>
          </cell>
          <cell r="Z56">
            <v>0</v>
          </cell>
          <cell r="AB56">
            <v>0</v>
          </cell>
          <cell r="AD56">
            <v>65374</v>
          </cell>
          <cell r="AF56">
            <v>1.77</v>
          </cell>
          <cell r="AH56">
            <v>1769</v>
          </cell>
          <cell r="AJ56">
            <v>0</v>
          </cell>
          <cell r="AL56">
            <v>0</v>
          </cell>
          <cell r="AN56">
            <v>0</v>
          </cell>
          <cell r="AP56">
            <v>67143</v>
          </cell>
        </row>
        <row r="57">
          <cell r="A57" t="str">
            <v xml:space="preserve">311.00 0105         </v>
          </cell>
          <cell r="B57">
            <v>105</v>
          </cell>
          <cell r="C57" t="str">
            <v>ProdTrans</v>
          </cell>
          <cell r="D57" t="str">
            <v xml:space="preserve">311.00 0105         </v>
          </cell>
          <cell r="E57">
            <v>311</v>
          </cell>
          <cell r="F57" t="str">
            <v>Structures and Improvements</v>
          </cell>
          <cell r="H57">
            <v>138592968.06</v>
          </cell>
          <cell r="J57">
            <v>-238106.46999999997</v>
          </cell>
          <cell r="L57">
            <v>138354861.59</v>
          </cell>
          <cell r="N57">
            <v>-246160.03</v>
          </cell>
          <cell r="P57">
            <v>138108701.56</v>
          </cell>
          <cell r="R57">
            <v>33274404</v>
          </cell>
          <cell r="T57">
            <v>2.77</v>
          </cell>
          <cell r="V57">
            <v>3835727</v>
          </cell>
          <cell r="X57">
            <v>-238106.46999999997</v>
          </cell>
          <cell r="Z57">
            <v>-30</v>
          </cell>
          <cell r="AB57">
            <v>-71431.940999999992</v>
          </cell>
          <cell r="AD57">
            <v>36800592.589000002</v>
          </cell>
          <cell r="AF57">
            <v>2.77</v>
          </cell>
          <cell r="AH57">
            <v>3829020</v>
          </cell>
          <cell r="AJ57">
            <v>-246160.03</v>
          </cell>
          <cell r="AL57">
            <v>-30</v>
          </cell>
          <cell r="AN57">
            <v>-73848.009000000005</v>
          </cell>
          <cell r="AP57">
            <v>40309604.549999997</v>
          </cell>
        </row>
        <row r="58">
          <cell r="A58" t="str">
            <v xml:space="preserve">312.00 0105         </v>
          </cell>
          <cell r="B58">
            <v>105</v>
          </cell>
          <cell r="C58" t="str">
            <v>ProdTrans</v>
          </cell>
          <cell r="D58" t="str">
            <v xml:space="preserve">312.00 0105         </v>
          </cell>
          <cell r="E58">
            <v>312</v>
          </cell>
          <cell r="F58" t="str">
            <v>Boiler Plant Equipment</v>
          </cell>
          <cell r="H58">
            <v>575213448.22000003</v>
          </cell>
          <cell r="J58">
            <v>-2870894.9199999995</v>
          </cell>
          <cell r="L58">
            <v>572342553.30000007</v>
          </cell>
          <cell r="N58">
            <v>-3017942.85</v>
          </cell>
          <cell r="P58">
            <v>569324610.45000005</v>
          </cell>
          <cell r="R58">
            <v>153351223</v>
          </cell>
          <cell r="T58">
            <v>2.88</v>
          </cell>
          <cell r="V58">
            <v>16524806</v>
          </cell>
          <cell r="X58">
            <v>-2870894.9199999995</v>
          </cell>
          <cell r="Z58">
            <v>-10</v>
          </cell>
          <cell r="AB58">
            <v>-287089.49199999997</v>
          </cell>
          <cell r="AD58">
            <v>166718044.588</v>
          </cell>
          <cell r="AF58">
            <v>2.88</v>
          </cell>
          <cell r="AH58">
            <v>16440007</v>
          </cell>
          <cell r="AJ58">
            <v>-3017942.85</v>
          </cell>
          <cell r="AL58">
            <v>-10</v>
          </cell>
          <cell r="AN58">
            <v>-301794.28499999997</v>
          </cell>
          <cell r="AP58">
            <v>179838314.45300001</v>
          </cell>
        </row>
        <row r="59">
          <cell r="A59" t="str">
            <v xml:space="preserve">314.00 0105         </v>
          </cell>
          <cell r="B59">
            <v>105</v>
          </cell>
          <cell r="C59" t="str">
            <v>ProdTrans</v>
          </cell>
          <cell r="D59" t="str">
            <v xml:space="preserve">314.00 0105         </v>
          </cell>
          <cell r="E59">
            <v>314</v>
          </cell>
          <cell r="F59" t="str">
            <v>Turbogenerator Units</v>
          </cell>
          <cell r="H59">
            <v>91968161.640000001</v>
          </cell>
          <cell r="J59">
            <v>-864714.89</v>
          </cell>
          <cell r="L59">
            <v>91103446.75</v>
          </cell>
          <cell r="N59">
            <v>-890853.53999999992</v>
          </cell>
          <cell r="P59">
            <v>90212593.209999993</v>
          </cell>
          <cell r="R59">
            <v>36805513</v>
          </cell>
          <cell r="T59">
            <v>2.87</v>
          </cell>
          <cell r="V59">
            <v>2627078</v>
          </cell>
          <cell r="X59">
            <v>-864714.89</v>
          </cell>
          <cell r="Z59">
            <v>-15</v>
          </cell>
          <cell r="AB59">
            <v>-129707.2335</v>
          </cell>
          <cell r="AD59">
            <v>38438168.876500003</v>
          </cell>
          <cell r="AF59">
            <v>2.87</v>
          </cell>
          <cell r="AH59">
            <v>2601885</v>
          </cell>
          <cell r="AJ59">
            <v>-890853.53999999992</v>
          </cell>
          <cell r="AL59">
            <v>-15</v>
          </cell>
          <cell r="AN59">
            <v>-133628.03099999999</v>
          </cell>
          <cell r="AP59">
            <v>40015572.305500001</v>
          </cell>
        </row>
        <row r="60">
          <cell r="A60" t="str">
            <v xml:space="preserve">315.00 0105         </v>
          </cell>
          <cell r="B60">
            <v>105</v>
          </cell>
          <cell r="C60" t="str">
            <v>ProdTrans</v>
          </cell>
          <cell r="D60" t="str">
            <v xml:space="preserve">315.00 0105         </v>
          </cell>
          <cell r="E60">
            <v>315</v>
          </cell>
          <cell r="F60" t="str">
            <v>Accessory Electric Equipment</v>
          </cell>
          <cell r="H60">
            <v>53047376.119999997</v>
          </cell>
          <cell r="J60">
            <v>-107681.62999999998</v>
          </cell>
          <cell r="L60">
            <v>52939694.489999995</v>
          </cell>
          <cell r="N60">
            <v>-112573.86999999997</v>
          </cell>
          <cell r="P60">
            <v>52827120.619999997</v>
          </cell>
          <cell r="R60">
            <v>12322395</v>
          </cell>
          <cell r="T60">
            <v>2.2400000000000002</v>
          </cell>
          <cell r="V60">
            <v>1187055</v>
          </cell>
          <cell r="X60">
            <v>-107681.62999999998</v>
          </cell>
          <cell r="Z60">
            <v>-10</v>
          </cell>
          <cell r="AB60">
            <v>-10768.162999999999</v>
          </cell>
          <cell r="AD60">
            <v>13391000.206999999</v>
          </cell>
          <cell r="AF60">
            <v>2.2400000000000002</v>
          </cell>
          <cell r="AH60">
            <v>1184588</v>
          </cell>
          <cell r="AJ60">
            <v>-112573.86999999997</v>
          </cell>
          <cell r="AL60">
            <v>-10</v>
          </cell>
          <cell r="AN60">
            <v>-11257.386999999997</v>
          </cell>
          <cell r="AP60">
            <v>14451756.949999999</v>
          </cell>
        </row>
        <row r="61">
          <cell r="A61" t="str">
            <v xml:space="preserve">316.00 0105         </v>
          </cell>
          <cell r="B61">
            <v>105</v>
          </cell>
          <cell r="C61" t="str">
            <v>ProdTrans</v>
          </cell>
          <cell r="D61" t="str">
            <v xml:space="preserve">316.00 0105         </v>
          </cell>
          <cell r="E61">
            <v>316</v>
          </cell>
          <cell r="F61" t="str">
            <v>Miscellaneous Power Plant Equipment</v>
          </cell>
          <cell r="H61">
            <v>8457617.3599999994</v>
          </cell>
          <cell r="J61">
            <v>-116457.26000000001</v>
          </cell>
          <cell r="L61">
            <v>8341160.0999999996</v>
          </cell>
          <cell r="N61">
            <v>-116457.26000000001</v>
          </cell>
          <cell r="P61">
            <v>8224702.8399999999</v>
          </cell>
          <cell r="R61">
            <v>1742727</v>
          </cell>
          <cell r="T61">
            <v>4.88</v>
          </cell>
          <cell r="V61">
            <v>409890</v>
          </cell>
          <cell r="X61">
            <v>-116457.26000000001</v>
          </cell>
          <cell r="Z61">
            <v>-10</v>
          </cell>
          <cell r="AB61">
            <v>-11645.726000000001</v>
          </cell>
          <cell r="AD61">
            <v>2024514.014</v>
          </cell>
          <cell r="AF61">
            <v>4.88</v>
          </cell>
          <cell r="AH61">
            <v>404207</v>
          </cell>
          <cell r="AJ61">
            <v>-116457.26000000001</v>
          </cell>
          <cell r="AL61">
            <v>-10</v>
          </cell>
          <cell r="AN61">
            <v>-11645.726000000001</v>
          </cell>
          <cell r="AP61">
            <v>2300618.0279999999</v>
          </cell>
        </row>
        <row r="62">
          <cell r="A62">
            <v>0</v>
          </cell>
          <cell r="F62" t="str">
            <v>TOTAL DAVE JOHNSTON</v>
          </cell>
          <cell r="H62">
            <v>867379541.65999997</v>
          </cell>
          <cell r="J62">
            <v>-4197855.17</v>
          </cell>
          <cell r="L62">
            <v>863181686.49000013</v>
          </cell>
          <cell r="N62">
            <v>-4383987.55</v>
          </cell>
          <cell r="P62">
            <v>858797698.94000006</v>
          </cell>
          <cell r="R62">
            <v>237559867</v>
          </cell>
          <cell r="V62">
            <v>24586325</v>
          </cell>
          <cell r="X62">
            <v>-4197855.17</v>
          </cell>
          <cell r="AB62">
            <v>-510642.55549999996</v>
          </cell>
          <cell r="AD62">
            <v>257437694.27449998</v>
          </cell>
          <cell r="AH62">
            <v>24461476</v>
          </cell>
          <cell r="AJ62">
            <v>-4383987.55</v>
          </cell>
          <cell r="AN62">
            <v>-532173.43799999997</v>
          </cell>
          <cell r="AP62">
            <v>276983009.28650004</v>
          </cell>
        </row>
        <row r="63">
          <cell r="A63">
            <v>0</v>
          </cell>
        </row>
        <row r="64">
          <cell r="A64">
            <v>0</v>
          </cell>
          <cell r="F64" t="str">
            <v>GADSBY</v>
          </cell>
        </row>
        <row r="65">
          <cell r="A65" t="str">
            <v xml:space="preserve">311.00 0106         </v>
          </cell>
          <cell r="B65">
            <v>106</v>
          </cell>
          <cell r="C65" t="str">
            <v>ProdTrans</v>
          </cell>
          <cell r="D65" t="str">
            <v xml:space="preserve">311.00 0106         </v>
          </cell>
          <cell r="E65">
            <v>311</v>
          </cell>
          <cell r="F65" t="str">
            <v>Structures and Improvements</v>
          </cell>
          <cell r="H65">
            <v>15268515.08</v>
          </cell>
          <cell r="J65">
            <v>-60189.56</v>
          </cell>
          <cell r="L65">
            <v>15208325.52</v>
          </cell>
          <cell r="N65">
            <v>-61847.72</v>
          </cell>
          <cell r="P65">
            <v>15146477.799999999</v>
          </cell>
          <cell r="R65">
            <v>15723548</v>
          </cell>
          <cell r="T65">
            <v>1.28</v>
          </cell>
          <cell r="V65">
            <v>195052</v>
          </cell>
          <cell r="X65">
            <v>-60189.56</v>
          </cell>
          <cell r="Z65">
            <v>-30</v>
          </cell>
          <cell r="AB65">
            <v>-18056.867999999999</v>
          </cell>
          <cell r="AD65">
            <v>15840353.571999999</v>
          </cell>
          <cell r="AF65">
            <v>1.28</v>
          </cell>
          <cell r="AH65">
            <v>194271</v>
          </cell>
          <cell r="AJ65">
            <v>-61847.72</v>
          </cell>
          <cell r="AL65">
            <v>-30</v>
          </cell>
          <cell r="AN65">
            <v>-18554.316000000003</v>
          </cell>
          <cell r="AP65">
            <v>15954222.535999998</v>
          </cell>
        </row>
        <row r="66">
          <cell r="A66" t="str">
            <v xml:space="preserve">312.00 0106         </v>
          </cell>
          <cell r="B66">
            <v>106</v>
          </cell>
          <cell r="C66" t="str">
            <v>ProdTrans</v>
          </cell>
          <cell r="D66" t="str">
            <v xml:space="preserve">312.00 0106         </v>
          </cell>
          <cell r="E66">
            <v>312</v>
          </cell>
          <cell r="F66" t="str">
            <v>Boiler Plant Equipment</v>
          </cell>
          <cell r="H66">
            <v>37464585.539999999</v>
          </cell>
          <cell r="J66">
            <v>-510562.20999999985</v>
          </cell>
          <cell r="L66">
            <v>36954023.329999998</v>
          </cell>
          <cell r="N66">
            <v>-518044.40999999986</v>
          </cell>
          <cell r="P66">
            <v>36435978.920000002</v>
          </cell>
          <cell r="R66">
            <v>38411429</v>
          </cell>
          <cell r="T66">
            <v>1.36</v>
          </cell>
          <cell r="V66">
            <v>506047</v>
          </cell>
          <cell r="X66">
            <v>-510562.20999999985</v>
          </cell>
          <cell r="Z66">
            <v>-10</v>
          </cell>
          <cell r="AB66">
            <v>-51056.22099999999</v>
          </cell>
          <cell r="AD66">
            <v>38355857.568999998</v>
          </cell>
          <cell r="AF66">
            <v>1.36</v>
          </cell>
          <cell r="AH66">
            <v>499052</v>
          </cell>
          <cell r="AJ66">
            <v>-518044.40999999986</v>
          </cell>
          <cell r="AL66">
            <v>-10</v>
          </cell>
          <cell r="AN66">
            <v>-51804.440999999984</v>
          </cell>
          <cell r="AP66">
            <v>38285060.718000002</v>
          </cell>
        </row>
        <row r="67">
          <cell r="A67" t="str">
            <v xml:space="preserve">314.00 0106         </v>
          </cell>
          <cell r="B67">
            <v>106</v>
          </cell>
          <cell r="C67" t="str">
            <v>ProdTrans</v>
          </cell>
          <cell r="D67" t="str">
            <v xml:space="preserve">314.00 0106         </v>
          </cell>
          <cell r="E67">
            <v>314</v>
          </cell>
          <cell r="F67" t="str">
            <v>Turbogenerator Units</v>
          </cell>
          <cell r="H67">
            <v>18863810.73</v>
          </cell>
          <cell r="J67">
            <v>-351563.44999999995</v>
          </cell>
          <cell r="L67">
            <v>18512247.280000001</v>
          </cell>
          <cell r="N67">
            <v>-351701.93</v>
          </cell>
          <cell r="P67">
            <v>18160545.350000001</v>
          </cell>
          <cell r="R67">
            <v>19218312</v>
          </cell>
          <cell r="T67">
            <v>1.07</v>
          </cell>
          <cell r="V67">
            <v>199962</v>
          </cell>
          <cell r="X67">
            <v>-351563.44999999995</v>
          </cell>
          <cell r="Z67">
            <v>-15</v>
          </cell>
          <cell r="AB67">
            <v>-52734.517499999987</v>
          </cell>
          <cell r="AD67">
            <v>19013976.032500003</v>
          </cell>
          <cell r="AF67">
            <v>1.07</v>
          </cell>
          <cell r="AH67">
            <v>196199</v>
          </cell>
          <cell r="AJ67">
            <v>-351701.93</v>
          </cell>
          <cell r="AL67">
            <v>-15</v>
          </cell>
          <cell r="AN67">
            <v>-52755.289499999999</v>
          </cell>
          <cell r="AP67">
            <v>18805717.813000001</v>
          </cell>
        </row>
        <row r="68">
          <cell r="A68" t="str">
            <v xml:space="preserve">315.00 0106         </v>
          </cell>
          <cell r="B68">
            <v>106</v>
          </cell>
          <cell r="C68" t="str">
            <v>ProdTrans</v>
          </cell>
          <cell r="D68" t="str">
            <v xml:space="preserve">315.00 0106         </v>
          </cell>
          <cell r="E68">
            <v>315</v>
          </cell>
          <cell r="F68" t="str">
            <v>Accessory Electric Equipment</v>
          </cell>
          <cell r="H68">
            <v>7862653.5800000001</v>
          </cell>
          <cell r="J68">
            <v>-42519.92000000002</v>
          </cell>
          <cell r="L68">
            <v>7820133.6600000001</v>
          </cell>
          <cell r="N68">
            <v>-44114.3</v>
          </cell>
          <cell r="P68">
            <v>7776019.3600000003</v>
          </cell>
          <cell r="R68">
            <v>6383412</v>
          </cell>
          <cell r="T68">
            <v>0.97</v>
          </cell>
          <cell r="V68">
            <v>76062</v>
          </cell>
          <cell r="X68">
            <v>-42519.92000000002</v>
          </cell>
          <cell r="Z68">
            <v>-10</v>
          </cell>
          <cell r="AB68">
            <v>-4251.992000000002</v>
          </cell>
          <cell r="AD68">
            <v>6412702.0880000005</v>
          </cell>
          <cell r="AF68">
            <v>0.97</v>
          </cell>
          <cell r="AH68">
            <v>75641</v>
          </cell>
          <cell r="AJ68">
            <v>-44114.3</v>
          </cell>
          <cell r="AL68">
            <v>-10</v>
          </cell>
          <cell r="AN68">
            <v>-4411.43</v>
          </cell>
          <cell r="AP68">
            <v>6439817.3580000009</v>
          </cell>
        </row>
        <row r="69">
          <cell r="A69" t="str">
            <v xml:space="preserve">316.00 0106         </v>
          </cell>
          <cell r="B69">
            <v>106</v>
          </cell>
          <cell r="C69" t="str">
            <v>ProdTrans</v>
          </cell>
          <cell r="D69" t="str">
            <v xml:space="preserve">316.00 0106         </v>
          </cell>
          <cell r="E69">
            <v>316</v>
          </cell>
          <cell r="F69" t="str">
            <v>Miscellaneous Power Plant Equipment</v>
          </cell>
          <cell r="H69">
            <v>457978.74</v>
          </cell>
          <cell r="J69">
            <v>-9530.14</v>
          </cell>
          <cell r="L69">
            <v>448448.6</v>
          </cell>
          <cell r="N69">
            <v>-9530.14</v>
          </cell>
          <cell r="P69">
            <v>438918.45999999996</v>
          </cell>
          <cell r="R69">
            <v>400569</v>
          </cell>
          <cell r="T69">
            <v>3.08</v>
          </cell>
          <cell r="V69">
            <v>13959</v>
          </cell>
          <cell r="X69">
            <v>-9530.14</v>
          </cell>
          <cell r="Z69">
            <v>-10</v>
          </cell>
          <cell r="AB69">
            <v>-953.0139999999999</v>
          </cell>
          <cell r="AD69">
            <v>404044.84599999996</v>
          </cell>
          <cell r="AF69">
            <v>3.08</v>
          </cell>
          <cell r="AH69">
            <v>13665</v>
          </cell>
          <cell r="AJ69">
            <v>-9530.14</v>
          </cell>
          <cell r="AL69">
            <v>-10</v>
          </cell>
          <cell r="AN69">
            <v>-953.0139999999999</v>
          </cell>
          <cell r="AP69">
            <v>407226.69199999992</v>
          </cell>
        </row>
        <row r="70">
          <cell r="A70">
            <v>0</v>
          </cell>
          <cell r="F70" t="str">
            <v>TOTAL GADSBY</v>
          </cell>
          <cell r="H70">
            <v>79917543.669999987</v>
          </cell>
          <cell r="J70">
            <v>-974365.2799999998</v>
          </cell>
          <cell r="L70">
            <v>78943178.389999986</v>
          </cell>
          <cell r="N70">
            <v>-985238.49999999988</v>
          </cell>
          <cell r="P70">
            <v>77957939.889999986</v>
          </cell>
          <cell r="R70">
            <v>80137270</v>
          </cell>
          <cell r="V70">
            <v>991082</v>
          </cell>
          <cell r="X70">
            <v>-974365.2799999998</v>
          </cell>
          <cell r="AB70">
            <v>-127052.61249999997</v>
          </cell>
          <cell r="AD70">
            <v>80026934.107500002</v>
          </cell>
          <cell r="AH70">
            <v>978828</v>
          </cell>
          <cell r="AJ70">
            <v>-985238.49999999988</v>
          </cell>
          <cell r="AN70">
            <v>-128478.49049999999</v>
          </cell>
          <cell r="AP70">
            <v>79892045.116999999</v>
          </cell>
        </row>
        <row r="71">
          <cell r="A71">
            <v>0</v>
          </cell>
        </row>
        <row r="72">
          <cell r="A72">
            <v>0</v>
          </cell>
          <cell r="F72" t="str">
            <v>HAYDEN</v>
          </cell>
        </row>
        <row r="73">
          <cell r="A73" t="str">
            <v xml:space="preserve">311.00 0107         </v>
          </cell>
          <cell r="B73">
            <v>107</v>
          </cell>
          <cell r="C73" t="str">
            <v>ProdTrans</v>
          </cell>
          <cell r="D73" t="str">
            <v xml:space="preserve">311.00 0107         </v>
          </cell>
          <cell r="E73">
            <v>311</v>
          </cell>
          <cell r="F73" t="str">
            <v>Structures and Improvements</v>
          </cell>
          <cell r="H73">
            <v>17564004.789999999</v>
          </cell>
          <cell r="J73">
            <v>-32999.49</v>
          </cell>
          <cell r="L73">
            <v>17531005.300000001</v>
          </cell>
          <cell r="N73">
            <v>-34067.390000000007</v>
          </cell>
          <cell r="P73">
            <v>17496937.91</v>
          </cell>
          <cell r="R73">
            <v>4268155</v>
          </cell>
          <cell r="T73">
            <v>1.94</v>
          </cell>
          <cell r="V73">
            <v>340422</v>
          </cell>
          <cell r="X73">
            <v>-32999.49</v>
          </cell>
          <cell r="Z73">
            <v>-30</v>
          </cell>
          <cell r="AB73">
            <v>-9899.8469999999998</v>
          </cell>
          <cell r="AD73">
            <v>4565677.6629999997</v>
          </cell>
          <cell r="AF73">
            <v>1.94</v>
          </cell>
          <cell r="AH73">
            <v>339771</v>
          </cell>
          <cell r="AJ73">
            <v>-34067.390000000007</v>
          </cell>
          <cell r="AL73">
            <v>-30</v>
          </cell>
          <cell r="AN73">
            <v>-10220.217000000002</v>
          </cell>
          <cell r="AP73">
            <v>4861161.0559999999</v>
          </cell>
        </row>
        <row r="74">
          <cell r="A74" t="str">
            <v xml:space="preserve">312.00 0107         </v>
          </cell>
          <cell r="B74">
            <v>107</v>
          </cell>
          <cell r="C74" t="str">
            <v>ProdTrans</v>
          </cell>
          <cell r="D74" t="str">
            <v xml:space="preserve">312.00 0107         </v>
          </cell>
          <cell r="E74">
            <v>312</v>
          </cell>
          <cell r="F74" t="str">
            <v>Boiler Plant Equipment</v>
          </cell>
          <cell r="H74">
            <v>52104183.170000002</v>
          </cell>
          <cell r="J74">
            <v>-451740.52</v>
          </cell>
          <cell r="L74">
            <v>51652442.649999999</v>
          </cell>
          <cell r="N74">
            <v>-468279.97</v>
          </cell>
          <cell r="P74">
            <v>51184162.68</v>
          </cell>
          <cell r="R74">
            <v>28185580</v>
          </cell>
          <cell r="T74">
            <v>2.72</v>
          </cell>
          <cell r="V74">
            <v>1411090</v>
          </cell>
          <cell r="X74">
            <v>-451740.52</v>
          </cell>
          <cell r="Z74">
            <v>-10</v>
          </cell>
          <cell r="AB74">
            <v>-45174.052000000003</v>
          </cell>
          <cell r="AD74">
            <v>29099755.427999999</v>
          </cell>
          <cell r="AF74">
            <v>2.72</v>
          </cell>
          <cell r="AH74">
            <v>1398578</v>
          </cell>
          <cell r="AJ74">
            <v>-468279.97</v>
          </cell>
          <cell r="AL74">
            <v>-10</v>
          </cell>
          <cell r="AN74">
            <v>-46827.996999999996</v>
          </cell>
          <cell r="AP74">
            <v>29983225.460999999</v>
          </cell>
        </row>
        <row r="75">
          <cell r="A75" t="str">
            <v xml:space="preserve">314.00 0107         </v>
          </cell>
          <cell r="B75">
            <v>107</v>
          </cell>
          <cell r="C75" t="str">
            <v>ProdTrans</v>
          </cell>
          <cell r="D75" t="str">
            <v xml:space="preserve">314.00 0107         </v>
          </cell>
          <cell r="E75">
            <v>314</v>
          </cell>
          <cell r="F75" t="str">
            <v>Turbogenerator Units</v>
          </cell>
          <cell r="H75">
            <v>7979216.1900000004</v>
          </cell>
          <cell r="J75">
            <v>-94961.760000000009</v>
          </cell>
          <cell r="L75">
            <v>7884254.4300000006</v>
          </cell>
          <cell r="N75">
            <v>-96524.98000000001</v>
          </cell>
          <cell r="P75">
            <v>7787729.4500000002</v>
          </cell>
          <cell r="R75">
            <v>4140125</v>
          </cell>
          <cell r="T75">
            <v>2.1800000000000002</v>
          </cell>
          <cell r="V75">
            <v>172912</v>
          </cell>
          <cell r="X75">
            <v>-94961.760000000009</v>
          </cell>
          <cell r="Z75">
            <v>-15</v>
          </cell>
          <cell r="AB75">
            <v>-14244.264000000001</v>
          </cell>
          <cell r="AD75">
            <v>4203830.9759999998</v>
          </cell>
          <cell r="AF75">
            <v>2.1800000000000002</v>
          </cell>
          <cell r="AH75">
            <v>170825</v>
          </cell>
          <cell r="AJ75">
            <v>-96524.98000000001</v>
          </cell>
          <cell r="AL75">
            <v>-15</v>
          </cell>
          <cell r="AN75">
            <v>-14478.747000000001</v>
          </cell>
          <cell r="AP75">
            <v>4263652.2489999989</v>
          </cell>
        </row>
        <row r="76">
          <cell r="A76" t="str">
            <v xml:space="preserve">315.00 0107         </v>
          </cell>
          <cell r="B76">
            <v>107</v>
          </cell>
          <cell r="C76" t="str">
            <v>ProdTrans</v>
          </cell>
          <cell r="D76" t="str">
            <v xml:space="preserve">315.00 0107         </v>
          </cell>
          <cell r="E76">
            <v>315</v>
          </cell>
          <cell r="F76" t="str">
            <v>Accessory Electric Equipment</v>
          </cell>
          <cell r="H76">
            <v>2532418.13</v>
          </cell>
          <cell r="J76">
            <v>-12877.410000000002</v>
          </cell>
          <cell r="L76">
            <v>2519540.7199999997</v>
          </cell>
          <cell r="N76">
            <v>-13390.240000000002</v>
          </cell>
          <cell r="P76">
            <v>2506150.4799999995</v>
          </cell>
          <cell r="R76">
            <v>1839935</v>
          </cell>
          <cell r="T76">
            <v>1.73</v>
          </cell>
          <cell r="V76">
            <v>43699</v>
          </cell>
          <cell r="X76">
            <v>-12877.410000000002</v>
          </cell>
          <cell r="Z76">
            <v>-10</v>
          </cell>
          <cell r="AB76">
            <v>-1287.7410000000002</v>
          </cell>
          <cell r="AD76">
            <v>1869468.8490000002</v>
          </cell>
          <cell r="AF76">
            <v>1.73</v>
          </cell>
          <cell r="AH76">
            <v>43472</v>
          </cell>
          <cell r="AJ76">
            <v>-13390.240000000002</v>
          </cell>
          <cell r="AL76">
            <v>-10</v>
          </cell>
          <cell r="AN76">
            <v>-1339.0240000000003</v>
          </cell>
          <cell r="AP76">
            <v>1898211.5850000002</v>
          </cell>
        </row>
        <row r="77">
          <cell r="A77" t="str">
            <v xml:space="preserve">316.00 0107         </v>
          </cell>
          <cell r="B77">
            <v>107</v>
          </cell>
          <cell r="C77" t="str">
            <v>ProdTrans</v>
          </cell>
          <cell r="D77" t="str">
            <v xml:space="preserve">316.00 0107         </v>
          </cell>
          <cell r="E77">
            <v>316</v>
          </cell>
          <cell r="F77" t="str">
            <v>Miscellaneous Power Plant Equipment</v>
          </cell>
          <cell r="H77">
            <v>1204187.6200000001</v>
          </cell>
          <cell r="J77">
            <v>-23200.519999999997</v>
          </cell>
          <cell r="L77">
            <v>1180987.1000000001</v>
          </cell>
          <cell r="N77">
            <v>-23200.53</v>
          </cell>
          <cell r="P77">
            <v>1157786.57</v>
          </cell>
          <cell r="R77">
            <v>678648</v>
          </cell>
          <cell r="T77">
            <v>2.46</v>
          </cell>
          <cell r="V77">
            <v>29338</v>
          </cell>
          <cell r="X77">
            <v>-23200.519999999997</v>
          </cell>
          <cell r="Z77">
            <v>-10</v>
          </cell>
          <cell r="AB77">
            <v>-2320.0519999999997</v>
          </cell>
          <cell r="AD77">
            <v>682465.42799999996</v>
          </cell>
          <cell r="AF77">
            <v>2.46</v>
          </cell>
          <cell r="AH77">
            <v>28767</v>
          </cell>
          <cell r="AJ77">
            <v>-23200.53</v>
          </cell>
          <cell r="AL77">
            <v>-10</v>
          </cell>
          <cell r="AN77">
            <v>-2320.0529999999999</v>
          </cell>
          <cell r="AP77">
            <v>685711.84499999997</v>
          </cell>
        </row>
        <row r="78">
          <cell r="A78">
            <v>0</v>
          </cell>
          <cell r="F78" t="str">
            <v>TOTAL HAYDEN</v>
          </cell>
          <cell r="H78">
            <v>81384009.900000006</v>
          </cell>
          <cell r="J78">
            <v>-615779.70000000007</v>
          </cell>
          <cell r="L78">
            <v>80768230.200000003</v>
          </cell>
          <cell r="N78">
            <v>-635463.11</v>
          </cell>
          <cell r="P78">
            <v>80132767.090000004</v>
          </cell>
          <cell r="R78">
            <v>39112443</v>
          </cell>
          <cell r="V78">
            <v>1997461</v>
          </cell>
          <cell r="X78">
            <v>-615779.70000000007</v>
          </cell>
          <cell r="AB78">
            <v>-72925.955999999991</v>
          </cell>
          <cell r="AD78">
            <v>40421198.344000004</v>
          </cell>
          <cell r="AH78">
            <v>1981413</v>
          </cell>
          <cell r="AJ78">
            <v>-635463.11</v>
          </cell>
          <cell r="AN78">
            <v>-75186.038</v>
          </cell>
          <cell r="AP78">
            <v>41691962.195999995</v>
          </cell>
        </row>
        <row r="79">
          <cell r="A79">
            <v>0</v>
          </cell>
        </row>
        <row r="80">
          <cell r="A80">
            <v>0</v>
          </cell>
          <cell r="F80" t="str">
            <v>HUNTER</v>
          </cell>
        </row>
        <row r="81">
          <cell r="A81" t="str">
            <v xml:space="preserve">310.20 0108         </v>
          </cell>
          <cell r="B81">
            <v>108</v>
          </cell>
          <cell r="C81" t="str">
            <v>ProdTrans</v>
          </cell>
          <cell r="D81" t="str">
            <v xml:space="preserve">310.20 0108         </v>
          </cell>
          <cell r="E81">
            <v>310.2</v>
          </cell>
          <cell r="F81" t="str">
            <v>Land Rights</v>
          </cell>
          <cell r="H81">
            <v>246337.54</v>
          </cell>
          <cell r="J81">
            <v>0</v>
          </cell>
          <cell r="L81">
            <v>246337.54</v>
          </cell>
          <cell r="N81">
            <v>0</v>
          </cell>
          <cell r="P81">
            <v>246337.54</v>
          </cell>
          <cell r="R81">
            <v>129260</v>
          </cell>
          <cell r="T81">
            <v>1.29</v>
          </cell>
          <cell r="V81">
            <v>3178</v>
          </cell>
          <cell r="X81">
            <v>0</v>
          </cell>
          <cell r="Z81">
            <v>0</v>
          </cell>
          <cell r="AB81">
            <v>0</v>
          </cell>
          <cell r="AD81">
            <v>132438</v>
          </cell>
          <cell r="AF81">
            <v>1.29</v>
          </cell>
          <cell r="AH81">
            <v>3178</v>
          </cell>
          <cell r="AJ81">
            <v>0</v>
          </cell>
          <cell r="AL81">
            <v>0</v>
          </cell>
          <cell r="AN81">
            <v>0</v>
          </cell>
          <cell r="AP81">
            <v>135616</v>
          </cell>
        </row>
        <row r="82">
          <cell r="A82" t="str">
            <v xml:space="preserve">311.00 0108         </v>
          </cell>
          <cell r="B82">
            <v>108</v>
          </cell>
          <cell r="C82" t="str">
            <v>ProdTrans</v>
          </cell>
          <cell r="D82" t="str">
            <v xml:space="preserve">311.00 0108         </v>
          </cell>
          <cell r="E82">
            <v>311</v>
          </cell>
          <cell r="F82" t="str">
            <v>Structures and Improvements</v>
          </cell>
          <cell r="H82">
            <v>206941130.49000001</v>
          </cell>
          <cell r="J82">
            <v>-617685.29000000015</v>
          </cell>
          <cell r="L82">
            <v>206323445.20000002</v>
          </cell>
          <cell r="N82">
            <v>-636405.47999999986</v>
          </cell>
          <cell r="P82">
            <v>205687039.72000003</v>
          </cell>
          <cell r="R82">
            <v>112578914</v>
          </cell>
          <cell r="T82">
            <v>1.51</v>
          </cell>
          <cell r="V82">
            <v>3120148</v>
          </cell>
          <cell r="X82">
            <v>-617685.29000000015</v>
          </cell>
          <cell r="Z82">
            <v>-30</v>
          </cell>
          <cell r="AB82">
            <v>-185305.58700000003</v>
          </cell>
          <cell r="AD82">
            <v>114896071.123</v>
          </cell>
          <cell r="AF82">
            <v>1.51</v>
          </cell>
          <cell r="AH82">
            <v>3110679</v>
          </cell>
          <cell r="AJ82">
            <v>-636405.47999999986</v>
          </cell>
          <cell r="AL82">
            <v>-30</v>
          </cell>
          <cell r="AN82">
            <v>-190921.64399999994</v>
          </cell>
          <cell r="AP82">
            <v>117179422.999</v>
          </cell>
        </row>
        <row r="83">
          <cell r="A83" t="str">
            <v xml:space="preserve">312.00 0108         </v>
          </cell>
          <cell r="B83">
            <v>108</v>
          </cell>
          <cell r="C83" t="str">
            <v>ProdTrans</v>
          </cell>
          <cell r="D83" t="str">
            <v xml:space="preserve">312.00 0108         </v>
          </cell>
          <cell r="E83">
            <v>312</v>
          </cell>
          <cell r="F83" t="str">
            <v>Boiler Plant Equipment</v>
          </cell>
          <cell r="H83">
            <v>632231547.27999997</v>
          </cell>
          <cell r="J83">
            <v>-5625583.3800000008</v>
          </cell>
          <cell r="L83">
            <v>626605963.89999998</v>
          </cell>
          <cell r="N83">
            <v>-5792087.2299999995</v>
          </cell>
          <cell r="P83">
            <v>620813876.66999996</v>
          </cell>
          <cell r="R83">
            <v>236747622</v>
          </cell>
          <cell r="T83">
            <v>1.83</v>
          </cell>
          <cell r="V83">
            <v>11518363</v>
          </cell>
          <cell r="X83">
            <v>-5625583.3800000008</v>
          </cell>
          <cell r="Z83">
            <v>-10</v>
          </cell>
          <cell r="AB83">
            <v>-562558.33800000011</v>
          </cell>
          <cell r="AD83">
            <v>242077843.28200001</v>
          </cell>
          <cell r="AF83">
            <v>1.83</v>
          </cell>
          <cell r="AH83">
            <v>11413892</v>
          </cell>
          <cell r="AJ83">
            <v>-5792087.2299999995</v>
          </cell>
          <cell r="AL83">
            <v>-10</v>
          </cell>
          <cell r="AN83">
            <v>-579208.723</v>
          </cell>
          <cell r="AP83">
            <v>247120439.32900003</v>
          </cell>
        </row>
        <row r="84">
          <cell r="A84" t="str">
            <v xml:space="preserve">314.00 0108         </v>
          </cell>
          <cell r="B84">
            <v>108</v>
          </cell>
          <cell r="C84" t="str">
            <v>ProdTrans</v>
          </cell>
          <cell r="D84" t="str">
            <v xml:space="preserve">314.00 0108         </v>
          </cell>
          <cell r="E84">
            <v>314</v>
          </cell>
          <cell r="F84" t="str">
            <v>Turbogenerator Units</v>
          </cell>
          <cell r="H84">
            <v>189228621.09999999</v>
          </cell>
          <cell r="J84">
            <v>-1453660.1600000001</v>
          </cell>
          <cell r="L84">
            <v>187774960.94</v>
          </cell>
          <cell r="N84">
            <v>-1513503.9399999997</v>
          </cell>
          <cell r="P84">
            <v>186261457</v>
          </cell>
          <cell r="R84">
            <v>57761424</v>
          </cell>
          <cell r="T84">
            <v>2.2599999999999998</v>
          </cell>
          <cell r="V84">
            <v>4260140</v>
          </cell>
          <cell r="X84">
            <v>-1453660.1600000001</v>
          </cell>
          <cell r="Z84">
            <v>-15</v>
          </cell>
          <cell r="AB84">
            <v>-218049.02400000003</v>
          </cell>
          <cell r="AD84">
            <v>60349854.816000007</v>
          </cell>
          <cell r="AF84">
            <v>2.2599999999999998</v>
          </cell>
          <cell r="AH84">
            <v>4226612</v>
          </cell>
          <cell r="AJ84">
            <v>-1513503.9399999997</v>
          </cell>
          <cell r="AL84">
            <v>-15</v>
          </cell>
          <cell r="AN84">
            <v>-227025.59099999993</v>
          </cell>
          <cell r="AP84">
            <v>62835937.285000011</v>
          </cell>
        </row>
        <row r="85">
          <cell r="A85" t="str">
            <v xml:space="preserve">315.00 0108         </v>
          </cell>
          <cell r="B85">
            <v>108</v>
          </cell>
          <cell r="C85" t="str">
            <v>ProdTrans</v>
          </cell>
          <cell r="D85" t="str">
            <v xml:space="preserve">315.00 0108         </v>
          </cell>
          <cell r="E85">
            <v>315</v>
          </cell>
          <cell r="F85" t="str">
            <v>Accessory Electric Equipment</v>
          </cell>
          <cell r="H85">
            <v>98505362.329999998</v>
          </cell>
          <cell r="J85">
            <v>-339546.5</v>
          </cell>
          <cell r="L85">
            <v>98165815.829999998</v>
          </cell>
          <cell r="N85">
            <v>-355139.13999999996</v>
          </cell>
          <cell r="P85">
            <v>97810676.689999998</v>
          </cell>
          <cell r="R85">
            <v>52502381</v>
          </cell>
          <cell r="T85">
            <v>1.49</v>
          </cell>
          <cell r="V85">
            <v>1465200</v>
          </cell>
          <cell r="X85">
            <v>-339546.5</v>
          </cell>
          <cell r="Z85">
            <v>-10</v>
          </cell>
          <cell r="AB85">
            <v>-33954.65</v>
          </cell>
          <cell r="AD85">
            <v>53594079.850000001</v>
          </cell>
          <cell r="AF85">
            <v>1.49</v>
          </cell>
          <cell r="AH85">
            <v>1460025</v>
          </cell>
          <cell r="AJ85">
            <v>-355139.13999999996</v>
          </cell>
          <cell r="AL85">
            <v>-10</v>
          </cell>
          <cell r="AN85">
            <v>-35513.913999999997</v>
          </cell>
          <cell r="AP85">
            <v>54663451.796000004</v>
          </cell>
        </row>
        <row r="86">
          <cell r="A86" t="str">
            <v xml:space="preserve">316.00 0108         </v>
          </cell>
          <cell r="B86">
            <v>108</v>
          </cell>
          <cell r="C86" t="str">
            <v>ProdTrans</v>
          </cell>
          <cell r="D86" t="str">
            <v xml:space="preserve">316.00 0108         </v>
          </cell>
          <cell r="E86">
            <v>316</v>
          </cell>
          <cell r="F86" t="str">
            <v>Miscellaneous Power Plant Equipment</v>
          </cell>
          <cell r="H86">
            <v>3645567.81</v>
          </cell>
          <cell r="J86">
            <v>-69221.059999999983</v>
          </cell>
          <cell r="L86">
            <v>3576346.75</v>
          </cell>
          <cell r="N86">
            <v>-69221.059999999983</v>
          </cell>
          <cell r="P86">
            <v>3507125.69</v>
          </cell>
          <cell r="R86">
            <v>1606519</v>
          </cell>
          <cell r="T86">
            <v>1.94</v>
          </cell>
          <cell r="V86">
            <v>70053</v>
          </cell>
          <cell r="X86">
            <v>-69221.059999999983</v>
          </cell>
          <cell r="Z86">
            <v>-10</v>
          </cell>
          <cell r="AB86">
            <v>-6922.1059999999989</v>
          </cell>
          <cell r="AD86">
            <v>1600428.834</v>
          </cell>
          <cell r="AF86">
            <v>1.94</v>
          </cell>
          <cell r="AH86">
            <v>68710</v>
          </cell>
          <cell r="AJ86">
            <v>-69221.059999999983</v>
          </cell>
          <cell r="AL86">
            <v>-10</v>
          </cell>
          <cell r="AN86">
            <v>-6922.1059999999989</v>
          </cell>
          <cell r="AP86">
            <v>1592995.6680000001</v>
          </cell>
        </row>
        <row r="87">
          <cell r="A87">
            <v>0</v>
          </cell>
          <cell r="F87" t="str">
            <v>TOTAL HUNTER</v>
          </cell>
          <cell r="H87">
            <v>1130798566.55</v>
          </cell>
          <cell r="J87">
            <v>-8105696.3900000006</v>
          </cell>
          <cell r="L87">
            <v>1122692870.1599998</v>
          </cell>
          <cell r="N87">
            <v>-8366356.8499999978</v>
          </cell>
          <cell r="P87">
            <v>1114326513.3099999</v>
          </cell>
          <cell r="R87">
            <v>461326120</v>
          </cell>
          <cell r="V87">
            <v>20437082</v>
          </cell>
          <cell r="X87">
            <v>-8105696.3900000006</v>
          </cell>
          <cell r="AB87">
            <v>-1006789.7050000003</v>
          </cell>
          <cell r="AD87">
            <v>472650715.90499997</v>
          </cell>
          <cell r="AH87">
            <v>20283096</v>
          </cell>
          <cell r="AJ87">
            <v>-8366356.8499999978</v>
          </cell>
          <cell r="AN87">
            <v>-1039591.9779999999</v>
          </cell>
          <cell r="AP87">
            <v>483527863.07700002</v>
          </cell>
        </row>
        <row r="88">
          <cell r="A88">
            <v>0</v>
          </cell>
        </row>
        <row r="89">
          <cell r="A89">
            <v>0</v>
          </cell>
          <cell r="F89" t="str">
            <v>HUNTINGTON</v>
          </cell>
        </row>
        <row r="90">
          <cell r="A90" t="str">
            <v xml:space="preserve">311.00 0109         </v>
          </cell>
          <cell r="B90">
            <v>109</v>
          </cell>
          <cell r="C90" t="str">
            <v>ProdTrans</v>
          </cell>
          <cell r="D90" t="str">
            <v xml:space="preserve">311.00 0109         </v>
          </cell>
          <cell r="E90">
            <v>311</v>
          </cell>
          <cell r="F90" t="str">
            <v>Structures and Improvements</v>
          </cell>
          <cell r="H90">
            <v>116716543.27</v>
          </cell>
          <cell r="J90">
            <v>-355506.82000000018</v>
          </cell>
          <cell r="L90">
            <v>116361036.45</v>
          </cell>
          <cell r="N90">
            <v>-366164.66000000009</v>
          </cell>
          <cell r="P90">
            <v>115994871.79000001</v>
          </cell>
          <cell r="R90">
            <v>59563288</v>
          </cell>
          <cell r="T90">
            <v>1.77</v>
          </cell>
          <cell r="V90">
            <v>2062737</v>
          </cell>
          <cell r="X90">
            <v>-355506.82000000018</v>
          </cell>
          <cell r="Z90">
            <v>-30</v>
          </cell>
          <cell r="AB90">
            <v>-106652.04600000005</v>
          </cell>
          <cell r="AD90">
            <v>61163866.134000003</v>
          </cell>
          <cell r="AF90">
            <v>1.77</v>
          </cell>
          <cell r="AH90">
            <v>2056350</v>
          </cell>
          <cell r="AJ90">
            <v>-366164.66000000009</v>
          </cell>
          <cell r="AL90">
            <v>-30</v>
          </cell>
          <cell r="AN90">
            <v>-109849.39800000003</v>
          </cell>
          <cell r="AP90">
            <v>62744202.076000005</v>
          </cell>
        </row>
        <row r="91">
          <cell r="A91" t="str">
            <v xml:space="preserve">312.00 0109         </v>
          </cell>
          <cell r="B91">
            <v>109</v>
          </cell>
          <cell r="C91" t="str">
            <v>ProdTrans</v>
          </cell>
          <cell r="D91" t="str">
            <v xml:space="preserve">312.00 0109         </v>
          </cell>
          <cell r="E91">
            <v>312</v>
          </cell>
          <cell r="F91" t="str">
            <v>Boiler Plant Equipment</v>
          </cell>
          <cell r="H91">
            <v>527118936.17000002</v>
          </cell>
          <cell r="J91">
            <v>-2542103.7700000009</v>
          </cell>
          <cell r="L91">
            <v>524576832.40000004</v>
          </cell>
          <cell r="N91">
            <v>-2677494.62</v>
          </cell>
          <cell r="P91">
            <v>521899337.78000003</v>
          </cell>
          <cell r="R91">
            <v>124574585</v>
          </cell>
          <cell r="T91">
            <v>2.63</v>
          </cell>
          <cell r="V91">
            <v>13829799</v>
          </cell>
          <cell r="X91">
            <v>-2542103.7700000009</v>
          </cell>
          <cell r="Z91">
            <v>-10</v>
          </cell>
          <cell r="AB91">
            <v>-254210.37700000009</v>
          </cell>
          <cell r="AD91">
            <v>135608069.85299999</v>
          </cell>
          <cell r="AF91">
            <v>2.63</v>
          </cell>
          <cell r="AH91">
            <v>13761162</v>
          </cell>
          <cell r="AJ91">
            <v>-2677494.62</v>
          </cell>
          <cell r="AL91">
            <v>-10</v>
          </cell>
          <cell r="AN91">
            <v>-267749.46200000006</v>
          </cell>
          <cell r="AP91">
            <v>146423987.77099997</v>
          </cell>
        </row>
        <row r="92">
          <cell r="A92" t="str">
            <v xml:space="preserve">314.00 0109         </v>
          </cell>
          <cell r="B92">
            <v>109</v>
          </cell>
          <cell r="C92" t="str">
            <v>ProdTrans</v>
          </cell>
          <cell r="D92" t="str">
            <v xml:space="preserve">314.00 0109         </v>
          </cell>
          <cell r="E92">
            <v>314</v>
          </cell>
          <cell r="F92" t="str">
            <v>Turbogenerator Units</v>
          </cell>
          <cell r="H92">
            <v>122867593.25</v>
          </cell>
          <cell r="J92">
            <v>-973763.61000000034</v>
          </cell>
          <cell r="L92">
            <v>121893829.64</v>
          </cell>
          <cell r="N92">
            <v>-1010005.2200000003</v>
          </cell>
          <cell r="P92">
            <v>120883824.42</v>
          </cell>
          <cell r="R92">
            <v>39389991</v>
          </cell>
          <cell r="T92">
            <v>2.5299999999999998</v>
          </cell>
          <cell r="V92">
            <v>3096232</v>
          </cell>
          <cell r="X92">
            <v>-973763.61000000034</v>
          </cell>
          <cell r="Z92">
            <v>-15</v>
          </cell>
          <cell r="AB92">
            <v>-146064.54150000005</v>
          </cell>
          <cell r="AD92">
            <v>41366394.848499998</v>
          </cell>
          <cell r="AF92">
            <v>2.5299999999999998</v>
          </cell>
          <cell r="AH92">
            <v>3071137</v>
          </cell>
          <cell r="AJ92">
            <v>-1010005.2200000003</v>
          </cell>
          <cell r="AL92">
            <v>-15</v>
          </cell>
          <cell r="AN92">
            <v>-151500.78300000005</v>
          </cell>
          <cell r="AP92">
            <v>43276025.8455</v>
          </cell>
        </row>
        <row r="93">
          <cell r="A93" t="str">
            <v xml:space="preserve">315.00 0109         </v>
          </cell>
          <cell r="B93">
            <v>109</v>
          </cell>
          <cell r="C93" t="str">
            <v>ProdTrans</v>
          </cell>
          <cell r="D93" t="str">
            <v xml:space="preserve">315.00 0109         </v>
          </cell>
          <cell r="E93">
            <v>315</v>
          </cell>
          <cell r="F93" t="str">
            <v>Accessory Electric Equipment</v>
          </cell>
          <cell r="H93">
            <v>46421368.829999998</v>
          </cell>
          <cell r="J93">
            <v>-135428.10000000003</v>
          </cell>
          <cell r="L93">
            <v>46285940.729999997</v>
          </cell>
          <cell r="N93">
            <v>-141266.82</v>
          </cell>
          <cell r="P93">
            <v>46144673.909999996</v>
          </cell>
          <cell r="R93">
            <v>19034731</v>
          </cell>
          <cell r="T93">
            <v>1.81</v>
          </cell>
          <cell r="V93">
            <v>839001</v>
          </cell>
          <cell r="X93">
            <v>-135428.10000000003</v>
          </cell>
          <cell r="Z93">
            <v>-10</v>
          </cell>
          <cell r="AB93">
            <v>-13542.810000000005</v>
          </cell>
          <cell r="AD93">
            <v>19724761.09</v>
          </cell>
          <cell r="AF93">
            <v>1.81</v>
          </cell>
          <cell r="AH93">
            <v>836497</v>
          </cell>
          <cell r="AJ93">
            <v>-141266.82</v>
          </cell>
          <cell r="AL93">
            <v>-10</v>
          </cell>
          <cell r="AN93">
            <v>-14126.682000000003</v>
          </cell>
          <cell r="AP93">
            <v>20405864.588</v>
          </cell>
        </row>
        <row r="94">
          <cell r="A94" t="str">
            <v xml:space="preserve">316.00 0109         </v>
          </cell>
          <cell r="B94">
            <v>109</v>
          </cell>
          <cell r="C94" t="str">
            <v>ProdTrans</v>
          </cell>
          <cell r="D94" t="str">
            <v xml:space="preserve">316.00 0109         </v>
          </cell>
          <cell r="E94">
            <v>316</v>
          </cell>
          <cell r="F94" t="str">
            <v>Miscellaneous Power Plant Equipment</v>
          </cell>
          <cell r="H94">
            <v>2717959.41</v>
          </cell>
          <cell r="J94">
            <v>-44684.62</v>
          </cell>
          <cell r="L94">
            <v>2673274.79</v>
          </cell>
          <cell r="N94">
            <v>-44684.61</v>
          </cell>
          <cell r="P94">
            <v>2628590.1800000002</v>
          </cell>
          <cell r="R94">
            <v>821110</v>
          </cell>
          <cell r="T94">
            <v>2.5499999999999998</v>
          </cell>
          <cell r="V94">
            <v>68738</v>
          </cell>
          <cell r="X94">
            <v>-44684.62</v>
          </cell>
          <cell r="Z94">
            <v>-10</v>
          </cell>
          <cell r="AB94">
            <v>-4468.4620000000004</v>
          </cell>
          <cell r="AD94">
            <v>840694.91799999995</v>
          </cell>
          <cell r="AF94">
            <v>2.5499999999999998</v>
          </cell>
          <cell r="AH94">
            <v>67599</v>
          </cell>
          <cell r="AJ94">
            <v>-44684.61</v>
          </cell>
          <cell r="AL94">
            <v>-10</v>
          </cell>
          <cell r="AN94">
            <v>-4468.4609999999993</v>
          </cell>
          <cell r="AP94">
            <v>859140.84699999995</v>
          </cell>
        </row>
        <row r="95">
          <cell r="A95">
            <v>0</v>
          </cell>
          <cell r="F95" t="str">
            <v>TOTAL HUNTINGTON</v>
          </cell>
          <cell r="H95">
            <v>815842400.93000007</v>
          </cell>
          <cell r="J95">
            <v>-4051486.9200000018</v>
          </cell>
          <cell r="L95">
            <v>811790914.00999999</v>
          </cell>
          <cell r="N95">
            <v>-4239615.9300000006</v>
          </cell>
          <cell r="P95">
            <v>807551298.07999992</v>
          </cell>
          <cell r="R95">
            <v>243383705</v>
          </cell>
          <cell r="V95">
            <v>19896507</v>
          </cell>
          <cell r="X95">
            <v>-4051486.9200000018</v>
          </cell>
          <cell r="AB95">
            <v>-524938.23650000023</v>
          </cell>
          <cell r="AD95">
            <v>258703786.84350002</v>
          </cell>
          <cell r="AH95">
            <v>19792745</v>
          </cell>
          <cell r="AJ95">
            <v>-4239615.9300000006</v>
          </cell>
          <cell r="AN95">
            <v>-547694.7860000002</v>
          </cell>
          <cell r="AP95">
            <v>273709221.12749994</v>
          </cell>
        </row>
        <row r="96">
          <cell r="A96">
            <v>0</v>
          </cell>
        </row>
        <row r="97">
          <cell r="A97">
            <v>0</v>
          </cell>
          <cell r="F97" t="str">
            <v>JAMES RIVER</v>
          </cell>
        </row>
        <row r="98">
          <cell r="A98" t="str">
            <v xml:space="preserve">311.00 0191         </v>
          </cell>
          <cell r="B98">
            <v>191</v>
          </cell>
          <cell r="C98" t="str">
            <v>ProdTrans</v>
          </cell>
          <cell r="D98" t="str">
            <v xml:space="preserve">311.00 0191         </v>
          </cell>
          <cell r="E98">
            <v>311</v>
          </cell>
          <cell r="F98" t="str">
            <v>Structures and Improvements</v>
          </cell>
          <cell r="H98">
            <v>5733734.1399999997</v>
          </cell>
          <cell r="J98">
            <v>-10744.5</v>
          </cell>
          <cell r="L98">
            <v>5722989.6399999997</v>
          </cell>
          <cell r="N98">
            <v>-11104.79</v>
          </cell>
          <cell r="P98">
            <v>5711884.8499999996</v>
          </cell>
          <cell r="R98">
            <v>4411588</v>
          </cell>
          <cell r="T98">
            <v>5.18</v>
          </cell>
          <cell r="V98">
            <v>296729</v>
          </cell>
          <cell r="X98">
            <v>-10744.5</v>
          </cell>
          <cell r="Z98">
            <v>-30</v>
          </cell>
          <cell r="AB98">
            <v>-3223.35</v>
          </cell>
          <cell r="AD98">
            <v>4694349.1500000004</v>
          </cell>
          <cell r="AF98">
            <v>5.18</v>
          </cell>
          <cell r="AH98">
            <v>296163</v>
          </cell>
          <cell r="AJ98">
            <v>-11104.79</v>
          </cell>
          <cell r="AL98">
            <v>-30</v>
          </cell>
          <cell r="AN98">
            <v>-3331.4369999999999</v>
          </cell>
          <cell r="AP98">
            <v>4976075.9230000004</v>
          </cell>
        </row>
        <row r="99">
          <cell r="A99" t="str">
            <v xml:space="preserve">312.00 0191         </v>
          </cell>
          <cell r="B99">
            <v>191</v>
          </cell>
          <cell r="C99" t="str">
            <v>ProdTrans</v>
          </cell>
          <cell r="D99" t="str">
            <v xml:space="preserve">312.00 0191         </v>
          </cell>
          <cell r="E99">
            <v>312</v>
          </cell>
          <cell r="F99" t="str">
            <v>Boiler Plant Equipment</v>
          </cell>
          <cell r="H99">
            <v>5798092.3600000003</v>
          </cell>
          <cell r="J99">
            <v>-38986.67</v>
          </cell>
          <cell r="L99">
            <v>5759105.6900000004</v>
          </cell>
          <cell r="N99">
            <v>-41658.61</v>
          </cell>
          <cell r="P99">
            <v>5717447.0800000001</v>
          </cell>
          <cell r="R99">
            <v>4457732</v>
          </cell>
          <cell r="T99">
            <v>5.25</v>
          </cell>
          <cell r="V99">
            <v>303376</v>
          </cell>
          <cell r="X99">
            <v>-38986.67</v>
          </cell>
          <cell r="Z99">
            <v>-10</v>
          </cell>
          <cell r="AB99">
            <v>-3898.6669999999995</v>
          </cell>
          <cell r="AD99">
            <v>4718222.6629999997</v>
          </cell>
          <cell r="AF99">
            <v>5.25</v>
          </cell>
          <cell r="AH99">
            <v>301260</v>
          </cell>
          <cell r="AJ99">
            <v>-41658.61</v>
          </cell>
          <cell r="AL99">
            <v>-10</v>
          </cell>
          <cell r="AN99">
            <v>-4165.8609999999999</v>
          </cell>
          <cell r="AP99">
            <v>4973658.1919999998</v>
          </cell>
        </row>
        <row r="100">
          <cell r="A100" t="str">
            <v xml:space="preserve">314.00 0191         </v>
          </cell>
          <cell r="B100">
            <v>191</v>
          </cell>
          <cell r="C100" t="str">
            <v>ProdTrans</v>
          </cell>
          <cell r="D100" t="str">
            <v xml:space="preserve">314.00 0191         </v>
          </cell>
          <cell r="E100">
            <v>314</v>
          </cell>
          <cell r="F100" t="str">
            <v>Turbogenerator Units</v>
          </cell>
          <cell r="H100">
            <v>18616437.710000001</v>
          </cell>
          <cell r="J100">
            <v>-151432.75</v>
          </cell>
          <cell r="L100">
            <v>18465004.960000001</v>
          </cell>
          <cell r="N100">
            <v>-162616.89000000001</v>
          </cell>
          <cell r="P100">
            <v>18302388.07</v>
          </cell>
          <cell r="R100">
            <v>14291857</v>
          </cell>
          <cell r="T100">
            <v>5.35</v>
          </cell>
          <cell r="V100">
            <v>991929</v>
          </cell>
          <cell r="X100">
            <v>-151432.75</v>
          </cell>
          <cell r="Z100">
            <v>-15</v>
          </cell>
          <cell r="AB100">
            <v>-22714.912499999999</v>
          </cell>
          <cell r="AD100">
            <v>15109638.3375</v>
          </cell>
          <cell r="AF100">
            <v>5.35</v>
          </cell>
          <cell r="AH100">
            <v>983528</v>
          </cell>
          <cell r="AJ100">
            <v>-162616.89000000001</v>
          </cell>
          <cell r="AL100">
            <v>-15</v>
          </cell>
          <cell r="AN100">
            <v>-24392.533500000001</v>
          </cell>
          <cell r="AP100">
            <v>15906156.913999999</v>
          </cell>
        </row>
        <row r="101">
          <cell r="A101" t="str">
            <v xml:space="preserve">315.00 0191         </v>
          </cell>
          <cell r="B101">
            <v>191</v>
          </cell>
          <cell r="C101" t="str">
            <v>ProdTrans</v>
          </cell>
          <cell r="D101" t="str">
            <v xml:space="preserve">315.00 0191         </v>
          </cell>
          <cell r="E101">
            <v>315</v>
          </cell>
          <cell r="F101" t="str">
            <v>Accessory Electric Equipment</v>
          </cell>
          <cell r="H101">
            <v>4302275.7699999996</v>
          </cell>
          <cell r="J101">
            <v>-7324.01</v>
          </cell>
          <cell r="L101">
            <v>4294951.76</v>
          </cell>
          <cell r="N101">
            <v>-7756.57</v>
          </cell>
          <cell r="P101">
            <v>4287195.1899999995</v>
          </cell>
          <cell r="R101">
            <v>3297379</v>
          </cell>
          <cell r="T101">
            <v>5.2</v>
          </cell>
          <cell r="V101">
            <v>223528</v>
          </cell>
          <cell r="X101">
            <v>-7324.01</v>
          </cell>
          <cell r="Z101">
            <v>-10</v>
          </cell>
          <cell r="AB101">
            <v>-732.40100000000007</v>
          </cell>
          <cell r="AD101">
            <v>3512850.5890000002</v>
          </cell>
          <cell r="AF101">
            <v>5.2</v>
          </cell>
          <cell r="AH101">
            <v>223136</v>
          </cell>
          <cell r="AJ101">
            <v>-7756.57</v>
          </cell>
          <cell r="AL101">
            <v>-10</v>
          </cell>
          <cell r="AN101">
            <v>-775.65699999999993</v>
          </cell>
          <cell r="AP101">
            <v>3727454.3620000002</v>
          </cell>
        </row>
        <row r="102">
          <cell r="A102">
            <v>0</v>
          </cell>
          <cell r="F102" t="str">
            <v>TOTAL JAMES RIVER</v>
          </cell>
          <cell r="H102">
            <v>34450539.980000004</v>
          </cell>
          <cell r="J102">
            <v>-208487.93</v>
          </cell>
          <cell r="L102">
            <v>34242052.049999997</v>
          </cell>
          <cell r="N102">
            <v>-223136.86000000002</v>
          </cell>
          <cell r="P102">
            <v>34018915.189999998</v>
          </cell>
          <cell r="R102">
            <v>26458556</v>
          </cell>
          <cell r="V102">
            <v>1815562</v>
          </cell>
          <cell r="X102">
            <v>-208487.93</v>
          </cell>
          <cell r="AB102">
            <v>-30569.3305</v>
          </cell>
          <cell r="AD102">
            <v>28035060.739500001</v>
          </cell>
          <cell r="AH102">
            <v>1804087</v>
          </cell>
          <cell r="AJ102">
            <v>-223136.86000000002</v>
          </cell>
          <cell r="AN102">
            <v>-32665.488499999999</v>
          </cell>
          <cell r="AP102">
            <v>29583345.390999999</v>
          </cell>
        </row>
        <row r="103">
          <cell r="A103">
            <v>0</v>
          </cell>
        </row>
        <row r="104">
          <cell r="A104">
            <v>0</v>
          </cell>
          <cell r="F104" t="str">
            <v>JIM BRIDGER</v>
          </cell>
        </row>
        <row r="105">
          <cell r="A105" t="str">
            <v xml:space="preserve">310.20 0110         </v>
          </cell>
          <cell r="B105">
            <v>110</v>
          </cell>
          <cell r="C105" t="str">
            <v>ProdTrans</v>
          </cell>
          <cell r="D105" t="str">
            <v xml:space="preserve">310.20 0110         </v>
          </cell>
          <cell r="E105">
            <v>310.2</v>
          </cell>
          <cell r="F105" t="str">
            <v>Land Rights</v>
          </cell>
          <cell r="H105">
            <v>281111.09999999998</v>
          </cell>
          <cell r="J105">
            <v>0</v>
          </cell>
          <cell r="L105">
            <v>281111.09999999998</v>
          </cell>
          <cell r="N105">
            <v>0</v>
          </cell>
          <cell r="P105">
            <v>281111.09999999998</v>
          </cell>
          <cell r="R105">
            <v>177737</v>
          </cell>
          <cell r="T105">
            <v>1.25</v>
          </cell>
          <cell r="V105">
            <v>3514</v>
          </cell>
          <cell r="X105">
            <v>0</v>
          </cell>
          <cell r="Z105">
            <v>0</v>
          </cell>
          <cell r="AB105">
            <v>0</v>
          </cell>
          <cell r="AD105">
            <v>181251</v>
          </cell>
          <cell r="AF105">
            <v>1.25</v>
          </cell>
          <cell r="AH105">
            <v>3514</v>
          </cell>
          <cell r="AJ105">
            <v>0</v>
          </cell>
          <cell r="AL105">
            <v>0</v>
          </cell>
          <cell r="AN105">
            <v>0</v>
          </cell>
          <cell r="AP105">
            <v>184765</v>
          </cell>
        </row>
        <row r="106">
          <cell r="A106" t="str">
            <v xml:space="preserve">311.00 0110         </v>
          </cell>
          <cell r="B106">
            <v>110</v>
          </cell>
          <cell r="C106" t="str">
            <v>ProdTrans</v>
          </cell>
          <cell r="D106" t="str">
            <v xml:space="preserve">311.00 0110         </v>
          </cell>
          <cell r="E106">
            <v>311</v>
          </cell>
          <cell r="F106" t="str">
            <v>Structures and Improvements</v>
          </cell>
          <cell r="H106">
            <v>140256250.56</v>
          </cell>
          <cell r="J106">
            <v>-453602.04000000004</v>
          </cell>
          <cell r="L106">
            <v>139802648.52000001</v>
          </cell>
          <cell r="N106">
            <v>-467091.2699999999</v>
          </cell>
          <cell r="P106">
            <v>139335557.25</v>
          </cell>
          <cell r="R106">
            <v>87044687</v>
          </cell>
          <cell r="T106">
            <v>1.58</v>
          </cell>
          <cell r="V106">
            <v>2212465</v>
          </cell>
          <cell r="X106">
            <v>-453602.04000000004</v>
          </cell>
          <cell r="Z106">
            <v>-30</v>
          </cell>
          <cell r="AB106">
            <v>-136080.61200000002</v>
          </cell>
          <cell r="AD106">
            <v>88667469.34799999</v>
          </cell>
          <cell r="AF106">
            <v>1.58</v>
          </cell>
          <cell r="AH106">
            <v>2205192</v>
          </cell>
          <cell r="AJ106">
            <v>-467091.2699999999</v>
          </cell>
          <cell r="AL106">
            <v>-30</v>
          </cell>
          <cell r="AN106">
            <v>-140127.38099999996</v>
          </cell>
          <cell r="AP106">
            <v>90265442.696999997</v>
          </cell>
        </row>
        <row r="107">
          <cell r="A107" t="str">
            <v xml:space="preserve">312.00 0110         </v>
          </cell>
          <cell r="B107">
            <v>110</v>
          </cell>
          <cell r="C107" t="str">
            <v>ProdTrans</v>
          </cell>
          <cell r="D107" t="str">
            <v xml:space="preserve">312.00 0110         </v>
          </cell>
          <cell r="E107">
            <v>312</v>
          </cell>
          <cell r="F107" t="str">
            <v>Boiler Plant Equipment</v>
          </cell>
          <cell r="H107">
            <v>675358589.64999998</v>
          </cell>
          <cell r="J107">
            <v>-6063355.0499999998</v>
          </cell>
          <cell r="L107">
            <v>669295234.60000002</v>
          </cell>
          <cell r="N107">
            <v>-6230578.1700000009</v>
          </cell>
          <cell r="P107">
            <v>663064656.43000007</v>
          </cell>
          <cell r="R107">
            <v>293188983</v>
          </cell>
          <cell r="T107">
            <v>2.02</v>
          </cell>
          <cell r="V107">
            <v>13581004</v>
          </cell>
          <cell r="X107">
            <v>-6063355.0499999998</v>
          </cell>
          <cell r="Z107">
            <v>-10</v>
          </cell>
          <cell r="AB107">
            <v>-606335.505</v>
          </cell>
          <cell r="AD107">
            <v>300100296.44499999</v>
          </cell>
          <cell r="AF107">
            <v>2.02</v>
          </cell>
          <cell r="AH107">
            <v>13456835</v>
          </cell>
          <cell r="AJ107">
            <v>-6230578.1700000009</v>
          </cell>
          <cell r="AL107">
            <v>-10</v>
          </cell>
          <cell r="AN107">
            <v>-623057.81700000016</v>
          </cell>
          <cell r="AP107">
            <v>306703495.458</v>
          </cell>
        </row>
        <row r="108">
          <cell r="A108" t="str">
            <v xml:space="preserve">314.00 0110         </v>
          </cell>
          <cell r="B108">
            <v>110</v>
          </cell>
          <cell r="C108" t="str">
            <v>ProdTrans</v>
          </cell>
          <cell r="D108" t="str">
            <v xml:space="preserve">314.00 0110         </v>
          </cell>
          <cell r="E108">
            <v>314</v>
          </cell>
          <cell r="F108" t="str">
            <v>Turbogenerator Units</v>
          </cell>
          <cell r="H108">
            <v>175249865.94</v>
          </cell>
          <cell r="J108">
            <v>-1515723.39</v>
          </cell>
          <cell r="L108">
            <v>173734142.55000001</v>
          </cell>
          <cell r="N108">
            <v>-1572304.4200000002</v>
          </cell>
          <cell r="P108">
            <v>172161838.13000003</v>
          </cell>
          <cell r="R108">
            <v>69160935</v>
          </cell>
          <cell r="T108">
            <v>2.35</v>
          </cell>
          <cell r="V108">
            <v>4100562</v>
          </cell>
          <cell r="X108">
            <v>-1515723.39</v>
          </cell>
          <cell r="Z108">
            <v>-15</v>
          </cell>
          <cell r="AB108">
            <v>-227358.50849999997</v>
          </cell>
          <cell r="AD108">
            <v>71518415.101500005</v>
          </cell>
          <cell r="AF108">
            <v>2.35</v>
          </cell>
          <cell r="AH108">
            <v>4064278</v>
          </cell>
          <cell r="AJ108">
            <v>-1572304.4200000002</v>
          </cell>
          <cell r="AL108">
            <v>-15</v>
          </cell>
          <cell r="AN108">
            <v>-235845.663</v>
          </cell>
          <cell r="AP108">
            <v>73774543.0185</v>
          </cell>
        </row>
        <row r="109">
          <cell r="A109" t="str">
            <v xml:space="preserve">315.00 0110         </v>
          </cell>
          <cell r="B109">
            <v>110</v>
          </cell>
          <cell r="C109" t="str">
            <v>ProdTrans</v>
          </cell>
          <cell r="D109" t="str">
            <v xml:space="preserve">315.00 0110         </v>
          </cell>
          <cell r="E109">
            <v>315</v>
          </cell>
          <cell r="F109" t="str">
            <v>Accessory Electric Equipment</v>
          </cell>
          <cell r="H109">
            <v>58882346.939999998</v>
          </cell>
          <cell r="J109">
            <v>-239598.99999999994</v>
          </cell>
          <cell r="L109">
            <v>58642747.939999998</v>
          </cell>
          <cell r="N109">
            <v>-249884.35999999996</v>
          </cell>
          <cell r="P109">
            <v>58392863.579999998</v>
          </cell>
          <cell r="R109">
            <v>35406510</v>
          </cell>
          <cell r="T109">
            <v>1.49</v>
          </cell>
          <cell r="V109">
            <v>875562</v>
          </cell>
          <cell r="X109">
            <v>-239598.99999999994</v>
          </cell>
          <cell r="Z109">
            <v>-10</v>
          </cell>
          <cell r="AB109">
            <v>-23959.899999999994</v>
          </cell>
          <cell r="AD109">
            <v>36018513.100000001</v>
          </cell>
          <cell r="AF109">
            <v>1.49</v>
          </cell>
          <cell r="AH109">
            <v>871915</v>
          </cell>
          <cell r="AJ109">
            <v>-249884.35999999996</v>
          </cell>
          <cell r="AL109">
            <v>-10</v>
          </cell>
          <cell r="AN109">
            <v>-24988.435999999998</v>
          </cell>
          <cell r="AP109">
            <v>36615555.304000005</v>
          </cell>
        </row>
        <row r="110">
          <cell r="A110" t="str">
            <v xml:space="preserve">316.00 0110         </v>
          </cell>
          <cell r="B110">
            <v>110</v>
          </cell>
          <cell r="C110" t="str">
            <v>ProdTrans</v>
          </cell>
          <cell r="D110" t="str">
            <v xml:space="preserve">316.00 0110         </v>
          </cell>
          <cell r="E110">
            <v>316</v>
          </cell>
          <cell r="F110" t="str">
            <v>Miscellaneous Power Plant Equipment</v>
          </cell>
          <cell r="H110">
            <v>3722954.18</v>
          </cell>
          <cell r="J110">
            <v>-71241.69</v>
          </cell>
          <cell r="L110">
            <v>3651712.49</v>
          </cell>
          <cell r="N110">
            <v>-71241.69</v>
          </cell>
          <cell r="P110">
            <v>3580470.8000000003</v>
          </cell>
          <cell r="R110">
            <v>1789680</v>
          </cell>
          <cell r="T110">
            <v>1.95</v>
          </cell>
          <cell r="V110">
            <v>71903</v>
          </cell>
          <cell r="X110">
            <v>-71241.69</v>
          </cell>
          <cell r="Z110">
            <v>-10</v>
          </cell>
          <cell r="AB110">
            <v>-7124.1689999999999</v>
          </cell>
          <cell r="AD110">
            <v>1783217.1410000001</v>
          </cell>
          <cell r="AF110">
            <v>1.95</v>
          </cell>
          <cell r="AH110">
            <v>70514</v>
          </cell>
          <cell r="AJ110">
            <v>-71241.69</v>
          </cell>
          <cell r="AL110">
            <v>-10</v>
          </cell>
          <cell r="AN110">
            <v>-7124.1689999999999</v>
          </cell>
          <cell r="AP110">
            <v>1775365.2820000001</v>
          </cell>
        </row>
        <row r="111">
          <cell r="A111">
            <v>0</v>
          </cell>
          <cell r="F111" t="str">
            <v>TOTAL JIM BRIDGER</v>
          </cell>
          <cell r="H111">
            <v>1053751118.37</v>
          </cell>
          <cell r="J111">
            <v>-8343521.1699999999</v>
          </cell>
          <cell r="L111">
            <v>1045407597.2</v>
          </cell>
          <cell r="N111">
            <v>-8591099.9100000001</v>
          </cell>
          <cell r="P111">
            <v>1036816497.2900001</v>
          </cell>
          <cell r="R111">
            <v>486768532</v>
          </cell>
          <cell r="V111">
            <v>20845010</v>
          </cell>
          <cell r="X111">
            <v>-8343521.1699999999</v>
          </cell>
          <cell r="AB111">
            <v>-1000858.6945000001</v>
          </cell>
          <cell r="AD111">
            <v>498269162.13550001</v>
          </cell>
          <cell r="AH111">
            <v>20672248</v>
          </cell>
          <cell r="AJ111">
            <v>-8591099.9100000001</v>
          </cell>
          <cell r="AN111">
            <v>-1031143.466</v>
          </cell>
          <cell r="AP111">
            <v>509319166.75949997</v>
          </cell>
        </row>
        <row r="112">
          <cell r="A112">
            <v>0</v>
          </cell>
        </row>
        <row r="113">
          <cell r="A113">
            <v>0</v>
          </cell>
          <cell r="F113" t="str">
            <v>NAUGHTON</v>
          </cell>
        </row>
        <row r="114">
          <cell r="A114" t="str">
            <v xml:space="preserve">310.20 0111         </v>
          </cell>
          <cell r="B114">
            <v>111</v>
          </cell>
          <cell r="C114" t="str">
            <v>ProdTrans</v>
          </cell>
          <cell r="D114" t="str">
            <v xml:space="preserve">310.20 0111         </v>
          </cell>
          <cell r="E114">
            <v>310.2</v>
          </cell>
          <cell r="F114" t="str">
            <v>Land Rights</v>
          </cell>
          <cell r="H114">
            <v>15015.87</v>
          </cell>
          <cell r="J114">
            <v>0</v>
          </cell>
          <cell r="L114">
            <v>15015.87</v>
          </cell>
          <cell r="N114">
            <v>0</v>
          </cell>
          <cell r="P114">
            <v>15015.87</v>
          </cell>
          <cell r="R114">
            <v>11039</v>
          </cell>
          <cell r="T114">
            <v>1.39</v>
          </cell>
          <cell r="V114">
            <v>209</v>
          </cell>
          <cell r="X114">
            <v>0</v>
          </cell>
          <cell r="Z114">
            <v>0</v>
          </cell>
          <cell r="AB114">
            <v>0</v>
          </cell>
          <cell r="AD114">
            <v>11248</v>
          </cell>
          <cell r="AF114">
            <v>1.39</v>
          </cell>
          <cell r="AH114">
            <v>209</v>
          </cell>
          <cell r="AJ114">
            <v>0</v>
          </cell>
          <cell r="AL114">
            <v>0</v>
          </cell>
          <cell r="AN114">
            <v>0</v>
          </cell>
          <cell r="AP114">
            <v>11457</v>
          </cell>
        </row>
        <row r="115">
          <cell r="A115" t="str">
            <v xml:space="preserve">311.00 0111         </v>
          </cell>
          <cell r="B115">
            <v>111</v>
          </cell>
          <cell r="C115" t="str">
            <v>ProdTrans</v>
          </cell>
          <cell r="D115" t="str">
            <v xml:space="preserve">311.00 0111         </v>
          </cell>
          <cell r="E115">
            <v>311</v>
          </cell>
          <cell r="F115" t="str">
            <v>Structures and Improvements</v>
          </cell>
          <cell r="H115">
            <v>70399222.079999998</v>
          </cell>
          <cell r="J115">
            <v>-181827.88999999996</v>
          </cell>
          <cell r="L115">
            <v>70217394.189999998</v>
          </cell>
          <cell r="N115">
            <v>-187556.09999999989</v>
          </cell>
          <cell r="P115">
            <v>70029838.090000004</v>
          </cell>
          <cell r="R115">
            <v>36837724</v>
          </cell>
          <cell r="T115">
            <v>2.63</v>
          </cell>
          <cell r="V115">
            <v>1849109</v>
          </cell>
          <cell r="X115">
            <v>-181827.88999999996</v>
          </cell>
          <cell r="Z115">
            <v>-30</v>
          </cell>
          <cell r="AB115">
            <v>-54548.366999999984</v>
          </cell>
          <cell r="AD115">
            <v>38450456.743000001</v>
          </cell>
          <cell r="AF115">
            <v>2.63</v>
          </cell>
          <cell r="AH115">
            <v>1844251</v>
          </cell>
          <cell r="AJ115">
            <v>-187556.09999999989</v>
          </cell>
          <cell r="AL115">
            <v>-30</v>
          </cell>
          <cell r="AN115">
            <v>-56266.829999999965</v>
          </cell>
          <cell r="AP115">
            <v>40050884.813000001</v>
          </cell>
        </row>
        <row r="116">
          <cell r="A116" t="str">
            <v xml:space="preserve">312.00 0111         </v>
          </cell>
          <cell r="B116">
            <v>111</v>
          </cell>
          <cell r="C116" t="str">
            <v>ProdTrans</v>
          </cell>
          <cell r="D116" t="str">
            <v xml:space="preserve">312.00 0111         </v>
          </cell>
          <cell r="E116">
            <v>312</v>
          </cell>
          <cell r="F116" t="str">
            <v>Boiler Plant Equipment</v>
          </cell>
          <cell r="H116">
            <v>443090329.81</v>
          </cell>
          <cell r="J116">
            <v>-2550716.2000000002</v>
          </cell>
          <cell r="L116">
            <v>440539613.61000001</v>
          </cell>
          <cell r="N116">
            <v>-2660476.59</v>
          </cell>
          <cell r="P116">
            <v>437879137.02000004</v>
          </cell>
          <cell r="R116">
            <v>132342952</v>
          </cell>
          <cell r="T116">
            <v>2.82</v>
          </cell>
          <cell r="V116">
            <v>12459182</v>
          </cell>
          <cell r="X116">
            <v>-2550716.2000000002</v>
          </cell>
          <cell r="Z116">
            <v>-10</v>
          </cell>
          <cell r="AB116">
            <v>-255071.62</v>
          </cell>
          <cell r="AD116">
            <v>141996346.18000001</v>
          </cell>
          <cell r="AF116">
            <v>2.82</v>
          </cell>
          <cell r="AH116">
            <v>12385704</v>
          </cell>
          <cell r="AJ116">
            <v>-2660476.59</v>
          </cell>
          <cell r="AL116">
            <v>-10</v>
          </cell>
          <cell r="AN116">
            <v>-266047.65899999999</v>
          </cell>
          <cell r="AP116">
            <v>151455525.93099999</v>
          </cell>
        </row>
        <row r="117">
          <cell r="A117" t="str">
            <v xml:space="preserve">314.00 0111         </v>
          </cell>
          <cell r="B117">
            <v>111</v>
          </cell>
          <cell r="C117" t="str">
            <v>ProdTrans</v>
          </cell>
          <cell r="D117" t="str">
            <v xml:space="preserve">314.00 0111         </v>
          </cell>
          <cell r="E117">
            <v>314</v>
          </cell>
          <cell r="F117" t="str">
            <v>Turbogenerator Units</v>
          </cell>
          <cell r="H117">
            <v>76375657.129999995</v>
          </cell>
          <cell r="J117">
            <v>-630187.02999999991</v>
          </cell>
          <cell r="L117">
            <v>75745470.099999994</v>
          </cell>
          <cell r="N117">
            <v>-653185.20000000019</v>
          </cell>
          <cell r="P117">
            <v>75092284.899999991</v>
          </cell>
          <cell r="R117">
            <v>30448941</v>
          </cell>
          <cell r="T117">
            <v>3.09</v>
          </cell>
          <cell r="V117">
            <v>2350271</v>
          </cell>
          <cell r="X117">
            <v>-630187.02999999991</v>
          </cell>
          <cell r="Z117">
            <v>-15</v>
          </cell>
          <cell r="AB117">
            <v>-94528.054499999998</v>
          </cell>
          <cell r="AD117">
            <v>32074496.9155</v>
          </cell>
          <cell r="AF117">
            <v>3.09</v>
          </cell>
          <cell r="AH117">
            <v>2330443</v>
          </cell>
          <cell r="AJ117">
            <v>-653185.20000000019</v>
          </cell>
          <cell r="AL117">
            <v>-15</v>
          </cell>
          <cell r="AN117">
            <v>-97977.780000000042</v>
          </cell>
          <cell r="AP117">
            <v>33653776.935499996</v>
          </cell>
        </row>
        <row r="118">
          <cell r="A118" t="str">
            <v xml:space="preserve">315.00 0111         </v>
          </cell>
          <cell r="B118">
            <v>111</v>
          </cell>
          <cell r="C118" t="str">
            <v>ProdTrans</v>
          </cell>
          <cell r="D118" t="str">
            <v xml:space="preserve">315.00 0111         </v>
          </cell>
          <cell r="E118">
            <v>315</v>
          </cell>
          <cell r="F118" t="str">
            <v>Accessory Electric Equipment</v>
          </cell>
          <cell r="H118">
            <v>23006767.68</v>
          </cell>
          <cell r="J118">
            <v>-81084.979999999967</v>
          </cell>
          <cell r="L118">
            <v>22925682.699999999</v>
          </cell>
          <cell r="N118">
            <v>-84667.79</v>
          </cell>
          <cell r="P118">
            <v>22841014.91</v>
          </cell>
          <cell r="R118">
            <v>11920358</v>
          </cell>
          <cell r="T118">
            <v>2.37</v>
          </cell>
          <cell r="V118">
            <v>544300</v>
          </cell>
          <cell r="X118">
            <v>-81084.979999999967</v>
          </cell>
          <cell r="Z118">
            <v>-10</v>
          </cell>
          <cell r="AB118">
            <v>-8108.4979999999969</v>
          </cell>
          <cell r="AD118">
            <v>12375464.522</v>
          </cell>
          <cell r="AF118">
            <v>2.37</v>
          </cell>
          <cell r="AH118">
            <v>542335</v>
          </cell>
          <cell r="AJ118">
            <v>-84667.79</v>
          </cell>
          <cell r="AL118">
            <v>-10</v>
          </cell>
          <cell r="AN118">
            <v>-8466.7789999999986</v>
          </cell>
          <cell r="AP118">
            <v>12824664.953000002</v>
          </cell>
        </row>
        <row r="119">
          <cell r="A119" t="str">
            <v xml:space="preserve">316.00 0111         </v>
          </cell>
          <cell r="B119">
            <v>111</v>
          </cell>
          <cell r="C119" t="str">
            <v>ProdTrans</v>
          </cell>
          <cell r="D119" t="str">
            <v xml:space="preserve">316.00 0111         </v>
          </cell>
          <cell r="E119">
            <v>316</v>
          </cell>
          <cell r="F119" t="str">
            <v>Miscellaneous Power Plant Equipment</v>
          </cell>
          <cell r="H119">
            <v>2011397.3</v>
          </cell>
          <cell r="J119">
            <v>-35165.389999999992</v>
          </cell>
          <cell r="L119">
            <v>1976231.9100000001</v>
          </cell>
          <cell r="N119">
            <v>-35165.389999999992</v>
          </cell>
          <cell r="P119">
            <v>1941066.5200000003</v>
          </cell>
          <cell r="R119">
            <v>640479</v>
          </cell>
          <cell r="T119">
            <v>2.75</v>
          </cell>
          <cell r="V119">
            <v>54830</v>
          </cell>
          <cell r="X119">
            <v>-35165.389999999992</v>
          </cell>
          <cell r="Z119">
            <v>-10</v>
          </cell>
          <cell r="AB119">
            <v>-3516.5389999999989</v>
          </cell>
          <cell r="AD119">
            <v>656627.071</v>
          </cell>
          <cell r="AF119">
            <v>2.75</v>
          </cell>
          <cell r="AH119">
            <v>53863</v>
          </cell>
          <cell r="AJ119">
            <v>-35165.389999999992</v>
          </cell>
          <cell r="AL119">
            <v>-10</v>
          </cell>
          <cell r="AN119">
            <v>-3516.5389999999989</v>
          </cell>
          <cell r="AP119">
            <v>671808.14199999999</v>
          </cell>
        </row>
        <row r="120">
          <cell r="A120">
            <v>0</v>
          </cell>
          <cell r="F120" t="str">
            <v>TOTAL NAUGHTON</v>
          </cell>
          <cell r="H120">
            <v>614898389.86999989</v>
          </cell>
          <cell r="J120">
            <v>-3478981.49</v>
          </cell>
          <cell r="L120">
            <v>611419408.38</v>
          </cell>
          <cell r="N120">
            <v>-3621051.0700000003</v>
          </cell>
          <cell r="P120">
            <v>607798357.30999994</v>
          </cell>
          <cell r="R120">
            <v>212201493</v>
          </cell>
          <cell r="V120">
            <v>17257901</v>
          </cell>
          <cell r="X120">
            <v>-3478981.49</v>
          </cell>
          <cell r="AB120">
            <v>-415773.07849999995</v>
          </cell>
          <cell r="AD120">
            <v>225564639.43150005</v>
          </cell>
          <cell r="AH120">
            <v>17156805</v>
          </cell>
          <cell r="AJ120">
            <v>-3621051.0700000003</v>
          </cell>
          <cell r="AN120">
            <v>-432275.58699999994</v>
          </cell>
          <cell r="AP120">
            <v>238668117.77449998</v>
          </cell>
        </row>
        <row r="121">
          <cell r="A121">
            <v>0</v>
          </cell>
        </row>
        <row r="122">
          <cell r="A122">
            <v>0</v>
          </cell>
          <cell r="F122" t="str">
            <v>WYODAK</v>
          </cell>
        </row>
        <row r="123">
          <cell r="A123" t="str">
            <v xml:space="preserve">310.20 0112         </v>
          </cell>
          <cell r="B123">
            <v>112</v>
          </cell>
          <cell r="C123" t="str">
            <v>ProdTrans</v>
          </cell>
          <cell r="D123" t="str">
            <v xml:space="preserve">310.20 0112         </v>
          </cell>
          <cell r="E123">
            <v>310.2</v>
          </cell>
          <cell r="F123" t="str">
            <v>Land Rights</v>
          </cell>
          <cell r="H123">
            <v>164796.79999999999</v>
          </cell>
          <cell r="J123">
            <v>0</v>
          </cell>
          <cell r="L123">
            <v>164796.79999999999</v>
          </cell>
          <cell r="N123">
            <v>0</v>
          </cell>
          <cell r="P123">
            <v>164796.79999999999</v>
          </cell>
          <cell r="R123">
            <v>87054</v>
          </cell>
          <cell r="T123">
            <v>1.42</v>
          </cell>
          <cell r="V123">
            <v>2340</v>
          </cell>
          <cell r="X123">
            <v>0</v>
          </cell>
          <cell r="Z123">
            <v>0</v>
          </cell>
          <cell r="AB123">
            <v>0</v>
          </cell>
          <cell r="AD123">
            <v>89394</v>
          </cell>
          <cell r="AF123">
            <v>1.42</v>
          </cell>
          <cell r="AH123">
            <v>2340</v>
          </cell>
          <cell r="AJ123">
            <v>0</v>
          </cell>
          <cell r="AL123">
            <v>0</v>
          </cell>
          <cell r="AN123">
            <v>0</v>
          </cell>
          <cell r="AP123">
            <v>91734</v>
          </cell>
        </row>
        <row r="124">
          <cell r="A124" t="str">
            <v xml:space="preserve">311.00 0112         </v>
          </cell>
          <cell r="B124">
            <v>112</v>
          </cell>
          <cell r="C124" t="str">
            <v>ProdTrans</v>
          </cell>
          <cell r="D124" t="str">
            <v xml:space="preserve">311.00 0112         </v>
          </cell>
          <cell r="E124">
            <v>311</v>
          </cell>
          <cell r="F124" t="str">
            <v>Structures and Improvements</v>
          </cell>
          <cell r="H124">
            <v>51317577.18</v>
          </cell>
          <cell r="J124">
            <v>-156684.96999999997</v>
          </cell>
          <cell r="L124">
            <v>51160892.210000001</v>
          </cell>
          <cell r="N124">
            <v>-161398.66000000003</v>
          </cell>
          <cell r="P124">
            <v>50999493.550000004</v>
          </cell>
          <cell r="R124">
            <v>26663441</v>
          </cell>
          <cell r="T124">
            <v>1.51</v>
          </cell>
          <cell r="V124">
            <v>773712</v>
          </cell>
          <cell r="X124">
            <v>-156684.96999999997</v>
          </cell>
          <cell r="Z124">
            <v>-30</v>
          </cell>
          <cell r="AB124">
            <v>-47005.490999999995</v>
          </cell>
          <cell r="AD124">
            <v>27233462.539000001</v>
          </cell>
          <cell r="AF124">
            <v>1.51</v>
          </cell>
          <cell r="AH124">
            <v>771311</v>
          </cell>
          <cell r="AJ124">
            <v>-161398.66000000003</v>
          </cell>
          <cell r="AL124">
            <v>-30</v>
          </cell>
          <cell r="AN124">
            <v>-48419.598000000005</v>
          </cell>
          <cell r="AP124">
            <v>27794955.280999999</v>
          </cell>
        </row>
        <row r="125">
          <cell r="A125" t="str">
            <v xml:space="preserve">312.00 0112         </v>
          </cell>
          <cell r="B125">
            <v>112</v>
          </cell>
          <cell r="C125" t="str">
            <v>ProdTrans</v>
          </cell>
          <cell r="D125" t="str">
            <v xml:space="preserve">312.00 0112         </v>
          </cell>
          <cell r="E125">
            <v>312</v>
          </cell>
          <cell r="F125" t="str">
            <v>Boiler Plant Equipment</v>
          </cell>
          <cell r="H125">
            <v>300866077.38</v>
          </cell>
          <cell r="J125">
            <v>-2117535.21</v>
          </cell>
          <cell r="L125">
            <v>298748542.17000002</v>
          </cell>
          <cell r="N125">
            <v>-2189198.8999999994</v>
          </cell>
          <cell r="P125">
            <v>296559343.27000004</v>
          </cell>
          <cell r="R125">
            <v>85481727</v>
          </cell>
          <cell r="T125">
            <v>1.79</v>
          </cell>
          <cell r="V125">
            <v>5366551</v>
          </cell>
          <cell r="X125">
            <v>-2117535.21</v>
          </cell>
          <cell r="Z125">
            <v>-10</v>
          </cell>
          <cell r="AB125">
            <v>-211753.52100000001</v>
          </cell>
          <cell r="AD125">
            <v>88518989.269000009</v>
          </cell>
          <cell r="AF125">
            <v>1.79</v>
          </cell>
          <cell r="AH125">
            <v>5328006</v>
          </cell>
          <cell r="AJ125">
            <v>-2189198.8999999994</v>
          </cell>
          <cell r="AL125">
            <v>-10</v>
          </cell>
          <cell r="AN125">
            <v>-218919.88999999993</v>
          </cell>
          <cell r="AP125">
            <v>91438876.479000002</v>
          </cell>
        </row>
        <row r="126">
          <cell r="A126" t="str">
            <v xml:space="preserve">314.00 0112         </v>
          </cell>
          <cell r="B126">
            <v>112</v>
          </cell>
          <cell r="C126" t="str">
            <v>ProdTrans</v>
          </cell>
          <cell r="D126" t="str">
            <v xml:space="preserve">314.00 0112         </v>
          </cell>
          <cell r="E126">
            <v>314</v>
          </cell>
          <cell r="F126" t="str">
            <v>Turbogenerator Units</v>
          </cell>
          <cell r="H126">
            <v>64048524.350000001</v>
          </cell>
          <cell r="J126">
            <v>-615894.2799999998</v>
          </cell>
          <cell r="L126">
            <v>63432630.07</v>
          </cell>
          <cell r="N126">
            <v>-626754.91000000015</v>
          </cell>
          <cell r="P126">
            <v>62805875.159999996</v>
          </cell>
          <cell r="R126">
            <v>20811502</v>
          </cell>
          <cell r="T126">
            <v>1.82</v>
          </cell>
          <cell r="V126">
            <v>1160079</v>
          </cell>
          <cell r="X126">
            <v>-615894.2799999998</v>
          </cell>
          <cell r="Z126">
            <v>-15</v>
          </cell>
          <cell r="AB126">
            <v>-92384.141999999978</v>
          </cell>
          <cell r="AD126">
            <v>21263302.577999998</v>
          </cell>
          <cell r="AF126">
            <v>1.82</v>
          </cell>
          <cell r="AH126">
            <v>1148770</v>
          </cell>
          <cell r="AJ126">
            <v>-626754.91000000015</v>
          </cell>
          <cell r="AL126">
            <v>-15</v>
          </cell>
          <cell r="AN126">
            <v>-94013.236500000028</v>
          </cell>
          <cell r="AP126">
            <v>21691304.431499999</v>
          </cell>
        </row>
        <row r="127">
          <cell r="A127" t="str">
            <v xml:space="preserve">315.00 0112         </v>
          </cell>
          <cell r="B127">
            <v>112</v>
          </cell>
          <cell r="C127" t="str">
            <v>ProdTrans</v>
          </cell>
          <cell r="D127" t="str">
            <v xml:space="preserve">315.00 0112         </v>
          </cell>
          <cell r="E127">
            <v>315</v>
          </cell>
          <cell r="F127" t="str">
            <v>Accessory Electric Equipment</v>
          </cell>
          <cell r="H127">
            <v>28129327.460000001</v>
          </cell>
          <cell r="J127">
            <v>-86824.890000000014</v>
          </cell>
          <cell r="L127">
            <v>28042502.57</v>
          </cell>
          <cell r="N127">
            <v>-91273.970000000016</v>
          </cell>
          <cell r="P127">
            <v>27951228.600000001</v>
          </cell>
          <cell r="R127">
            <v>11407068</v>
          </cell>
          <cell r="T127">
            <v>1.43</v>
          </cell>
          <cell r="V127">
            <v>401629</v>
          </cell>
          <cell r="X127">
            <v>-86824.890000000014</v>
          </cell>
          <cell r="Z127">
            <v>-10</v>
          </cell>
          <cell r="AB127">
            <v>-8682.4890000000014</v>
          </cell>
          <cell r="AD127">
            <v>11713189.620999999</v>
          </cell>
          <cell r="AF127">
            <v>1.43</v>
          </cell>
          <cell r="AH127">
            <v>400355</v>
          </cell>
          <cell r="AJ127">
            <v>-91273.970000000016</v>
          </cell>
          <cell r="AL127">
            <v>-10</v>
          </cell>
          <cell r="AN127">
            <v>-9127.3970000000027</v>
          </cell>
          <cell r="AP127">
            <v>12013143.253999999</v>
          </cell>
        </row>
        <row r="128">
          <cell r="A128" t="str">
            <v xml:space="preserve">316.00 0112         </v>
          </cell>
          <cell r="B128">
            <v>112</v>
          </cell>
          <cell r="C128" t="str">
            <v>ProdTrans</v>
          </cell>
          <cell r="D128" t="str">
            <v xml:space="preserve">316.00 0112         </v>
          </cell>
          <cell r="E128">
            <v>316</v>
          </cell>
          <cell r="F128" t="str">
            <v>Miscellaneous Power Plant Equipment</v>
          </cell>
          <cell r="H128">
            <v>1231113.42</v>
          </cell>
          <cell r="J128">
            <v>-17710.97</v>
          </cell>
          <cell r="L128">
            <v>1213402.45</v>
          </cell>
          <cell r="N128">
            <v>-17710.97</v>
          </cell>
          <cell r="P128">
            <v>1195691.48</v>
          </cell>
          <cell r="R128">
            <v>208893</v>
          </cell>
          <cell r="T128">
            <v>2.63</v>
          </cell>
          <cell r="V128">
            <v>32145</v>
          </cell>
          <cell r="X128">
            <v>-17710.97</v>
          </cell>
          <cell r="Z128">
            <v>-10</v>
          </cell>
          <cell r="AB128">
            <v>-1771.0970000000002</v>
          </cell>
          <cell r="AD128">
            <v>221555.93299999999</v>
          </cell>
          <cell r="AF128">
            <v>2.63</v>
          </cell>
          <cell r="AH128">
            <v>31680</v>
          </cell>
          <cell r="AJ128">
            <v>-17710.97</v>
          </cell>
          <cell r="AL128">
            <v>-10</v>
          </cell>
          <cell r="AN128">
            <v>-1771.0970000000002</v>
          </cell>
          <cell r="AP128">
            <v>233753.86599999998</v>
          </cell>
        </row>
        <row r="129">
          <cell r="A129">
            <v>0</v>
          </cell>
          <cell r="F129" t="str">
            <v>TOTAL WYODAK</v>
          </cell>
          <cell r="H129">
            <v>445757416.59000003</v>
          </cell>
          <cell r="J129">
            <v>-2994650.32</v>
          </cell>
          <cell r="L129">
            <v>442762766.26999998</v>
          </cell>
          <cell r="N129">
            <v>-3086337.41</v>
          </cell>
          <cell r="P129">
            <v>439676428.86000013</v>
          </cell>
          <cell r="R129">
            <v>144659685</v>
          </cell>
          <cell r="V129">
            <v>7736456</v>
          </cell>
          <cell r="X129">
            <v>-2994650.32</v>
          </cell>
          <cell r="AB129">
            <v>-361596.74</v>
          </cell>
          <cell r="AD129">
            <v>149039893.94</v>
          </cell>
          <cell r="AH129">
            <v>7682462</v>
          </cell>
          <cell r="AJ129">
            <v>-3086337.41</v>
          </cell>
          <cell r="AN129">
            <v>-372251.21850000002</v>
          </cell>
          <cell r="AP129">
            <v>153263767.31150001</v>
          </cell>
        </row>
        <row r="130">
          <cell r="A130">
            <v>0</v>
          </cell>
        </row>
        <row r="131">
          <cell r="A131">
            <v>0</v>
          </cell>
          <cell r="F131" t="str">
            <v>TOTAL DEPRECIABLE STEAM PRODUCTION PLANT</v>
          </cell>
          <cell r="H131">
            <v>6274413604.2299995</v>
          </cell>
          <cell r="J131">
            <v>-41152696.74000001</v>
          </cell>
          <cell r="L131">
            <v>6233260907.4899979</v>
          </cell>
          <cell r="N131">
            <v>-42569201.579999983</v>
          </cell>
          <cell r="P131">
            <v>6190691705.9100018</v>
          </cell>
          <cell r="R131">
            <v>2420929797</v>
          </cell>
          <cell r="V131">
            <v>137076051</v>
          </cell>
          <cell r="X131">
            <v>-41152696.74000001</v>
          </cell>
          <cell r="AB131">
            <v>-5057150.0830000006</v>
          </cell>
          <cell r="AD131">
            <v>2511796001.177</v>
          </cell>
          <cell r="AH131">
            <v>136166081</v>
          </cell>
          <cell r="AJ131">
            <v>-42569201.579999983</v>
          </cell>
          <cell r="AN131">
            <v>-5228588.4354999997</v>
          </cell>
          <cell r="AP131">
            <v>2600164292.1615009</v>
          </cell>
        </row>
        <row r="132">
          <cell r="A132">
            <v>0</v>
          </cell>
        </row>
        <row r="133">
          <cell r="A133">
            <v>0</v>
          </cell>
          <cell r="E133">
            <v>310.3</v>
          </cell>
          <cell r="F133" t="str">
            <v>Water Rights</v>
          </cell>
        </row>
        <row r="134">
          <cell r="A134" t="str">
            <v xml:space="preserve">310.30 0101         </v>
          </cell>
          <cell r="B134">
            <v>101</v>
          </cell>
          <cell r="C134" t="str">
            <v>ProdTrans</v>
          </cell>
          <cell r="D134" t="str">
            <v xml:space="preserve">310.30 0101         </v>
          </cell>
          <cell r="E134">
            <v>310.3</v>
          </cell>
          <cell r="F134" t="str">
            <v>Carbon</v>
          </cell>
          <cell r="H134">
            <v>865460.63</v>
          </cell>
          <cell r="J134">
            <v>0</v>
          </cell>
          <cell r="L134">
            <v>865460.63</v>
          </cell>
          <cell r="N134">
            <v>0</v>
          </cell>
          <cell r="P134">
            <v>865460.63</v>
          </cell>
          <cell r="R134">
            <v>683010</v>
          </cell>
          <cell r="T134">
            <v>0</v>
          </cell>
          <cell r="V134">
            <v>0</v>
          </cell>
          <cell r="X134">
            <v>0</v>
          </cell>
          <cell r="AB134">
            <v>0</v>
          </cell>
          <cell r="AD134">
            <v>683010</v>
          </cell>
          <cell r="AF134">
            <v>0</v>
          </cell>
          <cell r="AH134">
            <v>0</v>
          </cell>
          <cell r="AJ134">
            <v>0</v>
          </cell>
          <cell r="AN134">
            <v>0</v>
          </cell>
          <cell r="AP134">
            <v>683010</v>
          </cell>
        </row>
        <row r="135">
          <cell r="A135" t="str">
            <v xml:space="preserve">310.30 0105         </v>
          </cell>
          <cell r="B135">
            <v>105</v>
          </cell>
          <cell r="C135" t="str">
            <v>ProdTrans</v>
          </cell>
          <cell r="D135" t="str">
            <v xml:space="preserve">310.30 0105         </v>
          </cell>
          <cell r="E135">
            <v>310.3</v>
          </cell>
          <cell r="F135" t="str">
            <v>Dave Johnston</v>
          </cell>
          <cell r="H135">
            <v>9700996.6099999994</v>
          </cell>
          <cell r="J135">
            <v>0</v>
          </cell>
          <cell r="L135">
            <v>9700996.6099999994</v>
          </cell>
          <cell r="N135">
            <v>0</v>
          </cell>
          <cell r="P135">
            <v>9700996.6099999994</v>
          </cell>
          <cell r="R135">
            <v>2534227</v>
          </cell>
          <cell r="T135">
            <v>0</v>
          </cell>
          <cell r="V135">
            <v>0</v>
          </cell>
          <cell r="X135">
            <v>0</v>
          </cell>
          <cell r="AB135">
            <v>0</v>
          </cell>
          <cell r="AD135">
            <v>2534227</v>
          </cell>
          <cell r="AF135">
            <v>0</v>
          </cell>
          <cell r="AH135">
            <v>0</v>
          </cell>
          <cell r="AJ135">
            <v>0</v>
          </cell>
          <cell r="AN135">
            <v>0</v>
          </cell>
          <cell r="AP135">
            <v>2534227</v>
          </cell>
        </row>
        <row r="136">
          <cell r="A136" t="str">
            <v xml:space="preserve">310.30 0106         </v>
          </cell>
          <cell r="B136">
            <v>106</v>
          </cell>
          <cell r="C136" t="str">
            <v>ProdTrans</v>
          </cell>
          <cell r="D136" t="str">
            <v xml:space="preserve">310.30 0106         </v>
          </cell>
          <cell r="E136">
            <v>310.3</v>
          </cell>
          <cell r="F136" t="str">
            <v>Gadsby</v>
          </cell>
          <cell r="H136">
            <v>8138.01</v>
          </cell>
          <cell r="J136">
            <v>0</v>
          </cell>
          <cell r="L136">
            <v>8138.01</v>
          </cell>
          <cell r="N136">
            <v>0</v>
          </cell>
          <cell r="P136">
            <v>8138.01</v>
          </cell>
          <cell r="R136">
            <v>12995</v>
          </cell>
          <cell r="T136">
            <v>0</v>
          </cell>
          <cell r="V136">
            <v>0</v>
          </cell>
          <cell r="X136">
            <v>0</v>
          </cell>
          <cell r="AB136">
            <v>0</v>
          </cell>
          <cell r="AD136">
            <v>12995</v>
          </cell>
          <cell r="AF136">
            <v>0</v>
          </cell>
          <cell r="AH136">
            <v>0</v>
          </cell>
          <cell r="AJ136">
            <v>0</v>
          </cell>
          <cell r="AN136">
            <v>0</v>
          </cell>
          <cell r="AP136">
            <v>12995</v>
          </cell>
        </row>
        <row r="137">
          <cell r="A137" t="str">
            <v xml:space="preserve">310.30 0108         </v>
          </cell>
          <cell r="B137">
            <v>108</v>
          </cell>
          <cell r="C137" t="str">
            <v>ProdTrans</v>
          </cell>
          <cell r="D137" t="str">
            <v xml:space="preserve">310.30 0108         </v>
          </cell>
          <cell r="E137">
            <v>310.3</v>
          </cell>
          <cell r="F137" t="str">
            <v>Hunter</v>
          </cell>
          <cell r="H137">
            <v>24271831.300000001</v>
          </cell>
          <cell r="J137">
            <v>0</v>
          </cell>
          <cell r="L137">
            <v>24271831.300000001</v>
          </cell>
          <cell r="N137">
            <v>0</v>
          </cell>
          <cell r="P137">
            <v>24271831.300000001</v>
          </cell>
          <cell r="R137">
            <v>10839179</v>
          </cell>
          <cell r="T137">
            <v>0</v>
          </cell>
          <cell r="V137">
            <v>0</v>
          </cell>
          <cell r="X137">
            <v>0</v>
          </cell>
          <cell r="AB137">
            <v>0</v>
          </cell>
          <cell r="AD137">
            <v>10839179</v>
          </cell>
          <cell r="AF137">
            <v>0</v>
          </cell>
          <cell r="AH137">
            <v>0</v>
          </cell>
          <cell r="AJ137">
            <v>0</v>
          </cell>
          <cell r="AN137">
            <v>0</v>
          </cell>
          <cell r="AP137">
            <v>10839179</v>
          </cell>
        </row>
        <row r="138">
          <cell r="A138" t="str">
            <v xml:space="preserve">310.30 0109         </v>
          </cell>
          <cell r="B138">
            <v>109</v>
          </cell>
          <cell r="C138" t="str">
            <v>ProdTrans</v>
          </cell>
          <cell r="D138" t="str">
            <v xml:space="preserve">310.30 0109         </v>
          </cell>
          <cell r="E138">
            <v>310.3</v>
          </cell>
          <cell r="F138" t="str">
            <v>Huntington</v>
          </cell>
          <cell r="H138">
            <v>1471639</v>
          </cell>
          <cell r="J138">
            <v>0</v>
          </cell>
          <cell r="L138">
            <v>1471639</v>
          </cell>
          <cell r="N138">
            <v>0</v>
          </cell>
          <cell r="P138">
            <v>1471639</v>
          </cell>
          <cell r="R138">
            <v>981841</v>
          </cell>
          <cell r="T138">
            <v>0</v>
          </cell>
          <cell r="V138">
            <v>0</v>
          </cell>
          <cell r="X138">
            <v>0</v>
          </cell>
          <cell r="AB138">
            <v>0</v>
          </cell>
          <cell r="AD138">
            <v>981841</v>
          </cell>
          <cell r="AF138">
            <v>0</v>
          </cell>
          <cell r="AH138">
            <v>0</v>
          </cell>
          <cell r="AJ138">
            <v>0</v>
          </cell>
          <cell r="AN138">
            <v>0</v>
          </cell>
          <cell r="AP138">
            <v>981841</v>
          </cell>
        </row>
        <row r="139">
          <cell r="A139" t="str">
            <v xml:space="preserve">310.30 0110         </v>
          </cell>
          <cell r="B139">
            <v>110</v>
          </cell>
          <cell r="C139" t="str">
            <v>ProdTrans</v>
          </cell>
          <cell r="D139" t="str">
            <v xml:space="preserve">310.30 0110         </v>
          </cell>
          <cell r="E139">
            <v>310.3</v>
          </cell>
          <cell r="F139" t="str">
            <v>JimBridger</v>
          </cell>
          <cell r="H139">
            <v>171270</v>
          </cell>
          <cell r="J139">
            <v>0</v>
          </cell>
          <cell r="L139">
            <v>171270</v>
          </cell>
          <cell r="N139">
            <v>0</v>
          </cell>
          <cell r="P139">
            <v>171270</v>
          </cell>
          <cell r="R139">
            <v>96463</v>
          </cell>
          <cell r="T139">
            <v>0</v>
          </cell>
          <cell r="V139">
            <v>0</v>
          </cell>
          <cell r="X139">
            <v>0</v>
          </cell>
          <cell r="AB139">
            <v>0</v>
          </cell>
          <cell r="AD139">
            <v>96463</v>
          </cell>
          <cell r="AF139">
            <v>0</v>
          </cell>
          <cell r="AH139">
            <v>0</v>
          </cell>
          <cell r="AJ139">
            <v>0</v>
          </cell>
          <cell r="AN139">
            <v>0</v>
          </cell>
          <cell r="AP139">
            <v>96463</v>
          </cell>
        </row>
        <row r="140">
          <cell r="A140" t="str">
            <v xml:space="preserve">310.30 0111         </v>
          </cell>
          <cell r="B140">
            <v>111</v>
          </cell>
          <cell r="C140" t="str">
            <v>ProdTrans</v>
          </cell>
          <cell r="D140" t="str">
            <v xml:space="preserve">310.30 0111         </v>
          </cell>
          <cell r="E140">
            <v>310.3</v>
          </cell>
          <cell r="F140" t="str">
            <v>Naughton</v>
          </cell>
          <cell r="H140">
            <v>690.97</v>
          </cell>
          <cell r="J140">
            <v>0</v>
          </cell>
          <cell r="L140">
            <v>690.97</v>
          </cell>
          <cell r="N140">
            <v>0</v>
          </cell>
          <cell r="P140">
            <v>690.97</v>
          </cell>
          <cell r="R140">
            <v>631</v>
          </cell>
          <cell r="T140">
            <v>0</v>
          </cell>
          <cell r="V140">
            <v>0</v>
          </cell>
          <cell r="X140">
            <v>0</v>
          </cell>
          <cell r="AB140">
            <v>0</v>
          </cell>
          <cell r="AD140">
            <v>631</v>
          </cell>
          <cell r="AF140">
            <v>0</v>
          </cell>
          <cell r="AH140">
            <v>0</v>
          </cell>
          <cell r="AJ140">
            <v>0</v>
          </cell>
          <cell r="AN140">
            <v>0</v>
          </cell>
          <cell r="AP140">
            <v>631</v>
          </cell>
        </row>
        <row r="141">
          <cell r="A141" t="str">
            <v xml:space="preserve">310.30 0112         </v>
          </cell>
          <cell r="B141">
            <v>112</v>
          </cell>
          <cell r="C141" t="str">
            <v>ProdTrans</v>
          </cell>
          <cell r="D141" t="str">
            <v xml:space="preserve">310.30 0112         </v>
          </cell>
          <cell r="E141">
            <v>310.3</v>
          </cell>
          <cell r="F141" t="str">
            <v>Wyodak</v>
          </cell>
          <cell r="H141">
            <v>13496.8</v>
          </cell>
          <cell r="J141">
            <v>0</v>
          </cell>
          <cell r="L141">
            <v>13496.8</v>
          </cell>
          <cell r="N141">
            <v>0</v>
          </cell>
          <cell r="P141">
            <v>13496.8</v>
          </cell>
          <cell r="R141">
            <v>7722</v>
          </cell>
          <cell r="T141">
            <v>0</v>
          </cell>
          <cell r="V141">
            <v>0</v>
          </cell>
          <cell r="X141">
            <v>0</v>
          </cell>
          <cell r="AB141">
            <v>0</v>
          </cell>
          <cell r="AD141">
            <v>7722</v>
          </cell>
          <cell r="AF141">
            <v>0</v>
          </cell>
          <cell r="AH141">
            <v>0</v>
          </cell>
          <cell r="AJ141">
            <v>0</v>
          </cell>
          <cell r="AN141">
            <v>0</v>
          </cell>
          <cell r="AP141">
            <v>7722</v>
          </cell>
        </row>
        <row r="142">
          <cell r="A142">
            <v>0</v>
          </cell>
          <cell r="C142" t="str">
            <v>ProdTrans</v>
          </cell>
          <cell r="F142" t="str">
            <v>Total Account 310.30 Water Rights</v>
          </cell>
          <cell r="H142">
            <v>36503523.319999993</v>
          </cell>
          <cell r="J142">
            <v>0</v>
          </cell>
          <cell r="L142">
            <v>36503523.319999993</v>
          </cell>
          <cell r="N142">
            <v>0</v>
          </cell>
          <cell r="P142">
            <v>36503523.319999993</v>
          </cell>
          <cell r="R142">
            <v>15156068</v>
          </cell>
          <cell r="V142">
            <v>0</v>
          </cell>
          <cell r="X142">
            <v>0</v>
          </cell>
          <cell r="AB142">
            <v>0</v>
          </cell>
          <cell r="AD142">
            <v>15156068</v>
          </cell>
          <cell r="AH142">
            <v>0</v>
          </cell>
          <cell r="AJ142">
            <v>0</v>
          </cell>
          <cell r="AN142">
            <v>0</v>
          </cell>
          <cell r="AP142">
            <v>15156068</v>
          </cell>
        </row>
        <row r="143">
          <cell r="A143">
            <v>0</v>
          </cell>
        </row>
        <row r="144">
          <cell r="A144">
            <v>0</v>
          </cell>
          <cell r="F144" t="str">
            <v>TOTAL STEAM PRODUCTION PLANT</v>
          </cell>
          <cell r="H144">
            <v>6310917127.5500002</v>
          </cell>
          <cell r="J144">
            <v>-41152696.74000001</v>
          </cell>
          <cell r="L144">
            <v>6269764430.8099985</v>
          </cell>
          <cell r="N144">
            <v>-42569201.579999983</v>
          </cell>
          <cell r="P144">
            <v>6227195229.2300024</v>
          </cell>
          <cell r="R144">
            <v>2436085865</v>
          </cell>
          <cell r="V144">
            <v>137076051</v>
          </cell>
          <cell r="X144">
            <v>-41152696.74000001</v>
          </cell>
          <cell r="AB144">
            <v>-5057150.0830000006</v>
          </cell>
          <cell r="AD144">
            <v>2526952069.177</v>
          </cell>
          <cell r="AH144">
            <v>136166081</v>
          </cell>
          <cell r="AJ144">
            <v>-42569201.579999983</v>
          </cell>
          <cell r="AN144">
            <v>-5228588.4354999997</v>
          </cell>
          <cell r="AP144">
            <v>2615320360.1615009</v>
          </cell>
        </row>
        <row r="145">
          <cell r="A145">
            <v>0</v>
          </cell>
        </row>
        <row r="146">
          <cell r="A146">
            <v>0</v>
          </cell>
        </row>
        <row r="147">
          <cell r="A147">
            <v>0</v>
          </cell>
          <cell r="E147" t="str">
            <v>HYDRAULIC PRODUCTION PLANT</v>
          </cell>
        </row>
        <row r="148">
          <cell r="A148">
            <v>0</v>
          </cell>
        </row>
        <row r="149">
          <cell r="A149">
            <v>0</v>
          </cell>
          <cell r="F149" t="str">
            <v>ASHTON/ST. ANTHONY</v>
          </cell>
        </row>
        <row r="150">
          <cell r="A150" t="str">
            <v xml:space="preserve">330.20 0301         </v>
          </cell>
          <cell r="B150">
            <v>301</v>
          </cell>
          <cell r="C150" t="str">
            <v>ProdTrans</v>
          </cell>
          <cell r="D150" t="str">
            <v xml:space="preserve">330.20 0301         </v>
          </cell>
          <cell r="E150">
            <v>330.2</v>
          </cell>
          <cell r="F150" t="str">
            <v>Land Rights</v>
          </cell>
          <cell r="H150">
            <v>28699.78</v>
          </cell>
          <cell r="J150">
            <v>0</v>
          </cell>
          <cell r="L150">
            <v>28699.78</v>
          </cell>
          <cell r="N150">
            <v>0</v>
          </cell>
          <cell r="P150">
            <v>28699.78</v>
          </cell>
          <cell r="R150">
            <v>15790</v>
          </cell>
          <cell r="T150">
            <v>2.9631657541065208</v>
          </cell>
          <cell r="V150">
            <v>850</v>
          </cell>
          <cell r="X150">
            <v>0</v>
          </cell>
          <cell r="Z150">
            <v>0</v>
          </cell>
          <cell r="AB150">
            <v>0</v>
          </cell>
          <cell r="AD150">
            <v>16640</v>
          </cell>
          <cell r="AF150">
            <v>2.9631657541065208</v>
          </cell>
          <cell r="AH150">
            <v>850</v>
          </cell>
          <cell r="AJ150">
            <v>0</v>
          </cell>
          <cell r="AL150">
            <v>0</v>
          </cell>
          <cell r="AN150">
            <v>0</v>
          </cell>
          <cell r="AP150">
            <v>17490</v>
          </cell>
        </row>
        <row r="151">
          <cell r="A151" t="str">
            <v xml:space="preserve">331.00 0301         </v>
          </cell>
          <cell r="B151">
            <v>301</v>
          </cell>
          <cell r="C151" t="str">
            <v>ProdTrans</v>
          </cell>
          <cell r="D151" t="str">
            <v xml:space="preserve">331.00 0301         </v>
          </cell>
          <cell r="E151">
            <v>331</v>
          </cell>
          <cell r="F151" t="str">
            <v>Structures and Improvements</v>
          </cell>
          <cell r="H151">
            <v>1179468.81</v>
          </cell>
          <cell r="J151">
            <v>-3152.9700000000003</v>
          </cell>
          <cell r="L151">
            <v>1176315.8400000001</v>
          </cell>
          <cell r="N151">
            <v>-3197.6999999999994</v>
          </cell>
          <cell r="P151">
            <v>1173118.1400000001</v>
          </cell>
          <cell r="R151">
            <v>599314</v>
          </cell>
          <cell r="T151">
            <v>2.9077950919274027</v>
          </cell>
          <cell r="V151">
            <v>34251</v>
          </cell>
          <cell r="X151">
            <v>-3152.9700000000003</v>
          </cell>
          <cell r="Z151">
            <v>-40</v>
          </cell>
          <cell r="AB151">
            <v>-1261.1880000000001</v>
          </cell>
          <cell r="AD151">
            <v>629150.84200000006</v>
          </cell>
          <cell r="AF151">
            <v>2.9077950919274027</v>
          </cell>
          <cell r="AH151">
            <v>34158</v>
          </cell>
          <cell r="AJ151">
            <v>-3197.6999999999994</v>
          </cell>
          <cell r="AL151">
            <v>-40</v>
          </cell>
          <cell r="AN151">
            <v>-1279.0799999999997</v>
          </cell>
          <cell r="AP151">
            <v>658832.06200000015</v>
          </cell>
        </row>
        <row r="152">
          <cell r="A152" t="str">
            <v xml:space="preserve">332.00 0301         </v>
          </cell>
          <cell r="B152">
            <v>301</v>
          </cell>
          <cell r="C152" t="str">
            <v>ProdTrans</v>
          </cell>
          <cell r="D152" t="str">
            <v xml:space="preserve">332.00 0301         </v>
          </cell>
          <cell r="E152">
            <v>332</v>
          </cell>
          <cell r="F152" t="str">
            <v>Reservoirs, Dams and Waterways</v>
          </cell>
          <cell r="H152">
            <v>14951743.140000001</v>
          </cell>
          <cell r="J152">
            <v>-17050.059999999998</v>
          </cell>
          <cell r="L152">
            <v>14934693.08</v>
          </cell>
          <cell r="N152">
            <v>-17484.510000000002</v>
          </cell>
          <cell r="P152">
            <v>14917208.57</v>
          </cell>
          <cell r="R152">
            <v>2905527</v>
          </cell>
          <cell r="T152">
            <v>3.0637697053772963</v>
          </cell>
          <cell r="V152">
            <v>457826</v>
          </cell>
          <cell r="X152">
            <v>-17050.059999999998</v>
          </cell>
          <cell r="Z152">
            <v>-40</v>
          </cell>
          <cell r="AB152">
            <v>-6820.0239999999994</v>
          </cell>
          <cell r="AD152">
            <v>3339482.9159999997</v>
          </cell>
          <cell r="AF152">
            <v>3.0637697053772963</v>
          </cell>
          <cell r="AH152">
            <v>457297</v>
          </cell>
          <cell r="AJ152">
            <v>-17484.510000000002</v>
          </cell>
          <cell r="AL152">
            <v>-40</v>
          </cell>
          <cell r="AN152">
            <v>-6993.804000000001</v>
          </cell>
          <cell r="AP152">
            <v>3772301.602</v>
          </cell>
        </row>
        <row r="153">
          <cell r="A153" t="str">
            <v xml:space="preserve">333.00 0301         </v>
          </cell>
          <cell r="B153">
            <v>301</v>
          </cell>
          <cell r="C153" t="str">
            <v>ProdTrans</v>
          </cell>
          <cell r="D153" t="str">
            <v xml:space="preserve">333.00 0301         </v>
          </cell>
          <cell r="E153">
            <v>333</v>
          </cell>
          <cell r="F153" t="str">
            <v>Waterwheels, Turbines and Generators</v>
          </cell>
          <cell r="H153">
            <v>2448998.34</v>
          </cell>
          <cell r="J153">
            <v>-8628.3499999999985</v>
          </cell>
          <cell r="L153">
            <v>2440369.9899999998</v>
          </cell>
          <cell r="N153">
            <v>-8967.9</v>
          </cell>
          <cell r="P153">
            <v>2431402.09</v>
          </cell>
          <cell r="R153">
            <v>1289204</v>
          </cell>
          <cell r="T153">
            <v>3.160186581523571</v>
          </cell>
          <cell r="V153">
            <v>77257</v>
          </cell>
          <cell r="X153">
            <v>-8628.3499999999985</v>
          </cell>
          <cell r="Z153">
            <v>-40</v>
          </cell>
          <cell r="AB153">
            <v>-3451.3399999999992</v>
          </cell>
          <cell r="AD153">
            <v>1354381.3099999998</v>
          </cell>
          <cell r="AF153">
            <v>3.160186581523571</v>
          </cell>
          <cell r="AH153">
            <v>76979</v>
          </cell>
          <cell r="AJ153">
            <v>-8967.9</v>
          </cell>
          <cell r="AL153">
            <v>-40</v>
          </cell>
          <cell r="AN153">
            <v>-3587.16</v>
          </cell>
          <cell r="AP153">
            <v>1418805.25</v>
          </cell>
        </row>
        <row r="154">
          <cell r="A154" t="str">
            <v xml:space="preserve">334.00 0301         </v>
          </cell>
          <cell r="B154">
            <v>301</v>
          </cell>
          <cell r="C154" t="str">
            <v>ProdTrans</v>
          </cell>
          <cell r="D154" t="str">
            <v xml:space="preserve">334.00 0301         </v>
          </cell>
          <cell r="E154">
            <v>334</v>
          </cell>
          <cell r="F154" t="str">
            <v>Accessory Electric Equipment</v>
          </cell>
          <cell r="H154">
            <v>1385149.56</v>
          </cell>
          <cell r="J154">
            <v>-13146.809999999996</v>
          </cell>
          <cell r="L154">
            <v>1372002.75</v>
          </cell>
          <cell r="N154">
            <v>-13324.33</v>
          </cell>
          <cell r="P154">
            <v>1358678.42</v>
          </cell>
          <cell r="R154">
            <v>674765</v>
          </cell>
          <cell r="T154">
            <v>3.239595179053679</v>
          </cell>
          <cell r="V154">
            <v>44660</v>
          </cell>
          <cell r="X154">
            <v>-13146.809999999996</v>
          </cell>
          <cell r="Z154">
            <v>-20</v>
          </cell>
          <cell r="AB154">
            <v>-2629.3619999999992</v>
          </cell>
          <cell r="AD154">
            <v>703648.8280000001</v>
          </cell>
          <cell r="AF154">
            <v>3.239595179053679</v>
          </cell>
          <cell r="AH154">
            <v>44232</v>
          </cell>
          <cell r="AJ154">
            <v>-13324.33</v>
          </cell>
          <cell r="AL154">
            <v>-20</v>
          </cell>
          <cell r="AN154">
            <v>-2664.866</v>
          </cell>
          <cell r="AP154">
            <v>731891.6320000001</v>
          </cell>
        </row>
        <row r="155">
          <cell r="A155" t="str">
            <v xml:space="preserve">335.00 0301         </v>
          </cell>
          <cell r="B155">
            <v>301</v>
          </cell>
          <cell r="C155" t="str">
            <v>ProdTrans</v>
          </cell>
          <cell r="D155" t="str">
            <v xml:space="preserve">335.00 0301         </v>
          </cell>
          <cell r="E155">
            <v>335</v>
          </cell>
          <cell r="F155" t="str">
            <v>Miscellaneous Power Plant Equipment</v>
          </cell>
          <cell r="H155">
            <v>8649.9699999999993</v>
          </cell>
          <cell r="J155">
            <v>-65.39</v>
          </cell>
          <cell r="L155">
            <v>8584.58</v>
          </cell>
          <cell r="N155">
            <v>-65.78</v>
          </cell>
          <cell r="P155">
            <v>8518.7999999999993</v>
          </cell>
          <cell r="R155">
            <v>5093</v>
          </cell>
          <cell r="T155">
            <v>2.8162572607266174</v>
          </cell>
          <cell r="V155">
            <v>243</v>
          </cell>
          <cell r="X155">
            <v>-65.39</v>
          </cell>
          <cell r="Z155">
            <v>-10</v>
          </cell>
          <cell r="AB155">
            <v>-6.5389999999999997</v>
          </cell>
          <cell r="AD155">
            <v>5264.0709999999999</v>
          </cell>
          <cell r="AF155">
            <v>2.8162572607266174</v>
          </cell>
          <cell r="AH155">
            <v>241</v>
          </cell>
          <cell r="AJ155">
            <v>-65.78</v>
          </cell>
          <cell r="AL155">
            <v>-10</v>
          </cell>
          <cell r="AN155">
            <v>-6.5779999999999994</v>
          </cell>
          <cell r="AP155">
            <v>5432.7129999999997</v>
          </cell>
        </row>
        <row r="156">
          <cell r="A156" t="str">
            <v xml:space="preserve">336.00 0301         </v>
          </cell>
          <cell r="B156">
            <v>301</v>
          </cell>
          <cell r="C156" t="str">
            <v>ProdTrans</v>
          </cell>
          <cell r="D156" t="str">
            <v xml:space="preserve">336.00 0301         </v>
          </cell>
          <cell r="E156">
            <v>336</v>
          </cell>
          <cell r="F156" t="str">
            <v>Roads, Railroads and Bridges</v>
          </cell>
          <cell r="H156">
            <v>744.3</v>
          </cell>
          <cell r="J156">
            <v>-6.08</v>
          </cell>
          <cell r="L156">
            <v>738.21999999999991</v>
          </cell>
          <cell r="N156">
            <v>-6.16</v>
          </cell>
          <cell r="P156">
            <v>732.06</v>
          </cell>
          <cell r="R156">
            <v>598</v>
          </cell>
          <cell r="T156">
            <v>1.7918564199873495</v>
          </cell>
          <cell r="V156">
            <v>13</v>
          </cell>
          <cell r="X156">
            <v>-6.08</v>
          </cell>
          <cell r="Z156">
            <v>-40</v>
          </cell>
          <cell r="AB156">
            <v>-2.4319999999999999</v>
          </cell>
          <cell r="AD156">
            <v>602.48799999999994</v>
          </cell>
          <cell r="AF156">
            <v>1.7918564199873495</v>
          </cell>
          <cell r="AH156">
            <v>13</v>
          </cell>
          <cell r="AJ156">
            <v>-6.16</v>
          </cell>
          <cell r="AL156">
            <v>-40</v>
          </cell>
          <cell r="AN156">
            <v>-2.464</v>
          </cell>
          <cell r="AP156">
            <v>606.86399999999992</v>
          </cell>
        </row>
        <row r="157">
          <cell r="A157">
            <v>0</v>
          </cell>
          <cell r="F157" t="str">
            <v>TOTAL ASHTON/ST. ANTHONY</v>
          </cell>
          <cell r="H157">
            <v>20003453.899999999</v>
          </cell>
          <cell r="J157">
            <v>-42049.659999999996</v>
          </cell>
          <cell r="L157">
            <v>19961404.239999995</v>
          </cell>
          <cell r="N157">
            <v>-43046.380000000005</v>
          </cell>
          <cell r="P157">
            <v>19918357.859999999</v>
          </cell>
          <cell r="R157">
            <v>5490291</v>
          </cell>
          <cell r="V157">
            <v>615100</v>
          </cell>
          <cell r="X157">
            <v>-42049.659999999996</v>
          </cell>
          <cell r="AB157">
            <v>-14170.885</v>
          </cell>
          <cell r="AD157">
            <v>6049170.4550000001</v>
          </cell>
          <cell r="AH157">
            <v>613770</v>
          </cell>
          <cell r="AJ157">
            <v>-43046.380000000005</v>
          </cell>
          <cell r="AN157">
            <v>-14533.951999999999</v>
          </cell>
          <cell r="AP157">
            <v>6605360.1230000006</v>
          </cell>
        </row>
        <row r="158">
          <cell r="A158">
            <v>0</v>
          </cell>
        </row>
        <row r="159">
          <cell r="A159">
            <v>0</v>
          </cell>
          <cell r="F159" t="str">
            <v>BEAR RIVER</v>
          </cell>
        </row>
        <row r="160">
          <cell r="A160" t="str">
            <v xml:space="preserve">330.20 0302         </v>
          </cell>
          <cell r="B160">
            <v>302</v>
          </cell>
          <cell r="C160" t="str">
            <v>ProdTrans</v>
          </cell>
          <cell r="D160" t="str">
            <v xml:space="preserve">330.20 0302         </v>
          </cell>
          <cell r="E160">
            <v>330.2</v>
          </cell>
          <cell r="F160" t="str">
            <v>Land Rights</v>
          </cell>
          <cell r="H160">
            <v>5879.43</v>
          </cell>
          <cell r="J160">
            <v>0</v>
          </cell>
          <cell r="L160">
            <v>5879.43</v>
          </cell>
          <cell r="N160">
            <v>0</v>
          </cell>
          <cell r="P160">
            <v>5879.43</v>
          </cell>
          <cell r="R160">
            <v>4113</v>
          </cell>
          <cell r="T160">
            <v>1.3954250218921083</v>
          </cell>
          <cell r="V160">
            <v>82</v>
          </cell>
          <cell r="X160">
            <v>0</v>
          </cell>
          <cell r="Z160">
            <v>0</v>
          </cell>
          <cell r="AB160">
            <v>0</v>
          </cell>
          <cell r="AD160">
            <v>4195</v>
          </cell>
          <cell r="AF160">
            <v>1.3954250218921083</v>
          </cell>
          <cell r="AH160">
            <v>82</v>
          </cell>
          <cell r="AJ160">
            <v>0</v>
          </cell>
          <cell r="AL160">
            <v>0</v>
          </cell>
          <cell r="AN160">
            <v>0</v>
          </cell>
          <cell r="AP160">
            <v>4277</v>
          </cell>
        </row>
        <row r="161">
          <cell r="A161" t="str">
            <v xml:space="preserve">331.00 0302         </v>
          </cell>
          <cell r="B161">
            <v>302</v>
          </cell>
          <cell r="C161" t="str">
            <v>ProdTrans</v>
          </cell>
          <cell r="D161" t="str">
            <v xml:space="preserve">331.00 0302         </v>
          </cell>
          <cell r="E161">
            <v>331</v>
          </cell>
          <cell r="F161" t="str">
            <v>Structures and Improvements</v>
          </cell>
          <cell r="H161">
            <v>4674162.68</v>
          </cell>
          <cell r="J161">
            <v>-17826.799999999996</v>
          </cell>
          <cell r="L161">
            <v>4656335.88</v>
          </cell>
          <cell r="N161">
            <v>-18065.360000000004</v>
          </cell>
          <cell r="P161">
            <v>4638270.5199999996</v>
          </cell>
          <cell r="R161">
            <v>1885457</v>
          </cell>
          <cell r="T161">
            <v>1.846801277527933</v>
          </cell>
          <cell r="V161">
            <v>86158</v>
          </cell>
          <cell r="X161">
            <v>-17826.799999999996</v>
          </cell>
          <cell r="Z161">
            <v>-40</v>
          </cell>
          <cell r="AB161">
            <v>-7130.7199999999975</v>
          </cell>
          <cell r="AD161">
            <v>1946657.48</v>
          </cell>
          <cell r="AF161">
            <v>1.846801277527933</v>
          </cell>
          <cell r="AH161">
            <v>85826</v>
          </cell>
          <cell r="AJ161">
            <v>-18065.360000000004</v>
          </cell>
          <cell r="AL161">
            <v>-40</v>
          </cell>
          <cell r="AN161">
            <v>-7226.1440000000011</v>
          </cell>
          <cell r="AP161">
            <v>2007191.9759999998</v>
          </cell>
        </row>
        <row r="162">
          <cell r="A162" t="str">
            <v xml:space="preserve">332.00 0302         </v>
          </cell>
          <cell r="B162">
            <v>302</v>
          </cell>
          <cell r="C162" t="str">
            <v>ProdTrans</v>
          </cell>
          <cell r="D162" t="str">
            <v xml:space="preserve">332.00 0302         </v>
          </cell>
          <cell r="E162">
            <v>332</v>
          </cell>
          <cell r="F162" t="str">
            <v>Reservoirs, Dams and Waterways</v>
          </cell>
          <cell r="H162">
            <v>25220204.32</v>
          </cell>
          <cell r="J162">
            <v>-70894.3</v>
          </cell>
          <cell r="L162">
            <v>25149310.02</v>
          </cell>
          <cell r="N162">
            <v>-72291.900000000009</v>
          </cell>
          <cell r="P162">
            <v>25077018.120000001</v>
          </cell>
          <cell r="R162">
            <v>9868843</v>
          </cell>
          <cell r="T162">
            <v>1.9560204143584277</v>
          </cell>
          <cell r="V162">
            <v>492619</v>
          </cell>
          <cell r="X162">
            <v>-70894.3</v>
          </cell>
          <cell r="Z162">
            <v>-40</v>
          </cell>
          <cell r="AB162">
            <v>-28357.72</v>
          </cell>
          <cell r="AD162">
            <v>10262209.979999999</v>
          </cell>
          <cell r="AF162">
            <v>1.9560204143584277</v>
          </cell>
          <cell r="AH162">
            <v>491219</v>
          </cell>
          <cell r="AJ162">
            <v>-72291.900000000009</v>
          </cell>
          <cell r="AL162">
            <v>-40</v>
          </cell>
          <cell r="AN162">
            <v>-28916.760000000006</v>
          </cell>
          <cell r="AP162">
            <v>10652220.319999998</v>
          </cell>
        </row>
        <row r="163">
          <cell r="A163" t="str">
            <v xml:space="preserve">333.00 0302         </v>
          </cell>
          <cell r="B163">
            <v>302</v>
          </cell>
          <cell r="C163" t="str">
            <v>ProdTrans</v>
          </cell>
          <cell r="D163" t="str">
            <v xml:space="preserve">333.00 0302         </v>
          </cell>
          <cell r="E163">
            <v>333</v>
          </cell>
          <cell r="F163" t="str">
            <v>Waterwheels, Turbines and Generators</v>
          </cell>
          <cell r="H163">
            <v>10723401.779999999</v>
          </cell>
          <cell r="J163">
            <v>-42692.990000000013</v>
          </cell>
          <cell r="L163">
            <v>10680708.789999999</v>
          </cell>
          <cell r="N163">
            <v>-43619.669999999991</v>
          </cell>
          <cell r="P163">
            <v>10637089.119999999</v>
          </cell>
          <cell r="R163">
            <v>3513175</v>
          </cell>
          <cell r="T163">
            <v>2.32550760613249</v>
          </cell>
          <cell r="V163">
            <v>248877</v>
          </cell>
          <cell r="X163">
            <v>-42692.990000000013</v>
          </cell>
          <cell r="Z163">
            <v>-40</v>
          </cell>
          <cell r="AB163">
            <v>-17077.196000000007</v>
          </cell>
          <cell r="AD163">
            <v>3702281.8139999998</v>
          </cell>
          <cell r="AF163">
            <v>2.32550760613249</v>
          </cell>
          <cell r="AH163">
            <v>247874</v>
          </cell>
          <cell r="AJ163">
            <v>-43619.669999999991</v>
          </cell>
          <cell r="AL163">
            <v>-40</v>
          </cell>
          <cell r="AN163">
            <v>-17447.867999999995</v>
          </cell>
          <cell r="AP163">
            <v>3889088.2760000001</v>
          </cell>
        </row>
        <row r="164">
          <cell r="A164" t="str">
            <v xml:space="preserve">334.00 0302         </v>
          </cell>
          <cell r="B164">
            <v>302</v>
          </cell>
          <cell r="C164" t="str">
            <v>ProdTrans</v>
          </cell>
          <cell r="D164" t="str">
            <v xml:space="preserve">334.00 0302         </v>
          </cell>
          <cell r="E164">
            <v>334</v>
          </cell>
          <cell r="F164" t="str">
            <v>Accessory Electric Equipment</v>
          </cell>
          <cell r="H164">
            <v>4114781.19</v>
          </cell>
          <cell r="J164">
            <v>-35580.540000000008</v>
          </cell>
          <cell r="L164">
            <v>4079200.65</v>
          </cell>
          <cell r="N164">
            <v>-36591.759999999995</v>
          </cell>
          <cell r="P164">
            <v>4042608.89</v>
          </cell>
          <cell r="R164">
            <v>1293278</v>
          </cell>
          <cell r="T164">
            <v>2.5808776422004174</v>
          </cell>
          <cell r="V164">
            <v>105738</v>
          </cell>
          <cell r="X164">
            <v>-35580.540000000008</v>
          </cell>
          <cell r="Z164">
            <v>-20</v>
          </cell>
          <cell r="AB164">
            <v>-7116.108000000002</v>
          </cell>
          <cell r="AD164">
            <v>1356319.352</v>
          </cell>
          <cell r="AF164">
            <v>2.5808776422004174</v>
          </cell>
          <cell r="AH164">
            <v>104807</v>
          </cell>
          <cell r="AJ164">
            <v>-36591.759999999995</v>
          </cell>
          <cell r="AL164">
            <v>-20</v>
          </cell>
          <cell r="AN164">
            <v>-7318.3519999999999</v>
          </cell>
          <cell r="AP164">
            <v>1417216.24</v>
          </cell>
        </row>
        <row r="165">
          <cell r="A165" t="str">
            <v xml:space="preserve">335.00 0302         </v>
          </cell>
          <cell r="B165">
            <v>302</v>
          </cell>
          <cell r="C165" t="str">
            <v>ProdTrans</v>
          </cell>
          <cell r="D165" t="str">
            <v xml:space="preserve">335.00 0302         </v>
          </cell>
          <cell r="E165">
            <v>335</v>
          </cell>
          <cell r="F165" t="str">
            <v>Miscellaneous Power Plant Equipment</v>
          </cell>
          <cell r="H165">
            <v>82097</v>
          </cell>
          <cell r="J165">
            <v>-580.66999999999996</v>
          </cell>
          <cell r="L165">
            <v>81516.33</v>
          </cell>
          <cell r="N165">
            <v>-584.5200000000001</v>
          </cell>
          <cell r="P165">
            <v>80931.81</v>
          </cell>
          <cell r="R165">
            <v>38018</v>
          </cell>
          <cell r="T165">
            <v>2.5009699077444538</v>
          </cell>
          <cell r="V165">
            <v>2046</v>
          </cell>
          <cell r="X165">
            <v>-580.66999999999996</v>
          </cell>
          <cell r="Z165">
            <v>-10</v>
          </cell>
          <cell r="AB165">
            <v>-58.067</v>
          </cell>
          <cell r="AD165">
            <v>39425.262999999999</v>
          </cell>
          <cell r="AF165">
            <v>2.5009699077444538</v>
          </cell>
          <cell r="AH165">
            <v>2031</v>
          </cell>
          <cell r="AJ165">
            <v>-584.5200000000001</v>
          </cell>
          <cell r="AL165">
            <v>-10</v>
          </cell>
          <cell r="AN165">
            <v>-58.452000000000005</v>
          </cell>
          <cell r="AP165">
            <v>40813.291000000005</v>
          </cell>
        </row>
        <row r="166">
          <cell r="A166" t="str">
            <v xml:space="preserve">336.00 0302         </v>
          </cell>
          <cell r="B166">
            <v>302</v>
          </cell>
          <cell r="C166" t="str">
            <v>ProdTrans</v>
          </cell>
          <cell r="D166" t="str">
            <v xml:space="preserve">336.00 0302         </v>
          </cell>
          <cell r="E166">
            <v>336</v>
          </cell>
          <cell r="F166" t="str">
            <v>Roads, Railroads and Bridges</v>
          </cell>
          <cell r="H166">
            <v>598124.93000000005</v>
          </cell>
          <cell r="J166">
            <v>-1736.4499999999996</v>
          </cell>
          <cell r="L166">
            <v>596388.4800000001</v>
          </cell>
          <cell r="N166">
            <v>-1760.7900000000002</v>
          </cell>
          <cell r="P166">
            <v>594627.69000000006</v>
          </cell>
          <cell r="R166">
            <v>250356</v>
          </cell>
          <cell r="T166">
            <v>2.2832063258177064</v>
          </cell>
          <cell r="V166">
            <v>13637</v>
          </cell>
          <cell r="X166">
            <v>-1736.4499999999996</v>
          </cell>
          <cell r="Z166">
            <v>-40</v>
          </cell>
          <cell r="AB166">
            <v>-694.57999999999981</v>
          </cell>
          <cell r="AD166">
            <v>261561.97</v>
          </cell>
          <cell r="AF166">
            <v>2.2832063258177064</v>
          </cell>
          <cell r="AH166">
            <v>13597</v>
          </cell>
          <cell r="AJ166">
            <v>-1760.7900000000002</v>
          </cell>
          <cell r="AL166">
            <v>-40</v>
          </cell>
          <cell r="AN166">
            <v>-704.31600000000003</v>
          </cell>
          <cell r="AP166">
            <v>272693.864</v>
          </cell>
        </row>
        <row r="167">
          <cell r="A167">
            <v>0</v>
          </cell>
          <cell r="F167" t="str">
            <v>TOTAL BEAR RIVER</v>
          </cell>
          <cell r="H167">
            <v>45418651.329999998</v>
          </cell>
          <cell r="J167">
            <v>-169311.75000000006</v>
          </cell>
          <cell r="L167">
            <v>45249339.579999991</v>
          </cell>
          <cell r="N167">
            <v>-172914</v>
          </cell>
          <cell r="P167">
            <v>45076425.579999998</v>
          </cell>
          <cell r="R167">
            <v>16853240</v>
          </cell>
          <cell r="V167">
            <v>949157</v>
          </cell>
          <cell r="X167">
            <v>-169311.75000000006</v>
          </cell>
          <cell r="AB167">
            <v>-60434.391000000018</v>
          </cell>
          <cell r="AD167">
            <v>17572650.858999997</v>
          </cell>
          <cell r="AH167">
            <v>945436</v>
          </cell>
          <cell r="AJ167">
            <v>-172914</v>
          </cell>
          <cell r="AN167">
            <v>-61671.892</v>
          </cell>
          <cell r="AP167">
            <v>18283500.967</v>
          </cell>
        </row>
        <row r="168">
          <cell r="A168">
            <v>0</v>
          </cell>
        </row>
        <row r="169">
          <cell r="A169">
            <v>0</v>
          </cell>
          <cell r="F169" t="str">
            <v>BEND</v>
          </cell>
        </row>
        <row r="170">
          <cell r="A170" t="str">
            <v xml:space="preserve">331.00 0303         </v>
          </cell>
          <cell r="B170">
            <v>303</v>
          </cell>
          <cell r="C170" t="str">
            <v>ProdTrans</v>
          </cell>
          <cell r="D170" t="str">
            <v xml:space="preserve">331.00 0303         </v>
          </cell>
          <cell r="E170">
            <v>331</v>
          </cell>
          <cell r="F170" t="str">
            <v>Structures and Improvements</v>
          </cell>
          <cell r="H170">
            <v>57076.38</v>
          </cell>
          <cell r="J170">
            <v>-250.04</v>
          </cell>
          <cell r="L170">
            <v>56826.34</v>
          </cell>
          <cell r="N170">
            <v>-253.42</v>
          </cell>
          <cell r="P170">
            <v>56572.92</v>
          </cell>
          <cell r="R170">
            <v>53749</v>
          </cell>
          <cell r="T170">
            <v>0</v>
          </cell>
          <cell r="V170">
            <v>0</v>
          </cell>
          <cell r="X170">
            <v>-250.04</v>
          </cell>
          <cell r="Z170">
            <v>-40</v>
          </cell>
          <cell r="AB170">
            <v>-100.01600000000001</v>
          </cell>
          <cell r="AD170">
            <v>53398.943999999996</v>
          </cell>
          <cell r="AF170">
            <v>0</v>
          </cell>
          <cell r="AH170">
            <v>0</v>
          </cell>
          <cell r="AJ170">
            <v>-253.42</v>
          </cell>
          <cell r="AL170">
            <v>-40</v>
          </cell>
          <cell r="AN170">
            <v>-101.36799999999999</v>
          </cell>
          <cell r="AP170">
            <v>53044.155999999995</v>
          </cell>
        </row>
        <row r="171">
          <cell r="A171" t="str">
            <v xml:space="preserve">332.00 0303         </v>
          </cell>
          <cell r="B171">
            <v>303</v>
          </cell>
          <cell r="C171" t="str">
            <v>ProdTrans</v>
          </cell>
          <cell r="D171" t="str">
            <v xml:space="preserve">332.00 0303         </v>
          </cell>
          <cell r="E171">
            <v>332</v>
          </cell>
          <cell r="F171" t="str">
            <v>Reservoirs, Dams and Waterways</v>
          </cell>
          <cell r="H171">
            <v>532904.86</v>
          </cell>
          <cell r="J171">
            <v>-983.2</v>
          </cell>
          <cell r="L171">
            <v>531921.66</v>
          </cell>
          <cell r="N171">
            <v>-1004.6400000000001</v>
          </cell>
          <cell r="P171">
            <v>530917.02</v>
          </cell>
          <cell r="R171">
            <v>253003</v>
          </cell>
          <cell r="T171">
            <v>0</v>
          </cell>
          <cell r="V171">
            <v>0</v>
          </cell>
          <cell r="X171">
            <v>-983.2</v>
          </cell>
          <cell r="Z171">
            <v>-40</v>
          </cell>
          <cell r="AB171">
            <v>-393.28</v>
          </cell>
          <cell r="AD171">
            <v>251626.52</v>
          </cell>
          <cell r="AF171">
            <v>0</v>
          </cell>
          <cell r="AH171">
            <v>0</v>
          </cell>
          <cell r="AJ171">
            <v>-1004.6400000000001</v>
          </cell>
          <cell r="AL171">
            <v>-40</v>
          </cell>
          <cell r="AN171">
            <v>-401.85600000000005</v>
          </cell>
          <cell r="AP171">
            <v>250220.02399999998</v>
          </cell>
        </row>
        <row r="172">
          <cell r="A172" t="str">
            <v xml:space="preserve">333.00 0303         </v>
          </cell>
          <cell r="B172">
            <v>303</v>
          </cell>
          <cell r="C172" t="str">
            <v>ProdTrans</v>
          </cell>
          <cell r="D172" t="str">
            <v xml:space="preserve">333.00 0303         </v>
          </cell>
          <cell r="E172">
            <v>333</v>
          </cell>
          <cell r="F172" t="str">
            <v>Waterwheels, Turbines and Generators</v>
          </cell>
          <cell r="H172">
            <v>97110.43</v>
          </cell>
          <cell r="J172">
            <v>-1065.4900000000002</v>
          </cell>
          <cell r="L172">
            <v>96044.939999999988</v>
          </cell>
          <cell r="N172">
            <v>-1060.3800000000001</v>
          </cell>
          <cell r="P172">
            <v>94984.559999999983</v>
          </cell>
          <cell r="R172">
            <v>79690</v>
          </cell>
          <cell r="T172">
            <v>0</v>
          </cell>
          <cell r="V172">
            <v>0</v>
          </cell>
          <cell r="X172">
            <v>-1065.4900000000002</v>
          </cell>
          <cell r="Z172">
            <v>-40</v>
          </cell>
          <cell r="AB172">
            <v>-426.19600000000008</v>
          </cell>
          <cell r="AD172">
            <v>78198.313999999998</v>
          </cell>
          <cell r="AF172">
            <v>0</v>
          </cell>
          <cell r="AH172">
            <v>0</v>
          </cell>
          <cell r="AJ172">
            <v>-1060.3800000000001</v>
          </cell>
          <cell r="AL172">
            <v>-40</v>
          </cell>
          <cell r="AN172">
            <v>-424.15200000000004</v>
          </cell>
          <cell r="AP172">
            <v>76713.781999999992</v>
          </cell>
        </row>
        <row r="173">
          <cell r="A173" t="str">
            <v xml:space="preserve">334.00 0303         </v>
          </cell>
          <cell r="B173">
            <v>303</v>
          </cell>
          <cell r="C173" t="str">
            <v>ProdTrans</v>
          </cell>
          <cell r="D173" t="str">
            <v xml:space="preserve">334.00 0303         </v>
          </cell>
          <cell r="E173">
            <v>334</v>
          </cell>
          <cell r="F173" t="str">
            <v>Accessory Electric Equipment</v>
          </cell>
          <cell r="H173">
            <v>627584.39</v>
          </cell>
          <cell r="J173">
            <v>-6404.83</v>
          </cell>
          <cell r="L173">
            <v>621179.56000000006</v>
          </cell>
          <cell r="N173">
            <v>-6455.04</v>
          </cell>
          <cell r="P173">
            <v>614724.52</v>
          </cell>
          <cell r="R173">
            <v>566062</v>
          </cell>
          <cell r="T173">
            <v>0</v>
          </cell>
          <cell r="V173">
            <v>0</v>
          </cell>
          <cell r="X173">
            <v>-6404.83</v>
          </cell>
          <cell r="Z173">
            <v>-20</v>
          </cell>
          <cell r="AB173">
            <v>-1280.9660000000001</v>
          </cell>
          <cell r="AD173">
            <v>558376.20400000003</v>
          </cell>
          <cell r="AF173">
            <v>0</v>
          </cell>
          <cell r="AH173">
            <v>0</v>
          </cell>
          <cell r="AJ173">
            <v>-6455.04</v>
          </cell>
          <cell r="AL173">
            <v>-20</v>
          </cell>
          <cell r="AN173">
            <v>-1291.008</v>
          </cell>
          <cell r="AP173">
            <v>550630.15599999996</v>
          </cell>
        </row>
        <row r="174">
          <cell r="A174" t="str">
            <v xml:space="preserve">335.00 0303         </v>
          </cell>
          <cell r="B174">
            <v>303</v>
          </cell>
          <cell r="C174" t="str">
            <v>ProdTrans</v>
          </cell>
          <cell r="D174" t="str">
            <v xml:space="preserve">335.00 0303         </v>
          </cell>
          <cell r="E174">
            <v>335</v>
          </cell>
          <cell r="F174" t="str">
            <v>Miscellaneous Power Plant Equipment</v>
          </cell>
          <cell r="H174">
            <v>15383.82</v>
          </cell>
          <cell r="J174">
            <v>-88.84</v>
          </cell>
          <cell r="L174">
            <v>15294.98</v>
          </cell>
          <cell r="N174">
            <v>-89.33</v>
          </cell>
          <cell r="P174">
            <v>15205.65</v>
          </cell>
          <cell r="R174">
            <v>11669</v>
          </cell>
          <cell r="T174">
            <v>7.2139820266177495</v>
          </cell>
          <cell r="V174">
            <v>1107</v>
          </cell>
          <cell r="X174">
            <v>-88.84</v>
          </cell>
          <cell r="Z174">
            <v>-10</v>
          </cell>
          <cell r="AB174">
            <v>-8.8840000000000003</v>
          </cell>
          <cell r="AD174">
            <v>12678.276</v>
          </cell>
          <cell r="AF174">
            <v>7.2139820266177495</v>
          </cell>
          <cell r="AH174">
            <v>1100</v>
          </cell>
          <cell r="AJ174">
            <v>-89.33</v>
          </cell>
          <cell r="AL174">
            <v>-10</v>
          </cell>
          <cell r="AN174">
            <v>-8.9329999999999998</v>
          </cell>
          <cell r="AP174">
            <v>13680.012999999999</v>
          </cell>
        </row>
        <row r="175">
          <cell r="A175" t="str">
            <v xml:space="preserve">336.00 0303         </v>
          </cell>
          <cell r="B175">
            <v>303</v>
          </cell>
          <cell r="C175" t="str">
            <v>ProdTrans</v>
          </cell>
          <cell r="D175" t="str">
            <v xml:space="preserve">336.00 0303         </v>
          </cell>
          <cell r="E175">
            <v>336</v>
          </cell>
          <cell r="F175" t="str">
            <v>Roads, Railroads and Bridges</v>
          </cell>
          <cell r="H175">
            <v>174.4</v>
          </cell>
          <cell r="J175">
            <v>-0.97</v>
          </cell>
          <cell r="L175">
            <v>173.43</v>
          </cell>
          <cell r="N175">
            <v>-0.98</v>
          </cell>
          <cell r="P175">
            <v>172.45000000000002</v>
          </cell>
          <cell r="R175">
            <v>176</v>
          </cell>
          <cell r="T175">
            <v>0</v>
          </cell>
          <cell r="V175">
            <v>0</v>
          </cell>
          <cell r="X175">
            <v>-0.97</v>
          </cell>
          <cell r="Z175">
            <v>-40</v>
          </cell>
          <cell r="AB175">
            <v>-0.38799999999999996</v>
          </cell>
          <cell r="AD175">
            <v>174.642</v>
          </cell>
          <cell r="AF175">
            <v>0</v>
          </cell>
          <cell r="AH175">
            <v>0</v>
          </cell>
          <cell r="AJ175">
            <v>-0.98</v>
          </cell>
          <cell r="AL175">
            <v>-40</v>
          </cell>
          <cell r="AN175">
            <v>-0.39200000000000002</v>
          </cell>
          <cell r="AP175">
            <v>173.27</v>
          </cell>
        </row>
        <row r="176">
          <cell r="A176">
            <v>0</v>
          </cell>
          <cell r="F176" t="str">
            <v>TOTAL BEND</v>
          </cell>
          <cell r="H176">
            <v>1330234.28</v>
          </cell>
          <cell r="J176">
            <v>-8793.3700000000008</v>
          </cell>
          <cell r="L176">
            <v>1321440.9099999999</v>
          </cell>
          <cell r="N176">
            <v>-8863.7899999999991</v>
          </cell>
          <cell r="P176">
            <v>1312577.1199999999</v>
          </cell>
          <cell r="R176">
            <v>964349</v>
          </cell>
          <cell r="V176">
            <v>1107</v>
          </cell>
          <cell r="X176">
            <v>-8793.3700000000008</v>
          </cell>
          <cell r="AB176">
            <v>-2209.73</v>
          </cell>
          <cell r="AD176">
            <v>954452.9</v>
          </cell>
          <cell r="AH176">
            <v>1100</v>
          </cell>
          <cell r="AJ176">
            <v>-8863.7899999999991</v>
          </cell>
          <cell r="AN176">
            <v>-2227.7089999999998</v>
          </cell>
          <cell r="AP176">
            <v>944461.40100000007</v>
          </cell>
        </row>
        <row r="177">
          <cell r="A177">
            <v>0</v>
          </cell>
        </row>
        <row r="178">
          <cell r="A178">
            <v>0</v>
          </cell>
          <cell r="F178" t="str">
            <v>BIG FORK</v>
          </cell>
        </row>
        <row r="179">
          <cell r="A179" t="str">
            <v xml:space="preserve">331.00 0304         </v>
          </cell>
          <cell r="B179">
            <v>304</v>
          </cell>
          <cell r="C179" t="str">
            <v>ProdTrans</v>
          </cell>
          <cell r="D179" t="str">
            <v xml:space="preserve">331.00 0304         </v>
          </cell>
          <cell r="E179">
            <v>331</v>
          </cell>
          <cell r="F179" t="str">
            <v>Structures and Improvements</v>
          </cell>
          <cell r="H179">
            <v>606391.29</v>
          </cell>
          <cell r="J179">
            <v>-1444.34</v>
          </cell>
          <cell r="L179">
            <v>604946.95000000007</v>
          </cell>
          <cell r="N179">
            <v>-1465.0000000000002</v>
          </cell>
          <cell r="P179">
            <v>603481.95000000007</v>
          </cell>
          <cell r="R179">
            <v>307876</v>
          </cell>
          <cell r="T179">
            <v>0.29281923269694393</v>
          </cell>
          <cell r="V179">
            <v>1774</v>
          </cell>
          <cell r="X179">
            <v>-1444.34</v>
          </cell>
          <cell r="Z179">
            <v>-40</v>
          </cell>
          <cell r="AB179">
            <v>-577.73599999999999</v>
          </cell>
          <cell r="AD179">
            <v>307627.924</v>
          </cell>
          <cell r="AF179">
            <v>0.29281923269694393</v>
          </cell>
          <cell r="AH179">
            <v>1769</v>
          </cell>
          <cell r="AJ179">
            <v>-1465.0000000000002</v>
          </cell>
          <cell r="AL179">
            <v>-40</v>
          </cell>
          <cell r="AN179">
            <v>-586.00000000000011</v>
          </cell>
          <cell r="AP179">
            <v>307345.924</v>
          </cell>
        </row>
        <row r="180">
          <cell r="A180" t="str">
            <v xml:space="preserve">332.00 0304         </v>
          </cell>
          <cell r="B180">
            <v>304</v>
          </cell>
          <cell r="C180" t="str">
            <v>ProdTrans</v>
          </cell>
          <cell r="D180" t="str">
            <v xml:space="preserve">332.00 0304         </v>
          </cell>
          <cell r="E180">
            <v>332</v>
          </cell>
          <cell r="F180" t="str">
            <v>Reservoirs, Dams and Waterways</v>
          </cell>
          <cell r="H180">
            <v>4696998.58</v>
          </cell>
          <cell r="J180">
            <v>-7628.05</v>
          </cell>
          <cell r="L180">
            <v>4689370.53</v>
          </cell>
          <cell r="N180">
            <v>-7796.15</v>
          </cell>
          <cell r="P180">
            <v>4681574.38</v>
          </cell>
          <cell r="R180">
            <v>2448184</v>
          </cell>
          <cell r="T180">
            <v>1.1093806408498781</v>
          </cell>
          <cell r="V180">
            <v>52065</v>
          </cell>
          <cell r="X180">
            <v>-7628.05</v>
          </cell>
          <cell r="Z180">
            <v>-40</v>
          </cell>
          <cell r="AB180">
            <v>-3051.22</v>
          </cell>
          <cell r="AD180">
            <v>2489569.73</v>
          </cell>
          <cell r="AF180">
            <v>1.1093806408498781</v>
          </cell>
          <cell r="AH180">
            <v>51980</v>
          </cell>
          <cell r="AJ180">
            <v>-7796.15</v>
          </cell>
          <cell r="AL180">
            <v>-40</v>
          </cell>
          <cell r="AN180">
            <v>-3118.46</v>
          </cell>
          <cell r="AP180">
            <v>2530635.12</v>
          </cell>
        </row>
        <row r="181">
          <cell r="A181" t="str">
            <v xml:space="preserve">333.00 0304         </v>
          </cell>
          <cell r="B181">
            <v>304</v>
          </cell>
          <cell r="C181" t="str">
            <v>ProdTrans</v>
          </cell>
          <cell r="D181" t="str">
            <v xml:space="preserve">333.00 0304         </v>
          </cell>
          <cell r="E181">
            <v>333</v>
          </cell>
          <cell r="F181" t="str">
            <v>Waterwheels, Turbines and Generators</v>
          </cell>
          <cell r="H181">
            <v>1495500.81</v>
          </cell>
          <cell r="J181">
            <v>-3471.0699999999997</v>
          </cell>
          <cell r="L181">
            <v>1492029.74</v>
          </cell>
          <cell r="N181">
            <v>-3630.7200000000003</v>
          </cell>
          <cell r="P181">
            <v>1488399.02</v>
          </cell>
          <cell r="R181">
            <v>769672</v>
          </cell>
          <cell r="T181">
            <v>1.2226165730369283</v>
          </cell>
          <cell r="V181">
            <v>18263</v>
          </cell>
          <cell r="X181">
            <v>-3471.0699999999997</v>
          </cell>
          <cell r="Z181">
            <v>-40</v>
          </cell>
          <cell r="AB181">
            <v>-1388.4279999999999</v>
          </cell>
          <cell r="AD181">
            <v>783075.50200000009</v>
          </cell>
          <cell r="AF181">
            <v>1.2226165730369283</v>
          </cell>
          <cell r="AH181">
            <v>18220</v>
          </cell>
          <cell r="AJ181">
            <v>-3630.7200000000003</v>
          </cell>
          <cell r="AL181">
            <v>-40</v>
          </cell>
          <cell r="AN181">
            <v>-1452.2880000000002</v>
          </cell>
          <cell r="AP181">
            <v>796212.49400000018</v>
          </cell>
        </row>
        <row r="182">
          <cell r="A182" t="str">
            <v xml:space="preserve">334.00 0304         </v>
          </cell>
          <cell r="B182">
            <v>304</v>
          </cell>
          <cell r="C182" t="str">
            <v>ProdTrans</v>
          </cell>
          <cell r="D182" t="str">
            <v xml:space="preserve">334.00 0304         </v>
          </cell>
          <cell r="E182">
            <v>334</v>
          </cell>
          <cell r="F182" t="str">
            <v>Accessory Electric Equipment</v>
          </cell>
          <cell r="H182">
            <v>300515.20000000001</v>
          </cell>
          <cell r="J182">
            <v>-2622.6899999999996</v>
          </cell>
          <cell r="L182">
            <v>297892.51</v>
          </cell>
          <cell r="N182">
            <v>-2686.74</v>
          </cell>
          <cell r="P182">
            <v>295205.77</v>
          </cell>
          <cell r="R182">
            <v>174744</v>
          </cell>
          <cell r="T182">
            <v>0.45754760444180015</v>
          </cell>
          <cell r="V182">
            <v>1369</v>
          </cell>
          <cell r="X182">
            <v>-2622.6899999999996</v>
          </cell>
          <cell r="Z182">
            <v>-20</v>
          </cell>
          <cell r="AB182">
            <v>-524.5379999999999</v>
          </cell>
          <cell r="AD182">
            <v>172965.772</v>
          </cell>
          <cell r="AF182">
            <v>0.45754760444180015</v>
          </cell>
          <cell r="AH182">
            <v>1357</v>
          </cell>
          <cell r="AJ182">
            <v>-2686.74</v>
          </cell>
          <cell r="AL182">
            <v>-20</v>
          </cell>
          <cell r="AN182">
            <v>-537.34799999999996</v>
          </cell>
          <cell r="AP182">
            <v>171098.68400000001</v>
          </cell>
        </row>
        <row r="183">
          <cell r="A183" t="str">
            <v xml:space="preserve">336.00 0304         </v>
          </cell>
          <cell r="B183">
            <v>304</v>
          </cell>
          <cell r="C183" t="str">
            <v>ProdTrans</v>
          </cell>
          <cell r="D183" t="str">
            <v xml:space="preserve">336.00 0304         </v>
          </cell>
          <cell r="E183">
            <v>336</v>
          </cell>
          <cell r="F183" t="str">
            <v>Roads, Railroads and Bridges</v>
          </cell>
          <cell r="H183">
            <v>232133.05</v>
          </cell>
          <cell r="J183">
            <v>-390.6</v>
          </cell>
          <cell r="L183">
            <v>231742.44999999998</v>
          </cell>
          <cell r="N183">
            <v>-396.46999999999997</v>
          </cell>
          <cell r="P183">
            <v>231345.97999999998</v>
          </cell>
          <cell r="R183">
            <v>52429</v>
          </cell>
          <cell r="T183">
            <v>0</v>
          </cell>
          <cell r="V183">
            <v>0</v>
          </cell>
          <cell r="X183">
            <v>-390.6</v>
          </cell>
          <cell r="Z183">
            <v>-40</v>
          </cell>
          <cell r="AB183">
            <v>-156.24</v>
          </cell>
          <cell r="AD183">
            <v>51882.16</v>
          </cell>
          <cell r="AF183">
            <v>0</v>
          </cell>
          <cell r="AH183">
            <v>0</v>
          </cell>
          <cell r="AJ183">
            <v>-396.46999999999997</v>
          </cell>
          <cell r="AL183">
            <v>-40</v>
          </cell>
          <cell r="AN183">
            <v>-158.58799999999999</v>
          </cell>
          <cell r="AP183">
            <v>51327.101999999999</v>
          </cell>
        </row>
        <row r="184">
          <cell r="A184">
            <v>0</v>
          </cell>
          <cell r="F184" t="str">
            <v>TOTAL BIG FORK</v>
          </cell>
          <cell r="H184">
            <v>7331538.9299999997</v>
          </cell>
          <cell r="J184">
            <v>-15556.749999999998</v>
          </cell>
          <cell r="L184">
            <v>7315982.1800000006</v>
          </cell>
          <cell r="N184">
            <v>-15975.079999999998</v>
          </cell>
          <cell r="P184">
            <v>7300007.0999999996</v>
          </cell>
          <cell r="R184">
            <v>3752905</v>
          </cell>
          <cell r="V184">
            <v>73471</v>
          </cell>
          <cell r="X184">
            <v>-15556.749999999998</v>
          </cell>
          <cell r="AB184">
            <v>-5698.1619999999994</v>
          </cell>
          <cell r="AD184">
            <v>3805121.0880000005</v>
          </cell>
          <cell r="AH184">
            <v>73326</v>
          </cell>
          <cell r="AJ184">
            <v>-15975.079999999998</v>
          </cell>
          <cell r="AN184">
            <v>-5852.6840000000002</v>
          </cell>
          <cell r="AP184">
            <v>3856619.3240000005</v>
          </cell>
        </row>
        <row r="185">
          <cell r="A185">
            <v>0</v>
          </cell>
        </row>
        <row r="186">
          <cell r="A186">
            <v>0</v>
          </cell>
          <cell r="F186" t="str">
            <v>CONDIT</v>
          </cell>
        </row>
        <row r="187">
          <cell r="A187" t="str">
            <v xml:space="preserve">330.20 0305         </v>
          </cell>
          <cell r="B187">
            <v>305</v>
          </cell>
          <cell r="C187" t="str">
            <v>ProdTrans</v>
          </cell>
          <cell r="D187" t="str">
            <v xml:space="preserve">330.20 0305         </v>
          </cell>
          <cell r="E187">
            <v>330.2</v>
          </cell>
          <cell r="F187" t="str">
            <v>Land Rights</v>
          </cell>
          <cell r="H187">
            <v>172.28</v>
          </cell>
          <cell r="J187">
            <v>-172.28</v>
          </cell>
          <cell r="L187">
            <v>0</v>
          </cell>
          <cell r="N187">
            <v>0</v>
          </cell>
          <cell r="P187">
            <v>0</v>
          </cell>
          <cell r="R187">
            <v>172</v>
          </cell>
          <cell r="T187">
            <v>9.5930232558139537</v>
          </cell>
          <cell r="V187">
            <v>8</v>
          </cell>
          <cell r="X187">
            <v>-172.28</v>
          </cell>
          <cell r="AB187">
            <v>0</v>
          </cell>
          <cell r="AD187">
            <v>7.7199999999999989</v>
          </cell>
          <cell r="AF187">
            <v>9.5930232558139537</v>
          </cell>
          <cell r="AH187">
            <v>0</v>
          </cell>
          <cell r="AJ187">
            <v>0</v>
          </cell>
          <cell r="AN187">
            <v>0</v>
          </cell>
          <cell r="AP187">
            <v>7.7199999999999989</v>
          </cell>
        </row>
        <row r="188">
          <cell r="A188" t="str">
            <v xml:space="preserve">330.40 0305         </v>
          </cell>
          <cell r="B188">
            <v>305</v>
          </cell>
          <cell r="C188" t="str">
            <v>ProdTrans</v>
          </cell>
          <cell r="D188" t="str">
            <v xml:space="preserve">330.40 0305         </v>
          </cell>
          <cell r="E188">
            <v>330.4</v>
          </cell>
          <cell r="F188" t="str">
            <v>Flood Rights</v>
          </cell>
          <cell r="H188">
            <v>2963.75</v>
          </cell>
          <cell r="J188">
            <v>-2963.75</v>
          </cell>
          <cell r="L188">
            <v>0</v>
          </cell>
          <cell r="N188">
            <v>0</v>
          </cell>
          <cell r="P188">
            <v>0</v>
          </cell>
          <cell r="R188">
            <v>2964</v>
          </cell>
          <cell r="T188">
            <v>9.3117408906882595</v>
          </cell>
          <cell r="V188">
            <v>138</v>
          </cell>
          <cell r="X188">
            <v>-2963.75</v>
          </cell>
          <cell r="AB188">
            <v>0</v>
          </cell>
          <cell r="AD188">
            <v>138.25</v>
          </cell>
          <cell r="AF188">
            <v>9.3117408906882595</v>
          </cell>
          <cell r="AH188">
            <v>0</v>
          </cell>
          <cell r="AJ188">
            <v>0</v>
          </cell>
          <cell r="AN188">
            <v>0</v>
          </cell>
          <cell r="AP188">
            <v>138.25</v>
          </cell>
        </row>
        <row r="189">
          <cell r="A189" t="str">
            <v xml:space="preserve">331.00 0305         </v>
          </cell>
          <cell r="B189">
            <v>305</v>
          </cell>
          <cell r="C189" t="str">
            <v>ProdTrans</v>
          </cell>
          <cell r="D189" t="str">
            <v xml:space="preserve">331.00 0305         </v>
          </cell>
          <cell r="E189">
            <v>331</v>
          </cell>
          <cell r="F189" t="str">
            <v>Structures and Improvements</v>
          </cell>
          <cell r="H189">
            <v>1038010.77</v>
          </cell>
          <cell r="J189">
            <v>-1038010.7699999999</v>
          </cell>
          <cell r="L189">
            <v>0</v>
          </cell>
          <cell r="N189">
            <v>0</v>
          </cell>
          <cell r="P189">
            <v>0</v>
          </cell>
          <cell r="R189">
            <v>1012852</v>
          </cell>
          <cell r="T189">
            <v>11.110501985420495</v>
          </cell>
          <cell r="V189">
            <v>57664</v>
          </cell>
          <cell r="X189">
            <v>-1038010.7699999999</v>
          </cell>
          <cell r="AB189">
            <v>0</v>
          </cell>
          <cell r="AD189">
            <v>32505.230000000098</v>
          </cell>
          <cell r="AF189">
            <v>11.110501985420495</v>
          </cell>
          <cell r="AH189">
            <v>0</v>
          </cell>
          <cell r="AJ189">
            <v>0</v>
          </cell>
          <cell r="AN189">
            <v>0</v>
          </cell>
          <cell r="AP189">
            <v>32505.230000000098</v>
          </cell>
        </row>
        <row r="190">
          <cell r="A190" t="str">
            <v xml:space="preserve">332.00 0305         </v>
          </cell>
          <cell r="B190">
            <v>305</v>
          </cell>
          <cell r="C190" t="str">
            <v>ProdTrans</v>
          </cell>
          <cell r="D190" t="str">
            <v xml:space="preserve">332.00 0305         </v>
          </cell>
          <cell r="E190">
            <v>332</v>
          </cell>
          <cell r="F190" t="str">
            <v>Reservoirs, Dams and Waterways</v>
          </cell>
          <cell r="H190">
            <v>76393.33</v>
          </cell>
          <cell r="J190">
            <v>-76393.329999999987</v>
          </cell>
          <cell r="L190">
            <v>0</v>
          </cell>
          <cell r="N190">
            <v>0</v>
          </cell>
          <cell r="P190">
            <v>0</v>
          </cell>
          <cell r="R190">
            <v>76393</v>
          </cell>
          <cell r="T190">
            <v>10.77243106137926</v>
          </cell>
          <cell r="V190">
            <v>4115</v>
          </cell>
          <cell r="X190">
            <v>-76393.329999999987</v>
          </cell>
          <cell r="AB190">
            <v>0</v>
          </cell>
          <cell r="AD190">
            <v>4114.6700000000128</v>
          </cell>
          <cell r="AF190">
            <v>10.77243106137926</v>
          </cell>
          <cell r="AH190">
            <v>0</v>
          </cell>
          <cell r="AJ190">
            <v>0</v>
          </cell>
          <cell r="AN190">
            <v>0</v>
          </cell>
          <cell r="AP190">
            <v>4114.6700000000128</v>
          </cell>
        </row>
        <row r="191">
          <cell r="A191" t="str">
            <v xml:space="preserve">333.00 0305         </v>
          </cell>
          <cell r="B191">
            <v>305</v>
          </cell>
          <cell r="C191" t="str">
            <v>ProdTrans</v>
          </cell>
          <cell r="D191" t="str">
            <v xml:space="preserve">333.00 0305         </v>
          </cell>
          <cell r="E191">
            <v>333</v>
          </cell>
          <cell r="F191" t="str">
            <v>Waterwheels, Turbines and Generators</v>
          </cell>
          <cell r="H191">
            <v>87928.29</v>
          </cell>
          <cell r="J191">
            <v>-87928.29</v>
          </cell>
          <cell r="L191">
            <v>0</v>
          </cell>
          <cell r="N191">
            <v>0</v>
          </cell>
          <cell r="P191">
            <v>0</v>
          </cell>
          <cell r="R191">
            <v>76631</v>
          </cell>
          <cell r="T191">
            <v>11.999244015681656</v>
          </cell>
          <cell r="V191">
            <v>5275</v>
          </cell>
          <cell r="X191">
            <v>-87928.29</v>
          </cell>
          <cell r="AB191">
            <v>0</v>
          </cell>
          <cell r="AD191">
            <v>-6022.2899999999936</v>
          </cell>
          <cell r="AF191">
            <v>11.999244015681656</v>
          </cell>
          <cell r="AH191">
            <v>0</v>
          </cell>
          <cell r="AJ191">
            <v>0</v>
          </cell>
          <cell r="AN191">
            <v>0</v>
          </cell>
          <cell r="AP191">
            <v>-6022.2899999999936</v>
          </cell>
        </row>
        <row r="192">
          <cell r="A192" t="str">
            <v xml:space="preserve">334.00 0305         </v>
          </cell>
          <cell r="B192">
            <v>305</v>
          </cell>
          <cell r="C192" t="str">
            <v>ProdTrans</v>
          </cell>
          <cell r="D192" t="str">
            <v xml:space="preserve">334.00 0305         </v>
          </cell>
          <cell r="E192">
            <v>334</v>
          </cell>
          <cell r="F192" t="str">
            <v>Accessory Electric Equipment</v>
          </cell>
          <cell r="H192">
            <v>132519.20000000001</v>
          </cell>
          <cell r="J192">
            <v>-132519.19999999998</v>
          </cell>
          <cell r="L192">
            <v>0</v>
          </cell>
          <cell r="N192">
            <v>0</v>
          </cell>
          <cell r="P192">
            <v>0</v>
          </cell>
          <cell r="R192">
            <v>132519</v>
          </cell>
          <cell r="T192">
            <v>11.744816748618645</v>
          </cell>
          <cell r="V192">
            <v>7782</v>
          </cell>
          <cell r="X192">
            <v>-132519.19999999998</v>
          </cell>
          <cell r="AB192">
            <v>0</v>
          </cell>
          <cell r="AD192">
            <v>7781.8000000000175</v>
          </cell>
          <cell r="AF192">
            <v>11.744816748618645</v>
          </cell>
          <cell r="AH192">
            <v>0</v>
          </cell>
          <cell r="AJ192">
            <v>0</v>
          </cell>
          <cell r="AN192">
            <v>0</v>
          </cell>
          <cell r="AP192">
            <v>7781.8000000000175</v>
          </cell>
        </row>
        <row r="193">
          <cell r="A193" t="str">
            <v xml:space="preserve">335.00 0305         </v>
          </cell>
          <cell r="B193">
            <v>305</v>
          </cell>
          <cell r="C193" t="str">
            <v>ProdTrans</v>
          </cell>
          <cell r="D193" t="str">
            <v xml:space="preserve">335.00 0305         </v>
          </cell>
          <cell r="E193">
            <v>335</v>
          </cell>
          <cell r="F193" t="str">
            <v>Miscellaneous Power Plant Equipment</v>
          </cell>
          <cell r="H193">
            <v>3588.26</v>
          </cell>
          <cell r="J193">
            <v>-3588.26</v>
          </cell>
          <cell r="L193">
            <v>0</v>
          </cell>
          <cell r="N193">
            <v>0</v>
          </cell>
          <cell r="P193">
            <v>0</v>
          </cell>
          <cell r="R193">
            <v>3588</v>
          </cell>
          <cell r="T193">
            <v>14.381270903010032</v>
          </cell>
          <cell r="V193">
            <v>258</v>
          </cell>
          <cell r="X193">
            <v>-3588.26</v>
          </cell>
          <cell r="AB193">
            <v>0</v>
          </cell>
          <cell r="AD193">
            <v>257.73999999999978</v>
          </cell>
          <cell r="AF193">
            <v>14.381270903010032</v>
          </cell>
          <cell r="AH193">
            <v>0</v>
          </cell>
          <cell r="AJ193">
            <v>0</v>
          </cell>
          <cell r="AN193">
            <v>0</v>
          </cell>
          <cell r="AP193">
            <v>257.73999999999978</v>
          </cell>
        </row>
        <row r="194">
          <cell r="A194" t="str">
            <v xml:space="preserve">336.00 0305         </v>
          </cell>
          <cell r="B194">
            <v>305</v>
          </cell>
          <cell r="C194" t="str">
            <v>ProdTrans</v>
          </cell>
          <cell r="D194" t="str">
            <v xml:space="preserve">336.00 0305         </v>
          </cell>
          <cell r="E194">
            <v>336</v>
          </cell>
          <cell r="F194" t="str">
            <v>Roads, Railroads and Bridges</v>
          </cell>
          <cell r="H194">
            <v>59738.080000000002</v>
          </cell>
          <cell r="J194">
            <v>-59738.079999999994</v>
          </cell>
          <cell r="L194">
            <v>0</v>
          </cell>
          <cell r="N194">
            <v>0</v>
          </cell>
          <cell r="P194">
            <v>0</v>
          </cell>
          <cell r="R194">
            <v>59738</v>
          </cell>
          <cell r="T194">
            <v>10.089055542535739</v>
          </cell>
          <cell r="V194">
            <v>3014</v>
          </cell>
          <cell r="X194">
            <v>-59738.079999999994</v>
          </cell>
          <cell r="AB194">
            <v>0</v>
          </cell>
          <cell r="AD194">
            <v>3013.9200000000055</v>
          </cell>
          <cell r="AF194">
            <v>10.089055542535739</v>
          </cell>
          <cell r="AH194">
            <v>0</v>
          </cell>
          <cell r="AJ194">
            <v>0</v>
          </cell>
          <cell r="AN194">
            <v>0</v>
          </cell>
          <cell r="AP194">
            <v>3013.9200000000055</v>
          </cell>
        </row>
        <row r="195">
          <cell r="A195">
            <v>0</v>
          </cell>
          <cell r="F195" t="str">
            <v>TOTAL CONDIT</v>
          </cell>
          <cell r="H195">
            <v>1401313.9600000002</v>
          </cell>
          <cell r="J195">
            <v>-1401313.96</v>
          </cell>
          <cell r="L195">
            <v>0</v>
          </cell>
          <cell r="N195">
            <v>0</v>
          </cell>
          <cell r="P195">
            <v>0</v>
          </cell>
          <cell r="R195">
            <v>1364857</v>
          </cell>
          <cell r="V195">
            <v>78254</v>
          </cell>
          <cell r="X195">
            <v>-1401313.96</v>
          </cell>
          <cell r="AB195">
            <v>0</v>
          </cell>
          <cell r="AD195">
            <v>41797.040000000139</v>
          </cell>
          <cell r="AH195">
            <v>0</v>
          </cell>
          <cell r="AJ195">
            <v>0</v>
          </cell>
          <cell r="AN195">
            <v>0</v>
          </cell>
          <cell r="AP195">
            <v>41797.040000000139</v>
          </cell>
        </row>
        <row r="196">
          <cell r="A196">
            <v>0</v>
          </cell>
        </row>
        <row r="197">
          <cell r="A197">
            <v>0</v>
          </cell>
          <cell r="F197" t="str">
            <v>CUTLER</v>
          </cell>
        </row>
        <row r="198">
          <cell r="A198" t="str">
            <v xml:space="preserve">330.30 0306         </v>
          </cell>
          <cell r="B198">
            <v>306</v>
          </cell>
          <cell r="C198" t="str">
            <v>ProdTrans</v>
          </cell>
          <cell r="D198" t="str">
            <v xml:space="preserve">330.30 0306         </v>
          </cell>
          <cell r="E198">
            <v>330.3</v>
          </cell>
          <cell r="F198" t="str">
            <v>Water Rights</v>
          </cell>
          <cell r="H198">
            <v>4818.3100000000004</v>
          </cell>
          <cell r="J198">
            <v>0</v>
          </cell>
          <cell r="L198">
            <v>4818.3100000000004</v>
          </cell>
          <cell r="N198">
            <v>0</v>
          </cell>
          <cell r="P198">
            <v>4818.3100000000004</v>
          </cell>
          <cell r="R198">
            <v>2949</v>
          </cell>
          <cell r="T198">
            <v>2.2704211060375443</v>
          </cell>
          <cell r="V198">
            <v>109</v>
          </cell>
          <cell r="X198">
            <v>0</v>
          </cell>
          <cell r="Z198">
            <v>0</v>
          </cell>
          <cell r="AB198">
            <v>0</v>
          </cell>
          <cell r="AD198">
            <v>3058</v>
          </cell>
          <cell r="AF198">
            <v>2.2704211060375443</v>
          </cell>
          <cell r="AH198">
            <v>109</v>
          </cell>
          <cell r="AJ198">
            <v>0</v>
          </cell>
          <cell r="AL198">
            <v>0</v>
          </cell>
          <cell r="AN198">
            <v>0</v>
          </cell>
          <cell r="AP198">
            <v>3167</v>
          </cell>
        </row>
        <row r="199">
          <cell r="A199" t="str">
            <v xml:space="preserve">330.40 0306         </v>
          </cell>
          <cell r="B199">
            <v>306</v>
          </cell>
          <cell r="C199" t="str">
            <v>ProdTrans</v>
          </cell>
          <cell r="D199" t="str">
            <v xml:space="preserve">330.40 0306         </v>
          </cell>
          <cell r="E199">
            <v>330.4</v>
          </cell>
          <cell r="F199" t="str">
            <v>Flood Rights</v>
          </cell>
          <cell r="H199">
            <v>90968.42</v>
          </cell>
          <cell r="J199">
            <v>0</v>
          </cell>
          <cell r="L199">
            <v>90968.42</v>
          </cell>
          <cell r="N199">
            <v>0</v>
          </cell>
          <cell r="P199">
            <v>90968.42</v>
          </cell>
          <cell r="R199">
            <v>53064</v>
          </cell>
          <cell r="T199">
            <v>2.5123608790392713</v>
          </cell>
          <cell r="V199">
            <v>2285</v>
          </cell>
          <cell r="X199">
            <v>0</v>
          </cell>
          <cell r="Z199">
            <v>0</v>
          </cell>
          <cell r="AB199">
            <v>0</v>
          </cell>
          <cell r="AD199">
            <v>55349</v>
          </cell>
          <cell r="AF199">
            <v>2.5123608790392713</v>
          </cell>
          <cell r="AH199">
            <v>2285</v>
          </cell>
          <cell r="AJ199">
            <v>0</v>
          </cell>
          <cell r="AL199">
            <v>0</v>
          </cell>
          <cell r="AN199">
            <v>0</v>
          </cell>
          <cell r="AP199">
            <v>57634</v>
          </cell>
        </row>
        <row r="200">
          <cell r="A200" t="str">
            <v xml:space="preserve">331.00 0306         </v>
          </cell>
          <cell r="B200">
            <v>306</v>
          </cell>
          <cell r="C200" t="str">
            <v>ProdTrans</v>
          </cell>
          <cell r="D200" t="str">
            <v xml:space="preserve">331.00 0306         </v>
          </cell>
          <cell r="E200">
            <v>331</v>
          </cell>
          <cell r="F200" t="str">
            <v>Structures and Improvements</v>
          </cell>
          <cell r="H200">
            <v>3968892.28</v>
          </cell>
          <cell r="J200">
            <v>-10181.610000000002</v>
          </cell>
          <cell r="L200">
            <v>3958710.67</v>
          </cell>
          <cell r="N200">
            <v>-10330.4</v>
          </cell>
          <cell r="P200">
            <v>3948380.27</v>
          </cell>
          <cell r="R200">
            <v>1565277</v>
          </cell>
          <cell r="T200">
            <v>3.5730551421973047</v>
          </cell>
          <cell r="V200">
            <v>141629</v>
          </cell>
          <cell r="X200">
            <v>-10181.610000000002</v>
          </cell>
          <cell r="Z200">
            <v>-40</v>
          </cell>
          <cell r="AB200">
            <v>-4072.6440000000007</v>
          </cell>
          <cell r="AD200">
            <v>1692651.7459999998</v>
          </cell>
          <cell r="AF200">
            <v>3.5730551421973047</v>
          </cell>
          <cell r="AH200">
            <v>141262</v>
          </cell>
          <cell r="AJ200">
            <v>-10330.4</v>
          </cell>
          <cell r="AL200">
            <v>-40</v>
          </cell>
          <cell r="AN200">
            <v>-4132.16</v>
          </cell>
          <cell r="AP200">
            <v>1819451.186</v>
          </cell>
        </row>
        <row r="201">
          <cell r="A201" t="str">
            <v xml:space="preserve">332.00 0306         </v>
          </cell>
          <cell r="B201">
            <v>306</v>
          </cell>
          <cell r="C201" t="str">
            <v>ProdTrans</v>
          </cell>
          <cell r="D201" t="str">
            <v xml:space="preserve">332.00 0306         </v>
          </cell>
          <cell r="E201">
            <v>332</v>
          </cell>
          <cell r="F201" t="str">
            <v>Reservoirs, Dams and Waterways</v>
          </cell>
          <cell r="H201">
            <v>7553630.7599999998</v>
          </cell>
          <cell r="J201">
            <v>-20906.499999999996</v>
          </cell>
          <cell r="L201">
            <v>7532724.2599999998</v>
          </cell>
          <cell r="N201">
            <v>-21326.660000000007</v>
          </cell>
          <cell r="P201">
            <v>7511397.5999999996</v>
          </cell>
          <cell r="R201">
            <v>3110868</v>
          </cell>
          <cell r="T201">
            <v>2.9960498283834496</v>
          </cell>
          <cell r="V201">
            <v>225997</v>
          </cell>
          <cell r="X201">
            <v>-20906.499999999996</v>
          </cell>
          <cell r="Z201">
            <v>-40</v>
          </cell>
          <cell r="AB201">
            <v>-8362.5999999999985</v>
          </cell>
          <cell r="AD201">
            <v>3307595.9</v>
          </cell>
          <cell r="AF201">
            <v>2.9960498283834496</v>
          </cell>
          <cell r="AH201">
            <v>225365</v>
          </cell>
          <cell r="AJ201">
            <v>-21326.660000000007</v>
          </cell>
          <cell r="AL201">
            <v>-40</v>
          </cell>
          <cell r="AN201">
            <v>-8530.6640000000025</v>
          </cell>
          <cell r="AP201">
            <v>3503103.5759999999</v>
          </cell>
        </row>
        <row r="202">
          <cell r="A202" t="str">
            <v xml:space="preserve">333.00 0306         </v>
          </cell>
          <cell r="B202">
            <v>306</v>
          </cell>
          <cell r="C202" t="str">
            <v>ProdTrans</v>
          </cell>
          <cell r="D202" t="str">
            <v xml:space="preserve">333.00 0306         </v>
          </cell>
          <cell r="E202">
            <v>333</v>
          </cell>
          <cell r="F202" t="str">
            <v>Waterwheels, Turbines and Generators</v>
          </cell>
          <cell r="H202">
            <v>11999063.029999999</v>
          </cell>
          <cell r="J202">
            <v>-15164.779999999997</v>
          </cell>
          <cell r="L202">
            <v>11983898.25</v>
          </cell>
          <cell r="N202">
            <v>-16072.03</v>
          </cell>
          <cell r="P202">
            <v>11967826.220000001</v>
          </cell>
          <cell r="R202">
            <v>2130854</v>
          </cell>
          <cell r="T202">
            <v>2.5866739492598643</v>
          </cell>
          <cell r="V202">
            <v>310181</v>
          </cell>
          <cell r="X202">
            <v>-15164.779999999997</v>
          </cell>
          <cell r="Z202">
            <v>-40</v>
          </cell>
          <cell r="AB202">
            <v>-6065.9119999999984</v>
          </cell>
          <cell r="AD202">
            <v>2419804.3080000002</v>
          </cell>
          <cell r="AF202">
            <v>2.5866739492598643</v>
          </cell>
          <cell r="AH202">
            <v>309777</v>
          </cell>
          <cell r="AJ202">
            <v>-16072.03</v>
          </cell>
          <cell r="AL202">
            <v>-40</v>
          </cell>
          <cell r="AN202">
            <v>-6428.8120000000008</v>
          </cell>
          <cell r="AP202">
            <v>2707080.4660000005</v>
          </cell>
        </row>
        <row r="203">
          <cell r="A203" t="str">
            <v xml:space="preserve">334.00 0306         </v>
          </cell>
          <cell r="B203">
            <v>306</v>
          </cell>
          <cell r="C203" t="str">
            <v>ProdTrans</v>
          </cell>
          <cell r="D203" t="str">
            <v xml:space="preserve">334.00 0306         </v>
          </cell>
          <cell r="E203">
            <v>334</v>
          </cell>
          <cell r="F203" t="str">
            <v>Accessory Electric Equipment</v>
          </cell>
          <cell r="H203">
            <v>2564703.0099999998</v>
          </cell>
          <cell r="J203">
            <v>-14780.76</v>
          </cell>
          <cell r="L203">
            <v>2549922.25</v>
          </cell>
          <cell r="N203">
            <v>-15661.689999999999</v>
          </cell>
          <cell r="P203">
            <v>2534260.56</v>
          </cell>
          <cell r="R203">
            <v>510863</v>
          </cell>
          <cell r="T203">
            <v>3.0716569624021646</v>
          </cell>
          <cell r="V203">
            <v>78552</v>
          </cell>
          <cell r="X203">
            <v>-14780.76</v>
          </cell>
          <cell r="Z203">
            <v>-20</v>
          </cell>
          <cell r="AB203">
            <v>-2956.152</v>
          </cell>
          <cell r="AD203">
            <v>571678.08799999999</v>
          </cell>
          <cell r="AF203">
            <v>3.0716569624021646</v>
          </cell>
          <cell r="AH203">
            <v>78084</v>
          </cell>
          <cell r="AJ203">
            <v>-15661.689999999999</v>
          </cell>
          <cell r="AL203">
            <v>-20</v>
          </cell>
          <cell r="AN203">
            <v>-3132.3379999999997</v>
          </cell>
          <cell r="AP203">
            <v>630968.06000000006</v>
          </cell>
        </row>
        <row r="204">
          <cell r="A204" t="str">
            <v xml:space="preserve">335.00 0306         </v>
          </cell>
          <cell r="B204">
            <v>306</v>
          </cell>
          <cell r="C204" t="str">
            <v>ProdTrans</v>
          </cell>
          <cell r="D204" t="str">
            <v xml:space="preserve">335.00 0306         </v>
          </cell>
          <cell r="E204">
            <v>335</v>
          </cell>
          <cell r="F204" t="str">
            <v>Miscellaneous Power Plant Equipment</v>
          </cell>
          <cell r="H204">
            <v>12554.11</v>
          </cell>
          <cell r="J204">
            <v>-88.29</v>
          </cell>
          <cell r="L204">
            <v>12465.82</v>
          </cell>
          <cell r="N204">
            <v>-88.87</v>
          </cell>
          <cell r="P204">
            <v>12376.949999999999</v>
          </cell>
          <cell r="R204">
            <v>5906</v>
          </cell>
          <cell r="T204">
            <v>3.5124058118111714</v>
          </cell>
          <cell r="V204">
            <v>439</v>
          </cell>
          <cell r="X204">
            <v>-88.29</v>
          </cell>
          <cell r="Z204">
            <v>-10</v>
          </cell>
          <cell r="AB204">
            <v>-8.8290000000000006</v>
          </cell>
          <cell r="AD204">
            <v>6247.8810000000003</v>
          </cell>
          <cell r="AF204">
            <v>3.5124058118111714</v>
          </cell>
          <cell r="AH204">
            <v>436</v>
          </cell>
          <cell r="AJ204">
            <v>-88.87</v>
          </cell>
          <cell r="AL204">
            <v>-10</v>
          </cell>
          <cell r="AN204">
            <v>-8.8870000000000005</v>
          </cell>
          <cell r="AP204">
            <v>6586.1240000000007</v>
          </cell>
        </row>
        <row r="205">
          <cell r="A205" t="str">
            <v xml:space="preserve">336.00 0306         </v>
          </cell>
          <cell r="B205">
            <v>306</v>
          </cell>
          <cell r="C205" t="str">
            <v>ProdTrans</v>
          </cell>
          <cell r="D205" t="str">
            <v xml:space="preserve">336.00 0306         </v>
          </cell>
          <cell r="E205">
            <v>336</v>
          </cell>
          <cell r="F205" t="str">
            <v>Roads, Railroads and Bridges</v>
          </cell>
          <cell r="H205">
            <v>572059.24</v>
          </cell>
          <cell r="J205">
            <v>-1420.18</v>
          </cell>
          <cell r="L205">
            <v>570639.05999999994</v>
          </cell>
          <cell r="N205">
            <v>-1440.52</v>
          </cell>
          <cell r="P205">
            <v>569198.53999999992</v>
          </cell>
          <cell r="R205">
            <v>259659</v>
          </cell>
          <cell r="T205">
            <v>3.4165922180778332</v>
          </cell>
          <cell r="V205">
            <v>19521</v>
          </cell>
          <cell r="X205">
            <v>-1420.18</v>
          </cell>
          <cell r="Z205">
            <v>-40</v>
          </cell>
          <cell r="AB205">
            <v>-568.072</v>
          </cell>
          <cell r="AD205">
            <v>277191.74800000002</v>
          </cell>
          <cell r="AF205">
            <v>3.4165922180778332</v>
          </cell>
          <cell r="AH205">
            <v>19472</v>
          </cell>
          <cell r="AJ205">
            <v>-1440.52</v>
          </cell>
          <cell r="AL205">
            <v>-40</v>
          </cell>
          <cell r="AN205">
            <v>-576.20800000000008</v>
          </cell>
          <cell r="AP205">
            <v>294647.02</v>
          </cell>
        </row>
        <row r="206">
          <cell r="A206">
            <v>0</v>
          </cell>
          <cell r="F206" t="str">
            <v>TOTAL CUTLER</v>
          </cell>
          <cell r="H206">
            <v>26766689.159999993</v>
          </cell>
          <cell r="J206">
            <v>-62542.12</v>
          </cell>
          <cell r="L206">
            <v>26704147.039999999</v>
          </cell>
          <cell r="N206">
            <v>-64920.17</v>
          </cell>
          <cell r="P206">
            <v>26639226.869999997</v>
          </cell>
          <cell r="R206">
            <v>7639440</v>
          </cell>
          <cell r="V206">
            <v>778713</v>
          </cell>
          <cell r="X206">
            <v>-62542.12</v>
          </cell>
          <cell r="AB206">
            <v>-22034.208999999999</v>
          </cell>
          <cell r="AD206">
            <v>8333576.6709999992</v>
          </cell>
          <cell r="AH206">
            <v>776790</v>
          </cell>
          <cell r="AJ206">
            <v>-64920.17</v>
          </cell>
          <cell r="AN206">
            <v>-22809.069</v>
          </cell>
          <cell r="AP206">
            <v>9022637.432</v>
          </cell>
        </row>
        <row r="207">
          <cell r="A207">
            <v>0</v>
          </cell>
        </row>
        <row r="208">
          <cell r="A208">
            <v>0</v>
          </cell>
          <cell r="F208" t="str">
            <v>EAGLE POINT</v>
          </cell>
        </row>
        <row r="209">
          <cell r="A209" t="str">
            <v xml:space="preserve">330.20 0307         </v>
          </cell>
          <cell r="B209">
            <v>307</v>
          </cell>
          <cell r="C209" t="str">
            <v>ProdTrans</v>
          </cell>
          <cell r="D209" t="str">
            <v xml:space="preserve">330.20 0307         </v>
          </cell>
          <cell r="E209">
            <v>330.2</v>
          </cell>
          <cell r="F209" t="str">
            <v>Land Rights</v>
          </cell>
          <cell r="H209">
            <v>12122.48</v>
          </cell>
          <cell r="J209">
            <v>0</v>
          </cell>
          <cell r="L209">
            <v>12122.48</v>
          </cell>
          <cell r="N209">
            <v>0</v>
          </cell>
          <cell r="P209">
            <v>12122.48</v>
          </cell>
          <cell r="R209">
            <v>12122</v>
          </cell>
          <cell r="T209">
            <v>7.2942627150287875E-2</v>
          </cell>
          <cell r="V209">
            <v>9</v>
          </cell>
          <cell r="X209">
            <v>0</v>
          </cell>
          <cell r="Z209">
            <v>0</v>
          </cell>
          <cell r="AB209">
            <v>0</v>
          </cell>
          <cell r="AD209">
            <v>12131</v>
          </cell>
          <cell r="AF209">
            <v>7.2942627150287875E-2</v>
          </cell>
          <cell r="AH209">
            <v>9</v>
          </cell>
          <cell r="AJ209">
            <v>0</v>
          </cell>
          <cell r="AL209">
            <v>0</v>
          </cell>
          <cell r="AN209">
            <v>0</v>
          </cell>
          <cell r="AP209">
            <v>12140</v>
          </cell>
        </row>
        <row r="210">
          <cell r="A210" t="str">
            <v xml:space="preserve">331.00 0307         </v>
          </cell>
          <cell r="B210">
            <v>307</v>
          </cell>
          <cell r="C210" t="str">
            <v>ProdTrans</v>
          </cell>
          <cell r="D210" t="str">
            <v xml:space="preserve">331.00 0307         </v>
          </cell>
          <cell r="E210">
            <v>331</v>
          </cell>
          <cell r="F210" t="str">
            <v>Structures and Improvements</v>
          </cell>
          <cell r="H210">
            <v>138479.88</v>
          </cell>
          <cell r="J210">
            <v>-354.88999999999993</v>
          </cell>
          <cell r="L210">
            <v>138124.99</v>
          </cell>
          <cell r="N210">
            <v>-360.01</v>
          </cell>
          <cell r="P210">
            <v>137764.97999999998</v>
          </cell>
          <cell r="R210">
            <v>115570</v>
          </cell>
          <cell r="T210">
            <v>1.1694642350154496</v>
          </cell>
          <cell r="V210">
            <v>1617</v>
          </cell>
          <cell r="X210">
            <v>-354.88999999999993</v>
          </cell>
          <cell r="Z210">
            <v>-40</v>
          </cell>
          <cell r="AB210">
            <v>-141.95599999999996</v>
          </cell>
          <cell r="AD210">
            <v>116690.15399999999</v>
          </cell>
          <cell r="AF210">
            <v>1.1694642350154496</v>
          </cell>
          <cell r="AH210">
            <v>1613</v>
          </cell>
          <cell r="AJ210">
            <v>-360.01</v>
          </cell>
          <cell r="AL210">
            <v>-40</v>
          </cell>
          <cell r="AN210">
            <v>-144.00399999999999</v>
          </cell>
          <cell r="AP210">
            <v>117799.14</v>
          </cell>
        </row>
        <row r="211">
          <cell r="A211" t="str">
            <v xml:space="preserve">332.00 0307         </v>
          </cell>
          <cell r="B211">
            <v>307</v>
          </cell>
          <cell r="C211" t="str">
            <v>ProdTrans</v>
          </cell>
          <cell r="D211" t="str">
            <v xml:space="preserve">332.00 0307         </v>
          </cell>
          <cell r="E211">
            <v>332</v>
          </cell>
          <cell r="F211" t="str">
            <v>Reservoirs, Dams and Waterways</v>
          </cell>
          <cell r="H211">
            <v>1227012.53</v>
          </cell>
          <cell r="J211">
            <v>-2059.11</v>
          </cell>
          <cell r="L211">
            <v>1224953.42</v>
          </cell>
          <cell r="N211">
            <v>-2107.35</v>
          </cell>
          <cell r="P211">
            <v>1222846.0699999998</v>
          </cell>
          <cell r="R211">
            <v>1017939</v>
          </cell>
          <cell r="T211">
            <v>1.6526839577760699</v>
          </cell>
          <cell r="V211">
            <v>20262</v>
          </cell>
          <cell r="X211">
            <v>-2059.11</v>
          </cell>
          <cell r="Z211">
            <v>-40</v>
          </cell>
          <cell r="AB211">
            <v>-823.64400000000012</v>
          </cell>
          <cell r="AD211">
            <v>1035318.246</v>
          </cell>
          <cell r="AF211">
            <v>1.6526839577760699</v>
          </cell>
          <cell r="AH211">
            <v>20227</v>
          </cell>
          <cell r="AJ211">
            <v>-2107.35</v>
          </cell>
          <cell r="AL211">
            <v>-40</v>
          </cell>
          <cell r="AN211">
            <v>-842.94</v>
          </cell>
          <cell r="AP211">
            <v>1052594.956</v>
          </cell>
        </row>
        <row r="212">
          <cell r="A212" t="str">
            <v xml:space="preserve">333.00 0307         </v>
          </cell>
          <cell r="B212">
            <v>307</v>
          </cell>
          <cell r="C212" t="str">
            <v>ProdTrans</v>
          </cell>
          <cell r="D212" t="str">
            <v xml:space="preserve">333.00 0307         </v>
          </cell>
          <cell r="E212">
            <v>333</v>
          </cell>
          <cell r="F212" t="str">
            <v>Waterwheels, Turbines and Generators</v>
          </cell>
          <cell r="H212">
            <v>251541.42</v>
          </cell>
          <cell r="J212">
            <v>-1901.5500000000002</v>
          </cell>
          <cell r="L212">
            <v>249639.87000000002</v>
          </cell>
          <cell r="N212">
            <v>-1938.9200000000003</v>
          </cell>
          <cell r="P212">
            <v>247700.95</v>
          </cell>
          <cell r="R212">
            <v>249873</v>
          </cell>
          <cell r="T212">
            <v>0.81335808985811919</v>
          </cell>
          <cell r="V212">
            <v>2038</v>
          </cell>
          <cell r="X212">
            <v>-1901.5500000000002</v>
          </cell>
          <cell r="Z212">
            <v>-40</v>
          </cell>
          <cell r="AB212">
            <v>-760.62</v>
          </cell>
          <cell r="AD212">
            <v>249248.83000000002</v>
          </cell>
          <cell r="AF212">
            <v>0.81335808985811919</v>
          </cell>
          <cell r="AH212">
            <v>2023</v>
          </cell>
          <cell r="AJ212">
            <v>-1938.9200000000003</v>
          </cell>
          <cell r="AL212">
            <v>-40</v>
          </cell>
          <cell r="AN212">
            <v>-775.56800000000021</v>
          </cell>
          <cell r="AP212">
            <v>248557.342</v>
          </cell>
        </row>
        <row r="213">
          <cell r="A213" t="str">
            <v xml:space="preserve">334.00 0307         </v>
          </cell>
          <cell r="B213">
            <v>307</v>
          </cell>
          <cell r="C213" t="str">
            <v>ProdTrans</v>
          </cell>
          <cell r="D213" t="str">
            <v xml:space="preserve">334.00 0307         </v>
          </cell>
          <cell r="E213">
            <v>334</v>
          </cell>
          <cell r="F213" t="str">
            <v>Accessory Electric Equipment</v>
          </cell>
          <cell r="H213">
            <v>98714.47</v>
          </cell>
          <cell r="J213">
            <v>-928.99</v>
          </cell>
          <cell r="L213">
            <v>97785.48</v>
          </cell>
          <cell r="N213">
            <v>-955.18999999999994</v>
          </cell>
          <cell r="P213">
            <v>96830.29</v>
          </cell>
          <cell r="R213">
            <v>69132</v>
          </cell>
          <cell r="T213">
            <v>1.0560680823591184</v>
          </cell>
          <cell r="V213">
            <v>1038</v>
          </cell>
          <cell r="X213">
            <v>-928.99</v>
          </cell>
          <cell r="Z213">
            <v>-20</v>
          </cell>
          <cell r="AB213">
            <v>-185.798</v>
          </cell>
          <cell r="AD213">
            <v>69055.212</v>
          </cell>
          <cell r="AF213">
            <v>1.0560680823591184</v>
          </cell>
          <cell r="AH213">
            <v>1028</v>
          </cell>
          <cell r="AJ213">
            <v>-955.18999999999994</v>
          </cell>
          <cell r="AL213">
            <v>-20</v>
          </cell>
          <cell r="AN213">
            <v>-191.03799999999998</v>
          </cell>
          <cell r="AP213">
            <v>68936.983999999997</v>
          </cell>
        </row>
        <row r="214">
          <cell r="A214" t="str">
            <v xml:space="preserve">336.00 0307         </v>
          </cell>
          <cell r="B214">
            <v>307</v>
          </cell>
          <cell r="C214" t="str">
            <v>ProdTrans</v>
          </cell>
          <cell r="D214" t="str">
            <v xml:space="preserve">336.00 0307         </v>
          </cell>
          <cell r="E214">
            <v>336</v>
          </cell>
          <cell r="F214" t="str">
            <v>Roads, Railroads and Bridges</v>
          </cell>
          <cell r="H214">
            <v>105740.65</v>
          </cell>
          <cell r="J214">
            <v>-199.65</v>
          </cell>
          <cell r="L214">
            <v>105541</v>
          </cell>
          <cell r="N214">
            <v>-202.76000000000002</v>
          </cell>
          <cell r="P214">
            <v>105338.24000000001</v>
          </cell>
          <cell r="R214">
            <v>63989</v>
          </cell>
          <cell r="T214">
            <v>2.8241577739242083</v>
          </cell>
          <cell r="V214">
            <v>2983</v>
          </cell>
          <cell r="X214">
            <v>-199.65</v>
          </cell>
          <cell r="Z214">
            <v>-40</v>
          </cell>
          <cell r="AB214">
            <v>-79.86</v>
          </cell>
          <cell r="AD214">
            <v>66692.490000000005</v>
          </cell>
          <cell r="AF214">
            <v>2.8241577739242083</v>
          </cell>
          <cell r="AH214">
            <v>2978</v>
          </cell>
          <cell r="AJ214">
            <v>-202.76000000000002</v>
          </cell>
          <cell r="AL214">
            <v>-40</v>
          </cell>
          <cell r="AN214">
            <v>-81.103999999999999</v>
          </cell>
          <cell r="AP214">
            <v>69386.626000000004</v>
          </cell>
        </row>
        <row r="215">
          <cell r="A215">
            <v>0</v>
          </cell>
          <cell r="F215" t="str">
            <v>TOTAL EAGLE POINT</v>
          </cell>
          <cell r="H215">
            <v>1833611.43</v>
          </cell>
          <cell r="J215">
            <v>-5444.19</v>
          </cell>
          <cell r="L215">
            <v>1828167.24</v>
          </cell>
          <cell r="N215">
            <v>-5564.23</v>
          </cell>
          <cell r="P215">
            <v>1822603.0099999998</v>
          </cell>
          <cell r="R215">
            <v>1528625</v>
          </cell>
          <cell r="V215">
            <v>27947</v>
          </cell>
          <cell r="X215">
            <v>-5444.19</v>
          </cell>
          <cell r="AB215">
            <v>-1991.8780000000002</v>
          </cell>
          <cell r="AD215">
            <v>1549135.9320000003</v>
          </cell>
          <cell r="AH215">
            <v>27878</v>
          </cell>
          <cell r="AJ215">
            <v>-5564.23</v>
          </cell>
          <cell r="AN215">
            <v>-2034.6540000000002</v>
          </cell>
          <cell r="AP215">
            <v>1569415.0479999997</v>
          </cell>
        </row>
        <row r="216">
          <cell r="A216">
            <v>0</v>
          </cell>
        </row>
        <row r="217">
          <cell r="A217">
            <v>0</v>
          </cell>
          <cell r="F217" t="str">
            <v>FOUNTAIN GREEN</v>
          </cell>
        </row>
        <row r="218">
          <cell r="A218" t="str">
            <v xml:space="preserve">331.00 0308         </v>
          </cell>
          <cell r="B218">
            <v>308</v>
          </cell>
          <cell r="C218" t="str">
            <v>ProdTrans</v>
          </cell>
          <cell r="D218" t="str">
            <v xml:space="preserve">331.00 0308         </v>
          </cell>
          <cell r="E218">
            <v>331</v>
          </cell>
          <cell r="F218" t="str">
            <v>Structures and Improvements</v>
          </cell>
          <cell r="H218">
            <v>35549.64</v>
          </cell>
          <cell r="J218">
            <v>-35549.64</v>
          </cell>
          <cell r="L218">
            <v>0</v>
          </cell>
          <cell r="N218">
            <v>0</v>
          </cell>
          <cell r="P218">
            <v>0</v>
          </cell>
          <cell r="R218">
            <v>35550</v>
          </cell>
          <cell r="T218">
            <v>0</v>
          </cell>
          <cell r="V218">
            <v>0</v>
          </cell>
          <cell r="X218">
            <v>-35549.64</v>
          </cell>
          <cell r="AB218">
            <v>0</v>
          </cell>
          <cell r="AD218">
            <v>0.36000000000058208</v>
          </cell>
          <cell r="AF218">
            <v>0</v>
          </cell>
          <cell r="AH218">
            <v>0</v>
          </cell>
          <cell r="AJ218">
            <v>0</v>
          </cell>
          <cell r="AN218">
            <v>0</v>
          </cell>
          <cell r="AP218">
            <v>0.36000000000058208</v>
          </cell>
        </row>
        <row r="219">
          <cell r="A219" t="str">
            <v xml:space="preserve">332.00 0308         </v>
          </cell>
          <cell r="B219">
            <v>308</v>
          </cell>
          <cell r="C219" t="str">
            <v>ProdTrans</v>
          </cell>
          <cell r="D219" t="str">
            <v xml:space="preserve">332.00 0308         </v>
          </cell>
          <cell r="E219">
            <v>332</v>
          </cell>
          <cell r="F219" t="str">
            <v>Reservoirs, Dams and Waterways</v>
          </cell>
          <cell r="H219">
            <v>318832.62</v>
          </cell>
          <cell r="J219">
            <v>-318832.62</v>
          </cell>
          <cell r="L219">
            <v>0</v>
          </cell>
          <cell r="N219">
            <v>0</v>
          </cell>
          <cell r="P219">
            <v>0</v>
          </cell>
          <cell r="R219">
            <v>228155</v>
          </cell>
          <cell r="T219">
            <v>1.3024407922900259</v>
          </cell>
          <cell r="V219">
            <v>2076</v>
          </cell>
          <cell r="X219">
            <v>-318832.62</v>
          </cell>
          <cell r="AB219">
            <v>0</v>
          </cell>
          <cell r="AD219">
            <v>-88601.62</v>
          </cell>
          <cell r="AF219">
            <v>1.3024407922900259</v>
          </cell>
          <cell r="AH219">
            <v>0</v>
          </cell>
          <cell r="AJ219">
            <v>0</v>
          </cell>
          <cell r="AN219">
            <v>0</v>
          </cell>
          <cell r="AP219">
            <v>-88601.62</v>
          </cell>
        </row>
        <row r="220">
          <cell r="A220" t="str">
            <v xml:space="preserve">333.00 0308         </v>
          </cell>
          <cell r="B220">
            <v>308</v>
          </cell>
          <cell r="C220" t="str">
            <v>ProdTrans</v>
          </cell>
          <cell r="D220" t="str">
            <v xml:space="preserve">333.00 0308         </v>
          </cell>
          <cell r="E220">
            <v>333</v>
          </cell>
          <cell r="F220" t="str">
            <v>Waterwheels, Turbines and Generators</v>
          </cell>
          <cell r="H220">
            <v>92199.14</v>
          </cell>
          <cell r="J220">
            <v>-92199.14</v>
          </cell>
          <cell r="L220">
            <v>0</v>
          </cell>
          <cell r="N220">
            <v>0</v>
          </cell>
          <cell r="P220">
            <v>0</v>
          </cell>
          <cell r="R220">
            <v>92199</v>
          </cell>
          <cell r="T220">
            <v>0</v>
          </cell>
          <cell r="V220">
            <v>0</v>
          </cell>
          <cell r="X220">
            <v>-92199.14</v>
          </cell>
          <cell r="AB220">
            <v>0</v>
          </cell>
          <cell r="AD220">
            <v>-0.13999999999941792</v>
          </cell>
          <cell r="AF220">
            <v>0</v>
          </cell>
          <cell r="AH220">
            <v>0</v>
          </cell>
          <cell r="AJ220">
            <v>0</v>
          </cell>
          <cell r="AN220">
            <v>0</v>
          </cell>
          <cell r="AP220">
            <v>-0.13999999999941792</v>
          </cell>
        </row>
        <row r="221">
          <cell r="A221" t="str">
            <v xml:space="preserve">334.00 0308         </v>
          </cell>
          <cell r="B221">
            <v>308</v>
          </cell>
          <cell r="C221" t="str">
            <v>ProdTrans</v>
          </cell>
          <cell r="D221" t="str">
            <v xml:space="preserve">334.00 0308         </v>
          </cell>
          <cell r="E221">
            <v>334</v>
          </cell>
          <cell r="F221" t="str">
            <v>Accessory Electric Equipment</v>
          </cell>
          <cell r="H221">
            <v>145374.73000000001</v>
          </cell>
          <cell r="J221">
            <v>-145374.72999999998</v>
          </cell>
          <cell r="L221">
            <v>0</v>
          </cell>
          <cell r="N221">
            <v>0</v>
          </cell>
          <cell r="P221">
            <v>0</v>
          </cell>
          <cell r="R221">
            <v>78464</v>
          </cell>
          <cell r="T221">
            <v>0.23831225654046118</v>
          </cell>
          <cell r="V221">
            <v>173</v>
          </cell>
          <cell r="X221">
            <v>-145374.72999999998</v>
          </cell>
          <cell r="AB221">
            <v>0</v>
          </cell>
          <cell r="AD221">
            <v>-66737.729999999981</v>
          </cell>
          <cell r="AF221">
            <v>0.23831225654046118</v>
          </cell>
          <cell r="AH221">
            <v>0</v>
          </cell>
          <cell r="AJ221">
            <v>0</v>
          </cell>
          <cell r="AN221">
            <v>0</v>
          </cell>
          <cell r="AP221">
            <v>-66737.729999999981</v>
          </cell>
        </row>
        <row r="222">
          <cell r="A222" t="str">
            <v xml:space="preserve">336.00 0308         </v>
          </cell>
          <cell r="B222">
            <v>308</v>
          </cell>
          <cell r="C222" t="str">
            <v>ProdTrans</v>
          </cell>
          <cell r="D222" t="str">
            <v xml:space="preserve">336.00 0308         </v>
          </cell>
          <cell r="E222">
            <v>336</v>
          </cell>
          <cell r="F222" t="str">
            <v>Roads, Railroads and Bridges</v>
          </cell>
          <cell r="H222">
            <v>1261.1500000000001</v>
          </cell>
          <cell r="J222">
            <v>-1261.1500000000001</v>
          </cell>
          <cell r="L222">
            <v>0</v>
          </cell>
          <cell r="N222">
            <v>0</v>
          </cell>
          <cell r="P222">
            <v>0</v>
          </cell>
          <cell r="R222">
            <v>1261</v>
          </cell>
          <cell r="T222">
            <v>0</v>
          </cell>
          <cell r="V222">
            <v>0</v>
          </cell>
          <cell r="X222">
            <v>-1261.1500000000001</v>
          </cell>
          <cell r="AB222">
            <v>0</v>
          </cell>
          <cell r="AD222">
            <v>-0.15000000000009095</v>
          </cell>
          <cell r="AF222">
            <v>0</v>
          </cell>
          <cell r="AH222">
            <v>0</v>
          </cell>
          <cell r="AJ222">
            <v>0</v>
          </cell>
          <cell r="AN222">
            <v>0</v>
          </cell>
          <cell r="AP222">
            <v>-0.15000000000009095</v>
          </cell>
        </row>
        <row r="223">
          <cell r="A223">
            <v>0</v>
          </cell>
          <cell r="F223" t="str">
            <v>TOTAL FOUNTAIN GREEN</v>
          </cell>
          <cell r="H223">
            <v>593217.28000000003</v>
          </cell>
          <cell r="J223">
            <v>-593217.28000000003</v>
          </cell>
          <cell r="L223">
            <v>0</v>
          </cell>
          <cell r="N223">
            <v>0</v>
          </cell>
          <cell r="P223">
            <v>0</v>
          </cell>
          <cell r="R223">
            <v>435629</v>
          </cell>
          <cell r="V223">
            <v>2249</v>
          </cell>
          <cell r="X223">
            <v>-593217.28000000003</v>
          </cell>
          <cell r="AB223">
            <v>0</v>
          </cell>
          <cell r="AD223">
            <v>-155339.27999999997</v>
          </cell>
          <cell r="AH223">
            <v>0</v>
          </cell>
          <cell r="AJ223">
            <v>0</v>
          </cell>
          <cell r="AN223">
            <v>0</v>
          </cell>
          <cell r="AP223">
            <v>-155339.27999999997</v>
          </cell>
        </row>
        <row r="224">
          <cell r="A224">
            <v>0</v>
          </cell>
        </row>
        <row r="225">
          <cell r="A225">
            <v>0</v>
          </cell>
          <cell r="F225" t="str">
            <v>GRANITE</v>
          </cell>
        </row>
        <row r="226">
          <cell r="A226" t="str">
            <v xml:space="preserve">331.00 0309         </v>
          </cell>
          <cell r="B226">
            <v>309</v>
          </cell>
          <cell r="C226" t="str">
            <v>ProdTrans</v>
          </cell>
          <cell r="D226" t="str">
            <v xml:space="preserve">331.00 0309         </v>
          </cell>
          <cell r="E226">
            <v>331</v>
          </cell>
          <cell r="F226" t="str">
            <v>Structures and Improvements</v>
          </cell>
          <cell r="H226">
            <v>534780.84</v>
          </cell>
          <cell r="J226">
            <v>-1168.6200000000001</v>
          </cell>
          <cell r="L226">
            <v>533612.22</v>
          </cell>
          <cell r="N226">
            <v>-1184.5800000000002</v>
          </cell>
          <cell r="P226">
            <v>532427.64</v>
          </cell>
          <cell r="R226">
            <v>130303</v>
          </cell>
          <cell r="T226">
            <v>2.164497105249513</v>
          </cell>
          <cell r="V226">
            <v>11563</v>
          </cell>
          <cell r="X226">
            <v>-1168.6200000000001</v>
          </cell>
          <cell r="Z226">
            <v>-40</v>
          </cell>
          <cell r="AB226">
            <v>-467.44800000000004</v>
          </cell>
          <cell r="AD226">
            <v>140229.932</v>
          </cell>
          <cell r="AF226">
            <v>2.164497105249513</v>
          </cell>
          <cell r="AH226">
            <v>11537</v>
          </cell>
          <cell r="AJ226">
            <v>-1184.5800000000002</v>
          </cell>
          <cell r="AL226">
            <v>-40</v>
          </cell>
          <cell r="AN226">
            <v>-473.83200000000005</v>
          </cell>
          <cell r="AP226">
            <v>150108.52000000002</v>
          </cell>
        </row>
        <row r="227">
          <cell r="A227" t="str">
            <v xml:space="preserve">332.00 0309         </v>
          </cell>
          <cell r="B227">
            <v>309</v>
          </cell>
          <cell r="C227" t="str">
            <v>ProdTrans</v>
          </cell>
          <cell r="D227" t="str">
            <v xml:space="preserve">332.00 0309         </v>
          </cell>
          <cell r="E227">
            <v>332</v>
          </cell>
          <cell r="F227" t="str">
            <v>Reservoirs, Dams and Waterways</v>
          </cell>
          <cell r="H227">
            <v>3769782.29</v>
          </cell>
          <cell r="J227">
            <v>-5048.33</v>
          </cell>
          <cell r="L227">
            <v>3764733.96</v>
          </cell>
          <cell r="N227">
            <v>-5165.7800000000007</v>
          </cell>
          <cell r="P227">
            <v>3759568.18</v>
          </cell>
          <cell r="R227">
            <v>1289268</v>
          </cell>
          <cell r="T227">
            <v>3.29072038816782</v>
          </cell>
          <cell r="V227">
            <v>123970</v>
          </cell>
          <cell r="X227">
            <v>-5048.33</v>
          </cell>
          <cell r="Z227">
            <v>-40</v>
          </cell>
          <cell r="AB227">
            <v>-2019.3320000000001</v>
          </cell>
          <cell r="AD227">
            <v>1406170.338</v>
          </cell>
          <cell r="AF227">
            <v>3.29072038816782</v>
          </cell>
          <cell r="AH227">
            <v>123802</v>
          </cell>
          <cell r="AJ227">
            <v>-5165.7800000000007</v>
          </cell>
          <cell r="AL227">
            <v>-40</v>
          </cell>
          <cell r="AN227">
            <v>-2066.3119999999999</v>
          </cell>
          <cell r="AP227">
            <v>1522740.246</v>
          </cell>
        </row>
        <row r="228">
          <cell r="A228" t="str">
            <v xml:space="preserve">333.00 0309         </v>
          </cell>
          <cell r="B228">
            <v>309</v>
          </cell>
          <cell r="C228" t="str">
            <v>ProdTrans</v>
          </cell>
          <cell r="D228" t="str">
            <v xml:space="preserve">333.00 0309         </v>
          </cell>
          <cell r="E228">
            <v>333</v>
          </cell>
          <cell r="F228" t="str">
            <v>Waterwheels, Turbines and Generators</v>
          </cell>
          <cell r="H228">
            <v>720702.06</v>
          </cell>
          <cell r="J228">
            <v>-2666.7000000000003</v>
          </cell>
          <cell r="L228">
            <v>718035.3600000001</v>
          </cell>
          <cell r="N228">
            <v>-2788.06</v>
          </cell>
          <cell r="P228">
            <v>715247.3</v>
          </cell>
          <cell r="R228">
            <v>356684</v>
          </cell>
          <cell r="T228">
            <v>2.5991505221554254</v>
          </cell>
          <cell r="V228">
            <v>18697</v>
          </cell>
          <cell r="X228">
            <v>-2666.7000000000003</v>
          </cell>
          <cell r="Z228">
            <v>-40</v>
          </cell>
          <cell r="AB228">
            <v>-1066.68</v>
          </cell>
          <cell r="AD228">
            <v>371647.62</v>
          </cell>
          <cell r="AF228">
            <v>2.5991505221554254</v>
          </cell>
          <cell r="AH228">
            <v>18627</v>
          </cell>
          <cell r="AJ228">
            <v>-2788.06</v>
          </cell>
          <cell r="AL228">
            <v>-40</v>
          </cell>
          <cell r="AN228">
            <v>-1115.2239999999999</v>
          </cell>
          <cell r="AP228">
            <v>386371.33600000001</v>
          </cell>
        </row>
        <row r="229">
          <cell r="A229" t="str">
            <v xml:space="preserve">334.00 0309         </v>
          </cell>
          <cell r="B229">
            <v>309</v>
          </cell>
          <cell r="C229" t="str">
            <v>ProdTrans</v>
          </cell>
          <cell r="D229" t="str">
            <v xml:space="preserve">334.00 0309         </v>
          </cell>
          <cell r="E229">
            <v>334</v>
          </cell>
          <cell r="F229" t="str">
            <v>Accessory Electric Equipment</v>
          </cell>
          <cell r="H229">
            <v>210624.63</v>
          </cell>
          <cell r="J229">
            <v>-1919.35</v>
          </cell>
          <cell r="L229">
            <v>208705.28</v>
          </cell>
          <cell r="N229">
            <v>-1957.5699999999997</v>
          </cell>
          <cell r="P229">
            <v>206747.71</v>
          </cell>
          <cell r="R229">
            <v>88372</v>
          </cell>
          <cell r="T229">
            <v>2.870011370390853</v>
          </cell>
          <cell r="V229">
            <v>6017</v>
          </cell>
          <cell r="X229">
            <v>-1919.35</v>
          </cell>
          <cell r="Z229">
            <v>-20</v>
          </cell>
          <cell r="AB229">
            <v>-383.87</v>
          </cell>
          <cell r="AD229">
            <v>92085.78</v>
          </cell>
          <cell r="AF229">
            <v>2.870011370390853</v>
          </cell>
          <cell r="AH229">
            <v>5962</v>
          </cell>
          <cell r="AJ229">
            <v>-1957.5699999999997</v>
          </cell>
          <cell r="AL229">
            <v>-20</v>
          </cell>
          <cell r="AN229">
            <v>-391.51399999999995</v>
          </cell>
          <cell r="AP229">
            <v>95698.695999999996</v>
          </cell>
        </row>
        <row r="230">
          <cell r="A230" t="str">
            <v xml:space="preserve">335.00 0309         </v>
          </cell>
          <cell r="B230">
            <v>309</v>
          </cell>
          <cell r="C230" t="str">
            <v>ProdTrans</v>
          </cell>
          <cell r="D230" t="str">
            <v xml:space="preserve">335.00 0309         </v>
          </cell>
          <cell r="E230">
            <v>335</v>
          </cell>
          <cell r="F230" t="str">
            <v>Miscellaneous Power Plant Equipment</v>
          </cell>
          <cell r="H230">
            <v>1409.81</v>
          </cell>
          <cell r="J230">
            <v>-12.18</v>
          </cell>
          <cell r="L230">
            <v>1397.6299999999999</v>
          </cell>
          <cell r="N230">
            <v>-12.28</v>
          </cell>
          <cell r="P230">
            <v>1385.35</v>
          </cell>
          <cell r="R230">
            <v>832</v>
          </cell>
          <cell r="T230">
            <v>2.3201483352453667</v>
          </cell>
          <cell r="V230">
            <v>33</v>
          </cell>
          <cell r="X230">
            <v>-12.18</v>
          </cell>
          <cell r="Z230">
            <v>-10</v>
          </cell>
          <cell r="AB230">
            <v>-1.218</v>
          </cell>
          <cell r="AD230">
            <v>851.60200000000009</v>
          </cell>
          <cell r="AF230">
            <v>2.3201483352453667</v>
          </cell>
          <cell r="AH230">
            <v>32</v>
          </cell>
          <cell r="AJ230">
            <v>-12.28</v>
          </cell>
          <cell r="AL230">
            <v>-10</v>
          </cell>
          <cell r="AN230">
            <v>-1.228</v>
          </cell>
          <cell r="AP230">
            <v>870.09400000000016</v>
          </cell>
        </row>
        <row r="231">
          <cell r="A231">
            <v>0</v>
          </cell>
          <cell r="F231" t="str">
            <v>TOTAL GRANITE</v>
          </cell>
          <cell r="H231">
            <v>5237299.629999999</v>
          </cell>
          <cell r="J231">
            <v>-10815.18</v>
          </cell>
          <cell r="L231">
            <v>5226484.45</v>
          </cell>
          <cell r="N231">
            <v>-11108.27</v>
          </cell>
          <cell r="P231">
            <v>5215376.18</v>
          </cell>
          <cell r="R231">
            <v>1865459</v>
          </cell>
          <cell r="V231">
            <v>160280</v>
          </cell>
          <cell r="X231">
            <v>-10815.18</v>
          </cell>
          <cell r="AB231">
            <v>-3938.5479999999998</v>
          </cell>
          <cell r="AD231">
            <v>2010985.2720000001</v>
          </cell>
          <cell r="AH231">
            <v>159960</v>
          </cell>
          <cell r="AJ231">
            <v>-11108.27</v>
          </cell>
          <cell r="AN231">
            <v>-4048.1099999999997</v>
          </cell>
          <cell r="AP231">
            <v>2155788.892</v>
          </cell>
        </row>
        <row r="232">
          <cell r="A232">
            <v>0</v>
          </cell>
        </row>
        <row r="233">
          <cell r="A233">
            <v>0</v>
          </cell>
          <cell r="F233" t="str">
            <v>KLAMATH RIVER</v>
          </cell>
          <cell r="Z233">
            <v>0</v>
          </cell>
          <cell r="AL233">
            <v>0</v>
          </cell>
        </row>
        <row r="234">
          <cell r="A234" t="str">
            <v xml:space="preserve">330.20 0310         </v>
          </cell>
          <cell r="B234">
            <v>310</v>
          </cell>
          <cell r="C234" t="str">
            <v>ProdTrans</v>
          </cell>
          <cell r="D234" t="str">
            <v xml:space="preserve">330.20 0310         </v>
          </cell>
          <cell r="E234">
            <v>330.2</v>
          </cell>
          <cell r="F234" t="str">
            <v>Land Rights</v>
          </cell>
          <cell r="H234">
            <v>638992.96</v>
          </cell>
          <cell r="J234">
            <v>0</v>
          </cell>
          <cell r="L234">
            <v>638992.96</v>
          </cell>
          <cell r="N234">
            <v>0</v>
          </cell>
          <cell r="P234">
            <v>638992.96</v>
          </cell>
          <cell r="R234">
            <v>301660</v>
          </cell>
          <cell r="T234">
            <v>1.8115655343018586</v>
          </cell>
          <cell r="V234">
            <v>11576</v>
          </cell>
          <cell r="X234">
            <v>0</v>
          </cell>
          <cell r="Z234">
            <v>0</v>
          </cell>
          <cell r="AB234">
            <v>0</v>
          </cell>
          <cell r="AD234">
            <v>313236</v>
          </cell>
          <cell r="AF234">
            <v>1.8115655343018586</v>
          </cell>
          <cell r="AH234">
            <v>11576</v>
          </cell>
          <cell r="AJ234">
            <v>0</v>
          </cell>
          <cell r="AL234">
            <v>0</v>
          </cell>
          <cell r="AN234">
            <v>0</v>
          </cell>
          <cell r="AP234">
            <v>324812</v>
          </cell>
        </row>
        <row r="235">
          <cell r="A235" t="str">
            <v xml:space="preserve">330.40 0310         </v>
          </cell>
          <cell r="B235">
            <v>310</v>
          </cell>
          <cell r="C235" t="str">
            <v>ProdTrans</v>
          </cell>
          <cell r="D235" t="str">
            <v xml:space="preserve">330.40 0310         </v>
          </cell>
          <cell r="E235">
            <v>330.4</v>
          </cell>
          <cell r="F235" t="str">
            <v>Flood Rights</v>
          </cell>
          <cell r="H235">
            <v>252509.75</v>
          </cell>
          <cell r="J235">
            <v>0</v>
          </cell>
          <cell r="L235">
            <v>252509.75</v>
          </cell>
          <cell r="N235">
            <v>0</v>
          </cell>
          <cell r="P235">
            <v>252509.75</v>
          </cell>
          <cell r="R235">
            <v>152481</v>
          </cell>
          <cell r="T235">
            <v>1.3507192187395232</v>
          </cell>
          <cell r="V235">
            <v>3411</v>
          </cell>
          <cell r="X235">
            <v>0</v>
          </cell>
          <cell r="Z235">
            <v>0</v>
          </cell>
          <cell r="AB235">
            <v>0</v>
          </cell>
          <cell r="AD235">
            <v>155892</v>
          </cell>
          <cell r="AF235">
            <v>1.3507192187395232</v>
          </cell>
          <cell r="AH235">
            <v>3411</v>
          </cell>
          <cell r="AJ235">
            <v>0</v>
          </cell>
          <cell r="AL235">
            <v>0</v>
          </cell>
          <cell r="AN235">
            <v>0</v>
          </cell>
          <cell r="AP235">
            <v>159303</v>
          </cell>
        </row>
        <row r="236">
          <cell r="A236" t="str">
            <v xml:space="preserve">331.00 0310         </v>
          </cell>
          <cell r="B236">
            <v>310</v>
          </cell>
          <cell r="C236" t="str">
            <v>ProdTrans</v>
          </cell>
          <cell r="D236" t="str">
            <v xml:space="preserve">331.00 0310         </v>
          </cell>
          <cell r="E236">
            <v>331</v>
          </cell>
          <cell r="F236" t="str">
            <v>Structures and Improvements</v>
          </cell>
          <cell r="H236">
            <v>902611.29</v>
          </cell>
          <cell r="J236">
            <v>-2434.4500000000003</v>
          </cell>
          <cell r="L236">
            <v>900176.84000000008</v>
          </cell>
          <cell r="N236">
            <v>-2468.6</v>
          </cell>
          <cell r="P236">
            <v>897708.24000000011</v>
          </cell>
          <cell r="R236">
            <v>394187</v>
          </cell>
          <cell r="T236">
            <v>1.6240967096476795</v>
          </cell>
          <cell r="V236">
            <v>14640</v>
          </cell>
          <cell r="X236">
            <v>-2434.4500000000003</v>
          </cell>
          <cell r="Z236">
            <v>-40</v>
          </cell>
          <cell r="AB236">
            <v>-973.7800000000002</v>
          </cell>
          <cell r="AD236">
            <v>405418.76999999996</v>
          </cell>
          <cell r="AF236">
            <v>1.6240967096476795</v>
          </cell>
          <cell r="AH236">
            <v>14600</v>
          </cell>
          <cell r="AJ236">
            <v>-2468.6</v>
          </cell>
          <cell r="AL236">
            <v>-40</v>
          </cell>
          <cell r="AN236">
            <v>-987.44</v>
          </cell>
          <cell r="AP236">
            <v>416562.73</v>
          </cell>
        </row>
        <row r="237">
          <cell r="A237" t="str">
            <v xml:space="preserve">332.00 0310         </v>
          </cell>
          <cell r="B237">
            <v>310</v>
          </cell>
          <cell r="C237" t="str">
            <v>ProdTrans</v>
          </cell>
          <cell r="D237" t="str">
            <v xml:space="preserve">332.00 0310         </v>
          </cell>
          <cell r="E237">
            <v>332</v>
          </cell>
          <cell r="F237" t="str">
            <v>Reservoirs, Dams and Waterways</v>
          </cell>
          <cell r="H237">
            <v>11773874.4</v>
          </cell>
          <cell r="J237">
            <v>-28665.649999999998</v>
          </cell>
          <cell r="L237">
            <v>11745208.75</v>
          </cell>
          <cell r="N237">
            <v>-29287.499999999996</v>
          </cell>
          <cell r="P237">
            <v>11715921.25</v>
          </cell>
          <cell r="R237">
            <v>6851048</v>
          </cell>
          <cell r="T237">
            <v>1.5260961681651486</v>
          </cell>
          <cell r="V237">
            <v>179462</v>
          </cell>
          <cell r="X237">
            <v>-28665.649999999998</v>
          </cell>
          <cell r="Z237">
            <v>-40</v>
          </cell>
          <cell r="AB237">
            <v>-11466.26</v>
          </cell>
          <cell r="AD237">
            <v>6990378.0899999999</v>
          </cell>
          <cell r="AF237">
            <v>1.5260961681651486</v>
          </cell>
          <cell r="AH237">
            <v>179020</v>
          </cell>
          <cell r="AJ237">
            <v>-29287.499999999996</v>
          </cell>
          <cell r="AL237">
            <v>-40</v>
          </cell>
          <cell r="AN237">
            <v>-11714.999999999998</v>
          </cell>
          <cell r="AP237">
            <v>7128395.5899999999</v>
          </cell>
        </row>
        <row r="238">
          <cell r="A238" t="str">
            <v xml:space="preserve">333.00 0310         </v>
          </cell>
          <cell r="B238">
            <v>310</v>
          </cell>
          <cell r="C238" t="str">
            <v>ProdTrans</v>
          </cell>
          <cell r="D238" t="str">
            <v xml:space="preserve">333.00 0310         </v>
          </cell>
          <cell r="E238">
            <v>333</v>
          </cell>
          <cell r="F238" t="str">
            <v>Waterwheels, Turbines and Generators</v>
          </cell>
          <cell r="H238">
            <v>284202.95</v>
          </cell>
          <cell r="J238">
            <v>-3496.5899999999997</v>
          </cell>
          <cell r="L238">
            <v>280706.36</v>
          </cell>
          <cell r="N238">
            <v>-3481.72</v>
          </cell>
          <cell r="P238">
            <v>277224.64</v>
          </cell>
          <cell r="R238">
            <v>175105</v>
          </cell>
          <cell r="T238">
            <v>2.0138392488502475</v>
          </cell>
          <cell r="V238">
            <v>5688</v>
          </cell>
          <cell r="X238">
            <v>-3496.5899999999997</v>
          </cell>
          <cell r="Z238">
            <v>-40</v>
          </cell>
          <cell r="AB238">
            <v>-1398.6359999999997</v>
          </cell>
          <cell r="AD238">
            <v>175897.774</v>
          </cell>
          <cell r="AF238">
            <v>2.0138392488502475</v>
          </cell>
          <cell r="AH238">
            <v>5618</v>
          </cell>
          <cell r="AJ238">
            <v>-3481.72</v>
          </cell>
          <cell r="AL238">
            <v>-40</v>
          </cell>
          <cell r="AN238">
            <v>-1392.6879999999999</v>
          </cell>
          <cell r="AP238">
            <v>176641.36600000001</v>
          </cell>
        </row>
        <row r="239">
          <cell r="A239" t="str">
            <v xml:space="preserve">334.00 0310         </v>
          </cell>
          <cell r="B239">
            <v>310</v>
          </cell>
          <cell r="C239" t="str">
            <v>ProdTrans</v>
          </cell>
          <cell r="D239" t="str">
            <v xml:space="preserve">334.00 0310         </v>
          </cell>
          <cell r="E239">
            <v>334</v>
          </cell>
          <cell r="F239" t="str">
            <v>Accessory Electric Equipment</v>
          </cell>
          <cell r="H239">
            <v>850584.91</v>
          </cell>
          <cell r="J239">
            <v>-6897.67</v>
          </cell>
          <cell r="L239">
            <v>843687.24</v>
          </cell>
          <cell r="N239">
            <v>-7073.21</v>
          </cell>
          <cell r="P239">
            <v>836614.03</v>
          </cell>
          <cell r="R239">
            <v>349150</v>
          </cell>
          <cell r="T239">
            <v>2.3552261041477278</v>
          </cell>
          <cell r="V239">
            <v>19952</v>
          </cell>
          <cell r="X239">
            <v>-6897.67</v>
          </cell>
          <cell r="Z239">
            <v>-20</v>
          </cell>
          <cell r="AB239">
            <v>-1379.5339999999999</v>
          </cell>
          <cell r="AD239">
            <v>360824.79600000003</v>
          </cell>
          <cell r="AF239">
            <v>2.3552261041477278</v>
          </cell>
          <cell r="AH239">
            <v>19787</v>
          </cell>
          <cell r="AJ239">
            <v>-7073.21</v>
          </cell>
          <cell r="AL239">
            <v>-20</v>
          </cell>
          <cell r="AN239">
            <v>-1414.6420000000001</v>
          </cell>
          <cell r="AP239">
            <v>372123.94400000002</v>
          </cell>
        </row>
        <row r="240">
          <cell r="A240" t="str">
            <v xml:space="preserve">335.00 0310         </v>
          </cell>
          <cell r="B240">
            <v>310</v>
          </cell>
          <cell r="C240" t="str">
            <v>ProdTrans</v>
          </cell>
          <cell r="D240" t="str">
            <v xml:space="preserve">335.00 0310         </v>
          </cell>
          <cell r="E240">
            <v>335</v>
          </cell>
          <cell r="F240" t="str">
            <v>Miscellaneous Power Plant Equipment</v>
          </cell>
          <cell r="H240">
            <v>61787.58</v>
          </cell>
          <cell r="J240">
            <v>-647.87</v>
          </cell>
          <cell r="L240">
            <v>61139.71</v>
          </cell>
          <cell r="N240">
            <v>-651.02</v>
          </cell>
          <cell r="P240">
            <v>60488.69</v>
          </cell>
          <cell r="R240">
            <v>32488</v>
          </cell>
          <cell r="T240">
            <v>1.4512088393941012</v>
          </cell>
          <cell r="V240">
            <v>892</v>
          </cell>
          <cell r="X240">
            <v>-647.87</v>
          </cell>
          <cell r="Z240">
            <v>-10</v>
          </cell>
          <cell r="AB240">
            <v>-64.786999999999992</v>
          </cell>
          <cell r="AD240">
            <v>32667.343000000001</v>
          </cell>
          <cell r="AF240">
            <v>1.4512088393941012</v>
          </cell>
          <cell r="AH240">
            <v>883</v>
          </cell>
          <cell r="AJ240">
            <v>-651.02</v>
          </cell>
          <cell r="AL240">
            <v>-10</v>
          </cell>
          <cell r="AN240">
            <v>-65.102000000000004</v>
          </cell>
          <cell r="AP240">
            <v>32834.221000000005</v>
          </cell>
        </row>
        <row r="241">
          <cell r="A241" t="str">
            <v xml:space="preserve">336.00 0310         </v>
          </cell>
          <cell r="B241">
            <v>310</v>
          </cell>
          <cell r="C241" t="str">
            <v>ProdTrans</v>
          </cell>
          <cell r="D241" t="str">
            <v xml:space="preserve">336.00 0310         </v>
          </cell>
          <cell r="E241">
            <v>336</v>
          </cell>
          <cell r="F241" t="str">
            <v>Roads, Railroads and Bridges</v>
          </cell>
          <cell r="H241">
            <v>241074.81</v>
          </cell>
          <cell r="J241">
            <v>-615.86</v>
          </cell>
          <cell r="L241">
            <v>240458.95</v>
          </cell>
          <cell r="N241">
            <v>-624.79000000000008</v>
          </cell>
          <cell r="P241">
            <v>239834.16</v>
          </cell>
          <cell r="R241">
            <v>112137</v>
          </cell>
          <cell r="T241">
            <v>1.757372347736557</v>
          </cell>
          <cell r="V241">
            <v>4231</v>
          </cell>
          <cell r="X241">
            <v>-615.86</v>
          </cell>
          <cell r="Z241">
            <v>-40</v>
          </cell>
          <cell r="AB241">
            <v>-246.34400000000002</v>
          </cell>
          <cell r="AD241">
            <v>115505.796</v>
          </cell>
          <cell r="AF241">
            <v>1.757372347736557</v>
          </cell>
          <cell r="AH241">
            <v>4220</v>
          </cell>
          <cell r="AJ241">
            <v>-624.79000000000008</v>
          </cell>
          <cell r="AL241">
            <v>-40</v>
          </cell>
          <cell r="AN241">
            <v>-249.91600000000003</v>
          </cell>
          <cell r="AP241">
            <v>118851.09000000001</v>
          </cell>
        </row>
        <row r="242">
          <cell r="A242">
            <v>0</v>
          </cell>
          <cell r="F242" t="str">
            <v>TOTAL KLAMATH RIVER</v>
          </cell>
          <cell r="H242">
            <v>15005638.65</v>
          </cell>
          <cell r="J242">
            <v>-42758.09</v>
          </cell>
          <cell r="L242">
            <v>14962880.560000001</v>
          </cell>
          <cell r="N242">
            <v>-43586.839999999989</v>
          </cell>
          <cell r="P242">
            <v>14919293.719999999</v>
          </cell>
          <cell r="R242">
            <v>8368256</v>
          </cell>
          <cell r="V242">
            <v>239852</v>
          </cell>
          <cell r="X242">
            <v>-42758.09</v>
          </cell>
          <cell r="AB242">
            <v>-15529.341</v>
          </cell>
          <cell r="AD242">
            <v>8549820.5690000001</v>
          </cell>
          <cell r="AH242">
            <v>239115</v>
          </cell>
          <cell r="AJ242">
            <v>-43586.839999999989</v>
          </cell>
          <cell r="AN242">
            <v>-15824.787999999999</v>
          </cell>
          <cell r="AP242">
            <v>8729523.9410000015</v>
          </cell>
        </row>
        <row r="243">
          <cell r="A243">
            <v>0</v>
          </cell>
        </row>
        <row r="244">
          <cell r="A244">
            <v>0</v>
          </cell>
          <cell r="F244" t="str">
            <v>KLAMATH RIVER - ACCELERATED</v>
          </cell>
        </row>
        <row r="245">
          <cell r="A245" t="str">
            <v xml:space="preserve">330.20 0311         </v>
          </cell>
          <cell r="B245">
            <v>311</v>
          </cell>
          <cell r="C245" t="str">
            <v>ProdTrans</v>
          </cell>
          <cell r="D245" t="str">
            <v xml:space="preserve">330.20 0311         </v>
          </cell>
          <cell r="E245">
            <v>330.2</v>
          </cell>
          <cell r="F245" t="str">
            <v>Land Rights</v>
          </cell>
          <cell r="H245">
            <v>40941.300000000003</v>
          </cell>
          <cell r="J245">
            <v>0</v>
          </cell>
          <cell r="L245">
            <v>40941.300000000003</v>
          </cell>
          <cell r="N245">
            <v>0</v>
          </cell>
          <cell r="P245">
            <v>40941.300000000003</v>
          </cell>
          <cell r="R245">
            <v>22851</v>
          </cell>
          <cell r="T245">
            <v>5.45</v>
          </cell>
          <cell r="V245">
            <v>2231</v>
          </cell>
          <cell r="X245">
            <v>0</v>
          </cell>
          <cell r="Z245">
            <v>0</v>
          </cell>
          <cell r="AB245">
            <v>0</v>
          </cell>
          <cell r="AD245">
            <v>25082</v>
          </cell>
          <cell r="AF245">
            <v>5.45</v>
          </cell>
          <cell r="AH245">
            <v>2231</v>
          </cell>
          <cell r="AJ245">
            <v>0</v>
          </cell>
          <cell r="AL245">
            <v>0</v>
          </cell>
          <cell r="AN245">
            <v>0</v>
          </cell>
          <cell r="AP245">
            <v>27313</v>
          </cell>
        </row>
        <row r="246">
          <cell r="A246" t="str">
            <v xml:space="preserve">330.40 0311         </v>
          </cell>
          <cell r="B246">
            <v>311</v>
          </cell>
          <cell r="C246" t="str">
            <v>ProdTrans</v>
          </cell>
          <cell r="D246" t="str">
            <v xml:space="preserve">330.40 0311         </v>
          </cell>
          <cell r="E246">
            <v>330.4</v>
          </cell>
          <cell r="F246" t="str">
            <v>Flood Rights</v>
          </cell>
          <cell r="H246">
            <v>1029.5</v>
          </cell>
          <cell r="J246">
            <v>0</v>
          </cell>
          <cell r="L246">
            <v>1029.5</v>
          </cell>
          <cell r="N246">
            <v>0</v>
          </cell>
          <cell r="P246">
            <v>1029.5</v>
          </cell>
          <cell r="R246">
            <v>575</v>
          </cell>
          <cell r="T246">
            <v>5.44</v>
          </cell>
          <cell r="V246">
            <v>56</v>
          </cell>
          <cell r="X246">
            <v>0</v>
          </cell>
          <cell r="Z246">
            <v>0</v>
          </cell>
          <cell r="AB246">
            <v>0</v>
          </cell>
          <cell r="AD246">
            <v>631</v>
          </cell>
          <cell r="AF246">
            <v>5.44</v>
          </cell>
          <cell r="AH246">
            <v>56</v>
          </cell>
          <cell r="AJ246">
            <v>0</v>
          </cell>
          <cell r="AL246">
            <v>0</v>
          </cell>
          <cell r="AN246">
            <v>0</v>
          </cell>
          <cell r="AP246">
            <v>687</v>
          </cell>
        </row>
        <row r="247">
          <cell r="A247" t="str">
            <v xml:space="preserve">331.00 0311         </v>
          </cell>
          <cell r="B247">
            <v>311</v>
          </cell>
          <cell r="C247" t="str">
            <v>ProdTrans</v>
          </cell>
          <cell r="D247" t="str">
            <v xml:space="preserve">331.00 0311         </v>
          </cell>
          <cell r="E247">
            <v>331</v>
          </cell>
          <cell r="F247" t="str">
            <v>Structures and Improvements</v>
          </cell>
          <cell r="H247">
            <v>13625273.83</v>
          </cell>
          <cell r="J247">
            <v>0</v>
          </cell>
          <cell r="L247">
            <v>13625273.83</v>
          </cell>
          <cell r="N247">
            <v>0</v>
          </cell>
          <cell r="P247">
            <v>13625273.83</v>
          </cell>
          <cell r="R247">
            <v>4600664</v>
          </cell>
          <cell r="T247">
            <v>8.2799999999999994</v>
          </cell>
          <cell r="V247">
            <v>1128173</v>
          </cell>
          <cell r="X247">
            <v>0</v>
          </cell>
          <cell r="Z247">
            <v>-40</v>
          </cell>
          <cell r="AB247">
            <v>0</v>
          </cell>
          <cell r="AD247">
            <v>5728837</v>
          </cell>
          <cell r="AF247">
            <v>8.2799999999999994</v>
          </cell>
          <cell r="AH247">
            <v>1128173</v>
          </cell>
          <cell r="AJ247">
            <v>0</v>
          </cell>
          <cell r="AL247">
            <v>-40</v>
          </cell>
          <cell r="AN247">
            <v>0</v>
          </cell>
          <cell r="AP247">
            <v>6857010</v>
          </cell>
        </row>
        <row r="248">
          <cell r="A248" t="str">
            <v xml:space="preserve">332.00 0311         </v>
          </cell>
          <cell r="B248">
            <v>311</v>
          </cell>
          <cell r="C248" t="str">
            <v>ProdTrans</v>
          </cell>
          <cell r="D248" t="str">
            <v xml:space="preserve">332.00 0311         </v>
          </cell>
          <cell r="E248">
            <v>332</v>
          </cell>
          <cell r="F248" t="str">
            <v>Reservoirs, Dams and Waterways</v>
          </cell>
          <cell r="H248">
            <v>33571693.159999996</v>
          </cell>
          <cell r="J248">
            <v>0</v>
          </cell>
          <cell r="L248">
            <v>33571693.159999996</v>
          </cell>
          <cell r="N248">
            <v>0</v>
          </cell>
          <cell r="P248">
            <v>33571693.159999996</v>
          </cell>
          <cell r="R248">
            <v>14772572</v>
          </cell>
          <cell r="T248">
            <v>7</v>
          </cell>
          <cell r="V248">
            <v>2350019</v>
          </cell>
          <cell r="X248">
            <v>0</v>
          </cell>
          <cell r="Z248">
            <v>-40</v>
          </cell>
          <cell r="AB248">
            <v>0</v>
          </cell>
          <cell r="AD248">
            <v>17122591</v>
          </cell>
          <cell r="AF248">
            <v>7</v>
          </cell>
          <cell r="AH248">
            <v>2350019</v>
          </cell>
          <cell r="AJ248">
            <v>0</v>
          </cell>
          <cell r="AL248">
            <v>-40</v>
          </cell>
          <cell r="AN248">
            <v>0</v>
          </cell>
          <cell r="AP248">
            <v>19472610</v>
          </cell>
        </row>
        <row r="249">
          <cell r="A249" t="str">
            <v xml:space="preserve">333.00 0311         </v>
          </cell>
          <cell r="B249">
            <v>311</v>
          </cell>
          <cell r="C249" t="str">
            <v>ProdTrans</v>
          </cell>
          <cell r="D249" t="str">
            <v xml:space="preserve">333.00 0311         </v>
          </cell>
          <cell r="E249">
            <v>333</v>
          </cell>
          <cell r="F249" t="str">
            <v>Waterwheels, Turbines and Generators</v>
          </cell>
          <cell r="H249">
            <v>17770236.870000001</v>
          </cell>
          <cell r="J249">
            <v>0</v>
          </cell>
          <cell r="L249">
            <v>17770236.870000001</v>
          </cell>
          <cell r="N249">
            <v>0</v>
          </cell>
          <cell r="P249">
            <v>17770236.870000001</v>
          </cell>
          <cell r="R249">
            <v>6645186</v>
          </cell>
          <cell r="T249">
            <v>7.83</v>
          </cell>
          <cell r="V249">
            <v>1391410</v>
          </cell>
          <cell r="X249">
            <v>0</v>
          </cell>
          <cell r="Z249">
            <v>-40</v>
          </cell>
          <cell r="AB249">
            <v>0</v>
          </cell>
          <cell r="AD249">
            <v>8036596</v>
          </cell>
          <cell r="AF249">
            <v>7.83</v>
          </cell>
          <cell r="AH249">
            <v>1391410</v>
          </cell>
          <cell r="AJ249">
            <v>0</v>
          </cell>
          <cell r="AL249">
            <v>-40</v>
          </cell>
          <cell r="AN249">
            <v>0</v>
          </cell>
          <cell r="AP249">
            <v>9428006</v>
          </cell>
        </row>
        <row r="250">
          <cell r="A250" t="str">
            <v xml:space="preserve">334.00 0311         </v>
          </cell>
          <cell r="B250">
            <v>311</v>
          </cell>
          <cell r="C250" t="str">
            <v>ProdTrans</v>
          </cell>
          <cell r="D250" t="str">
            <v xml:space="preserve">334.00 0311         </v>
          </cell>
          <cell r="E250">
            <v>334</v>
          </cell>
          <cell r="F250" t="str">
            <v>Accessory Electric Equipment</v>
          </cell>
          <cell r="H250">
            <v>15513216.33</v>
          </cell>
          <cell r="J250">
            <v>0</v>
          </cell>
          <cell r="L250">
            <v>15513216.33</v>
          </cell>
          <cell r="N250">
            <v>0</v>
          </cell>
          <cell r="P250">
            <v>15513216.33</v>
          </cell>
          <cell r="R250">
            <v>4197579</v>
          </cell>
          <cell r="T250">
            <v>9.1199999999999992</v>
          </cell>
          <cell r="V250">
            <v>1414805</v>
          </cell>
          <cell r="X250">
            <v>0</v>
          </cell>
          <cell r="Z250">
            <v>-20</v>
          </cell>
          <cell r="AB250">
            <v>0</v>
          </cell>
          <cell r="AD250">
            <v>5612384</v>
          </cell>
          <cell r="AF250">
            <v>9.1199999999999992</v>
          </cell>
          <cell r="AH250">
            <v>1414805</v>
          </cell>
          <cell r="AJ250">
            <v>0</v>
          </cell>
          <cell r="AL250">
            <v>-20</v>
          </cell>
          <cell r="AN250">
            <v>0</v>
          </cell>
          <cell r="AP250">
            <v>7027189</v>
          </cell>
        </row>
        <row r="251">
          <cell r="A251" t="str">
            <v xml:space="preserve">335.00 0311         </v>
          </cell>
          <cell r="B251">
            <v>311</v>
          </cell>
          <cell r="C251" t="str">
            <v>ProdTrans</v>
          </cell>
          <cell r="D251" t="str">
            <v xml:space="preserve">335.00 0311         </v>
          </cell>
          <cell r="E251">
            <v>335</v>
          </cell>
          <cell r="F251" t="str">
            <v>Miscellaneous Power Plant Equipment</v>
          </cell>
          <cell r="H251">
            <v>169253.74</v>
          </cell>
          <cell r="J251">
            <v>0</v>
          </cell>
          <cell r="L251">
            <v>169253.74</v>
          </cell>
          <cell r="N251">
            <v>0</v>
          </cell>
          <cell r="P251">
            <v>169253.74</v>
          </cell>
          <cell r="R251">
            <v>84767</v>
          </cell>
          <cell r="T251">
            <v>6.24</v>
          </cell>
          <cell r="V251">
            <v>10561</v>
          </cell>
          <cell r="X251">
            <v>0</v>
          </cell>
          <cell r="Z251">
            <v>-10</v>
          </cell>
          <cell r="AB251">
            <v>0</v>
          </cell>
          <cell r="AD251">
            <v>95328</v>
          </cell>
          <cell r="AF251">
            <v>6.24</v>
          </cell>
          <cell r="AH251">
            <v>10561</v>
          </cell>
          <cell r="AJ251">
            <v>0</v>
          </cell>
          <cell r="AL251">
            <v>-10</v>
          </cell>
          <cell r="AN251">
            <v>0</v>
          </cell>
          <cell r="AP251">
            <v>105889</v>
          </cell>
        </row>
        <row r="252">
          <cell r="A252" t="str">
            <v xml:space="preserve">336.00 0311         </v>
          </cell>
          <cell r="B252">
            <v>311</v>
          </cell>
          <cell r="C252" t="str">
            <v>ProdTrans</v>
          </cell>
          <cell r="D252" t="str">
            <v xml:space="preserve">336.00 0311         </v>
          </cell>
          <cell r="E252">
            <v>336</v>
          </cell>
          <cell r="F252" t="str">
            <v>Roads, Railroads and Bridges</v>
          </cell>
          <cell r="H252">
            <v>2547856.13</v>
          </cell>
          <cell r="J252">
            <v>0</v>
          </cell>
          <cell r="L252">
            <v>2547856.13</v>
          </cell>
          <cell r="N252">
            <v>0</v>
          </cell>
          <cell r="P252">
            <v>2547856.13</v>
          </cell>
          <cell r="R252">
            <v>1023786</v>
          </cell>
          <cell r="T252">
            <v>7.48</v>
          </cell>
          <cell r="V252">
            <v>190580</v>
          </cell>
          <cell r="X252">
            <v>0</v>
          </cell>
          <cell r="Z252">
            <v>-40</v>
          </cell>
          <cell r="AB252">
            <v>0</v>
          </cell>
          <cell r="AD252">
            <v>1214366</v>
          </cell>
          <cell r="AF252">
            <v>7.48</v>
          </cell>
          <cell r="AH252">
            <v>190580</v>
          </cell>
          <cell r="AJ252">
            <v>0</v>
          </cell>
          <cell r="AL252">
            <v>-40</v>
          </cell>
          <cell r="AN252">
            <v>0</v>
          </cell>
          <cell r="AP252">
            <v>1404946</v>
          </cell>
        </row>
        <row r="253">
          <cell r="A253">
            <v>0</v>
          </cell>
          <cell r="F253" t="str">
            <v>TOTAL KLAMATH RIVER ACCELERATED</v>
          </cell>
          <cell r="H253">
            <v>83239500.859999985</v>
          </cell>
          <cell r="J253">
            <v>0</v>
          </cell>
          <cell r="L253">
            <v>83239500.859999985</v>
          </cell>
          <cell r="N253">
            <v>0</v>
          </cell>
          <cell r="P253">
            <v>83239500.859999985</v>
          </cell>
          <cell r="R253">
            <v>31347980</v>
          </cell>
          <cell r="V253">
            <v>6487835</v>
          </cell>
          <cell r="X253">
            <v>0</v>
          </cell>
          <cell r="AB253">
            <v>0</v>
          </cell>
          <cell r="AD253">
            <v>37835815</v>
          </cell>
          <cell r="AH253">
            <v>6487835</v>
          </cell>
          <cell r="AJ253">
            <v>0</v>
          </cell>
          <cell r="AN253">
            <v>0</v>
          </cell>
          <cell r="AP253">
            <v>44323650</v>
          </cell>
        </row>
        <row r="254">
          <cell r="A254">
            <v>0</v>
          </cell>
        </row>
        <row r="255">
          <cell r="A255">
            <v>0</v>
          </cell>
          <cell r="F255" t="str">
            <v>LAST CHANCE</v>
          </cell>
        </row>
        <row r="256">
          <cell r="A256" t="str">
            <v xml:space="preserve">331.00 0312         </v>
          </cell>
          <cell r="B256">
            <v>312</v>
          </cell>
          <cell r="C256" t="str">
            <v>ProdTrans</v>
          </cell>
          <cell r="D256" t="str">
            <v xml:space="preserve">331.00 0312         </v>
          </cell>
          <cell r="E256">
            <v>331</v>
          </cell>
          <cell r="F256" t="str">
            <v>Structures and Improvements</v>
          </cell>
          <cell r="H256">
            <v>448394.01</v>
          </cell>
          <cell r="J256">
            <v>-1006.52</v>
          </cell>
          <cell r="L256">
            <v>447387.49</v>
          </cell>
          <cell r="N256">
            <v>-1020.6200000000001</v>
          </cell>
          <cell r="P256">
            <v>446366.87</v>
          </cell>
          <cell r="R256">
            <v>244819</v>
          </cell>
          <cell r="T256">
            <v>2.9793977598763832</v>
          </cell>
          <cell r="V256">
            <v>13344</v>
          </cell>
          <cell r="X256">
            <v>-1006.52</v>
          </cell>
          <cell r="Z256">
            <v>-40</v>
          </cell>
          <cell r="AB256">
            <v>-402.608</v>
          </cell>
          <cell r="AD256">
            <v>256753.872</v>
          </cell>
          <cell r="AF256">
            <v>2.9793977598763832</v>
          </cell>
          <cell r="AH256">
            <v>13314</v>
          </cell>
          <cell r="AJ256">
            <v>-1020.6200000000001</v>
          </cell>
          <cell r="AL256">
            <v>-40</v>
          </cell>
          <cell r="AN256">
            <v>-408.24800000000005</v>
          </cell>
          <cell r="AP256">
            <v>268639.00399999996</v>
          </cell>
        </row>
        <row r="257">
          <cell r="A257" t="str">
            <v xml:space="preserve">332.00 0312         </v>
          </cell>
          <cell r="B257">
            <v>312</v>
          </cell>
          <cell r="C257" t="str">
            <v>ProdTrans</v>
          </cell>
          <cell r="D257" t="str">
            <v xml:space="preserve">332.00 0312         </v>
          </cell>
          <cell r="E257">
            <v>332</v>
          </cell>
          <cell r="F257" t="str">
            <v>Reservoirs, Dams and Waterways</v>
          </cell>
          <cell r="H257">
            <v>959002.13</v>
          </cell>
          <cell r="J257">
            <v>-1369.63</v>
          </cell>
          <cell r="L257">
            <v>957632.5</v>
          </cell>
          <cell r="N257">
            <v>-1403.1</v>
          </cell>
          <cell r="P257">
            <v>956229.4</v>
          </cell>
          <cell r="R257">
            <v>454436</v>
          </cell>
          <cell r="T257">
            <v>2.9881890259291586</v>
          </cell>
          <cell r="V257">
            <v>28636</v>
          </cell>
          <cell r="X257">
            <v>-1369.63</v>
          </cell>
          <cell r="Z257">
            <v>-40</v>
          </cell>
          <cell r="AB257">
            <v>-547.85200000000009</v>
          </cell>
          <cell r="AD257">
            <v>481154.51799999998</v>
          </cell>
          <cell r="AF257">
            <v>2.9881890259291586</v>
          </cell>
          <cell r="AH257">
            <v>28595</v>
          </cell>
          <cell r="AJ257">
            <v>-1403.1</v>
          </cell>
          <cell r="AL257">
            <v>-40</v>
          </cell>
          <cell r="AN257">
            <v>-561.24</v>
          </cell>
          <cell r="AP257">
            <v>507785.17800000001</v>
          </cell>
        </row>
        <row r="258">
          <cell r="A258" t="str">
            <v xml:space="preserve">333.00 0312         </v>
          </cell>
          <cell r="B258">
            <v>312</v>
          </cell>
          <cell r="C258" t="str">
            <v>ProdTrans</v>
          </cell>
          <cell r="D258" t="str">
            <v xml:space="preserve">333.00 0312         </v>
          </cell>
          <cell r="E258">
            <v>333</v>
          </cell>
          <cell r="F258" t="str">
            <v>Waterwheels, Turbines and Generators</v>
          </cell>
          <cell r="H258">
            <v>1068019.67</v>
          </cell>
          <cell r="J258">
            <v>-3901.5499999999997</v>
          </cell>
          <cell r="L258">
            <v>1064118.1199999999</v>
          </cell>
          <cell r="N258">
            <v>-4083.14</v>
          </cell>
          <cell r="P258">
            <v>1060034.98</v>
          </cell>
          <cell r="R258">
            <v>612312</v>
          </cell>
          <cell r="T258">
            <v>3.0447646606703005</v>
          </cell>
          <cell r="V258">
            <v>32459</v>
          </cell>
          <cell r="X258">
            <v>-3901.5499999999997</v>
          </cell>
          <cell r="Z258">
            <v>-40</v>
          </cell>
          <cell r="AB258">
            <v>-1560.62</v>
          </cell>
          <cell r="AD258">
            <v>639308.82999999996</v>
          </cell>
          <cell r="AF258">
            <v>3.0447646606703005</v>
          </cell>
          <cell r="AH258">
            <v>32338</v>
          </cell>
          <cell r="AJ258">
            <v>-4083.14</v>
          </cell>
          <cell r="AL258">
            <v>-40</v>
          </cell>
          <cell r="AN258">
            <v>-1633.2560000000001</v>
          </cell>
          <cell r="AP258">
            <v>665930.43399999989</v>
          </cell>
        </row>
        <row r="259">
          <cell r="A259" t="str">
            <v xml:space="preserve">334.00 0312         </v>
          </cell>
          <cell r="B259">
            <v>312</v>
          </cell>
          <cell r="C259" t="str">
            <v>ProdTrans</v>
          </cell>
          <cell r="D259" t="str">
            <v xml:space="preserve">334.00 0312         </v>
          </cell>
          <cell r="E259">
            <v>334</v>
          </cell>
          <cell r="F259" t="str">
            <v>Accessory Electric Equipment</v>
          </cell>
          <cell r="H259">
            <v>261833.29</v>
          </cell>
          <cell r="J259">
            <v>-1972.3500000000001</v>
          </cell>
          <cell r="L259">
            <v>259860.94</v>
          </cell>
          <cell r="N259">
            <v>-2037.39</v>
          </cell>
          <cell r="P259">
            <v>257823.55</v>
          </cell>
          <cell r="R259">
            <v>99338</v>
          </cell>
          <cell r="T259">
            <v>3.9217952792071049</v>
          </cell>
          <cell r="V259">
            <v>10230</v>
          </cell>
          <cell r="X259">
            <v>-1972.3500000000001</v>
          </cell>
          <cell r="Z259">
            <v>-20</v>
          </cell>
          <cell r="AB259">
            <v>-394.47</v>
          </cell>
          <cell r="AD259">
            <v>107201.18</v>
          </cell>
          <cell r="AF259">
            <v>3.9217952792071049</v>
          </cell>
          <cell r="AH259">
            <v>10151</v>
          </cell>
          <cell r="AJ259">
            <v>-2037.39</v>
          </cell>
          <cell r="AL259">
            <v>-20</v>
          </cell>
          <cell r="AN259">
            <v>-407.47800000000001</v>
          </cell>
          <cell r="AP259">
            <v>114907.31199999999</v>
          </cell>
        </row>
        <row r="260">
          <cell r="A260" t="str">
            <v xml:space="preserve">336.00 0312         </v>
          </cell>
          <cell r="B260">
            <v>312</v>
          </cell>
          <cell r="C260" t="str">
            <v>ProdTrans</v>
          </cell>
          <cell r="D260" t="str">
            <v xml:space="preserve">336.00 0312         </v>
          </cell>
          <cell r="E260">
            <v>336</v>
          </cell>
          <cell r="F260" t="str">
            <v>Roads, Railroads and Bridges</v>
          </cell>
          <cell r="H260">
            <v>65286.71</v>
          </cell>
          <cell r="J260">
            <v>-155.63</v>
          </cell>
          <cell r="L260">
            <v>65131.08</v>
          </cell>
          <cell r="N260">
            <v>-157.76</v>
          </cell>
          <cell r="P260">
            <v>64973.32</v>
          </cell>
          <cell r="R260">
            <v>38833</v>
          </cell>
          <cell r="T260">
            <v>2.8149598875023067</v>
          </cell>
          <cell r="V260">
            <v>1836</v>
          </cell>
          <cell r="X260">
            <v>-155.63</v>
          </cell>
          <cell r="Z260">
            <v>-40</v>
          </cell>
          <cell r="AB260">
            <v>-62.251999999999995</v>
          </cell>
          <cell r="AD260">
            <v>40451.118000000002</v>
          </cell>
          <cell r="AF260">
            <v>2.8149598875023067</v>
          </cell>
          <cell r="AH260">
            <v>1831</v>
          </cell>
          <cell r="AJ260">
            <v>-157.76</v>
          </cell>
          <cell r="AL260">
            <v>-40</v>
          </cell>
          <cell r="AN260">
            <v>-63.103999999999999</v>
          </cell>
          <cell r="AP260">
            <v>42061.254000000001</v>
          </cell>
        </row>
        <row r="261">
          <cell r="A261">
            <v>0</v>
          </cell>
          <cell r="F261" t="str">
            <v>TOTAL LAST CHANCE</v>
          </cell>
          <cell r="H261">
            <v>2802535.81</v>
          </cell>
          <cell r="J261">
            <v>-8405.6799999999985</v>
          </cell>
          <cell r="L261">
            <v>2794130.13</v>
          </cell>
          <cell r="N261">
            <v>-8702.01</v>
          </cell>
          <cell r="P261">
            <v>2785428.1199999996</v>
          </cell>
          <cell r="R261">
            <v>1449738</v>
          </cell>
          <cell r="V261">
            <v>86505</v>
          </cell>
          <cell r="X261">
            <v>-8405.6799999999985</v>
          </cell>
          <cell r="AB261">
            <v>-2967.8020000000001</v>
          </cell>
          <cell r="AD261">
            <v>1524869.5179999999</v>
          </cell>
          <cell r="AH261">
            <v>86229</v>
          </cell>
          <cell r="AJ261">
            <v>-8702.01</v>
          </cell>
          <cell r="AN261">
            <v>-3073.326</v>
          </cell>
          <cell r="AP261">
            <v>1599323.1819999998</v>
          </cell>
        </row>
        <row r="262">
          <cell r="A262">
            <v>0</v>
          </cell>
        </row>
        <row r="263">
          <cell r="A263">
            <v>0</v>
          </cell>
          <cell r="F263" t="str">
            <v>LIFTON</v>
          </cell>
        </row>
        <row r="264">
          <cell r="A264" t="str">
            <v xml:space="preserve">330.20 0313         </v>
          </cell>
          <cell r="B264">
            <v>313</v>
          </cell>
          <cell r="C264" t="str">
            <v>ProdTrans</v>
          </cell>
          <cell r="D264" t="str">
            <v xml:space="preserve">330.20 0313         </v>
          </cell>
          <cell r="E264">
            <v>330.2</v>
          </cell>
          <cell r="F264" t="str">
            <v>Land Rights</v>
          </cell>
          <cell r="H264">
            <v>20758.93</v>
          </cell>
          <cell r="J264">
            <v>0</v>
          </cell>
          <cell r="L264">
            <v>20758.93</v>
          </cell>
          <cell r="N264">
            <v>0</v>
          </cell>
          <cell r="P264">
            <v>20758.93</v>
          </cell>
          <cell r="R264">
            <v>12173</v>
          </cell>
          <cell r="T264">
            <v>1.9130330975617036</v>
          </cell>
          <cell r="V264">
            <v>397</v>
          </cell>
          <cell r="X264">
            <v>0</v>
          </cell>
          <cell r="Z264">
            <v>0</v>
          </cell>
          <cell r="AB264">
            <v>0</v>
          </cell>
          <cell r="AD264">
            <v>12570</v>
          </cell>
          <cell r="AF264">
            <v>1.9130330975617036</v>
          </cell>
          <cell r="AH264">
            <v>397</v>
          </cell>
          <cell r="AJ264">
            <v>0</v>
          </cell>
          <cell r="AL264">
            <v>0</v>
          </cell>
          <cell r="AN264">
            <v>0</v>
          </cell>
          <cell r="AP264">
            <v>12967</v>
          </cell>
        </row>
        <row r="265">
          <cell r="A265" t="str">
            <v xml:space="preserve">330.30 0313         </v>
          </cell>
          <cell r="B265">
            <v>313</v>
          </cell>
          <cell r="C265" t="str">
            <v>ProdTrans</v>
          </cell>
          <cell r="D265" t="str">
            <v xml:space="preserve">330.30 0313         </v>
          </cell>
          <cell r="E265">
            <v>330.3</v>
          </cell>
          <cell r="F265" t="str">
            <v>Water Rights</v>
          </cell>
          <cell r="H265">
            <v>24129.94</v>
          </cell>
          <cell r="J265">
            <v>0</v>
          </cell>
          <cell r="L265">
            <v>24129.94</v>
          </cell>
          <cell r="N265">
            <v>0</v>
          </cell>
          <cell r="P265">
            <v>24129.94</v>
          </cell>
          <cell r="R265">
            <v>13866</v>
          </cell>
          <cell r="T265">
            <v>1.9579131555923932</v>
          </cell>
          <cell r="V265">
            <v>472</v>
          </cell>
          <cell r="X265">
            <v>0</v>
          </cell>
          <cell r="Z265">
            <v>0</v>
          </cell>
          <cell r="AB265">
            <v>0</v>
          </cell>
          <cell r="AD265">
            <v>14338</v>
          </cell>
          <cell r="AF265">
            <v>1.9579131555923932</v>
          </cell>
          <cell r="AH265">
            <v>472</v>
          </cell>
          <cell r="AJ265">
            <v>0</v>
          </cell>
          <cell r="AL265">
            <v>0</v>
          </cell>
          <cell r="AN265">
            <v>0</v>
          </cell>
          <cell r="AP265">
            <v>14810</v>
          </cell>
        </row>
        <row r="266">
          <cell r="A266" t="str">
            <v xml:space="preserve">331.00 0313         </v>
          </cell>
          <cell r="B266">
            <v>313</v>
          </cell>
          <cell r="C266" t="str">
            <v>ProdTrans</v>
          </cell>
          <cell r="D266" t="str">
            <v xml:space="preserve">331.00 0313         </v>
          </cell>
          <cell r="E266">
            <v>331</v>
          </cell>
          <cell r="F266" t="str">
            <v>Structures and Improvements</v>
          </cell>
          <cell r="H266">
            <v>1202030.3500000001</v>
          </cell>
          <cell r="J266">
            <v>-5520.1499999999987</v>
          </cell>
          <cell r="L266">
            <v>1196510.2000000002</v>
          </cell>
          <cell r="N266">
            <v>-5590.4999999999991</v>
          </cell>
          <cell r="P266">
            <v>1190919.7000000002</v>
          </cell>
          <cell r="R266">
            <v>560157</v>
          </cell>
          <cell r="T266">
            <v>2.4115442263942697</v>
          </cell>
          <cell r="V266">
            <v>28921</v>
          </cell>
          <cell r="X266">
            <v>-5520.1499999999987</v>
          </cell>
          <cell r="Z266">
            <v>-40</v>
          </cell>
          <cell r="AB266">
            <v>-2208.0599999999995</v>
          </cell>
          <cell r="AD266">
            <v>581349.78999999992</v>
          </cell>
          <cell r="AF266">
            <v>2.4115442263942697</v>
          </cell>
          <cell r="AH266">
            <v>28787</v>
          </cell>
          <cell r="AJ266">
            <v>-5590.4999999999991</v>
          </cell>
          <cell r="AL266">
            <v>-40</v>
          </cell>
          <cell r="AN266">
            <v>-2236.1999999999998</v>
          </cell>
          <cell r="AP266">
            <v>602310.09</v>
          </cell>
        </row>
        <row r="267">
          <cell r="A267" t="str">
            <v xml:space="preserve">332.00 0313         </v>
          </cell>
          <cell r="B267">
            <v>313</v>
          </cell>
          <cell r="C267" t="str">
            <v>ProdTrans</v>
          </cell>
          <cell r="D267" t="str">
            <v xml:space="preserve">332.00 0313         </v>
          </cell>
          <cell r="E267">
            <v>332</v>
          </cell>
          <cell r="F267" t="str">
            <v>Reservoirs, Dams and Waterways</v>
          </cell>
          <cell r="H267">
            <v>8271908.2300000004</v>
          </cell>
          <cell r="J267">
            <v>-24247.93</v>
          </cell>
          <cell r="L267">
            <v>8247660.3000000007</v>
          </cell>
          <cell r="N267">
            <v>-24707.890000000003</v>
          </cell>
          <cell r="P267">
            <v>8222952.4100000011</v>
          </cell>
          <cell r="R267">
            <v>3014592</v>
          </cell>
          <cell r="T267">
            <v>2.714487273727983</v>
          </cell>
          <cell r="V267">
            <v>224211</v>
          </cell>
          <cell r="X267">
            <v>-24247.93</v>
          </cell>
          <cell r="Z267">
            <v>-40</v>
          </cell>
          <cell r="AB267">
            <v>-9699.1719999999987</v>
          </cell>
          <cell r="AD267">
            <v>3204855.898</v>
          </cell>
          <cell r="AF267">
            <v>2.714487273727983</v>
          </cell>
          <cell r="AH267">
            <v>223546</v>
          </cell>
          <cell r="AJ267">
            <v>-24707.890000000003</v>
          </cell>
          <cell r="AL267">
            <v>-40</v>
          </cell>
          <cell r="AN267">
            <v>-9883.1560000000009</v>
          </cell>
          <cell r="AP267">
            <v>3393810.852</v>
          </cell>
        </row>
        <row r="268">
          <cell r="A268" t="str">
            <v xml:space="preserve">333.00 0313         </v>
          </cell>
          <cell r="B268">
            <v>313</v>
          </cell>
          <cell r="C268" t="str">
            <v>ProdTrans</v>
          </cell>
          <cell r="D268" t="str">
            <v xml:space="preserve">333.00 0313         </v>
          </cell>
          <cell r="E268">
            <v>333</v>
          </cell>
          <cell r="F268" t="str">
            <v>Waterwheels, Turbines and Generators</v>
          </cell>
          <cell r="H268">
            <v>7761267.7300000004</v>
          </cell>
          <cell r="J268">
            <v>-6468.6</v>
          </cell>
          <cell r="L268">
            <v>7754799.1300000008</v>
          </cell>
          <cell r="N268">
            <v>-7103.64</v>
          </cell>
          <cell r="P268">
            <v>7747695.4900000012</v>
          </cell>
          <cell r="R268">
            <v>1072252</v>
          </cell>
          <cell r="T268">
            <v>3.584686729431791</v>
          </cell>
          <cell r="V268">
            <v>278101</v>
          </cell>
          <cell r="X268">
            <v>-6468.6</v>
          </cell>
          <cell r="Z268">
            <v>-40</v>
          </cell>
          <cell r="AB268">
            <v>-2587.44</v>
          </cell>
          <cell r="AD268">
            <v>1341296.96</v>
          </cell>
          <cell r="AF268">
            <v>3.584686729431791</v>
          </cell>
          <cell r="AH268">
            <v>277858</v>
          </cell>
          <cell r="AJ268">
            <v>-7103.64</v>
          </cell>
          <cell r="AL268">
            <v>-40</v>
          </cell>
          <cell r="AN268">
            <v>-2841.4560000000001</v>
          </cell>
          <cell r="AP268">
            <v>1609209.8640000001</v>
          </cell>
        </row>
        <row r="269">
          <cell r="A269" t="str">
            <v xml:space="preserve">334.00 0313         </v>
          </cell>
          <cell r="B269">
            <v>313</v>
          </cell>
          <cell r="C269" t="str">
            <v>ProdTrans</v>
          </cell>
          <cell r="D269" t="str">
            <v xml:space="preserve">334.00 0313         </v>
          </cell>
          <cell r="E269">
            <v>334</v>
          </cell>
          <cell r="F269" t="str">
            <v>Accessory Electric Equipment</v>
          </cell>
          <cell r="H269">
            <v>288315.67</v>
          </cell>
          <cell r="J269">
            <v>-2790.7699999999995</v>
          </cell>
          <cell r="L269">
            <v>285524.89999999997</v>
          </cell>
          <cell r="N269">
            <v>-2830.1</v>
          </cell>
          <cell r="P269">
            <v>282694.8</v>
          </cell>
          <cell r="R269">
            <v>102806</v>
          </cell>
          <cell r="T269">
            <v>3.2316137215370979</v>
          </cell>
          <cell r="V269">
            <v>9272</v>
          </cell>
          <cell r="X269">
            <v>-2790.7699999999995</v>
          </cell>
          <cell r="Z269">
            <v>-20</v>
          </cell>
          <cell r="AB269">
            <v>-558.154</v>
          </cell>
          <cell r="AD269">
            <v>108729.076</v>
          </cell>
          <cell r="AF269">
            <v>3.2316137215370979</v>
          </cell>
          <cell r="AH269">
            <v>9181</v>
          </cell>
          <cell r="AJ269">
            <v>-2830.1</v>
          </cell>
          <cell r="AL269">
            <v>-20</v>
          </cell>
          <cell r="AN269">
            <v>-566.02</v>
          </cell>
          <cell r="AP269">
            <v>114513.95599999999</v>
          </cell>
        </row>
        <row r="270">
          <cell r="A270" t="str">
            <v xml:space="preserve">335.00 0313         </v>
          </cell>
          <cell r="B270">
            <v>313</v>
          </cell>
          <cell r="C270" t="str">
            <v>ProdTrans</v>
          </cell>
          <cell r="D270" t="str">
            <v xml:space="preserve">335.00 0313         </v>
          </cell>
          <cell r="E270">
            <v>335</v>
          </cell>
          <cell r="F270" t="str">
            <v>Miscellaneous Power Plant Equipment</v>
          </cell>
          <cell r="H270">
            <v>2910.09</v>
          </cell>
          <cell r="J270">
            <v>-24.629999999999995</v>
          </cell>
          <cell r="L270">
            <v>2885.46</v>
          </cell>
          <cell r="N270">
            <v>-24.78</v>
          </cell>
          <cell r="P270">
            <v>2860.68</v>
          </cell>
          <cell r="R270">
            <v>1267</v>
          </cell>
          <cell r="T270">
            <v>2.6155175335516869</v>
          </cell>
          <cell r="V270">
            <v>76</v>
          </cell>
          <cell r="X270">
            <v>-24.629999999999995</v>
          </cell>
          <cell r="Z270">
            <v>-10</v>
          </cell>
          <cell r="AB270">
            <v>-2.4629999999999996</v>
          </cell>
          <cell r="AD270">
            <v>1315.9069999999999</v>
          </cell>
          <cell r="AF270">
            <v>2.6155175335516869</v>
          </cell>
          <cell r="AH270">
            <v>75</v>
          </cell>
          <cell r="AJ270">
            <v>-24.78</v>
          </cell>
          <cell r="AL270">
            <v>-10</v>
          </cell>
          <cell r="AN270">
            <v>-2.4780000000000002</v>
          </cell>
          <cell r="AP270">
            <v>1363.6489999999999</v>
          </cell>
        </row>
        <row r="271">
          <cell r="A271" t="str">
            <v xml:space="preserve">336.00 0313         </v>
          </cell>
          <cell r="B271">
            <v>313</v>
          </cell>
          <cell r="C271" t="str">
            <v>ProdTrans</v>
          </cell>
          <cell r="D271" t="str">
            <v xml:space="preserve">336.00 0313         </v>
          </cell>
          <cell r="E271">
            <v>336</v>
          </cell>
          <cell r="F271" t="str">
            <v>Roads, Railroads and Bridges</v>
          </cell>
          <cell r="H271">
            <v>186957.26</v>
          </cell>
          <cell r="J271">
            <v>-354.39000000000004</v>
          </cell>
          <cell r="L271">
            <v>186602.87</v>
          </cell>
          <cell r="N271">
            <v>-360.21999999999997</v>
          </cell>
          <cell r="P271">
            <v>186242.65</v>
          </cell>
          <cell r="R271">
            <v>38479</v>
          </cell>
          <cell r="T271">
            <v>3.4286912055472003</v>
          </cell>
          <cell r="V271">
            <v>6404</v>
          </cell>
          <cell r="X271">
            <v>-354.39000000000004</v>
          </cell>
          <cell r="Z271">
            <v>-40</v>
          </cell>
          <cell r="AB271">
            <v>-141.75600000000003</v>
          </cell>
          <cell r="AD271">
            <v>44386.853999999999</v>
          </cell>
          <cell r="AF271">
            <v>3.4286912055472003</v>
          </cell>
          <cell r="AH271">
            <v>6392</v>
          </cell>
          <cell r="AJ271">
            <v>-360.21999999999997</v>
          </cell>
          <cell r="AL271">
            <v>-40</v>
          </cell>
          <cell r="AN271">
            <v>-144.08799999999999</v>
          </cell>
          <cell r="AP271">
            <v>50274.545999999995</v>
          </cell>
        </row>
        <row r="272">
          <cell r="A272">
            <v>0</v>
          </cell>
          <cell r="F272" t="str">
            <v>TOTAL LIFTON</v>
          </cell>
          <cell r="H272">
            <v>17758278.200000003</v>
          </cell>
          <cell r="J272">
            <v>-39406.469999999994</v>
          </cell>
          <cell r="L272">
            <v>17718871.73</v>
          </cell>
          <cell r="N272">
            <v>-40617.130000000005</v>
          </cell>
          <cell r="P272">
            <v>17678254.600000001</v>
          </cell>
          <cell r="R272">
            <v>4815592</v>
          </cell>
          <cell r="V272">
            <v>547854</v>
          </cell>
          <cell r="X272">
            <v>-39406.469999999994</v>
          </cell>
          <cell r="AB272">
            <v>-15197.044999999998</v>
          </cell>
          <cell r="AD272">
            <v>5308842.4850000003</v>
          </cell>
          <cell r="AH272">
            <v>546708</v>
          </cell>
          <cell r="AJ272">
            <v>-40617.130000000005</v>
          </cell>
          <cell r="AN272">
            <v>-15673.397999999999</v>
          </cell>
          <cell r="AP272">
            <v>5799259.9570000004</v>
          </cell>
        </row>
        <row r="273">
          <cell r="A273">
            <v>0</v>
          </cell>
        </row>
        <row r="274">
          <cell r="A274">
            <v>0</v>
          </cell>
          <cell r="F274" t="str">
            <v>MERWIN</v>
          </cell>
        </row>
        <row r="275">
          <cell r="A275" t="str">
            <v xml:space="preserve">330.20 0314         </v>
          </cell>
          <cell r="B275">
            <v>314</v>
          </cell>
          <cell r="C275" t="str">
            <v>ProdTrans</v>
          </cell>
          <cell r="D275" t="str">
            <v xml:space="preserve">330.20 0314         </v>
          </cell>
          <cell r="E275">
            <v>330.2</v>
          </cell>
          <cell r="F275" t="str">
            <v>Land Rights</v>
          </cell>
          <cell r="H275">
            <v>300510.01</v>
          </cell>
          <cell r="J275">
            <v>0</v>
          </cell>
          <cell r="L275">
            <v>300510.01</v>
          </cell>
          <cell r="N275">
            <v>0</v>
          </cell>
          <cell r="P275">
            <v>300510.01</v>
          </cell>
          <cell r="R275">
            <v>219750</v>
          </cell>
          <cell r="T275">
            <v>0.75387674287045359</v>
          </cell>
          <cell r="V275">
            <v>2265</v>
          </cell>
          <cell r="X275">
            <v>0</v>
          </cell>
          <cell r="Z275">
            <v>0</v>
          </cell>
          <cell r="AB275">
            <v>0</v>
          </cell>
          <cell r="AD275">
            <v>222015</v>
          </cell>
          <cell r="AF275">
            <v>0.75387674287045359</v>
          </cell>
          <cell r="AH275">
            <v>2265</v>
          </cell>
          <cell r="AJ275">
            <v>0</v>
          </cell>
          <cell r="AL275">
            <v>0</v>
          </cell>
          <cell r="AN275">
            <v>0</v>
          </cell>
          <cell r="AP275">
            <v>224280</v>
          </cell>
        </row>
        <row r="276">
          <cell r="A276" t="str">
            <v xml:space="preserve">330.50 0314         </v>
          </cell>
          <cell r="B276">
            <v>314</v>
          </cell>
          <cell r="C276" t="str">
            <v>ProdTrans</v>
          </cell>
          <cell r="D276" t="str">
            <v xml:space="preserve">330.50 0314         </v>
          </cell>
          <cell r="E276">
            <v>330.5</v>
          </cell>
          <cell r="F276" t="str">
            <v>Fish/Wildlife</v>
          </cell>
          <cell r="H276">
            <v>212279.74</v>
          </cell>
          <cell r="J276">
            <v>0</v>
          </cell>
          <cell r="L276">
            <v>212279.74</v>
          </cell>
          <cell r="N276">
            <v>0</v>
          </cell>
          <cell r="P276">
            <v>212279.74</v>
          </cell>
          <cell r="R276">
            <v>157680</v>
          </cell>
          <cell r="T276">
            <v>0.73803467118899568</v>
          </cell>
          <cell r="V276">
            <v>1567</v>
          </cell>
          <cell r="X276">
            <v>0</v>
          </cell>
          <cell r="Z276">
            <v>0</v>
          </cell>
          <cell r="AB276">
            <v>0</v>
          </cell>
          <cell r="AD276">
            <v>159247</v>
          </cell>
          <cell r="AF276">
            <v>0.73803467118899568</v>
          </cell>
          <cell r="AH276">
            <v>1567</v>
          </cell>
          <cell r="AJ276">
            <v>0</v>
          </cell>
          <cell r="AL276">
            <v>0</v>
          </cell>
          <cell r="AN276">
            <v>0</v>
          </cell>
          <cell r="AP276">
            <v>160814</v>
          </cell>
        </row>
        <row r="277">
          <cell r="A277" t="str">
            <v xml:space="preserve">331.00 0314         </v>
          </cell>
          <cell r="B277">
            <v>314</v>
          </cell>
          <cell r="C277" t="str">
            <v>ProdTrans</v>
          </cell>
          <cell r="D277" t="str">
            <v xml:space="preserve">331.00 0314         </v>
          </cell>
          <cell r="E277">
            <v>331</v>
          </cell>
          <cell r="F277" t="str">
            <v>Structures and Improvements</v>
          </cell>
          <cell r="H277">
            <v>31596208.039999999</v>
          </cell>
          <cell r="J277">
            <v>-66116.429999999978</v>
          </cell>
          <cell r="L277">
            <v>31530091.609999999</v>
          </cell>
          <cell r="N277">
            <v>-67098.66</v>
          </cell>
          <cell r="P277">
            <v>31462992.949999999</v>
          </cell>
          <cell r="R277">
            <v>10820249</v>
          </cell>
          <cell r="T277">
            <v>1.8137786889300149</v>
          </cell>
          <cell r="V277">
            <v>572486</v>
          </cell>
          <cell r="X277">
            <v>-66116.429999999978</v>
          </cell>
          <cell r="Z277">
            <v>-40</v>
          </cell>
          <cell r="AB277">
            <v>-26446.571999999993</v>
          </cell>
          <cell r="AD277">
            <v>11300171.998</v>
          </cell>
          <cell r="AF277">
            <v>1.8137786889300149</v>
          </cell>
          <cell r="AH277">
            <v>571278</v>
          </cell>
          <cell r="AJ277">
            <v>-67098.66</v>
          </cell>
          <cell r="AL277">
            <v>-40</v>
          </cell>
          <cell r="AN277">
            <v>-26839.464000000004</v>
          </cell>
          <cell r="AP277">
            <v>11777511.874</v>
          </cell>
        </row>
        <row r="278">
          <cell r="A278" t="str">
            <v xml:space="preserve">332.00 0314         </v>
          </cell>
          <cell r="B278">
            <v>314</v>
          </cell>
          <cell r="C278" t="str">
            <v>ProdTrans</v>
          </cell>
          <cell r="D278" t="str">
            <v xml:space="preserve">332.00 0314         </v>
          </cell>
          <cell r="E278">
            <v>332</v>
          </cell>
          <cell r="F278" t="str">
            <v>Reservoirs, Dams and Waterways</v>
          </cell>
          <cell r="H278">
            <v>11656734.99</v>
          </cell>
          <cell r="J278">
            <v>-38976.489999999991</v>
          </cell>
          <cell r="L278">
            <v>11617758.5</v>
          </cell>
          <cell r="N278">
            <v>-39729.060000000005</v>
          </cell>
          <cell r="P278">
            <v>11578029.439999999</v>
          </cell>
          <cell r="R278">
            <v>5895656</v>
          </cell>
          <cell r="T278">
            <v>1.1038933621516931</v>
          </cell>
          <cell r="V278">
            <v>128463</v>
          </cell>
          <cell r="X278">
            <v>-38976.489999999991</v>
          </cell>
          <cell r="Z278">
            <v>-40</v>
          </cell>
          <cell r="AB278">
            <v>-15590.595999999996</v>
          </cell>
          <cell r="AD278">
            <v>5969551.9139999999</v>
          </cell>
          <cell r="AF278">
            <v>1.1038933621516931</v>
          </cell>
          <cell r="AH278">
            <v>128028</v>
          </cell>
          <cell r="AJ278">
            <v>-39729.060000000005</v>
          </cell>
          <cell r="AL278">
            <v>-40</v>
          </cell>
          <cell r="AN278">
            <v>-15891.624000000002</v>
          </cell>
          <cell r="AP278">
            <v>6041959.2300000004</v>
          </cell>
        </row>
        <row r="279">
          <cell r="A279" t="str">
            <v xml:space="preserve">333.00 0314         </v>
          </cell>
          <cell r="B279">
            <v>314</v>
          </cell>
          <cell r="C279" t="str">
            <v>ProdTrans</v>
          </cell>
          <cell r="D279" t="str">
            <v xml:space="preserve">333.00 0314         </v>
          </cell>
          <cell r="E279">
            <v>333</v>
          </cell>
          <cell r="F279" t="str">
            <v>Waterwheels, Turbines and Generators</v>
          </cell>
          <cell r="H279">
            <v>7889887.7599999998</v>
          </cell>
          <cell r="J279">
            <v>-60143.33</v>
          </cell>
          <cell r="L279">
            <v>7829744.4299999997</v>
          </cell>
          <cell r="N279">
            <v>-61098.400000000001</v>
          </cell>
          <cell r="P279">
            <v>7768646.0299999993</v>
          </cell>
          <cell r="R279">
            <v>4493605</v>
          </cell>
          <cell r="T279">
            <v>1.3830876050534058</v>
          </cell>
          <cell r="V279">
            <v>108708</v>
          </cell>
          <cell r="X279">
            <v>-60143.33</v>
          </cell>
          <cell r="Z279">
            <v>-40</v>
          </cell>
          <cell r="AB279">
            <v>-24057.332000000002</v>
          </cell>
          <cell r="AD279">
            <v>4518112.3379999995</v>
          </cell>
          <cell r="AF279">
            <v>1.3830876050534058</v>
          </cell>
          <cell r="AH279">
            <v>107870</v>
          </cell>
          <cell r="AJ279">
            <v>-61098.400000000001</v>
          </cell>
          <cell r="AL279">
            <v>-40</v>
          </cell>
          <cell r="AN279">
            <v>-24439.360000000001</v>
          </cell>
          <cell r="AP279">
            <v>4540444.5779999988</v>
          </cell>
        </row>
        <row r="280">
          <cell r="A280" t="str">
            <v xml:space="preserve">334.00 0314         </v>
          </cell>
          <cell r="B280">
            <v>314</v>
          </cell>
          <cell r="C280" t="str">
            <v>ProdTrans</v>
          </cell>
          <cell r="D280" t="str">
            <v xml:space="preserve">334.00 0314         </v>
          </cell>
          <cell r="E280">
            <v>334</v>
          </cell>
          <cell r="F280" t="str">
            <v>Accessory Electric Equipment</v>
          </cell>
          <cell r="H280">
            <v>10057945.59</v>
          </cell>
          <cell r="J280">
            <v>-62660.149999999994</v>
          </cell>
          <cell r="L280">
            <v>9995285.4399999995</v>
          </cell>
          <cell r="N280">
            <v>-66555.51999999999</v>
          </cell>
          <cell r="P280">
            <v>9928729.9199999999</v>
          </cell>
          <cell r="R280">
            <v>2065168</v>
          </cell>
          <cell r="T280">
            <v>2.2865904883418708</v>
          </cell>
          <cell r="V280">
            <v>229268</v>
          </cell>
          <cell r="X280">
            <v>-62660.149999999994</v>
          </cell>
          <cell r="Z280">
            <v>-20</v>
          </cell>
          <cell r="AB280">
            <v>-12532.03</v>
          </cell>
          <cell r="AD280">
            <v>2219243.8200000003</v>
          </cell>
          <cell r="AF280">
            <v>2.2865904883418708</v>
          </cell>
          <cell r="AH280">
            <v>227790</v>
          </cell>
          <cell r="AJ280">
            <v>-66555.51999999999</v>
          </cell>
          <cell r="AL280">
            <v>-20</v>
          </cell>
          <cell r="AN280">
            <v>-13311.103999999999</v>
          </cell>
          <cell r="AP280">
            <v>2367167.1960000005</v>
          </cell>
        </row>
        <row r="281">
          <cell r="A281" t="str">
            <v xml:space="preserve">335.00 0314         </v>
          </cell>
          <cell r="B281">
            <v>314</v>
          </cell>
          <cell r="C281" t="str">
            <v>ProdTrans</v>
          </cell>
          <cell r="D281" t="str">
            <v xml:space="preserve">335.00 0314         </v>
          </cell>
          <cell r="E281">
            <v>335</v>
          </cell>
          <cell r="F281" t="str">
            <v>Miscellaneous Power Plant Equipment</v>
          </cell>
          <cell r="H281">
            <v>158874.82999999999</v>
          </cell>
          <cell r="J281">
            <v>-931.28</v>
          </cell>
          <cell r="L281">
            <v>157943.54999999999</v>
          </cell>
          <cell r="N281">
            <v>-936.73000000000013</v>
          </cell>
          <cell r="P281">
            <v>157006.81999999998</v>
          </cell>
          <cell r="R281">
            <v>36790</v>
          </cell>
          <cell r="T281">
            <v>1.4402177678524068</v>
          </cell>
          <cell r="V281">
            <v>2281</v>
          </cell>
          <cell r="X281">
            <v>-931.28</v>
          </cell>
          <cell r="Z281">
            <v>-10</v>
          </cell>
          <cell r="AB281">
            <v>-93.127999999999986</v>
          </cell>
          <cell r="AD281">
            <v>38046.592000000004</v>
          </cell>
          <cell r="AF281">
            <v>1.4402177678524068</v>
          </cell>
          <cell r="AH281">
            <v>2268</v>
          </cell>
          <cell r="AJ281">
            <v>-936.73000000000013</v>
          </cell>
          <cell r="AL281">
            <v>-10</v>
          </cell>
          <cell r="AN281">
            <v>-93.673000000000016</v>
          </cell>
          <cell r="AP281">
            <v>39284.188999999998</v>
          </cell>
        </row>
        <row r="282">
          <cell r="A282" t="str">
            <v xml:space="preserve">336.00 0314         </v>
          </cell>
          <cell r="B282">
            <v>314</v>
          </cell>
          <cell r="C282" t="str">
            <v>ProdTrans</v>
          </cell>
          <cell r="D282" t="str">
            <v xml:space="preserve">336.00 0314         </v>
          </cell>
          <cell r="E282">
            <v>336</v>
          </cell>
          <cell r="F282" t="str">
            <v>Roads, Railroads and Bridges</v>
          </cell>
          <cell r="H282">
            <v>2148088.58</v>
          </cell>
          <cell r="J282">
            <v>-4592.8</v>
          </cell>
          <cell r="L282">
            <v>2143495.7800000003</v>
          </cell>
          <cell r="N282">
            <v>-4665.55</v>
          </cell>
          <cell r="P282">
            <v>2138830.2300000004</v>
          </cell>
          <cell r="R282">
            <v>742312</v>
          </cell>
          <cell r="T282">
            <v>1.736488327085048</v>
          </cell>
          <cell r="V282">
            <v>37261</v>
          </cell>
          <cell r="X282">
            <v>-4592.8</v>
          </cell>
          <cell r="Z282">
            <v>-40</v>
          </cell>
          <cell r="AB282">
            <v>-1837.12</v>
          </cell>
          <cell r="AD282">
            <v>773143.08</v>
          </cell>
          <cell r="AF282">
            <v>1.736488327085048</v>
          </cell>
          <cell r="AH282">
            <v>37181</v>
          </cell>
          <cell r="AJ282">
            <v>-4665.55</v>
          </cell>
          <cell r="AL282">
            <v>-40</v>
          </cell>
          <cell r="AN282">
            <v>-1866.22</v>
          </cell>
          <cell r="AP282">
            <v>803792.30999999994</v>
          </cell>
        </row>
        <row r="283">
          <cell r="A283">
            <v>0</v>
          </cell>
          <cell r="F283" t="str">
            <v>TOTAL MERWIN</v>
          </cell>
          <cell r="H283">
            <v>64020529.539999992</v>
          </cell>
          <cell r="J283">
            <v>-233420.47999999995</v>
          </cell>
          <cell r="L283">
            <v>63787109.059999995</v>
          </cell>
          <cell r="N283">
            <v>-240083.91999999998</v>
          </cell>
          <cell r="P283">
            <v>63547025.140000001</v>
          </cell>
          <cell r="R283">
            <v>24431210</v>
          </cell>
          <cell r="V283">
            <v>1082299</v>
          </cell>
          <cell r="X283">
            <v>-233420.47999999995</v>
          </cell>
          <cell r="AB283">
            <v>-80556.777999999991</v>
          </cell>
          <cell r="AD283">
            <v>25199531.741999999</v>
          </cell>
          <cell r="AH283">
            <v>1078247</v>
          </cell>
          <cell r="AJ283">
            <v>-240083.91999999998</v>
          </cell>
          <cell r="AN283">
            <v>-82441.444999999992</v>
          </cell>
          <cell r="AP283">
            <v>25955253.376999997</v>
          </cell>
        </row>
        <row r="284">
          <cell r="A284">
            <v>0</v>
          </cell>
        </row>
        <row r="285">
          <cell r="A285">
            <v>0</v>
          </cell>
          <cell r="F285" t="str">
            <v>NORTH UMPQUA</v>
          </cell>
        </row>
        <row r="286">
          <cell r="A286" t="str">
            <v xml:space="preserve">331.00 0315         </v>
          </cell>
          <cell r="B286">
            <v>315</v>
          </cell>
          <cell r="C286" t="str">
            <v>ProdTrans</v>
          </cell>
          <cell r="D286" t="str">
            <v xml:space="preserve">331.00 0315         </v>
          </cell>
          <cell r="E286">
            <v>331</v>
          </cell>
          <cell r="F286" t="str">
            <v>Structures and Improvements</v>
          </cell>
          <cell r="H286">
            <v>23122316.989999998</v>
          </cell>
          <cell r="J286">
            <v>-50787.920000000006</v>
          </cell>
          <cell r="L286">
            <v>23071529.069999997</v>
          </cell>
          <cell r="N286">
            <v>-51565.860000000022</v>
          </cell>
          <cell r="P286">
            <v>23019963.209999997</v>
          </cell>
          <cell r="R286">
            <v>6479110</v>
          </cell>
          <cell r="T286">
            <v>2.1157271365950705</v>
          </cell>
          <cell r="V286">
            <v>488668</v>
          </cell>
          <cell r="X286">
            <v>-50787.920000000006</v>
          </cell>
          <cell r="Z286">
            <v>-40</v>
          </cell>
          <cell r="AB286">
            <v>-20315.168000000001</v>
          </cell>
          <cell r="AD286">
            <v>6896674.9120000005</v>
          </cell>
          <cell r="AF286">
            <v>2.1157271365950705</v>
          </cell>
          <cell r="AH286">
            <v>487585</v>
          </cell>
          <cell r="AJ286">
            <v>-51565.860000000022</v>
          </cell>
          <cell r="AL286">
            <v>-40</v>
          </cell>
          <cell r="AN286">
            <v>-20626.344000000008</v>
          </cell>
          <cell r="AP286">
            <v>7312067.7080000006</v>
          </cell>
        </row>
        <row r="287">
          <cell r="A287" t="str">
            <v xml:space="preserve">332.00 0315         </v>
          </cell>
          <cell r="B287">
            <v>315</v>
          </cell>
          <cell r="C287" t="str">
            <v>ProdTrans</v>
          </cell>
          <cell r="D287" t="str">
            <v xml:space="preserve">332.00 0315         </v>
          </cell>
          <cell r="E287">
            <v>332</v>
          </cell>
          <cell r="F287" t="str">
            <v>Reservoirs, Dams and Waterways</v>
          </cell>
          <cell r="H287">
            <v>117865347.31</v>
          </cell>
          <cell r="J287">
            <v>-208207.87999999998</v>
          </cell>
          <cell r="L287">
            <v>117657139.43000001</v>
          </cell>
          <cell r="N287">
            <v>-213134.35000000009</v>
          </cell>
          <cell r="P287">
            <v>117444005.08000001</v>
          </cell>
          <cell r="R287">
            <v>33112655</v>
          </cell>
          <cell r="T287">
            <v>1.921535320952046</v>
          </cell>
          <cell r="V287">
            <v>2262824</v>
          </cell>
          <cell r="X287">
            <v>-208207.87999999998</v>
          </cell>
          <cell r="Z287">
            <v>-40</v>
          </cell>
          <cell r="AB287">
            <v>-83283.151999999987</v>
          </cell>
          <cell r="AD287">
            <v>35083987.967999995</v>
          </cell>
          <cell r="AF287">
            <v>1.921535320952046</v>
          </cell>
          <cell r="AH287">
            <v>2258776</v>
          </cell>
          <cell r="AJ287">
            <v>-213134.35000000009</v>
          </cell>
          <cell r="AL287">
            <v>-40</v>
          </cell>
          <cell r="AN287">
            <v>-85253.740000000034</v>
          </cell>
          <cell r="AP287">
            <v>37044375.877999991</v>
          </cell>
        </row>
        <row r="288">
          <cell r="A288" t="str">
            <v xml:space="preserve">333.00 0315         </v>
          </cell>
          <cell r="B288">
            <v>315</v>
          </cell>
          <cell r="C288" t="str">
            <v>ProdTrans</v>
          </cell>
          <cell r="D288" t="str">
            <v xml:space="preserve">333.00 0315         </v>
          </cell>
          <cell r="E288">
            <v>333</v>
          </cell>
          <cell r="F288" t="str">
            <v>Waterwheels, Turbines and Generators</v>
          </cell>
          <cell r="H288">
            <v>24053733.609999999</v>
          </cell>
          <cell r="J288">
            <v>-77249.37</v>
          </cell>
          <cell r="L288">
            <v>23976484.239999998</v>
          </cell>
          <cell r="N288">
            <v>-79277.349999999991</v>
          </cell>
          <cell r="P288">
            <v>23897206.889999997</v>
          </cell>
          <cell r="R288">
            <v>5362038</v>
          </cell>
          <cell r="T288">
            <v>2.0835871002566919</v>
          </cell>
          <cell r="V288">
            <v>500376</v>
          </cell>
          <cell r="X288">
            <v>-77249.37</v>
          </cell>
          <cell r="Z288">
            <v>-40</v>
          </cell>
          <cell r="AB288">
            <v>-30899.748</v>
          </cell>
          <cell r="AD288">
            <v>5754264.8820000002</v>
          </cell>
          <cell r="AF288">
            <v>2.0835871002566919</v>
          </cell>
          <cell r="AH288">
            <v>498745</v>
          </cell>
          <cell r="AJ288">
            <v>-79277.349999999991</v>
          </cell>
          <cell r="AL288">
            <v>-40</v>
          </cell>
          <cell r="AN288">
            <v>-31710.939999999995</v>
          </cell>
          <cell r="AP288">
            <v>6142021.5920000002</v>
          </cell>
        </row>
        <row r="289">
          <cell r="A289" t="str">
            <v xml:space="preserve">334.00 0315         </v>
          </cell>
          <cell r="B289">
            <v>315</v>
          </cell>
          <cell r="C289" t="str">
            <v>ProdTrans</v>
          </cell>
          <cell r="D289" t="str">
            <v xml:space="preserve">334.00 0315         </v>
          </cell>
          <cell r="E289">
            <v>334</v>
          </cell>
          <cell r="F289" t="str">
            <v>Accessory Electric Equipment</v>
          </cell>
          <cell r="H289">
            <v>15764745.34</v>
          </cell>
          <cell r="J289">
            <v>-87819.01</v>
          </cell>
          <cell r="L289">
            <v>15676926.33</v>
          </cell>
          <cell r="N289">
            <v>-95255.35</v>
          </cell>
          <cell r="P289">
            <v>15581670.98</v>
          </cell>
          <cell r="R289">
            <v>2428520</v>
          </cell>
          <cell r="T289">
            <v>2.5841432176615067</v>
          </cell>
          <cell r="V289">
            <v>406249</v>
          </cell>
          <cell r="X289">
            <v>-87819.01</v>
          </cell>
          <cell r="Z289">
            <v>-20</v>
          </cell>
          <cell r="AB289">
            <v>-17563.802</v>
          </cell>
          <cell r="AD289">
            <v>2729386.1880000001</v>
          </cell>
          <cell r="AF289">
            <v>2.5841432176615067</v>
          </cell>
          <cell r="AH289">
            <v>403883</v>
          </cell>
          <cell r="AJ289">
            <v>-95255.35</v>
          </cell>
          <cell r="AL289">
            <v>-20</v>
          </cell>
          <cell r="AN289">
            <v>-19051.07</v>
          </cell>
          <cell r="AP289">
            <v>3018962.7680000002</v>
          </cell>
        </row>
        <row r="290">
          <cell r="A290" t="str">
            <v xml:space="preserve">335.00 0315         </v>
          </cell>
          <cell r="B290">
            <v>315</v>
          </cell>
          <cell r="C290" t="str">
            <v>ProdTrans</v>
          </cell>
          <cell r="D290" t="str">
            <v xml:space="preserve">335.00 0315         </v>
          </cell>
          <cell r="E290">
            <v>335</v>
          </cell>
          <cell r="F290" t="str">
            <v>Miscellaneous Power Plant Equipment</v>
          </cell>
          <cell r="H290">
            <v>716521.19</v>
          </cell>
          <cell r="J290">
            <v>-4621.33</v>
          </cell>
          <cell r="L290">
            <v>711899.86</v>
          </cell>
          <cell r="N290">
            <v>-4648.0700000000006</v>
          </cell>
          <cell r="P290">
            <v>707251.79</v>
          </cell>
          <cell r="R290">
            <v>200692</v>
          </cell>
          <cell r="T290">
            <v>2.5999211806546674</v>
          </cell>
          <cell r="V290">
            <v>18569</v>
          </cell>
          <cell r="X290">
            <v>-4621.33</v>
          </cell>
          <cell r="Z290">
            <v>-10</v>
          </cell>
          <cell r="AB290">
            <v>-462.13300000000004</v>
          </cell>
          <cell r="AD290">
            <v>214177.53700000001</v>
          </cell>
          <cell r="AF290">
            <v>2.5999211806546674</v>
          </cell>
          <cell r="AH290">
            <v>18448</v>
          </cell>
          <cell r="AJ290">
            <v>-4648.0700000000006</v>
          </cell>
          <cell r="AL290">
            <v>-10</v>
          </cell>
          <cell r="AN290">
            <v>-464.80700000000002</v>
          </cell>
          <cell r="AP290">
            <v>227512.66</v>
          </cell>
        </row>
        <row r="291">
          <cell r="A291" t="str">
            <v xml:space="preserve">336.00 0315         </v>
          </cell>
          <cell r="B291">
            <v>315</v>
          </cell>
          <cell r="C291" t="str">
            <v>ProdTrans</v>
          </cell>
          <cell r="D291" t="str">
            <v xml:space="preserve">336.00 0315         </v>
          </cell>
          <cell r="E291">
            <v>336</v>
          </cell>
          <cell r="F291" t="str">
            <v>Roads, Railroads and Bridges</v>
          </cell>
          <cell r="H291">
            <v>6840814.9100000001</v>
          </cell>
          <cell r="J291">
            <v>-17140.910000000003</v>
          </cell>
          <cell r="L291">
            <v>6823674</v>
          </cell>
          <cell r="N291">
            <v>-17401.34</v>
          </cell>
          <cell r="P291">
            <v>6806272.6600000001</v>
          </cell>
          <cell r="R291">
            <v>2289521</v>
          </cell>
          <cell r="T291">
            <v>2.0370859129452414</v>
          </cell>
          <cell r="V291">
            <v>139179</v>
          </cell>
          <cell r="X291">
            <v>-17140.910000000003</v>
          </cell>
          <cell r="Z291">
            <v>-40</v>
          </cell>
          <cell r="AB291">
            <v>-6856.3640000000014</v>
          </cell>
          <cell r="AD291">
            <v>2404702.7259999998</v>
          </cell>
          <cell r="AF291">
            <v>2.0370859129452414</v>
          </cell>
          <cell r="AH291">
            <v>138827</v>
          </cell>
          <cell r="AJ291">
            <v>-17401.34</v>
          </cell>
          <cell r="AL291">
            <v>-40</v>
          </cell>
          <cell r="AN291">
            <v>-6960.5360000000001</v>
          </cell>
          <cell r="AP291">
            <v>2519167.85</v>
          </cell>
        </row>
        <row r="292">
          <cell r="A292">
            <v>0</v>
          </cell>
          <cell r="F292" t="str">
            <v>TOTAL NORTH UMPQUA</v>
          </cell>
          <cell r="H292">
            <v>188363479.35000002</v>
          </cell>
          <cell r="J292">
            <v>-445826.42000000004</v>
          </cell>
          <cell r="L292">
            <v>187917652.93000004</v>
          </cell>
          <cell r="N292">
            <v>-461282.32000000018</v>
          </cell>
          <cell r="P292">
            <v>187456370.60999998</v>
          </cell>
          <cell r="R292">
            <v>49872536</v>
          </cell>
          <cell r="V292">
            <v>3815865</v>
          </cell>
          <cell r="X292">
            <v>-445826.42000000004</v>
          </cell>
          <cell r="AB292">
            <v>-159380.367</v>
          </cell>
          <cell r="AD292">
            <v>53083194.213</v>
          </cell>
          <cell r="AH292">
            <v>3806264</v>
          </cell>
          <cell r="AJ292">
            <v>-461282.32000000018</v>
          </cell>
          <cell r="AN292">
            <v>-164067.43700000003</v>
          </cell>
          <cell r="AP292">
            <v>56264108.455999993</v>
          </cell>
        </row>
        <row r="293">
          <cell r="A293">
            <v>0</v>
          </cell>
        </row>
        <row r="294">
          <cell r="A294">
            <v>0</v>
          </cell>
          <cell r="F294" t="str">
            <v>OLMSTED</v>
          </cell>
        </row>
        <row r="295">
          <cell r="A295" t="str">
            <v xml:space="preserve">331.00 0316         </v>
          </cell>
          <cell r="B295">
            <v>316</v>
          </cell>
          <cell r="C295" t="str">
            <v>ProdTrans</v>
          </cell>
          <cell r="D295" t="str">
            <v xml:space="preserve">331.00 0316         </v>
          </cell>
          <cell r="E295">
            <v>331</v>
          </cell>
          <cell r="F295" t="str">
            <v>Structures and Improvements</v>
          </cell>
          <cell r="H295">
            <v>190851.69</v>
          </cell>
          <cell r="J295">
            <v>-1178.7299999999998</v>
          </cell>
          <cell r="L295">
            <v>189672.95999999999</v>
          </cell>
          <cell r="N295">
            <v>-1192.5099999999998</v>
          </cell>
          <cell r="P295">
            <v>188480.44999999998</v>
          </cell>
          <cell r="R295">
            <v>149454</v>
          </cell>
          <cell r="T295">
            <v>2.8285473081255086</v>
          </cell>
          <cell r="V295">
            <v>5382</v>
          </cell>
          <cell r="X295">
            <v>-1178.7299999999998</v>
          </cell>
          <cell r="Z295">
            <v>-40</v>
          </cell>
          <cell r="AB295">
            <v>-471.4919999999999</v>
          </cell>
          <cell r="AD295">
            <v>153185.77799999999</v>
          </cell>
          <cell r="AF295">
            <v>2.8285473081255086</v>
          </cell>
          <cell r="AH295">
            <v>5348</v>
          </cell>
          <cell r="AJ295">
            <v>-1192.5099999999998</v>
          </cell>
          <cell r="AL295">
            <v>-40</v>
          </cell>
          <cell r="AN295">
            <v>-477.00399999999996</v>
          </cell>
          <cell r="AP295">
            <v>156864.264</v>
          </cell>
        </row>
        <row r="296">
          <cell r="A296" t="str">
            <v xml:space="preserve">334.00 0316         </v>
          </cell>
          <cell r="B296">
            <v>316</v>
          </cell>
          <cell r="C296" t="str">
            <v>ProdTrans</v>
          </cell>
          <cell r="D296" t="str">
            <v xml:space="preserve">334.00 0316         </v>
          </cell>
          <cell r="E296">
            <v>334</v>
          </cell>
          <cell r="F296" t="str">
            <v>Accessory Electric Equipment</v>
          </cell>
          <cell r="H296">
            <v>28640.22</v>
          </cell>
          <cell r="J296">
            <v>-201.45</v>
          </cell>
          <cell r="L296">
            <v>28438.77</v>
          </cell>
          <cell r="N296">
            <v>-208.59</v>
          </cell>
          <cell r="P296">
            <v>28230.18</v>
          </cell>
          <cell r="R296">
            <v>17085</v>
          </cell>
          <cell r="T296">
            <v>6.794260444091317</v>
          </cell>
          <cell r="V296">
            <v>1939</v>
          </cell>
          <cell r="X296">
            <v>-201.45</v>
          </cell>
          <cell r="Z296">
            <v>-20</v>
          </cell>
          <cell r="AB296">
            <v>-40.29</v>
          </cell>
          <cell r="AD296">
            <v>18782.259999999998</v>
          </cell>
          <cell r="AF296">
            <v>6.794260444091317</v>
          </cell>
          <cell r="AH296">
            <v>1925</v>
          </cell>
          <cell r="AJ296">
            <v>-208.59</v>
          </cell>
          <cell r="AL296">
            <v>-20</v>
          </cell>
          <cell r="AN296">
            <v>-41.718000000000004</v>
          </cell>
          <cell r="AP296">
            <v>20456.951999999997</v>
          </cell>
        </row>
        <row r="297">
          <cell r="A297" t="str">
            <v xml:space="preserve">335.00 0316         </v>
          </cell>
          <cell r="B297">
            <v>316</v>
          </cell>
          <cell r="C297" t="str">
            <v>ProdTrans</v>
          </cell>
          <cell r="D297" t="str">
            <v xml:space="preserve">335.00 0316         </v>
          </cell>
          <cell r="E297">
            <v>335</v>
          </cell>
          <cell r="F297" t="str">
            <v>Miscellaneous Power Plant Equipment</v>
          </cell>
          <cell r="H297">
            <v>3274.14</v>
          </cell>
          <cell r="J297">
            <v>-24.990000000000002</v>
          </cell>
          <cell r="L297">
            <v>3249.15</v>
          </cell>
          <cell r="N297">
            <v>-25.130000000000003</v>
          </cell>
          <cell r="P297">
            <v>3224.02</v>
          </cell>
          <cell r="R297">
            <v>2581</v>
          </cell>
          <cell r="T297">
            <v>4.129113188008585</v>
          </cell>
          <cell r="V297">
            <v>135</v>
          </cell>
          <cell r="X297">
            <v>-24.990000000000002</v>
          </cell>
          <cell r="Z297">
            <v>-10</v>
          </cell>
          <cell r="AB297">
            <v>-2.4990000000000006</v>
          </cell>
          <cell r="AD297">
            <v>2688.5110000000004</v>
          </cell>
          <cell r="AF297">
            <v>4.129113188008585</v>
          </cell>
          <cell r="AH297">
            <v>134</v>
          </cell>
          <cell r="AJ297">
            <v>-25.130000000000003</v>
          </cell>
          <cell r="AL297">
            <v>-10</v>
          </cell>
          <cell r="AN297">
            <v>-2.5129999999999999</v>
          </cell>
          <cell r="AP297">
            <v>2794.8680000000004</v>
          </cell>
        </row>
        <row r="298">
          <cell r="A298" t="str">
            <v xml:space="preserve">336.00 0316         </v>
          </cell>
          <cell r="B298">
            <v>316</v>
          </cell>
          <cell r="C298" t="str">
            <v>ProdTrans</v>
          </cell>
          <cell r="D298" t="str">
            <v xml:space="preserve">336.00 0316         </v>
          </cell>
          <cell r="E298">
            <v>336</v>
          </cell>
          <cell r="F298" t="str">
            <v>Roads, Railroads and Bridges</v>
          </cell>
          <cell r="H298">
            <v>12641.17</v>
          </cell>
          <cell r="J298">
            <v>-21.61</v>
          </cell>
          <cell r="L298">
            <v>12619.56</v>
          </cell>
          <cell r="N298">
            <v>-21.93</v>
          </cell>
          <cell r="P298">
            <v>12597.63</v>
          </cell>
          <cell r="R298">
            <v>6512</v>
          </cell>
          <cell r="T298">
            <v>5.3863990302808258</v>
          </cell>
          <cell r="V298">
            <v>680</v>
          </cell>
          <cell r="X298">
            <v>-21.61</v>
          </cell>
          <cell r="Z298">
            <v>-40</v>
          </cell>
          <cell r="AB298">
            <v>-8.6440000000000001</v>
          </cell>
          <cell r="AD298">
            <v>7161.7460000000001</v>
          </cell>
          <cell r="AF298">
            <v>5.3863990302808258</v>
          </cell>
          <cell r="AH298">
            <v>679</v>
          </cell>
          <cell r="AJ298">
            <v>-21.93</v>
          </cell>
          <cell r="AL298">
            <v>-40</v>
          </cell>
          <cell r="AN298">
            <v>-8.7720000000000002</v>
          </cell>
          <cell r="AP298">
            <v>7810.0439999999999</v>
          </cell>
        </row>
        <row r="299">
          <cell r="A299">
            <v>0</v>
          </cell>
          <cell r="F299" t="str">
            <v>TOTAL OLMSTED</v>
          </cell>
          <cell r="H299">
            <v>235407.22000000003</v>
          </cell>
          <cell r="J299">
            <v>-1426.7799999999997</v>
          </cell>
          <cell r="L299">
            <v>233980.43999999997</v>
          </cell>
          <cell r="N299">
            <v>-1448.1599999999999</v>
          </cell>
          <cell r="P299">
            <v>232532.27999999997</v>
          </cell>
          <cell r="R299">
            <v>175632</v>
          </cell>
          <cell r="V299">
            <v>8136</v>
          </cell>
          <cell r="X299">
            <v>-1426.7799999999997</v>
          </cell>
          <cell r="AB299">
            <v>-522.92499999999995</v>
          </cell>
          <cell r="AD299">
            <v>181818.29500000001</v>
          </cell>
          <cell r="AH299">
            <v>8086</v>
          </cell>
          <cell r="AJ299">
            <v>-1448.1599999999999</v>
          </cell>
          <cell r="AN299">
            <v>-530.00700000000006</v>
          </cell>
          <cell r="AP299">
            <v>187926.12799999997</v>
          </cell>
        </row>
        <row r="300">
          <cell r="A300">
            <v>0</v>
          </cell>
        </row>
        <row r="301">
          <cell r="A301">
            <v>0</v>
          </cell>
          <cell r="F301" t="str">
            <v>PARIS</v>
          </cell>
        </row>
        <row r="302">
          <cell r="A302" t="str">
            <v xml:space="preserve">331.00 0317         </v>
          </cell>
          <cell r="B302">
            <v>317</v>
          </cell>
          <cell r="C302" t="str">
            <v>ProdTrans</v>
          </cell>
          <cell r="D302" t="str">
            <v xml:space="preserve">331.00 0317         </v>
          </cell>
          <cell r="E302">
            <v>331</v>
          </cell>
          <cell r="F302" t="str">
            <v>Structures and Improvements</v>
          </cell>
          <cell r="H302">
            <v>115992.18</v>
          </cell>
          <cell r="J302">
            <v>-258.97999999999996</v>
          </cell>
          <cell r="L302">
            <v>115733.2</v>
          </cell>
          <cell r="N302">
            <v>-262.75</v>
          </cell>
          <cell r="P302">
            <v>115470.45</v>
          </cell>
          <cell r="R302">
            <v>55262</v>
          </cell>
          <cell r="T302">
            <v>6.1081057530733531</v>
          </cell>
          <cell r="V302">
            <v>7077</v>
          </cell>
          <cell r="X302">
            <v>-258.97999999999996</v>
          </cell>
          <cell r="Z302">
            <v>-40</v>
          </cell>
          <cell r="AB302">
            <v>-103.59199999999998</v>
          </cell>
          <cell r="AD302">
            <v>61976.428</v>
          </cell>
          <cell r="AF302">
            <v>6.1081057530733531</v>
          </cell>
          <cell r="AH302">
            <v>7061</v>
          </cell>
          <cell r="AJ302">
            <v>-262.75</v>
          </cell>
          <cell r="AL302">
            <v>-40</v>
          </cell>
          <cell r="AN302">
            <v>-105.1</v>
          </cell>
          <cell r="AP302">
            <v>68669.577999999994</v>
          </cell>
        </row>
        <row r="303">
          <cell r="A303" t="str">
            <v xml:space="preserve">332.00 0317         </v>
          </cell>
          <cell r="B303">
            <v>317</v>
          </cell>
          <cell r="C303" t="str">
            <v>ProdTrans</v>
          </cell>
          <cell r="D303" t="str">
            <v xml:space="preserve">332.00 0317         </v>
          </cell>
          <cell r="E303">
            <v>332</v>
          </cell>
          <cell r="F303" t="str">
            <v>Reservoirs, Dams and Waterways</v>
          </cell>
          <cell r="H303">
            <v>96285</v>
          </cell>
          <cell r="J303">
            <v>-534.70999999999981</v>
          </cell>
          <cell r="L303">
            <v>95750.29</v>
          </cell>
          <cell r="N303">
            <v>-543.15000000000009</v>
          </cell>
          <cell r="P303">
            <v>95207.14</v>
          </cell>
          <cell r="R303">
            <v>95825</v>
          </cell>
          <cell r="T303">
            <v>5.1864811761995933</v>
          </cell>
          <cell r="V303">
            <v>4980</v>
          </cell>
          <cell r="X303">
            <v>-534.70999999999981</v>
          </cell>
          <cell r="Z303">
            <v>-40</v>
          </cell>
          <cell r="AB303">
            <v>-213.88399999999993</v>
          </cell>
          <cell r="AD303">
            <v>100056.40599999999</v>
          </cell>
          <cell r="AF303">
            <v>5.1864811761995933</v>
          </cell>
          <cell r="AH303">
            <v>4952</v>
          </cell>
          <cell r="AJ303">
            <v>-543.15000000000009</v>
          </cell>
          <cell r="AL303">
            <v>-40</v>
          </cell>
          <cell r="AN303">
            <v>-217.26000000000005</v>
          </cell>
          <cell r="AP303">
            <v>104247.996</v>
          </cell>
        </row>
        <row r="304">
          <cell r="A304" t="str">
            <v xml:space="preserve">333.00 0317         </v>
          </cell>
          <cell r="B304">
            <v>317</v>
          </cell>
          <cell r="C304" t="str">
            <v>ProdTrans</v>
          </cell>
          <cell r="D304" t="str">
            <v xml:space="preserve">333.00 0317         </v>
          </cell>
          <cell r="E304">
            <v>333</v>
          </cell>
          <cell r="F304" t="str">
            <v>Waterwheels, Turbines and Generators</v>
          </cell>
          <cell r="H304">
            <v>73253.33</v>
          </cell>
          <cell r="J304">
            <v>-477.65</v>
          </cell>
          <cell r="L304">
            <v>72775.680000000008</v>
          </cell>
          <cell r="N304">
            <v>-485.21999999999997</v>
          </cell>
          <cell r="P304">
            <v>72290.460000000006</v>
          </cell>
          <cell r="R304">
            <v>68094</v>
          </cell>
          <cell r="T304">
            <v>6.0768871564165368</v>
          </cell>
          <cell r="V304">
            <v>4437</v>
          </cell>
          <cell r="X304">
            <v>-477.65</v>
          </cell>
          <cell r="Z304">
            <v>-40</v>
          </cell>
          <cell r="AB304">
            <v>-191.06</v>
          </cell>
          <cell r="AD304">
            <v>71862.290000000008</v>
          </cell>
          <cell r="AF304">
            <v>6.0768871564165368</v>
          </cell>
          <cell r="AH304">
            <v>4408</v>
          </cell>
          <cell r="AJ304">
            <v>-485.21999999999997</v>
          </cell>
          <cell r="AL304">
            <v>-40</v>
          </cell>
          <cell r="AN304">
            <v>-194.08799999999999</v>
          </cell>
          <cell r="AP304">
            <v>75590.982000000004</v>
          </cell>
        </row>
        <row r="305">
          <cell r="A305" t="str">
            <v xml:space="preserve">334.00 0317         </v>
          </cell>
          <cell r="B305">
            <v>317</v>
          </cell>
          <cell r="C305" t="str">
            <v>ProdTrans</v>
          </cell>
          <cell r="D305" t="str">
            <v xml:space="preserve">334.00 0317         </v>
          </cell>
          <cell r="E305">
            <v>334</v>
          </cell>
          <cell r="F305" t="str">
            <v>Accessory Electric Equipment</v>
          </cell>
          <cell r="H305">
            <v>151116.65</v>
          </cell>
          <cell r="J305">
            <v>-1273.48</v>
          </cell>
          <cell r="L305">
            <v>149843.16999999998</v>
          </cell>
          <cell r="N305">
            <v>-1311.9</v>
          </cell>
          <cell r="P305">
            <v>148531.26999999999</v>
          </cell>
          <cell r="R305">
            <v>103434</v>
          </cell>
          <cell r="T305">
            <v>6.9799619842079803</v>
          </cell>
          <cell r="V305">
            <v>10503</v>
          </cell>
          <cell r="X305">
            <v>-1273.48</v>
          </cell>
          <cell r="Z305">
            <v>-20</v>
          </cell>
          <cell r="AB305">
            <v>-254.696</v>
          </cell>
          <cell r="AD305">
            <v>112408.82400000001</v>
          </cell>
          <cell r="AF305">
            <v>6.9799619842079803</v>
          </cell>
          <cell r="AH305">
            <v>10413</v>
          </cell>
          <cell r="AJ305">
            <v>-1311.9</v>
          </cell>
          <cell r="AL305">
            <v>-20</v>
          </cell>
          <cell r="AN305">
            <v>-262.38</v>
          </cell>
          <cell r="AP305">
            <v>121247.54400000001</v>
          </cell>
        </row>
        <row r="306">
          <cell r="A306" t="str">
            <v xml:space="preserve">335.00 0317         </v>
          </cell>
          <cell r="B306">
            <v>317</v>
          </cell>
          <cell r="C306" t="str">
            <v>ProdTrans</v>
          </cell>
          <cell r="D306" t="str">
            <v xml:space="preserve">335.00 0317         </v>
          </cell>
          <cell r="E306">
            <v>335</v>
          </cell>
          <cell r="F306" t="str">
            <v>Miscellaneous Power Plant Equipment</v>
          </cell>
          <cell r="H306">
            <v>417.22</v>
          </cell>
          <cell r="J306">
            <v>-3.12</v>
          </cell>
          <cell r="L306">
            <v>414.1</v>
          </cell>
          <cell r="N306">
            <v>-3.1399999999999997</v>
          </cell>
          <cell r="P306">
            <v>410.96000000000004</v>
          </cell>
          <cell r="R306">
            <v>390</v>
          </cell>
          <cell r="T306">
            <v>8.2487309644670042</v>
          </cell>
          <cell r="V306">
            <v>34</v>
          </cell>
          <cell r="X306">
            <v>-3.12</v>
          </cell>
          <cell r="Z306">
            <v>-10</v>
          </cell>
          <cell r="AB306">
            <v>-0.31200000000000006</v>
          </cell>
          <cell r="AD306">
            <v>420.56799999999998</v>
          </cell>
          <cell r="AF306">
            <v>8.2487309644670042</v>
          </cell>
          <cell r="AH306">
            <v>34</v>
          </cell>
          <cell r="AJ306">
            <v>-3.1399999999999997</v>
          </cell>
          <cell r="AL306">
            <v>-10</v>
          </cell>
          <cell r="AN306">
            <v>-0.314</v>
          </cell>
          <cell r="AP306">
            <v>451.11399999999998</v>
          </cell>
        </row>
        <row r="307">
          <cell r="A307">
            <v>0</v>
          </cell>
          <cell r="F307" t="str">
            <v>TOTAL PARIS</v>
          </cell>
          <cell r="H307">
            <v>437064.38</v>
          </cell>
          <cell r="J307">
            <v>-2547.9399999999996</v>
          </cell>
          <cell r="L307">
            <v>434516.43999999994</v>
          </cell>
          <cell r="N307">
            <v>-2606.1600000000003</v>
          </cell>
          <cell r="P307">
            <v>431910.27999999997</v>
          </cell>
          <cell r="R307">
            <v>323005</v>
          </cell>
          <cell r="V307">
            <v>27031</v>
          </cell>
          <cell r="X307">
            <v>-2547.9399999999996</v>
          </cell>
          <cell r="AB307">
            <v>-763.54399999999987</v>
          </cell>
          <cell r="AD307">
            <v>346724.516</v>
          </cell>
          <cell r="AH307">
            <v>26868</v>
          </cell>
          <cell r="AJ307">
            <v>-2606.1600000000003</v>
          </cell>
          <cell r="AN307">
            <v>-779.14199999999994</v>
          </cell>
          <cell r="AP307">
            <v>370207.21399999998</v>
          </cell>
        </row>
        <row r="308">
          <cell r="A308">
            <v>0</v>
          </cell>
        </row>
        <row r="309">
          <cell r="A309">
            <v>0</v>
          </cell>
          <cell r="F309" t="str">
            <v>PIONEER</v>
          </cell>
        </row>
        <row r="310">
          <cell r="A310" t="str">
            <v xml:space="preserve">330.20 0318         </v>
          </cell>
          <cell r="B310">
            <v>318</v>
          </cell>
          <cell r="C310" t="str">
            <v>ProdTrans</v>
          </cell>
          <cell r="D310" t="str">
            <v xml:space="preserve">330.20 0318         </v>
          </cell>
          <cell r="E310">
            <v>330.2</v>
          </cell>
          <cell r="F310" t="str">
            <v>Land Rights</v>
          </cell>
          <cell r="H310">
            <v>9247.48</v>
          </cell>
          <cell r="J310">
            <v>0</v>
          </cell>
          <cell r="L310">
            <v>9247.48</v>
          </cell>
          <cell r="N310">
            <v>0</v>
          </cell>
          <cell r="P310">
            <v>9247.48</v>
          </cell>
          <cell r="R310">
            <v>7357</v>
          </cell>
          <cell r="T310">
            <v>0.93138315129231097</v>
          </cell>
          <cell r="V310">
            <v>86</v>
          </cell>
          <cell r="X310">
            <v>0</v>
          </cell>
          <cell r="Z310">
            <v>0</v>
          </cell>
          <cell r="AB310">
            <v>0</v>
          </cell>
          <cell r="AD310">
            <v>7443</v>
          </cell>
          <cell r="AF310">
            <v>0.93138315129231097</v>
          </cell>
          <cell r="AH310">
            <v>86</v>
          </cell>
          <cell r="AJ310">
            <v>0</v>
          </cell>
          <cell r="AL310">
            <v>0</v>
          </cell>
          <cell r="AN310">
            <v>0</v>
          </cell>
          <cell r="AP310">
            <v>7529</v>
          </cell>
        </row>
        <row r="311">
          <cell r="A311" t="str">
            <v xml:space="preserve">330.30 0318         </v>
          </cell>
          <cell r="B311">
            <v>318</v>
          </cell>
          <cell r="C311" t="str">
            <v>ProdTrans</v>
          </cell>
          <cell r="D311" t="str">
            <v xml:space="preserve">330.30 0318         </v>
          </cell>
          <cell r="E311">
            <v>330.3</v>
          </cell>
          <cell r="F311" t="str">
            <v>Water Rights</v>
          </cell>
          <cell r="H311">
            <v>110805.67</v>
          </cell>
          <cell r="J311">
            <v>0</v>
          </cell>
          <cell r="L311">
            <v>110805.67</v>
          </cell>
          <cell r="N311">
            <v>0</v>
          </cell>
          <cell r="P311">
            <v>110805.67</v>
          </cell>
          <cell r="R311">
            <v>88175</v>
          </cell>
          <cell r="T311">
            <v>0.93086866535506496</v>
          </cell>
          <cell r="V311">
            <v>1031</v>
          </cell>
          <cell r="X311">
            <v>0</v>
          </cell>
          <cell r="Z311">
            <v>0</v>
          </cell>
          <cell r="AB311">
            <v>0</v>
          </cell>
          <cell r="AD311">
            <v>89206</v>
          </cell>
          <cell r="AF311">
            <v>0.93086866535506496</v>
          </cell>
          <cell r="AH311">
            <v>1031</v>
          </cell>
          <cell r="AJ311">
            <v>0</v>
          </cell>
          <cell r="AL311">
            <v>0</v>
          </cell>
          <cell r="AN311">
            <v>0</v>
          </cell>
          <cell r="AP311">
            <v>90237</v>
          </cell>
        </row>
        <row r="312">
          <cell r="A312" t="str">
            <v xml:space="preserve">331.00 0318         </v>
          </cell>
          <cell r="B312">
            <v>318</v>
          </cell>
          <cell r="C312" t="str">
            <v>ProdTrans</v>
          </cell>
          <cell r="D312" t="str">
            <v xml:space="preserve">331.00 0318         </v>
          </cell>
          <cell r="E312">
            <v>331</v>
          </cell>
          <cell r="F312" t="str">
            <v>Structures and Improvements</v>
          </cell>
          <cell r="H312">
            <v>514442.22</v>
          </cell>
          <cell r="J312">
            <v>-1527.7700000000002</v>
          </cell>
          <cell r="L312">
            <v>512914.44999999995</v>
          </cell>
          <cell r="N312">
            <v>-1547.1899999999998</v>
          </cell>
          <cell r="P312">
            <v>511367.25999999995</v>
          </cell>
          <cell r="R312">
            <v>204736</v>
          </cell>
          <cell r="T312">
            <v>1.9423606469478352</v>
          </cell>
          <cell r="V312">
            <v>9977</v>
          </cell>
          <cell r="X312">
            <v>-1527.7700000000002</v>
          </cell>
          <cell r="Z312">
            <v>-40</v>
          </cell>
          <cell r="AB312">
            <v>-611.10800000000006</v>
          </cell>
          <cell r="AD312">
            <v>212574.122</v>
          </cell>
          <cell r="AF312">
            <v>1.9423606469478352</v>
          </cell>
          <cell r="AH312">
            <v>9948</v>
          </cell>
          <cell r="AJ312">
            <v>-1547.1899999999998</v>
          </cell>
          <cell r="AL312">
            <v>-40</v>
          </cell>
          <cell r="AN312">
            <v>-618.87599999999986</v>
          </cell>
          <cell r="AP312">
            <v>220356.05600000001</v>
          </cell>
        </row>
        <row r="313">
          <cell r="A313" t="str">
            <v xml:space="preserve">332.00 0318         </v>
          </cell>
          <cell r="B313">
            <v>318</v>
          </cell>
          <cell r="C313" t="str">
            <v>ProdTrans</v>
          </cell>
          <cell r="D313" t="str">
            <v xml:space="preserve">332.00 0318         </v>
          </cell>
          <cell r="E313">
            <v>332</v>
          </cell>
          <cell r="F313" t="str">
            <v>Reservoirs, Dams and Waterways</v>
          </cell>
          <cell r="H313">
            <v>8118726.1299999999</v>
          </cell>
          <cell r="J313">
            <v>-16865.55</v>
          </cell>
          <cell r="L313">
            <v>8101860.5800000001</v>
          </cell>
          <cell r="N313">
            <v>-17191.169999999998</v>
          </cell>
          <cell r="P313">
            <v>8084669.4100000001</v>
          </cell>
          <cell r="R313">
            <v>3891552</v>
          </cell>
          <cell r="T313">
            <v>2.4193129801488245</v>
          </cell>
          <cell r="V313">
            <v>196213</v>
          </cell>
          <cell r="X313">
            <v>-16865.55</v>
          </cell>
          <cell r="Z313">
            <v>-40</v>
          </cell>
          <cell r="AB313">
            <v>-6746.22</v>
          </cell>
          <cell r="AD313">
            <v>4064153.23</v>
          </cell>
          <cell r="AF313">
            <v>2.4193129801488245</v>
          </cell>
          <cell r="AH313">
            <v>195801</v>
          </cell>
          <cell r="AJ313">
            <v>-17191.169999999998</v>
          </cell>
          <cell r="AL313">
            <v>-40</v>
          </cell>
          <cell r="AN313">
            <v>-6876.4679999999989</v>
          </cell>
          <cell r="AP313">
            <v>4235886.5920000002</v>
          </cell>
        </row>
        <row r="314">
          <cell r="A314" t="str">
            <v xml:space="preserve">333.00 0318         </v>
          </cell>
          <cell r="B314">
            <v>318</v>
          </cell>
          <cell r="C314" t="str">
            <v>ProdTrans</v>
          </cell>
          <cell r="D314" t="str">
            <v xml:space="preserve">333.00 0318         </v>
          </cell>
          <cell r="E314">
            <v>333</v>
          </cell>
          <cell r="F314" t="str">
            <v>Waterwheels, Turbines and Generators</v>
          </cell>
          <cell r="H314">
            <v>1598920.96</v>
          </cell>
          <cell r="J314">
            <v>-2466.98</v>
          </cell>
          <cell r="L314">
            <v>1596453.98</v>
          </cell>
          <cell r="N314">
            <v>-2617.8799999999997</v>
          </cell>
          <cell r="P314">
            <v>1593836.1</v>
          </cell>
          <cell r="R314">
            <v>394338</v>
          </cell>
          <cell r="T314">
            <v>2.8448030959184014</v>
          </cell>
          <cell r="V314">
            <v>45451</v>
          </cell>
          <cell r="X314">
            <v>-2466.98</v>
          </cell>
          <cell r="Z314">
            <v>-40</v>
          </cell>
          <cell r="AB314">
            <v>-986.79199999999992</v>
          </cell>
          <cell r="AD314">
            <v>436335.228</v>
          </cell>
          <cell r="AF314">
            <v>2.8448030959184014</v>
          </cell>
          <cell r="AH314">
            <v>45379</v>
          </cell>
          <cell r="AJ314">
            <v>-2617.8799999999997</v>
          </cell>
          <cell r="AL314">
            <v>-40</v>
          </cell>
          <cell r="AN314">
            <v>-1047.1519999999998</v>
          </cell>
          <cell r="AP314">
            <v>478049.196</v>
          </cell>
        </row>
        <row r="315">
          <cell r="A315" t="str">
            <v xml:space="preserve">334.00 0318         </v>
          </cell>
          <cell r="B315">
            <v>318</v>
          </cell>
          <cell r="C315" t="str">
            <v>ProdTrans</v>
          </cell>
          <cell r="D315" t="str">
            <v xml:space="preserve">334.00 0318         </v>
          </cell>
          <cell r="E315">
            <v>334</v>
          </cell>
          <cell r="F315" t="str">
            <v>Accessory Electric Equipment</v>
          </cell>
          <cell r="H315">
            <v>543405.18000000005</v>
          </cell>
          <cell r="J315">
            <v>-4923.79</v>
          </cell>
          <cell r="L315">
            <v>538481.39</v>
          </cell>
          <cell r="N315">
            <v>-5019.78</v>
          </cell>
          <cell r="P315">
            <v>533461.61</v>
          </cell>
          <cell r="R315">
            <v>226055</v>
          </cell>
          <cell r="T315">
            <v>2.6665776419354796</v>
          </cell>
          <cell r="V315">
            <v>14425</v>
          </cell>
          <cell r="X315">
            <v>-4923.79</v>
          </cell>
          <cell r="Z315">
            <v>-20</v>
          </cell>
          <cell r="AB315">
            <v>-984.75800000000004</v>
          </cell>
          <cell r="AD315">
            <v>234571.45199999999</v>
          </cell>
          <cell r="AF315">
            <v>2.6665776419354796</v>
          </cell>
          <cell r="AH315">
            <v>14292</v>
          </cell>
          <cell r="AJ315">
            <v>-5019.78</v>
          </cell>
          <cell r="AL315">
            <v>-20</v>
          </cell>
          <cell r="AN315">
            <v>-1003.9559999999999</v>
          </cell>
          <cell r="AP315">
            <v>242839.71599999999</v>
          </cell>
        </row>
        <row r="316">
          <cell r="A316" t="str">
            <v xml:space="preserve">335.00 0318         </v>
          </cell>
          <cell r="B316">
            <v>318</v>
          </cell>
          <cell r="C316" t="str">
            <v>ProdTrans</v>
          </cell>
          <cell r="D316" t="str">
            <v xml:space="preserve">335.00 0318         </v>
          </cell>
          <cell r="E316">
            <v>335</v>
          </cell>
          <cell r="F316" t="str">
            <v>Miscellaneous Power Plant Equipment</v>
          </cell>
          <cell r="H316">
            <v>9601.69</v>
          </cell>
          <cell r="J316">
            <v>-66.78</v>
          </cell>
          <cell r="L316">
            <v>9534.91</v>
          </cell>
          <cell r="N316">
            <v>-67.14</v>
          </cell>
          <cell r="P316">
            <v>9467.77</v>
          </cell>
          <cell r="R316">
            <v>4918</v>
          </cell>
          <cell r="T316">
            <v>2.5168759518215498</v>
          </cell>
          <cell r="V316">
            <v>241</v>
          </cell>
          <cell r="X316">
            <v>-66.78</v>
          </cell>
          <cell r="Z316">
            <v>-10</v>
          </cell>
          <cell r="AB316">
            <v>-6.6779999999999999</v>
          </cell>
          <cell r="AD316">
            <v>5085.5420000000004</v>
          </cell>
          <cell r="AF316">
            <v>2.5168759518215498</v>
          </cell>
          <cell r="AH316">
            <v>239</v>
          </cell>
          <cell r="AJ316">
            <v>-67.14</v>
          </cell>
          <cell r="AL316">
            <v>-10</v>
          </cell>
          <cell r="AN316">
            <v>-6.7139999999999995</v>
          </cell>
          <cell r="AP316">
            <v>5250.6880000000001</v>
          </cell>
        </row>
        <row r="317">
          <cell r="A317" t="str">
            <v xml:space="preserve">336.00 0318         </v>
          </cell>
          <cell r="B317">
            <v>318</v>
          </cell>
          <cell r="C317" t="str">
            <v>ProdTrans</v>
          </cell>
          <cell r="D317" t="str">
            <v xml:space="preserve">336.00 0318         </v>
          </cell>
          <cell r="E317">
            <v>336</v>
          </cell>
          <cell r="F317" t="str">
            <v>Roads, Railroads and Bridges</v>
          </cell>
          <cell r="H317">
            <v>70754.91</v>
          </cell>
          <cell r="J317">
            <v>-127.91</v>
          </cell>
          <cell r="L317">
            <v>70627</v>
          </cell>
          <cell r="N317">
            <v>-129.74</v>
          </cell>
          <cell r="P317">
            <v>70497.259999999995</v>
          </cell>
          <cell r="R317">
            <v>7613</v>
          </cell>
          <cell r="T317">
            <v>2.1213683783486301</v>
          </cell>
          <cell r="V317">
            <v>1500</v>
          </cell>
          <cell r="X317">
            <v>-127.91</v>
          </cell>
          <cell r="Z317">
            <v>-40</v>
          </cell>
          <cell r="AB317">
            <v>-51.163999999999994</v>
          </cell>
          <cell r="AD317">
            <v>8933.9259999999995</v>
          </cell>
          <cell r="AF317">
            <v>2.1213683783486301</v>
          </cell>
          <cell r="AH317">
            <v>1497</v>
          </cell>
          <cell r="AJ317">
            <v>-129.74</v>
          </cell>
          <cell r="AL317">
            <v>-40</v>
          </cell>
          <cell r="AN317">
            <v>-51.896000000000001</v>
          </cell>
          <cell r="AP317">
            <v>10249.289999999999</v>
          </cell>
        </row>
        <row r="318">
          <cell r="A318">
            <v>0</v>
          </cell>
          <cell r="F318" t="str">
            <v>TOTAL PIONEER</v>
          </cell>
          <cell r="H318">
            <v>10975904.24</v>
          </cell>
          <cell r="J318">
            <v>-25978.78</v>
          </cell>
          <cell r="L318">
            <v>10949925.460000001</v>
          </cell>
          <cell r="N318">
            <v>-26572.899999999998</v>
          </cell>
          <cell r="P318">
            <v>10923352.559999999</v>
          </cell>
          <cell r="R318">
            <v>4824744</v>
          </cell>
          <cell r="V318">
            <v>268924</v>
          </cell>
          <cell r="X318">
            <v>-25978.78</v>
          </cell>
          <cell r="AB318">
            <v>-9386.7200000000012</v>
          </cell>
          <cell r="AD318">
            <v>5058302.5</v>
          </cell>
          <cell r="AH318">
            <v>268273</v>
          </cell>
          <cell r="AJ318">
            <v>-26572.899999999998</v>
          </cell>
          <cell r="AN318">
            <v>-9605.0619999999999</v>
          </cell>
          <cell r="AP318">
            <v>5290397.5380000006</v>
          </cell>
        </row>
        <row r="319">
          <cell r="A319">
            <v>0</v>
          </cell>
        </row>
        <row r="320">
          <cell r="A320">
            <v>0</v>
          </cell>
          <cell r="F320" t="str">
            <v>PROSPECT # 1, 2 AND 4</v>
          </cell>
        </row>
        <row r="321">
          <cell r="A321" t="str">
            <v xml:space="preserve">330.20 0319         </v>
          </cell>
          <cell r="B321">
            <v>319</v>
          </cell>
          <cell r="C321" t="str">
            <v>ProdTrans</v>
          </cell>
          <cell r="D321" t="str">
            <v xml:space="preserve">330.20 0319         </v>
          </cell>
          <cell r="E321">
            <v>330.2</v>
          </cell>
          <cell r="F321" t="str">
            <v>Land Rights</v>
          </cell>
          <cell r="H321">
            <v>3711.84</v>
          </cell>
          <cell r="J321">
            <v>0</v>
          </cell>
          <cell r="L321">
            <v>3711.84</v>
          </cell>
          <cell r="N321">
            <v>0</v>
          </cell>
          <cell r="P321">
            <v>3711.84</v>
          </cell>
          <cell r="R321">
            <v>1659</v>
          </cell>
          <cell r="T321">
            <v>2.0960789766407117</v>
          </cell>
          <cell r="V321">
            <v>78</v>
          </cell>
          <cell r="X321">
            <v>0</v>
          </cell>
          <cell r="Z321">
            <v>0</v>
          </cell>
          <cell r="AB321">
            <v>0</v>
          </cell>
          <cell r="AD321">
            <v>1737</v>
          </cell>
          <cell r="AF321">
            <v>2.0960789766407117</v>
          </cell>
          <cell r="AH321">
            <v>78</v>
          </cell>
          <cell r="AJ321">
            <v>0</v>
          </cell>
          <cell r="AL321">
            <v>0</v>
          </cell>
          <cell r="AN321">
            <v>0</v>
          </cell>
          <cell r="AP321">
            <v>1815</v>
          </cell>
        </row>
        <row r="322">
          <cell r="A322" t="str">
            <v xml:space="preserve">330.40 0319         </v>
          </cell>
          <cell r="B322">
            <v>319</v>
          </cell>
          <cell r="C322" t="str">
            <v>ProdTrans</v>
          </cell>
          <cell r="D322" t="str">
            <v xml:space="preserve">330.40 0319         </v>
          </cell>
          <cell r="E322">
            <v>330.4</v>
          </cell>
          <cell r="F322" t="str">
            <v>Flood Rights</v>
          </cell>
          <cell r="H322">
            <v>3166.96</v>
          </cell>
          <cell r="J322">
            <v>0</v>
          </cell>
          <cell r="L322">
            <v>3166.96</v>
          </cell>
          <cell r="N322">
            <v>0</v>
          </cell>
          <cell r="P322">
            <v>3166.96</v>
          </cell>
          <cell r="R322">
            <v>1988</v>
          </cell>
          <cell r="T322">
            <v>1.7478635525632276</v>
          </cell>
          <cell r="V322">
            <v>55</v>
          </cell>
          <cell r="X322">
            <v>0</v>
          </cell>
          <cell r="Z322">
            <v>0</v>
          </cell>
          <cell r="AB322">
            <v>0</v>
          </cell>
          <cell r="AD322">
            <v>2043</v>
          </cell>
          <cell r="AF322">
            <v>1.7478635525632276</v>
          </cell>
          <cell r="AH322">
            <v>55</v>
          </cell>
          <cell r="AJ322">
            <v>0</v>
          </cell>
          <cell r="AL322">
            <v>0</v>
          </cell>
          <cell r="AN322">
            <v>0</v>
          </cell>
          <cell r="AP322">
            <v>2098</v>
          </cell>
        </row>
        <row r="323">
          <cell r="A323" t="str">
            <v xml:space="preserve">331.00 0319         </v>
          </cell>
          <cell r="B323">
            <v>319</v>
          </cell>
          <cell r="C323" t="str">
            <v>ProdTrans</v>
          </cell>
          <cell r="D323" t="str">
            <v xml:space="preserve">331.00 0319         </v>
          </cell>
          <cell r="E323">
            <v>331</v>
          </cell>
          <cell r="F323" t="str">
            <v>Structures and Improvements</v>
          </cell>
          <cell r="H323">
            <v>3310521.34</v>
          </cell>
          <cell r="J323">
            <v>-8380.3099999999977</v>
          </cell>
          <cell r="L323">
            <v>3302141.03</v>
          </cell>
          <cell r="N323">
            <v>-8501.5000000000018</v>
          </cell>
          <cell r="P323">
            <v>3293639.53</v>
          </cell>
          <cell r="R323">
            <v>1043997</v>
          </cell>
          <cell r="T323">
            <v>2.4569130404844972</v>
          </cell>
          <cell r="V323">
            <v>81234</v>
          </cell>
          <cell r="X323">
            <v>-8380.3099999999977</v>
          </cell>
          <cell r="Z323">
            <v>-40</v>
          </cell>
          <cell r="AB323">
            <v>-3352.1239999999989</v>
          </cell>
          <cell r="AD323">
            <v>1113498.5659999999</v>
          </cell>
          <cell r="AF323">
            <v>2.4569130404844972</v>
          </cell>
          <cell r="AH323">
            <v>81026</v>
          </cell>
          <cell r="AJ323">
            <v>-8501.5000000000018</v>
          </cell>
          <cell r="AL323">
            <v>-40</v>
          </cell>
          <cell r="AN323">
            <v>-3400.6000000000004</v>
          </cell>
          <cell r="AP323">
            <v>1182622.4659999998</v>
          </cell>
        </row>
        <row r="324">
          <cell r="A324" t="str">
            <v xml:space="preserve">332.00 0319         </v>
          </cell>
          <cell r="B324">
            <v>319</v>
          </cell>
          <cell r="C324" t="str">
            <v>ProdTrans</v>
          </cell>
          <cell r="D324" t="str">
            <v xml:space="preserve">332.00 0319         </v>
          </cell>
          <cell r="E324">
            <v>332</v>
          </cell>
          <cell r="F324" t="str">
            <v>Reservoirs, Dams and Waterways</v>
          </cell>
          <cell r="H324">
            <v>26162163.710000001</v>
          </cell>
          <cell r="J324">
            <v>-34205.469999999994</v>
          </cell>
          <cell r="L324">
            <v>26127958.240000002</v>
          </cell>
          <cell r="N324">
            <v>-35054.78</v>
          </cell>
          <cell r="P324">
            <v>26092903.460000001</v>
          </cell>
          <cell r="R324">
            <v>6116126</v>
          </cell>
          <cell r="T324">
            <v>2.8777293805626458</v>
          </cell>
          <cell r="V324">
            <v>752384</v>
          </cell>
          <cell r="X324">
            <v>-34205.469999999994</v>
          </cell>
          <cell r="Z324">
            <v>-40</v>
          </cell>
          <cell r="AB324">
            <v>-13682.187999999998</v>
          </cell>
          <cell r="AD324">
            <v>6820622.3420000002</v>
          </cell>
          <cell r="AF324">
            <v>2.8777293805626458</v>
          </cell>
          <cell r="AH324">
            <v>751388</v>
          </cell>
          <cell r="AJ324">
            <v>-35054.78</v>
          </cell>
          <cell r="AL324">
            <v>-40</v>
          </cell>
          <cell r="AN324">
            <v>-14021.912</v>
          </cell>
          <cell r="AP324">
            <v>7522933.6500000004</v>
          </cell>
        </row>
        <row r="325">
          <cell r="A325" t="str">
            <v xml:space="preserve">333.00 0319         </v>
          </cell>
          <cell r="B325">
            <v>319</v>
          </cell>
          <cell r="C325" t="str">
            <v>ProdTrans</v>
          </cell>
          <cell r="D325" t="str">
            <v xml:space="preserve">333.00 0319         </v>
          </cell>
          <cell r="E325">
            <v>333</v>
          </cell>
          <cell r="F325" t="str">
            <v>Waterwheels, Turbines and Generators</v>
          </cell>
          <cell r="H325">
            <v>3898861.56</v>
          </cell>
          <cell r="J325">
            <v>-11654.239999999996</v>
          </cell>
          <cell r="L325">
            <v>3887207.32</v>
          </cell>
          <cell r="N325">
            <v>-11973.989999999998</v>
          </cell>
          <cell r="P325">
            <v>3875233.3299999996</v>
          </cell>
          <cell r="R325">
            <v>916508</v>
          </cell>
          <cell r="T325">
            <v>2.4463134205680439</v>
          </cell>
          <cell r="V325">
            <v>95236</v>
          </cell>
          <cell r="X325">
            <v>-11654.239999999996</v>
          </cell>
          <cell r="Z325">
            <v>-40</v>
          </cell>
          <cell r="AB325">
            <v>-4661.695999999999</v>
          </cell>
          <cell r="AD325">
            <v>995428.06400000001</v>
          </cell>
          <cell r="AF325">
            <v>2.4463134205680439</v>
          </cell>
          <cell r="AH325">
            <v>94947</v>
          </cell>
          <cell r="AJ325">
            <v>-11973.989999999998</v>
          </cell>
          <cell r="AL325">
            <v>-40</v>
          </cell>
          <cell r="AN325">
            <v>-4789.5959999999995</v>
          </cell>
          <cell r="AP325">
            <v>1073611.4780000001</v>
          </cell>
        </row>
        <row r="326">
          <cell r="A326" t="str">
            <v xml:space="preserve">334.00 0319         </v>
          </cell>
          <cell r="B326">
            <v>319</v>
          </cell>
          <cell r="C326" t="str">
            <v>ProdTrans</v>
          </cell>
          <cell r="D326" t="str">
            <v xml:space="preserve">334.00 0319         </v>
          </cell>
          <cell r="E326">
            <v>334</v>
          </cell>
          <cell r="F326" t="str">
            <v>Accessory Electric Equipment</v>
          </cell>
          <cell r="H326">
            <v>2177999.46</v>
          </cell>
          <cell r="J326">
            <v>-16466.739999999998</v>
          </cell>
          <cell r="L326">
            <v>2161532.7199999997</v>
          </cell>
          <cell r="N326">
            <v>-17141.849999999999</v>
          </cell>
          <cell r="P326">
            <v>2144390.8699999996</v>
          </cell>
          <cell r="R326">
            <v>573906</v>
          </cell>
          <cell r="T326">
            <v>2.9371080753471248</v>
          </cell>
          <cell r="V326">
            <v>63728</v>
          </cell>
          <cell r="X326">
            <v>-16466.739999999998</v>
          </cell>
          <cell r="Z326">
            <v>-20</v>
          </cell>
          <cell r="AB326">
            <v>-3293.3479999999995</v>
          </cell>
          <cell r="AD326">
            <v>617873.91200000001</v>
          </cell>
          <cell r="AF326">
            <v>2.9371080753471248</v>
          </cell>
          <cell r="AH326">
            <v>63235</v>
          </cell>
          <cell r="AJ326">
            <v>-17141.849999999999</v>
          </cell>
          <cell r="AL326">
            <v>-20</v>
          </cell>
          <cell r="AN326">
            <v>-3428.37</v>
          </cell>
          <cell r="AP326">
            <v>660538.69200000004</v>
          </cell>
        </row>
        <row r="327">
          <cell r="A327" t="str">
            <v xml:space="preserve">335.00 0319         </v>
          </cell>
          <cell r="B327">
            <v>319</v>
          </cell>
          <cell r="C327" t="str">
            <v>ProdTrans</v>
          </cell>
          <cell r="D327" t="str">
            <v xml:space="preserve">335.00 0319         </v>
          </cell>
          <cell r="E327">
            <v>335</v>
          </cell>
          <cell r="F327" t="str">
            <v>Miscellaneous Power Plant Equipment</v>
          </cell>
          <cell r="H327">
            <v>19027.060000000001</v>
          </cell>
          <cell r="J327">
            <v>-111.12</v>
          </cell>
          <cell r="L327">
            <v>18915.940000000002</v>
          </cell>
          <cell r="N327">
            <v>-111.85</v>
          </cell>
          <cell r="P327">
            <v>18804.090000000004</v>
          </cell>
          <cell r="R327">
            <v>4930</v>
          </cell>
          <cell r="T327">
            <v>3.3746786111314298</v>
          </cell>
          <cell r="V327">
            <v>640</v>
          </cell>
          <cell r="X327">
            <v>-111.12</v>
          </cell>
          <cell r="Z327">
            <v>-10</v>
          </cell>
          <cell r="AB327">
            <v>-11.112</v>
          </cell>
          <cell r="AD327">
            <v>5447.768</v>
          </cell>
          <cell r="AF327">
            <v>3.3746786111314298</v>
          </cell>
          <cell r="AH327">
            <v>636</v>
          </cell>
          <cell r="AJ327">
            <v>-111.85</v>
          </cell>
          <cell r="AL327">
            <v>-10</v>
          </cell>
          <cell r="AN327">
            <v>-11.185</v>
          </cell>
          <cell r="AP327">
            <v>5960.7329999999993</v>
          </cell>
        </row>
        <row r="328">
          <cell r="A328" t="str">
            <v xml:space="preserve">336.00 0319         </v>
          </cell>
          <cell r="B328">
            <v>319</v>
          </cell>
          <cell r="C328" t="str">
            <v>ProdTrans</v>
          </cell>
          <cell r="D328" t="str">
            <v xml:space="preserve">336.00 0319         </v>
          </cell>
          <cell r="E328">
            <v>336</v>
          </cell>
          <cell r="F328" t="str">
            <v>Roads, Railroads and Bridges</v>
          </cell>
          <cell r="H328">
            <v>292057.63</v>
          </cell>
          <cell r="J328">
            <v>-679.28000000000009</v>
          </cell>
          <cell r="L328">
            <v>291378.34999999998</v>
          </cell>
          <cell r="N328">
            <v>-689.53</v>
          </cell>
          <cell r="P328">
            <v>290688.81999999995</v>
          </cell>
          <cell r="R328">
            <v>87318</v>
          </cell>
          <cell r="T328">
            <v>2.3404806137303198</v>
          </cell>
          <cell r="V328">
            <v>6828</v>
          </cell>
          <cell r="X328">
            <v>-679.28000000000009</v>
          </cell>
          <cell r="Z328">
            <v>-40</v>
          </cell>
          <cell r="AB328">
            <v>-271.71200000000005</v>
          </cell>
          <cell r="AD328">
            <v>93195.008000000002</v>
          </cell>
          <cell r="AF328">
            <v>2.3404806137303198</v>
          </cell>
          <cell r="AH328">
            <v>6812</v>
          </cell>
          <cell r="AJ328">
            <v>-689.53</v>
          </cell>
          <cell r="AL328">
            <v>-40</v>
          </cell>
          <cell r="AN328">
            <v>-275.81199999999995</v>
          </cell>
          <cell r="AP328">
            <v>99041.665999999997</v>
          </cell>
        </row>
        <row r="329">
          <cell r="A329">
            <v>0</v>
          </cell>
          <cell r="F329" t="str">
            <v>TOTAL PROSPECT # 1, 2 AND 4</v>
          </cell>
          <cell r="H329">
            <v>35867509.560000002</v>
          </cell>
          <cell r="J329">
            <v>-71497.159999999974</v>
          </cell>
          <cell r="L329">
            <v>35796012.399999999</v>
          </cell>
          <cell r="N329">
            <v>-73473.5</v>
          </cell>
          <cell r="P329">
            <v>35722538.899999999</v>
          </cell>
          <cell r="R329">
            <v>8746432</v>
          </cell>
          <cell r="V329">
            <v>1000183</v>
          </cell>
          <cell r="X329">
            <v>-71497.159999999974</v>
          </cell>
          <cell r="AB329">
            <v>-25272.179999999997</v>
          </cell>
          <cell r="AD329">
            <v>9649845.6599999983</v>
          </cell>
          <cell r="AH329">
            <v>998177</v>
          </cell>
          <cell r="AJ329">
            <v>-73473.5</v>
          </cell>
          <cell r="AN329">
            <v>-25927.475000000002</v>
          </cell>
          <cell r="AP329">
            <v>10548621.684999999</v>
          </cell>
        </row>
        <row r="330">
          <cell r="A330">
            <v>0</v>
          </cell>
        </row>
        <row r="331">
          <cell r="A331">
            <v>0</v>
          </cell>
          <cell r="F331" t="str">
            <v>PROSPECT #3</v>
          </cell>
        </row>
        <row r="332">
          <cell r="A332" t="str">
            <v xml:space="preserve">331.00 0320         </v>
          </cell>
          <cell r="B332">
            <v>320</v>
          </cell>
          <cell r="C332" t="str">
            <v>ProdTrans</v>
          </cell>
          <cell r="D332" t="str">
            <v xml:space="preserve">331.00 0320         </v>
          </cell>
          <cell r="E332">
            <v>331</v>
          </cell>
          <cell r="F332" t="str">
            <v>Structures and Improvements</v>
          </cell>
          <cell r="H332">
            <v>333844.78000000003</v>
          </cell>
          <cell r="J332">
            <v>-915.82</v>
          </cell>
          <cell r="L332">
            <v>332928.96000000002</v>
          </cell>
          <cell r="N332">
            <v>-929.54</v>
          </cell>
          <cell r="P332">
            <v>331999.42000000004</v>
          </cell>
          <cell r="R332">
            <v>219953</v>
          </cell>
          <cell r="T332">
            <v>3.6873975888980608</v>
          </cell>
          <cell r="V332">
            <v>12293</v>
          </cell>
          <cell r="X332">
            <v>-915.82</v>
          </cell>
          <cell r="Z332">
            <v>-40</v>
          </cell>
          <cell r="AB332">
            <v>-366.32800000000003</v>
          </cell>
          <cell r="AD332">
            <v>230963.85199999998</v>
          </cell>
          <cell r="AF332">
            <v>3.6873975888980608</v>
          </cell>
          <cell r="AH332">
            <v>12259</v>
          </cell>
          <cell r="AJ332">
            <v>-929.54</v>
          </cell>
          <cell r="AL332">
            <v>-40</v>
          </cell>
          <cell r="AN332">
            <v>-371.81599999999997</v>
          </cell>
          <cell r="AP332">
            <v>241921.49599999998</v>
          </cell>
        </row>
        <row r="333">
          <cell r="A333" t="str">
            <v xml:space="preserve">332.00 0320         </v>
          </cell>
          <cell r="B333">
            <v>320</v>
          </cell>
          <cell r="C333" t="str">
            <v>ProdTrans</v>
          </cell>
          <cell r="D333" t="str">
            <v xml:space="preserve">332.00 0320         </v>
          </cell>
          <cell r="E333">
            <v>332</v>
          </cell>
          <cell r="F333" t="str">
            <v>Reservoirs, Dams and Waterways</v>
          </cell>
          <cell r="H333">
            <v>4227698.95</v>
          </cell>
          <cell r="J333">
            <v>-8432.2999999999993</v>
          </cell>
          <cell r="L333">
            <v>4219266.6500000004</v>
          </cell>
          <cell r="N333">
            <v>-8621.7000000000007</v>
          </cell>
          <cell r="P333">
            <v>4210644.95</v>
          </cell>
          <cell r="R333">
            <v>3012197</v>
          </cell>
          <cell r="T333">
            <v>4.1672952092700637</v>
          </cell>
          <cell r="V333">
            <v>176005</v>
          </cell>
          <cell r="X333">
            <v>-8432.2999999999993</v>
          </cell>
          <cell r="Z333">
            <v>-40</v>
          </cell>
          <cell r="AB333">
            <v>-3372.92</v>
          </cell>
          <cell r="AD333">
            <v>3176396.7800000003</v>
          </cell>
          <cell r="AF333">
            <v>4.1672952092700637</v>
          </cell>
          <cell r="AH333">
            <v>175650</v>
          </cell>
          <cell r="AJ333">
            <v>-8621.7000000000007</v>
          </cell>
          <cell r="AL333">
            <v>-40</v>
          </cell>
          <cell r="AN333">
            <v>-3448.68</v>
          </cell>
          <cell r="AP333">
            <v>3339976.4</v>
          </cell>
        </row>
        <row r="334">
          <cell r="A334" t="str">
            <v xml:space="preserve">333.00 0320         </v>
          </cell>
          <cell r="B334">
            <v>320</v>
          </cell>
          <cell r="C334" t="str">
            <v>ProdTrans</v>
          </cell>
          <cell r="D334" t="str">
            <v xml:space="preserve">333.00 0320         </v>
          </cell>
          <cell r="E334">
            <v>333</v>
          </cell>
          <cell r="F334" t="str">
            <v>Waterwheels, Turbines and Generators</v>
          </cell>
          <cell r="H334">
            <v>1808818.99</v>
          </cell>
          <cell r="J334">
            <v>-4789.8100000000004</v>
          </cell>
          <cell r="L334">
            <v>1804029.18</v>
          </cell>
          <cell r="N334">
            <v>-5016.3700000000008</v>
          </cell>
          <cell r="P334">
            <v>1799012.8099999998</v>
          </cell>
          <cell r="R334">
            <v>1207312</v>
          </cell>
          <cell r="T334">
            <v>5.0006939149485348</v>
          </cell>
          <cell r="V334">
            <v>90334</v>
          </cell>
          <cell r="X334">
            <v>-4789.8100000000004</v>
          </cell>
          <cell r="Z334">
            <v>-40</v>
          </cell>
          <cell r="AB334">
            <v>-1915.9240000000002</v>
          </cell>
          <cell r="AD334">
            <v>1290940.2659999998</v>
          </cell>
          <cell r="AF334">
            <v>5.0006939149485348</v>
          </cell>
          <cell r="AH334">
            <v>90089</v>
          </cell>
          <cell r="AJ334">
            <v>-5016.3700000000008</v>
          </cell>
          <cell r="AL334">
            <v>-40</v>
          </cell>
          <cell r="AN334">
            <v>-2006.5480000000005</v>
          </cell>
          <cell r="AP334">
            <v>1374006.3479999998</v>
          </cell>
        </row>
        <row r="335">
          <cell r="A335" t="str">
            <v xml:space="preserve">334.00 0320         </v>
          </cell>
          <cell r="B335">
            <v>320</v>
          </cell>
          <cell r="C335" t="str">
            <v>ProdTrans</v>
          </cell>
          <cell r="D335" t="str">
            <v xml:space="preserve">334.00 0320         </v>
          </cell>
          <cell r="E335">
            <v>334</v>
          </cell>
          <cell r="F335" t="str">
            <v>Accessory Electric Equipment</v>
          </cell>
          <cell r="H335">
            <v>477082.18</v>
          </cell>
          <cell r="J335">
            <v>-4276.26</v>
          </cell>
          <cell r="L335">
            <v>472805.92</v>
          </cell>
          <cell r="N335">
            <v>-4342.25</v>
          </cell>
          <cell r="P335">
            <v>468463.67</v>
          </cell>
          <cell r="R335">
            <v>315765</v>
          </cell>
          <cell r="T335">
            <v>5.0352227957525528</v>
          </cell>
          <cell r="V335">
            <v>23914</v>
          </cell>
          <cell r="X335">
            <v>-4276.26</v>
          </cell>
          <cell r="Z335">
            <v>-20</v>
          </cell>
          <cell r="AB335">
            <v>-855.25200000000007</v>
          </cell>
          <cell r="AD335">
            <v>334547.48800000001</v>
          </cell>
          <cell r="AF335">
            <v>5.0352227957525528</v>
          </cell>
          <cell r="AH335">
            <v>23698</v>
          </cell>
          <cell r="AJ335">
            <v>-4342.25</v>
          </cell>
          <cell r="AL335">
            <v>-20</v>
          </cell>
          <cell r="AN335">
            <v>-868.45</v>
          </cell>
          <cell r="AP335">
            <v>353034.788</v>
          </cell>
        </row>
        <row r="336">
          <cell r="A336" t="str">
            <v xml:space="preserve">335.00 0320         </v>
          </cell>
          <cell r="B336">
            <v>320</v>
          </cell>
          <cell r="C336" t="str">
            <v>ProdTrans</v>
          </cell>
          <cell r="D336" t="str">
            <v xml:space="preserve">335.00 0320         </v>
          </cell>
          <cell r="E336">
            <v>335</v>
          </cell>
          <cell r="F336" t="str">
            <v>Miscellaneous Power Plant Equipment</v>
          </cell>
          <cell r="H336">
            <v>71749.509999999995</v>
          </cell>
          <cell r="J336">
            <v>-497.6</v>
          </cell>
          <cell r="L336">
            <v>71251.909999999989</v>
          </cell>
          <cell r="N336">
            <v>-499.94999999999993</v>
          </cell>
          <cell r="P336">
            <v>70751.959999999992</v>
          </cell>
          <cell r="R336">
            <v>50472</v>
          </cell>
          <cell r="T336">
            <v>4.6891780102507932</v>
          </cell>
          <cell r="V336">
            <v>3353</v>
          </cell>
          <cell r="X336">
            <v>-497.6</v>
          </cell>
          <cell r="Z336">
            <v>-10</v>
          </cell>
          <cell r="AB336">
            <v>-49.76</v>
          </cell>
          <cell r="AD336">
            <v>53277.64</v>
          </cell>
          <cell r="AF336">
            <v>4.6891780102507932</v>
          </cell>
          <cell r="AH336">
            <v>3329</v>
          </cell>
          <cell r="AJ336">
            <v>-499.94999999999993</v>
          </cell>
          <cell r="AL336">
            <v>-10</v>
          </cell>
          <cell r="AN336">
            <v>-49.99499999999999</v>
          </cell>
          <cell r="AP336">
            <v>56056.695</v>
          </cell>
        </row>
        <row r="337">
          <cell r="A337" t="str">
            <v xml:space="preserve">336.00 0320         </v>
          </cell>
          <cell r="B337">
            <v>320</v>
          </cell>
          <cell r="C337" t="str">
            <v>ProdTrans</v>
          </cell>
          <cell r="D337" t="str">
            <v xml:space="preserve">336.00 0320         </v>
          </cell>
          <cell r="E337">
            <v>336</v>
          </cell>
          <cell r="F337" t="str">
            <v>Roads, Railroads and Bridges</v>
          </cell>
          <cell r="H337">
            <v>59360.36</v>
          </cell>
          <cell r="J337">
            <v>-215.70999999999998</v>
          </cell>
          <cell r="L337">
            <v>59144.65</v>
          </cell>
          <cell r="N337">
            <v>-218.82999999999998</v>
          </cell>
          <cell r="P337">
            <v>58925.82</v>
          </cell>
          <cell r="R337">
            <v>46897</v>
          </cell>
          <cell r="T337">
            <v>3.068823713707761</v>
          </cell>
          <cell r="V337">
            <v>1818</v>
          </cell>
          <cell r="X337">
            <v>-215.70999999999998</v>
          </cell>
          <cell r="Z337">
            <v>-40</v>
          </cell>
          <cell r="AB337">
            <v>-86.283999999999992</v>
          </cell>
          <cell r="AD337">
            <v>48413.006000000001</v>
          </cell>
          <cell r="AF337">
            <v>3.068823713707761</v>
          </cell>
          <cell r="AH337">
            <v>1812</v>
          </cell>
          <cell r="AJ337">
            <v>-218.82999999999998</v>
          </cell>
          <cell r="AL337">
            <v>-40</v>
          </cell>
          <cell r="AN337">
            <v>-87.531999999999982</v>
          </cell>
          <cell r="AP337">
            <v>49918.644</v>
          </cell>
        </row>
        <row r="338">
          <cell r="A338">
            <v>0</v>
          </cell>
          <cell r="F338" t="str">
            <v>TOTAL PROSPECT #3</v>
          </cell>
          <cell r="H338">
            <v>6978554.7700000005</v>
          </cell>
          <cell r="J338">
            <v>-19127.5</v>
          </cell>
          <cell r="L338">
            <v>6959427.2700000005</v>
          </cell>
          <cell r="N338">
            <v>-19628.640000000003</v>
          </cell>
          <cell r="P338">
            <v>6939798.6299999999</v>
          </cell>
          <cell r="R338">
            <v>4852596</v>
          </cell>
          <cell r="V338">
            <v>307717</v>
          </cell>
          <cell r="X338">
            <v>-19127.5</v>
          </cell>
          <cell r="AB338">
            <v>-6646.4680000000008</v>
          </cell>
          <cell r="AD338">
            <v>5134539.0319999997</v>
          </cell>
          <cell r="AH338">
            <v>306837</v>
          </cell>
          <cell r="AJ338">
            <v>-19628.640000000003</v>
          </cell>
          <cell r="AN338">
            <v>-6833.0209999999997</v>
          </cell>
          <cell r="AP338">
            <v>5414914.3709999993</v>
          </cell>
        </row>
        <row r="339">
          <cell r="A339">
            <v>0</v>
          </cell>
        </row>
        <row r="340">
          <cell r="A340">
            <v>0</v>
          </cell>
          <cell r="F340" t="str">
            <v>SANTA CLARA</v>
          </cell>
        </row>
        <row r="341">
          <cell r="A341" t="str">
            <v xml:space="preserve">331.00 0321         </v>
          </cell>
          <cell r="B341">
            <v>321</v>
          </cell>
          <cell r="C341" t="str">
            <v>ProdTrans</v>
          </cell>
          <cell r="D341" t="str">
            <v xml:space="preserve">331.00 0321         </v>
          </cell>
          <cell r="E341">
            <v>331</v>
          </cell>
          <cell r="F341" t="str">
            <v>Structures and Improvements</v>
          </cell>
          <cell r="H341">
            <v>179622.92</v>
          </cell>
          <cell r="J341">
            <v>-496.43999999999994</v>
          </cell>
          <cell r="L341">
            <v>179126.48</v>
          </cell>
          <cell r="N341">
            <v>-503.50999999999993</v>
          </cell>
          <cell r="P341">
            <v>178622.97</v>
          </cell>
          <cell r="R341">
            <v>107595</v>
          </cell>
          <cell r="T341">
            <v>3.2366747397230333</v>
          </cell>
          <cell r="V341">
            <v>5806</v>
          </cell>
          <cell r="X341">
            <v>-496.43999999999994</v>
          </cell>
          <cell r="Z341">
            <v>-40</v>
          </cell>
          <cell r="AB341">
            <v>-198.57599999999999</v>
          </cell>
          <cell r="AD341">
            <v>112705.984</v>
          </cell>
          <cell r="AF341">
            <v>3.2366747397230333</v>
          </cell>
          <cell r="AH341">
            <v>5790</v>
          </cell>
          <cell r="AJ341">
            <v>-503.50999999999993</v>
          </cell>
          <cell r="AL341">
            <v>-40</v>
          </cell>
          <cell r="AN341">
            <v>-201.40399999999997</v>
          </cell>
          <cell r="AP341">
            <v>117791.07</v>
          </cell>
        </row>
        <row r="342">
          <cell r="A342" t="str">
            <v xml:space="preserve">332.00 0321         </v>
          </cell>
          <cell r="B342">
            <v>321</v>
          </cell>
          <cell r="C342" t="str">
            <v>ProdTrans</v>
          </cell>
          <cell r="D342" t="str">
            <v xml:space="preserve">332.00 0321         </v>
          </cell>
          <cell r="E342">
            <v>332</v>
          </cell>
          <cell r="F342" t="str">
            <v>Reservoirs, Dams and Waterways</v>
          </cell>
          <cell r="H342">
            <v>1139630.56</v>
          </cell>
          <cell r="J342">
            <v>-2897.5699999999993</v>
          </cell>
          <cell r="L342">
            <v>1136732.99</v>
          </cell>
          <cell r="N342">
            <v>-2958.56</v>
          </cell>
          <cell r="P342">
            <v>1133774.43</v>
          </cell>
          <cell r="R342">
            <v>693752</v>
          </cell>
          <cell r="T342">
            <v>3.1537986664156676</v>
          </cell>
          <cell r="V342">
            <v>35896</v>
          </cell>
          <cell r="X342">
            <v>-2897.5699999999993</v>
          </cell>
          <cell r="Z342">
            <v>-40</v>
          </cell>
          <cell r="AB342">
            <v>-1159.0279999999998</v>
          </cell>
          <cell r="AD342">
            <v>725591.402</v>
          </cell>
          <cell r="AF342">
            <v>3.1537986664156676</v>
          </cell>
          <cell r="AH342">
            <v>35804</v>
          </cell>
          <cell r="AJ342">
            <v>-2958.56</v>
          </cell>
          <cell r="AL342">
            <v>-40</v>
          </cell>
          <cell r="AN342">
            <v>-1183.424</v>
          </cell>
          <cell r="AP342">
            <v>757253.41799999995</v>
          </cell>
        </row>
        <row r="343">
          <cell r="A343" t="str">
            <v xml:space="preserve">333.00 0321         </v>
          </cell>
          <cell r="B343">
            <v>321</v>
          </cell>
          <cell r="C343" t="str">
            <v>ProdTrans</v>
          </cell>
          <cell r="D343" t="str">
            <v xml:space="preserve">333.00 0321         </v>
          </cell>
          <cell r="E343">
            <v>333</v>
          </cell>
          <cell r="F343" t="str">
            <v>Waterwheels, Turbines and Generators</v>
          </cell>
          <cell r="H343">
            <v>464354.77</v>
          </cell>
          <cell r="J343">
            <v>-1726.46</v>
          </cell>
          <cell r="L343">
            <v>462628.31</v>
          </cell>
          <cell r="N343">
            <v>-1785.4800000000002</v>
          </cell>
          <cell r="P343">
            <v>460842.83</v>
          </cell>
          <cell r="R343">
            <v>293532</v>
          </cell>
          <cell r="T343">
            <v>3.7982586229006743</v>
          </cell>
          <cell r="V343">
            <v>17605</v>
          </cell>
          <cell r="X343">
            <v>-1726.46</v>
          </cell>
          <cell r="Z343">
            <v>-40</v>
          </cell>
          <cell r="AB343">
            <v>-690.58399999999995</v>
          </cell>
          <cell r="AD343">
            <v>308719.95600000001</v>
          </cell>
          <cell r="AF343">
            <v>3.7982586229006743</v>
          </cell>
          <cell r="AH343">
            <v>17538</v>
          </cell>
          <cell r="AJ343">
            <v>-1785.4800000000002</v>
          </cell>
          <cell r="AL343">
            <v>-40</v>
          </cell>
          <cell r="AN343">
            <v>-714.19200000000012</v>
          </cell>
          <cell r="AP343">
            <v>323758.28400000004</v>
          </cell>
        </row>
        <row r="344">
          <cell r="A344" t="str">
            <v xml:space="preserve">334.00 0321         </v>
          </cell>
          <cell r="B344">
            <v>321</v>
          </cell>
          <cell r="C344" t="str">
            <v>ProdTrans</v>
          </cell>
          <cell r="D344" t="str">
            <v xml:space="preserve">334.00 0321         </v>
          </cell>
          <cell r="E344">
            <v>334</v>
          </cell>
          <cell r="F344" t="str">
            <v>Accessory Electric Equipment</v>
          </cell>
          <cell r="H344">
            <v>692175.17</v>
          </cell>
          <cell r="J344">
            <v>-5786.5499999999993</v>
          </cell>
          <cell r="L344">
            <v>686388.62</v>
          </cell>
          <cell r="N344">
            <v>-5922.0099999999993</v>
          </cell>
          <cell r="P344">
            <v>680466.61</v>
          </cell>
          <cell r="R344">
            <v>386516</v>
          </cell>
          <cell r="T344">
            <v>4.5368111393682522</v>
          </cell>
          <cell r="V344">
            <v>31271</v>
          </cell>
          <cell r="X344">
            <v>-5786.5499999999993</v>
          </cell>
          <cell r="Z344">
            <v>-20</v>
          </cell>
          <cell r="AB344">
            <v>-1157.31</v>
          </cell>
          <cell r="AD344">
            <v>410843.14</v>
          </cell>
          <cell r="AF344">
            <v>4.5368111393682522</v>
          </cell>
          <cell r="AH344">
            <v>31006</v>
          </cell>
          <cell r="AJ344">
            <v>-5922.0099999999993</v>
          </cell>
          <cell r="AL344">
            <v>-20</v>
          </cell>
          <cell r="AN344">
            <v>-1184.4019999999998</v>
          </cell>
          <cell r="AP344">
            <v>434742.728</v>
          </cell>
        </row>
        <row r="345">
          <cell r="A345" t="str">
            <v xml:space="preserve">335.00 0321         </v>
          </cell>
          <cell r="B345">
            <v>321</v>
          </cell>
          <cell r="C345" t="str">
            <v>ProdTrans</v>
          </cell>
          <cell r="D345" t="str">
            <v xml:space="preserve">335.00 0321         </v>
          </cell>
          <cell r="E345">
            <v>335</v>
          </cell>
          <cell r="F345" t="str">
            <v>Miscellaneous Power Plant Equipment</v>
          </cell>
          <cell r="H345">
            <v>7952.48</v>
          </cell>
          <cell r="J345">
            <v>-65.81</v>
          </cell>
          <cell r="L345">
            <v>7886.6699999999992</v>
          </cell>
          <cell r="N345">
            <v>-66.02</v>
          </cell>
          <cell r="P345">
            <v>7820.6499999999987</v>
          </cell>
          <cell r="R345">
            <v>5558</v>
          </cell>
          <cell r="T345">
            <v>3.5502650046621191</v>
          </cell>
          <cell r="V345">
            <v>281</v>
          </cell>
          <cell r="X345">
            <v>-65.81</v>
          </cell>
          <cell r="Z345">
            <v>-10</v>
          </cell>
          <cell r="AB345">
            <v>-6.5810000000000004</v>
          </cell>
          <cell r="AD345">
            <v>5766.6089999999995</v>
          </cell>
          <cell r="AF345">
            <v>3.5502650046621191</v>
          </cell>
          <cell r="AH345">
            <v>279</v>
          </cell>
          <cell r="AJ345">
            <v>-66.02</v>
          </cell>
          <cell r="AL345">
            <v>-10</v>
          </cell>
          <cell r="AN345">
            <v>-6.6019999999999994</v>
          </cell>
          <cell r="AP345">
            <v>5972.9869999999992</v>
          </cell>
        </row>
        <row r="346">
          <cell r="A346" t="str">
            <v xml:space="preserve">336.00 0321         </v>
          </cell>
          <cell r="B346">
            <v>321</v>
          </cell>
          <cell r="C346" t="str">
            <v>ProdTrans</v>
          </cell>
          <cell r="D346" t="str">
            <v xml:space="preserve">336.00 0321         </v>
          </cell>
          <cell r="E346">
            <v>336</v>
          </cell>
          <cell r="F346" t="str">
            <v>Roads, Railroads and Bridges</v>
          </cell>
          <cell r="H346">
            <v>2720.37</v>
          </cell>
          <cell r="J346">
            <v>-18.16</v>
          </cell>
          <cell r="L346">
            <v>2702.21</v>
          </cell>
          <cell r="N346">
            <v>-18.439999999999998</v>
          </cell>
          <cell r="P346">
            <v>2683.77</v>
          </cell>
          <cell r="R346">
            <v>2341</v>
          </cell>
          <cell r="T346">
            <v>2.2122358127674295</v>
          </cell>
          <cell r="V346">
            <v>60</v>
          </cell>
          <cell r="X346">
            <v>-18.16</v>
          </cell>
          <cell r="Z346">
            <v>-40</v>
          </cell>
          <cell r="AB346">
            <v>-7.2639999999999993</v>
          </cell>
          <cell r="AD346">
            <v>2375.576</v>
          </cell>
          <cell r="AF346">
            <v>2.2122358127674295</v>
          </cell>
          <cell r="AH346">
            <v>60</v>
          </cell>
          <cell r="AJ346">
            <v>-18.439999999999998</v>
          </cell>
          <cell r="AL346">
            <v>-40</v>
          </cell>
          <cell r="AN346">
            <v>-7.3759999999999994</v>
          </cell>
          <cell r="AP346">
            <v>2409.7599999999998</v>
          </cell>
        </row>
        <row r="347">
          <cell r="A347">
            <v>0</v>
          </cell>
          <cell r="F347" t="str">
            <v>TOTAL SANTA CLARA</v>
          </cell>
          <cell r="H347">
            <v>2486456.27</v>
          </cell>
          <cell r="J347">
            <v>-10990.989999999998</v>
          </cell>
          <cell r="L347">
            <v>2475465.2799999998</v>
          </cell>
          <cell r="N347">
            <v>-11254.02</v>
          </cell>
          <cell r="P347">
            <v>2464211.2599999998</v>
          </cell>
          <cell r="R347">
            <v>1489294</v>
          </cell>
          <cell r="V347">
            <v>90919</v>
          </cell>
          <cell r="X347">
            <v>-10990.989999999998</v>
          </cell>
          <cell r="AB347">
            <v>-3219.3429999999998</v>
          </cell>
          <cell r="AD347">
            <v>1566002.6669999997</v>
          </cell>
          <cell r="AH347">
            <v>90477</v>
          </cell>
          <cell r="AJ347">
            <v>-11254.02</v>
          </cell>
          <cell r="AN347">
            <v>-3297.3999999999996</v>
          </cell>
          <cell r="AP347">
            <v>1641928.247</v>
          </cell>
        </row>
        <row r="348">
          <cell r="A348">
            <v>0</v>
          </cell>
        </row>
        <row r="349">
          <cell r="A349">
            <v>0</v>
          </cell>
          <cell r="F349" t="str">
            <v>STAIRS</v>
          </cell>
        </row>
        <row r="350">
          <cell r="A350" t="str">
            <v xml:space="preserve">331.00 0323         </v>
          </cell>
          <cell r="B350">
            <v>323</v>
          </cell>
          <cell r="C350" t="str">
            <v>ProdTrans</v>
          </cell>
          <cell r="D350" t="str">
            <v xml:space="preserve">331.00 0323         </v>
          </cell>
          <cell r="E350">
            <v>331</v>
          </cell>
          <cell r="F350" t="str">
            <v>Structures and Improvements</v>
          </cell>
          <cell r="H350">
            <v>181021.2</v>
          </cell>
          <cell r="J350">
            <v>-663.03000000000009</v>
          </cell>
          <cell r="L350">
            <v>180358.17</v>
          </cell>
          <cell r="N350">
            <v>-670.69999999999982</v>
          </cell>
          <cell r="P350">
            <v>179687.47</v>
          </cell>
          <cell r="R350">
            <v>107359</v>
          </cell>
          <cell r="T350">
            <v>2.3822959785597555</v>
          </cell>
          <cell r="V350">
            <v>4305</v>
          </cell>
          <cell r="X350">
            <v>-663.03000000000009</v>
          </cell>
          <cell r="Z350">
            <v>-40</v>
          </cell>
          <cell r="AB350">
            <v>-265.21200000000005</v>
          </cell>
          <cell r="AD350">
            <v>110735.758</v>
          </cell>
          <cell r="AF350">
            <v>2.3822959785597555</v>
          </cell>
          <cell r="AH350">
            <v>4289</v>
          </cell>
          <cell r="AJ350">
            <v>-670.69999999999982</v>
          </cell>
          <cell r="AL350">
            <v>-40</v>
          </cell>
          <cell r="AN350">
            <v>-268.27999999999992</v>
          </cell>
          <cell r="AP350">
            <v>114085.77800000001</v>
          </cell>
        </row>
        <row r="351">
          <cell r="A351" t="str">
            <v xml:space="preserve">332.00 0323         </v>
          </cell>
          <cell r="B351">
            <v>323</v>
          </cell>
          <cell r="C351" t="str">
            <v>ProdTrans</v>
          </cell>
          <cell r="D351" t="str">
            <v xml:space="preserve">332.00 0323         </v>
          </cell>
          <cell r="E351">
            <v>332</v>
          </cell>
          <cell r="F351" t="str">
            <v>Reservoirs, Dams and Waterways</v>
          </cell>
          <cell r="H351">
            <v>741496.91</v>
          </cell>
          <cell r="J351">
            <v>-2020.9699999999998</v>
          </cell>
          <cell r="L351">
            <v>739475.94000000006</v>
          </cell>
          <cell r="N351">
            <v>-2052.3200000000002</v>
          </cell>
          <cell r="P351">
            <v>737423.62000000011</v>
          </cell>
          <cell r="R351">
            <v>286792</v>
          </cell>
          <cell r="T351">
            <v>2.1093229467580783</v>
          </cell>
          <cell r="V351">
            <v>15619</v>
          </cell>
          <cell r="X351">
            <v>-2020.9699999999998</v>
          </cell>
          <cell r="Z351">
            <v>-40</v>
          </cell>
          <cell r="AB351">
            <v>-808.38799999999992</v>
          </cell>
          <cell r="AD351">
            <v>299581.64200000005</v>
          </cell>
          <cell r="AF351">
            <v>2.1093229467580783</v>
          </cell>
          <cell r="AH351">
            <v>15576</v>
          </cell>
          <cell r="AJ351">
            <v>-2052.3200000000002</v>
          </cell>
          <cell r="AL351">
            <v>-40</v>
          </cell>
          <cell r="AN351">
            <v>-820.928</v>
          </cell>
          <cell r="AP351">
            <v>312284.39400000003</v>
          </cell>
        </row>
        <row r="352">
          <cell r="A352" t="str">
            <v xml:space="preserve">333.00 0323         </v>
          </cell>
          <cell r="B352">
            <v>323</v>
          </cell>
          <cell r="C352" t="str">
            <v>ProdTrans</v>
          </cell>
          <cell r="D352" t="str">
            <v xml:space="preserve">333.00 0323         </v>
          </cell>
          <cell r="E352">
            <v>333</v>
          </cell>
          <cell r="F352" t="str">
            <v>Waterwheels, Turbines and Generators</v>
          </cell>
          <cell r="H352">
            <v>518170.82</v>
          </cell>
          <cell r="J352">
            <v>-1869.77</v>
          </cell>
          <cell r="L352">
            <v>516301.05</v>
          </cell>
          <cell r="N352">
            <v>-1934.5</v>
          </cell>
          <cell r="P352">
            <v>514366.55</v>
          </cell>
          <cell r="R352">
            <v>289650</v>
          </cell>
          <cell r="T352">
            <v>3.0713541951553065</v>
          </cell>
          <cell r="V352">
            <v>15886</v>
          </cell>
          <cell r="X352">
            <v>-1869.77</v>
          </cell>
          <cell r="Z352">
            <v>-40</v>
          </cell>
          <cell r="AB352">
            <v>-747.90800000000002</v>
          </cell>
          <cell r="AD352">
            <v>302918.32199999999</v>
          </cell>
          <cell r="AF352">
            <v>3.0713541951553065</v>
          </cell>
          <cell r="AH352">
            <v>15828</v>
          </cell>
          <cell r="AJ352">
            <v>-1934.5</v>
          </cell>
          <cell r="AL352">
            <v>-40</v>
          </cell>
          <cell r="AN352">
            <v>-773.8</v>
          </cell>
          <cell r="AP352">
            <v>316038.022</v>
          </cell>
        </row>
        <row r="353">
          <cell r="A353" t="str">
            <v xml:space="preserve">334.00 0323         </v>
          </cell>
          <cell r="B353">
            <v>323</v>
          </cell>
          <cell r="C353" t="str">
            <v>ProdTrans</v>
          </cell>
          <cell r="D353" t="str">
            <v xml:space="preserve">334.00 0323         </v>
          </cell>
          <cell r="E353">
            <v>334</v>
          </cell>
          <cell r="F353" t="str">
            <v>Accessory Electric Equipment</v>
          </cell>
          <cell r="H353">
            <v>178031.46</v>
          </cell>
          <cell r="J353">
            <v>-1714.6499999999996</v>
          </cell>
          <cell r="L353">
            <v>176316.81</v>
          </cell>
          <cell r="N353">
            <v>-1740.6399999999999</v>
          </cell>
          <cell r="P353">
            <v>174576.16999999998</v>
          </cell>
          <cell r="R353">
            <v>95941</v>
          </cell>
          <cell r="T353">
            <v>3.0653727802892528</v>
          </cell>
          <cell r="V353">
            <v>5431</v>
          </cell>
          <cell r="X353">
            <v>-1714.6499999999996</v>
          </cell>
          <cell r="Z353">
            <v>-20</v>
          </cell>
          <cell r="AB353">
            <v>-342.92999999999995</v>
          </cell>
          <cell r="AD353">
            <v>99314.420000000013</v>
          </cell>
          <cell r="AF353">
            <v>3.0653727802892528</v>
          </cell>
          <cell r="AH353">
            <v>5378</v>
          </cell>
          <cell r="AJ353">
            <v>-1740.6399999999999</v>
          </cell>
          <cell r="AL353">
            <v>-20</v>
          </cell>
          <cell r="AN353">
            <v>-348.12799999999993</v>
          </cell>
          <cell r="AP353">
            <v>102603.65200000002</v>
          </cell>
        </row>
        <row r="354">
          <cell r="A354" t="str">
            <v xml:space="preserve">336.00 0323         </v>
          </cell>
          <cell r="B354">
            <v>323</v>
          </cell>
          <cell r="C354" t="str">
            <v>ProdTrans</v>
          </cell>
          <cell r="D354" t="str">
            <v xml:space="preserve">336.00 0323         </v>
          </cell>
          <cell r="E354">
            <v>336</v>
          </cell>
          <cell r="F354" t="str">
            <v>Roads, Railroads and Bridges</v>
          </cell>
          <cell r="H354">
            <v>5509.26</v>
          </cell>
          <cell r="J354">
            <v>-8.15</v>
          </cell>
          <cell r="L354">
            <v>5501.1100000000006</v>
          </cell>
          <cell r="N354">
            <v>-8.2799999999999994</v>
          </cell>
          <cell r="P354">
            <v>5492.8300000000008</v>
          </cell>
          <cell r="R354">
            <v>150</v>
          </cell>
          <cell r="T354">
            <v>6.78</v>
          </cell>
          <cell r="V354">
            <v>373</v>
          </cell>
          <cell r="X354">
            <v>-8.15</v>
          </cell>
          <cell r="Z354">
            <v>-40</v>
          </cell>
          <cell r="AB354">
            <v>-3.26</v>
          </cell>
          <cell r="AD354">
            <v>511.59000000000003</v>
          </cell>
          <cell r="AF354">
            <v>6.78</v>
          </cell>
          <cell r="AH354">
            <v>373</v>
          </cell>
          <cell r="AJ354">
            <v>-8.2799999999999994</v>
          </cell>
          <cell r="AL354">
            <v>-40</v>
          </cell>
          <cell r="AN354">
            <v>-3.3119999999999998</v>
          </cell>
          <cell r="AP354">
            <v>872.99800000000005</v>
          </cell>
        </row>
        <row r="355">
          <cell r="A355">
            <v>0</v>
          </cell>
          <cell r="F355" t="str">
            <v>TOTAL STAIRS</v>
          </cell>
          <cell r="H355">
            <v>1624229.6500000001</v>
          </cell>
          <cell r="J355">
            <v>-6276.57</v>
          </cell>
          <cell r="L355">
            <v>1617953.0800000003</v>
          </cell>
          <cell r="N355">
            <v>-6406.44</v>
          </cell>
          <cell r="P355">
            <v>1611546.6400000001</v>
          </cell>
          <cell r="R355">
            <v>779892</v>
          </cell>
          <cell r="V355">
            <v>41614</v>
          </cell>
          <cell r="X355">
            <v>-6276.57</v>
          </cell>
          <cell r="AB355">
            <v>-2167.6979999999999</v>
          </cell>
          <cell r="AD355">
            <v>813061.73200000008</v>
          </cell>
          <cell r="AH355">
            <v>41444</v>
          </cell>
          <cell r="AJ355">
            <v>-6406.44</v>
          </cell>
          <cell r="AN355">
            <v>-2214.4479999999994</v>
          </cell>
          <cell r="AP355">
            <v>845884.84400000004</v>
          </cell>
        </row>
        <row r="356">
          <cell r="A356">
            <v>0</v>
          </cell>
        </row>
        <row r="357">
          <cell r="A357">
            <v>0</v>
          </cell>
          <cell r="F357" t="str">
            <v>SWIFT</v>
          </cell>
        </row>
        <row r="358">
          <cell r="A358" t="str">
            <v xml:space="preserve">330.20 0324         </v>
          </cell>
          <cell r="B358">
            <v>324</v>
          </cell>
          <cell r="C358" t="str">
            <v>ProdTrans</v>
          </cell>
          <cell r="D358" t="str">
            <v xml:space="preserve">330.20 0324         </v>
          </cell>
          <cell r="E358">
            <v>330.2</v>
          </cell>
          <cell r="F358" t="str">
            <v>Land Rights</v>
          </cell>
          <cell r="H358">
            <v>6277412.5899999999</v>
          </cell>
          <cell r="J358">
            <v>0</v>
          </cell>
          <cell r="L358">
            <v>6277412.5899999999</v>
          </cell>
          <cell r="N358">
            <v>0</v>
          </cell>
          <cell r="P358">
            <v>6277412.5899999999</v>
          </cell>
          <cell r="R358">
            <v>3814009</v>
          </cell>
          <cell r="T358">
            <v>1.0719837933237786</v>
          </cell>
          <cell r="V358">
            <v>67293</v>
          </cell>
          <cell r="X358">
            <v>0</v>
          </cell>
          <cell r="Z358">
            <v>0</v>
          </cell>
          <cell r="AB358">
            <v>0</v>
          </cell>
          <cell r="AD358">
            <v>3881302</v>
          </cell>
          <cell r="AF358">
            <v>1.0719837933237786</v>
          </cell>
          <cell r="AH358">
            <v>67293</v>
          </cell>
          <cell r="AJ358">
            <v>0</v>
          </cell>
          <cell r="AL358">
            <v>0</v>
          </cell>
          <cell r="AN358">
            <v>0</v>
          </cell>
          <cell r="AP358">
            <v>3948595</v>
          </cell>
        </row>
        <row r="359">
          <cell r="A359" t="str">
            <v xml:space="preserve">330.50 0324         </v>
          </cell>
          <cell r="B359">
            <v>324</v>
          </cell>
          <cell r="C359" t="str">
            <v>ProdTrans</v>
          </cell>
          <cell r="D359" t="str">
            <v xml:space="preserve">330.50 0324         </v>
          </cell>
          <cell r="E359">
            <v>330.5</v>
          </cell>
          <cell r="F359" t="str">
            <v>Fish/Wildlife</v>
          </cell>
          <cell r="H359">
            <v>97228.11</v>
          </cell>
          <cell r="J359">
            <v>0</v>
          </cell>
          <cell r="L359">
            <v>97228.11</v>
          </cell>
          <cell r="N359">
            <v>0</v>
          </cell>
          <cell r="P359">
            <v>97228.11</v>
          </cell>
          <cell r="R359">
            <v>58300</v>
          </cell>
          <cell r="T359">
            <v>1.0958263051795778</v>
          </cell>
          <cell r="V359">
            <v>1065</v>
          </cell>
          <cell r="X359">
            <v>0</v>
          </cell>
          <cell r="Z359">
            <v>0</v>
          </cell>
          <cell r="AB359">
            <v>0</v>
          </cell>
          <cell r="AD359">
            <v>59365</v>
          </cell>
          <cell r="AF359">
            <v>1.0958263051795778</v>
          </cell>
          <cell r="AH359">
            <v>1065</v>
          </cell>
          <cell r="AJ359">
            <v>0</v>
          </cell>
          <cell r="AL359">
            <v>0</v>
          </cell>
          <cell r="AN359">
            <v>0</v>
          </cell>
          <cell r="AP359">
            <v>60430</v>
          </cell>
        </row>
        <row r="360">
          <cell r="A360" t="str">
            <v xml:space="preserve">331.00 0324         </v>
          </cell>
          <cell r="B360">
            <v>324</v>
          </cell>
          <cell r="C360" t="str">
            <v>ProdTrans</v>
          </cell>
          <cell r="D360" t="str">
            <v xml:space="preserve">331.00 0324         </v>
          </cell>
          <cell r="E360">
            <v>331</v>
          </cell>
          <cell r="F360" t="str">
            <v>Structures and Improvements</v>
          </cell>
          <cell r="H360">
            <v>31933471.09</v>
          </cell>
          <cell r="J360">
            <v>-55503.16</v>
          </cell>
          <cell r="L360">
            <v>31877967.93</v>
          </cell>
          <cell r="N360">
            <v>-56360.459999999992</v>
          </cell>
          <cell r="P360">
            <v>31821607.469999999</v>
          </cell>
          <cell r="R360">
            <v>3459580</v>
          </cell>
          <cell r="T360">
            <v>1.4742686326654102</v>
          </cell>
          <cell r="V360">
            <v>470376</v>
          </cell>
          <cell r="X360">
            <v>-55503.16</v>
          </cell>
          <cell r="Z360">
            <v>-40</v>
          </cell>
          <cell r="AB360">
            <v>-22201.264000000003</v>
          </cell>
          <cell r="AD360">
            <v>3852251.5759999999</v>
          </cell>
          <cell r="AF360">
            <v>1.4742686326654102</v>
          </cell>
          <cell r="AH360">
            <v>469551</v>
          </cell>
          <cell r="AJ360">
            <v>-56360.459999999992</v>
          </cell>
          <cell r="AL360">
            <v>-40</v>
          </cell>
          <cell r="AN360">
            <v>-22544.183999999994</v>
          </cell>
          <cell r="AP360">
            <v>4242897.9319999991</v>
          </cell>
        </row>
        <row r="361">
          <cell r="A361" t="str">
            <v xml:space="preserve">332.00 0324         </v>
          </cell>
          <cell r="B361">
            <v>324</v>
          </cell>
          <cell r="C361" t="str">
            <v>ProdTrans</v>
          </cell>
          <cell r="D361" t="str">
            <v xml:space="preserve">332.00 0324         </v>
          </cell>
          <cell r="E361">
            <v>332</v>
          </cell>
          <cell r="F361" t="str">
            <v>Reservoirs, Dams and Waterways</v>
          </cell>
          <cell r="H361">
            <v>42715636.799999997</v>
          </cell>
          <cell r="J361">
            <v>-121444.45000000001</v>
          </cell>
          <cell r="L361">
            <v>42594192.349999994</v>
          </cell>
          <cell r="N361">
            <v>-123975.87000000001</v>
          </cell>
          <cell r="P361">
            <v>42470216.479999997</v>
          </cell>
          <cell r="R361">
            <v>23624104</v>
          </cell>
          <cell r="T361">
            <v>1.1749269405278118</v>
          </cell>
          <cell r="V361">
            <v>501164</v>
          </cell>
          <cell r="X361">
            <v>-121444.45000000001</v>
          </cell>
          <cell r="Z361">
            <v>-40</v>
          </cell>
          <cell r="AB361">
            <v>-48577.78</v>
          </cell>
          <cell r="AD361">
            <v>23955245.77</v>
          </cell>
          <cell r="AF361">
            <v>1.1749269405278118</v>
          </cell>
          <cell r="AH361">
            <v>499722</v>
          </cell>
          <cell r="AJ361">
            <v>-123975.87000000001</v>
          </cell>
          <cell r="AL361">
            <v>-40</v>
          </cell>
          <cell r="AN361">
            <v>-49590.348000000005</v>
          </cell>
          <cell r="AP361">
            <v>24281401.551999997</v>
          </cell>
        </row>
        <row r="362">
          <cell r="A362" t="str">
            <v xml:space="preserve">333.00 0324         </v>
          </cell>
          <cell r="B362">
            <v>324</v>
          </cell>
          <cell r="C362" t="str">
            <v>ProdTrans</v>
          </cell>
          <cell r="D362" t="str">
            <v xml:space="preserve">333.00 0324         </v>
          </cell>
          <cell r="E362">
            <v>333</v>
          </cell>
          <cell r="F362" t="str">
            <v>Waterwheels, Turbines and Generators</v>
          </cell>
          <cell r="H362">
            <v>11938274.49</v>
          </cell>
          <cell r="J362">
            <v>-83704.10000000002</v>
          </cell>
          <cell r="L362">
            <v>11854570.390000001</v>
          </cell>
          <cell r="N362">
            <v>-85433.10000000002</v>
          </cell>
          <cell r="P362">
            <v>11769137.290000001</v>
          </cell>
          <cell r="R362">
            <v>6301538</v>
          </cell>
          <cell r="T362">
            <v>1.48038204500972</v>
          </cell>
          <cell r="V362">
            <v>176113</v>
          </cell>
          <cell r="X362">
            <v>-83704.10000000002</v>
          </cell>
          <cell r="Z362">
            <v>-40</v>
          </cell>
          <cell r="AB362">
            <v>-33481.640000000007</v>
          </cell>
          <cell r="AD362">
            <v>6360465.2600000007</v>
          </cell>
          <cell r="AF362">
            <v>1.48038204500972</v>
          </cell>
          <cell r="AH362">
            <v>174861</v>
          </cell>
          <cell r="AJ362">
            <v>-85433.10000000002</v>
          </cell>
          <cell r="AL362">
            <v>-40</v>
          </cell>
          <cell r="AN362">
            <v>-34173.240000000013</v>
          </cell>
          <cell r="AP362">
            <v>6415719.9200000009</v>
          </cell>
        </row>
        <row r="363">
          <cell r="A363" t="str">
            <v xml:space="preserve">334.00 0324         </v>
          </cell>
          <cell r="B363">
            <v>324</v>
          </cell>
          <cell r="C363" t="str">
            <v>ProdTrans</v>
          </cell>
          <cell r="D363" t="str">
            <v xml:space="preserve">334.00 0324         </v>
          </cell>
          <cell r="E363">
            <v>334</v>
          </cell>
          <cell r="F363" t="str">
            <v>Accessory Electric Equipment</v>
          </cell>
          <cell r="H363">
            <v>4434336.04</v>
          </cell>
          <cell r="J363">
            <v>-32082.47</v>
          </cell>
          <cell r="L363">
            <v>4402253.57</v>
          </cell>
          <cell r="N363">
            <v>-33419.829999999994</v>
          </cell>
          <cell r="P363">
            <v>4368833.74</v>
          </cell>
          <cell r="R363">
            <v>1066585</v>
          </cell>
          <cell r="T363">
            <v>2.2706072578975851</v>
          </cell>
          <cell r="V363">
            <v>100322</v>
          </cell>
          <cell r="X363">
            <v>-32082.47</v>
          </cell>
          <cell r="Z363">
            <v>-20</v>
          </cell>
          <cell r="AB363">
            <v>-6416.4940000000006</v>
          </cell>
          <cell r="AD363">
            <v>1128408.0360000001</v>
          </cell>
          <cell r="AF363">
            <v>2.2706072578975851</v>
          </cell>
          <cell r="AH363">
            <v>99578</v>
          </cell>
          <cell r="AJ363">
            <v>-33419.829999999994</v>
          </cell>
          <cell r="AL363">
            <v>-20</v>
          </cell>
          <cell r="AN363">
            <v>-6683.9659999999985</v>
          </cell>
          <cell r="AP363">
            <v>1187882.24</v>
          </cell>
        </row>
        <row r="364">
          <cell r="A364" t="str">
            <v xml:space="preserve">335.00 0324         </v>
          </cell>
          <cell r="B364">
            <v>324</v>
          </cell>
          <cell r="C364" t="str">
            <v>ProdTrans</v>
          </cell>
          <cell r="D364" t="str">
            <v xml:space="preserve">335.00 0324         </v>
          </cell>
          <cell r="E364">
            <v>335</v>
          </cell>
          <cell r="F364" t="str">
            <v>Miscellaneous Power Plant Equipment</v>
          </cell>
          <cell r="H364">
            <v>417281.14</v>
          </cell>
          <cell r="J364">
            <v>-4030.86</v>
          </cell>
          <cell r="L364">
            <v>413250.28</v>
          </cell>
          <cell r="N364">
            <v>-4060.16</v>
          </cell>
          <cell r="P364">
            <v>409190.12000000005</v>
          </cell>
          <cell r="R364">
            <v>226727</v>
          </cell>
          <cell r="T364">
            <v>1.3024731063465662</v>
          </cell>
          <cell r="V364">
            <v>5409</v>
          </cell>
          <cell r="X364">
            <v>-4030.86</v>
          </cell>
          <cell r="Z364">
            <v>-10</v>
          </cell>
          <cell r="AB364">
            <v>-403.08600000000001</v>
          </cell>
          <cell r="AD364">
            <v>227702.054</v>
          </cell>
          <cell r="AF364">
            <v>1.3024731063465662</v>
          </cell>
          <cell r="AH364">
            <v>5356</v>
          </cell>
          <cell r="AJ364">
            <v>-4060.16</v>
          </cell>
          <cell r="AL364">
            <v>-10</v>
          </cell>
          <cell r="AN364">
            <v>-406.01599999999996</v>
          </cell>
          <cell r="AP364">
            <v>228591.878</v>
          </cell>
        </row>
        <row r="365">
          <cell r="A365" t="str">
            <v xml:space="preserve">336.00 0324         </v>
          </cell>
          <cell r="B365">
            <v>324</v>
          </cell>
          <cell r="C365" t="str">
            <v>ProdTrans</v>
          </cell>
          <cell r="D365" t="str">
            <v xml:space="preserve">336.00 0324         </v>
          </cell>
          <cell r="E365">
            <v>336</v>
          </cell>
          <cell r="F365" t="str">
            <v>Roads, Railroads and Bridges</v>
          </cell>
          <cell r="H365">
            <v>1012079.37</v>
          </cell>
          <cell r="J365">
            <v>-1855.46</v>
          </cell>
          <cell r="L365">
            <v>1010223.91</v>
          </cell>
          <cell r="N365">
            <v>-1885.0000000000002</v>
          </cell>
          <cell r="P365">
            <v>1008338.91</v>
          </cell>
          <cell r="R365">
            <v>189209</v>
          </cell>
          <cell r="T365">
            <v>1.7602557518090929</v>
          </cell>
          <cell r="V365">
            <v>17799</v>
          </cell>
          <cell r="X365">
            <v>-1855.46</v>
          </cell>
          <cell r="Z365">
            <v>-40</v>
          </cell>
          <cell r="AB365">
            <v>-742.18399999999997</v>
          </cell>
          <cell r="AD365">
            <v>204410.356</v>
          </cell>
          <cell r="AF365">
            <v>1.7602557518090929</v>
          </cell>
          <cell r="AH365">
            <v>17766</v>
          </cell>
          <cell r="AJ365">
            <v>-1885.0000000000002</v>
          </cell>
          <cell r="AL365">
            <v>-40</v>
          </cell>
          <cell r="AN365">
            <v>-754.00000000000011</v>
          </cell>
          <cell r="AP365">
            <v>219537.356</v>
          </cell>
        </row>
        <row r="366">
          <cell r="A366">
            <v>0</v>
          </cell>
          <cell r="F366" t="str">
            <v>TOTAL SWIFT</v>
          </cell>
          <cell r="H366">
            <v>98825719.63000001</v>
          </cell>
          <cell r="J366">
            <v>-298620.50000000006</v>
          </cell>
          <cell r="L366">
            <v>98527099.129999995</v>
          </cell>
          <cell r="N366">
            <v>-305134.42000000004</v>
          </cell>
          <cell r="P366">
            <v>98221964.710000008</v>
          </cell>
          <cell r="R366">
            <v>38740052</v>
          </cell>
          <cell r="V366">
            <v>1339541</v>
          </cell>
          <cell r="X366">
            <v>-298620.50000000006</v>
          </cell>
          <cell r="AB366">
            <v>-111822.448</v>
          </cell>
          <cell r="AD366">
            <v>39669150.051999994</v>
          </cell>
          <cell r="AH366">
            <v>1335192</v>
          </cell>
          <cell r="AJ366">
            <v>-305134.42000000004</v>
          </cell>
          <cell r="AN366">
            <v>-114151.75400000003</v>
          </cell>
          <cell r="AP366">
            <v>40585055.877999999</v>
          </cell>
        </row>
        <row r="367">
          <cell r="A367">
            <v>0</v>
          </cell>
        </row>
        <row r="368">
          <cell r="A368">
            <v>0</v>
          </cell>
          <cell r="F368" t="str">
            <v>VIVA NAUGHTON</v>
          </cell>
        </row>
        <row r="369">
          <cell r="A369" t="str">
            <v xml:space="preserve">331.00 0325         </v>
          </cell>
          <cell r="B369">
            <v>325</v>
          </cell>
          <cell r="C369" t="str">
            <v>ProdTrans</v>
          </cell>
          <cell r="D369" t="str">
            <v xml:space="preserve">331.00 0325         </v>
          </cell>
          <cell r="E369">
            <v>331</v>
          </cell>
          <cell r="F369" t="str">
            <v>Structures and Improvements</v>
          </cell>
          <cell r="H369">
            <v>403224.93</v>
          </cell>
          <cell r="J369">
            <v>-894.41</v>
          </cell>
          <cell r="L369">
            <v>402330.52</v>
          </cell>
          <cell r="N369">
            <v>-908.28999999999985</v>
          </cell>
          <cell r="P369">
            <v>401422.23000000004</v>
          </cell>
          <cell r="R369">
            <v>175574</v>
          </cell>
          <cell r="T369">
            <v>1.9792761992696983</v>
          </cell>
          <cell r="V369">
            <v>7972</v>
          </cell>
          <cell r="X369">
            <v>-894.41</v>
          </cell>
          <cell r="Z369">
            <v>-40</v>
          </cell>
          <cell r="AB369">
            <v>-357.76400000000001</v>
          </cell>
          <cell r="AD369">
            <v>182293.826</v>
          </cell>
          <cell r="AF369">
            <v>1.9792761992696983</v>
          </cell>
          <cell r="AH369">
            <v>7954</v>
          </cell>
          <cell r="AJ369">
            <v>-908.28999999999985</v>
          </cell>
          <cell r="AL369">
            <v>-40</v>
          </cell>
          <cell r="AN369">
            <v>-363.31599999999992</v>
          </cell>
          <cell r="AP369">
            <v>188976.22</v>
          </cell>
        </row>
        <row r="370">
          <cell r="A370" t="str">
            <v xml:space="preserve">332.00 0325         </v>
          </cell>
          <cell r="B370">
            <v>325</v>
          </cell>
          <cell r="C370" t="str">
            <v>ProdTrans</v>
          </cell>
          <cell r="D370" t="str">
            <v xml:space="preserve">332.00 0325         </v>
          </cell>
          <cell r="E370">
            <v>332</v>
          </cell>
          <cell r="F370" t="str">
            <v>Reservoirs, Dams and Waterways</v>
          </cell>
          <cell r="H370">
            <v>103506.99</v>
          </cell>
          <cell r="J370">
            <v>-160.92999999999998</v>
          </cell>
          <cell r="L370">
            <v>103346.06000000001</v>
          </cell>
          <cell r="N370">
            <v>-165.18</v>
          </cell>
          <cell r="P370">
            <v>103180.88000000002</v>
          </cell>
          <cell r="R370">
            <v>46360</v>
          </cell>
          <cell r="T370">
            <v>2.012965151576795</v>
          </cell>
          <cell r="V370">
            <v>2082</v>
          </cell>
          <cell r="X370">
            <v>-160.92999999999998</v>
          </cell>
          <cell r="Z370">
            <v>-40</v>
          </cell>
          <cell r="AB370">
            <v>-64.371999999999986</v>
          </cell>
          <cell r="AD370">
            <v>48216.697999999997</v>
          </cell>
          <cell r="AF370">
            <v>2.012965151576795</v>
          </cell>
          <cell r="AH370">
            <v>2079</v>
          </cell>
          <cell r="AJ370">
            <v>-165.18</v>
          </cell>
          <cell r="AL370">
            <v>-40</v>
          </cell>
          <cell r="AN370">
            <v>-66.072000000000003</v>
          </cell>
          <cell r="AP370">
            <v>50064.445999999996</v>
          </cell>
        </row>
        <row r="371">
          <cell r="A371" t="str">
            <v xml:space="preserve">333.00 0325         </v>
          </cell>
          <cell r="B371">
            <v>325</v>
          </cell>
          <cell r="C371" t="str">
            <v>ProdTrans</v>
          </cell>
          <cell r="D371" t="str">
            <v xml:space="preserve">333.00 0325         </v>
          </cell>
          <cell r="E371">
            <v>333</v>
          </cell>
          <cell r="F371" t="str">
            <v>Waterwheels, Turbines and Generators</v>
          </cell>
          <cell r="H371">
            <v>497437.95</v>
          </cell>
          <cell r="J371">
            <v>-1677.45</v>
          </cell>
          <cell r="L371">
            <v>495760.5</v>
          </cell>
          <cell r="N371">
            <v>-1760.31</v>
          </cell>
          <cell r="P371">
            <v>494000.19</v>
          </cell>
          <cell r="R371">
            <v>232298</v>
          </cell>
          <cell r="T371">
            <v>2.0953759186805692</v>
          </cell>
          <cell r="V371">
            <v>10406</v>
          </cell>
          <cell r="X371">
            <v>-1677.45</v>
          </cell>
          <cell r="Z371">
            <v>-40</v>
          </cell>
          <cell r="AB371">
            <v>-670.98</v>
          </cell>
          <cell r="AD371">
            <v>240355.56999999998</v>
          </cell>
          <cell r="AF371">
            <v>2.0953759186805692</v>
          </cell>
          <cell r="AH371">
            <v>10370</v>
          </cell>
          <cell r="AJ371">
            <v>-1760.31</v>
          </cell>
          <cell r="AL371">
            <v>-40</v>
          </cell>
          <cell r="AN371">
            <v>-704.12399999999991</v>
          </cell>
          <cell r="AP371">
            <v>248261.13599999997</v>
          </cell>
        </row>
        <row r="372">
          <cell r="A372" t="str">
            <v xml:space="preserve">334.00 0325         </v>
          </cell>
          <cell r="B372">
            <v>325</v>
          </cell>
          <cell r="C372" t="str">
            <v>ProdTrans</v>
          </cell>
          <cell r="D372" t="str">
            <v xml:space="preserve">334.00 0325         </v>
          </cell>
          <cell r="E372">
            <v>334</v>
          </cell>
          <cell r="F372" t="str">
            <v>Accessory Electric Equipment</v>
          </cell>
          <cell r="H372">
            <v>169721.82</v>
          </cell>
          <cell r="J372">
            <v>-1681.18</v>
          </cell>
          <cell r="L372">
            <v>168040.64</v>
          </cell>
          <cell r="N372">
            <v>-1699.86</v>
          </cell>
          <cell r="P372">
            <v>166340.78000000003</v>
          </cell>
          <cell r="R372">
            <v>71684</v>
          </cell>
          <cell r="T372">
            <v>2.1959334212712647</v>
          </cell>
          <cell r="V372">
            <v>3709</v>
          </cell>
          <cell r="X372">
            <v>-1681.18</v>
          </cell>
          <cell r="Z372">
            <v>-20</v>
          </cell>
          <cell r="AB372">
            <v>-336.23599999999999</v>
          </cell>
          <cell r="AD372">
            <v>73375.584000000003</v>
          </cell>
          <cell r="AF372">
            <v>2.1959334212712647</v>
          </cell>
          <cell r="AH372">
            <v>3671</v>
          </cell>
          <cell r="AJ372">
            <v>-1699.86</v>
          </cell>
          <cell r="AL372">
            <v>-20</v>
          </cell>
          <cell r="AN372">
            <v>-339.97199999999998</v>
          </cell>
          <cell r="AP372">
            <v>75006.752000000008</v>
          </cell>
        </row>
        <row r="373">
          <cell r="A373" t="str">
            <v xml:space="preserve">335.00 0325         </v>
          </cell>
          <cell r="B373">
            <v>325</v>
          </cell>
          <cell r="C373" t="str">
            <v>ProdTrans</v>
          </cell>
          <cell r="D373" t="str">
            <v xml:space="preserve">335.00 0325         </v>
          </cell>
          <cell r="E373">
            <v>335</v>
          </cell>
          <cell r="F373" t="str">
            <v>Miscellaneous Power Plant Equipment</v>
          </cell>
          <cell r="H373">
            <v>20594.259999999998</v>
          </cell>
          <cell r="J373">
            <v>-140.24</v>
          </cell>
          <cell r="L373">
            <v>20454.019999999997</v>
          </cell>
          <cell r="N373">
            <v>-140.97999999999999</v>
          </cell>
          <cell r="P373">
            <v>20313.039999999997</v>
          </cell>
          <cell r="R373">
            <v>8858</v>
          </cell>
          <cell r="T373">
            <v>2.0547580320158709</v>
          </cell>
          <cell r="V373">
            <v>422</v>
          </cell>
          <cell r="X373">
            <v>-140.24</v>
          </cell>
          <cell r="Z373">
            <v>-10</v>
          </cell>
          <cell r="AB373">
            <v>-14.024000000000001</v>
          </cell>
          <cell r="AD373">
            <v>9125.7360000000008</v>
          </cell>
          <cell r="AF373">
            <v>2.0547580320158709</v>
          </cell>
          <cell r="AH373">
            <v>419</v>
          </cell>
          <cell r="AJ373">
            <v>-140.97999999999999</v>
          </cell>
          <cell r="AL373">
            <v>-10</v>
          </cell>
          <cell r="AN373">
            <v>-14.097999999999999</v>
          </cell>
          <cell r="AP373">
            <v>9389.6580000000013</v>
          </cell>
        </row>
        <row r="374">
          <cell r="A374">
            <v>0</v>
          </cell>
          <cell r="F374" t="str">
            <v>TOTAL VIVA NAUGHTON</v>
          </cell>
          <cell r="H374">
            <v>1194485.95</v>
          </cell>
          <cell r="J374">
            <v>-4554.21</v>
          </cell>
          <cell r="L374">
            <v>1189931.7400000002</v>
          </cell>
          <cell r="N374">
            <v>-4674.619999999999</v>
          </cell>
          <cell r="P374">
            <v>1185257.1200000001</v>
          </cell>
          <cell r="R374">
            <v>534774</v>
          </cell>
          <cell r="V374">
            <v>24591</v>
          </cell>
          <cell r="X374">
            <v>-4554.21</v>
          </cell>
          <cell r="AB374">
            <v>-1443.3759999999997</v>
          </cell>
          <cell r="AD374">
            <v>553367.41399999999</v>
          </cell>
          <cell r="AH374">
            <v>24493</v>
          </cell>
          <cell r="AJ374">
            <v>-4674.619999999999</v>
          </cell>
          <cell r="AN374">
            <v>-1487.5819999999997</v>
          </cell>
          <cell r="AP374">
            <v>571698.21200000006</v>
          </cell>
        </row>
        <row r="375">
          <cell r="A375">
            <v>0</v>
          </cell>
        </row>
        <row r="376">
          <cell r="A376">
            <v>0</v>
          </cell>
          <cell r="F376" t="str">
            <v>WALLOWA FALLS</v>
          </cell>
        </row>
        <row r="377">
          <cell r="A377" t="str">
            <v xml:space="preserve">331.00 0326         </v>
          </cell>
          <cell r="B377">
            <v>326</v>
          </cell>
          <cell r="C377" t="str">
            <v>ProdTrans</v>
          </cell>
          <cell r="D377" t="str">
            <v xml:space="preserve">331.00 0326         </v>
          </cell>
          <cell r="E377">
            <v>331</v>
          </cell>
          <cell r="F377" t="str">
            <v>Structures and Improvements</v>
          </cell>
          <cell r="H377">
            <v>112225.05</v>
          </cell>
          <cell r="J377">
            <v>-269.01</v>
          </cell>
          <cell r="L377">
            <v>111956.04000000001</v>
          </cell>
          <cell r="N377">
            <v>-272.92</v>
          </cell>
          <cell r="P377">
            <v>111683.12000000001</v>
          </cell>
          <cell r="R377">
            <v>88911</v>
          </cell>
          <cell r="T377">
            <v>3.9350702748975155</v>
          </cell>
          <cell r="V377">
            <v>4411</v>
          </cell>
          <cell r="X377">
            <v>-269.01</v>
          </cell>
          <cell r="Z377">
            <v>-40</v>
          </cell>
          <cell r="AB377">
            <v>-107.604</v>
          </cell>
          <cell r="AD377">
            <v>92945.385999999999</v>
          </cell>
          <cell r="AF377">
            <v>3.9350702748975155</v>
          </cell>
          <cell r="AH377">
            <v>4400</v>
          </cell>
          <cell r="AJ377">
            <v>-272.92</v>
          </cell>
          <cell r="AL377">
            <v>-40</v>
          </cell>
          <cell r="AN377">
            <v>-109.16800000000001</v>
          </cell>
          <cell r="AP377">
            <v>96963.297999999995</v>
          </cell>
        </row>
        <row r="378">
          <cell r="A378" t="str">
            <v xml:space="preserve">332.00 0326         </v>
          </cell>
          <cell r="B378">
            <v>326</v>
          </cell>
          <cell r="C378" t="str">
            <v>ProdTrans</v>
          </cell>
          <cell r="D378" t="str">
            <v xml:space="preserve">332.00 0326         </v>
          </cell>
          <cell r="E378">
            <v>332</v>
          </cell>
          <cell r="F378" t="str">
            <v>Reservoirs, Dams and Waterways</v>
          </cell>
          <cell r="H378">
            <v>909447.61</v>
          </cell>
          <cell r="J378">
            <v>-1558.0699999999997</v>
          </cell>
          <cell r="L378">
            <v>907889.54</v>
          </cell>
          <cell r="N378">
            <v>-1592.7600000000002</v>
          </cell>
          <cell r="P378">
            <v>906296.78</v>
          </cell>
          <cell r="R378">
            <v>719140</v>
          </cell>
          <cell r="T378">
            <v>4.0049468360564591</v>
          </cell>
          <cell r="V378">
            <v>36392</v>
          </cell>
          <cell r="X378">
            <v>-1558.0699999999997</v>
          </cell>
          <cell r="Z378">
            <v>-40</v>
          </cell>
          <cell r="AB378">
            <v>-623.22799999999984</v>
          </cell>
          <cell r="AD378">
            <v>753350.70200000005</v>
          </cell>
          <cell r="AF378">
            <v>4.0049468360564591</v>
          </cell>
          <cell r="AH378">
            <v>36329</v>
          </cell>
          <cell r="AJ378">
            <v>-1592.7600000000002</v>
          </cell>
          <cell r="AL378">
            <v>-40</v>
          </cell>
          <cell r="AN378">
            <v>-637.10400000000004</v>
          </cell>
          <cell r="AP378">
            <v>787449.83799999999</v>
          </cell>
        </row>
        <row r="379">
          <cell r="A379" t="str">
            <v xml:space="preserve">333.00 0326         </v>
          </cell>
          <cell r="B379">
            <v>326</v>
          </cell>
          <cell r="C379" t="str">
            <v>ProdTrans</v>
          </cell>
          <cell r="D379" t="str">
            <v xml:space="preserve">333.00 0326         </v>
          </cell>
          <cell r="E379">
            <v>333</v>
          </cell>
          <cell r="F379" t="str">
            <v>Waterwheels, Turbines and Generators</v>
          </cell>
          <cell r="H379">
            <v>105583.87</v>
          </cell>
          <cell r="J379">
            <v>-549.29</v>
          </cell>
          <cell r="L379">
            <v>105034.58</v>
          </cell>
          <cell r="N379">
            <v>-564.47</v>
          </cell>
          <cell r="P379">
            <v>104470.11</v>
          </cell>
          <cell r="R379">
            <v>72452</v>
          </cell>
          <cell r="T379">
            <v>2.466890210770154</v>
          </cell>
          <cell r="V379">
            <v>2598</v>
          </cell>
          <cell r="X379">
            <v>-549.29</v>
          </cell>
          <cell r="Z379">
            <v>-40</v>
          </cell>
          <cell r="AB379">
            <v>-219.71599999999998</v>
          </cell>
          <cell r="AD379">
            <v>74280.994000000006</v>
          </cell>
          <cell r="AF379">
            <v>2.466890210770154</v>
          </cell>
          <cell r="AH379">
            <v>2584</v>
          </cell>
          <cell r="AJ379">
            <v>-564.47</v>
          </cell>
          <cell r="AL379">
            <v>-40</v>
          </cell>
          <cell r="AN379">
            <v>-225.78800000000004</v>
          </cell>
          <cell r="AP379">
            <v>76074.736000000004</v>
          </cell>
        </row>
        <row r="380">
          <cell r="A380" t="str">
            <v xml:space="preserve">334.00 0326         </v>
          </cell>
          <cell r="B380">
            <v>326</v>
          </cell>
          <cell r="C380" t="str">
            <v>ProdTrans</v>
          </cell>
          <cell r="D380" t="str">
            <v xml:space="preserve">334.00 0326         </v>
          </cell>
          <cell r="E380">
            <v>334</v>
          </cell>
          <cell r="F380" t="str">
            <v>Accessory Electric Equipment</v>
          </cell>
          <cell r="H380">
            <v>1393215.15</v>
          </cell>
          <cell r="J380">
            <v>-11495.91</v>
          </cell>
          <cell r="L380">
            <v>1381719.24</v>
          </cell>
          <cell r="N380">
            <v>-11737.25</v>
          </cell>
          <cell r="P380">
            <v>1369981.99</v>
          </cell>
          <cell r="R380">
            <v>1040214</v>
          </cell>
          <cell r="T380">
            <v>5.6236456654487563</v>
          </cell>
          <cell r="V380">
            <v>78026</v>
          </cell>
          <cell r="X380">
            <v>-11495.91</v>
          </cell>
          <cell r="Z380">
            <v>-20</v>
          </cell>
          <cell r="AB380">
            <v>-2299.1820000000002</v>
          </cell>
          <cell r="AD380">
            <v>1104444.9080000001</v>
          </cell>
          <cell r="AF380">
            <v>5.6236456654487563</v>
          </cell>
          <cell r="AH380">
            <v>77373</v>
          </cell>
          <cell r="AJ380">
            <v>-11737.25</v>
          </cell>
          <cell r="AL380">
            <v>-20</v>
          </cell>
          <cell r="AN380">
            <v>-2347.4499999999998</v>
          </cell>
          <cell r="AP380">
            <v>1167733.2080000001</v>
          </cell>
        </row>
        <row r="381">
          <cell r="A381" t="str">
            <v xml:space="preserve">336.00 0326         </v>
          </cell>
          <cell r="B381">
            <v>326</v>
          </cell>
          <cell r="C381" t="str">
            <v>ProdTrans</v>
          </cell>
          <cell r="D381" t="str">
            <v xml:space="preserve">336.00 0326         </v>
          </cell>
          <cell r="E381">
            <v>336</v>
          </cell>
          <cell r="F381" t="str">
            <v>Roads, Railroads and Bridges</v>
          </cell>
          <cell r="H381">
            <v>310958.51</v>
          </cell>
          <cell r="J381">
            <v>-605.94000000000005</v>
          </cell>
          <cell r="L381">
            <v>310352.57</v>
          </cell>
          <cell r="N381">
            <v>-614.64</v>
          </cell>
          <cell r="P381">
            <v>309737.93</v>
          </cell>
          <cell r="R381">
            <v>235849</v>
          </cell>
          <cell r="T381">
            <v>5.0770367878734017</v>
          </cell>
          <cell r="V381">
            <v>15772</v>
          </cell>
          <cell r="X381">
            <v>-605.94000000000005</v>
          </cell>
          <cell r="Z381">
            <v>-40</v>
          </cell>
          <cell r="AB381">
            <v>-242.37600000000003</v>
          </cell>
          <cell r="AD381">
            <v>250772.68400000001</v>
          </cell>
          <cell r="AF381">
            <v>5.0770367878734017</v>
          </cell>
          <cell r="AH381">
            <v>15741</v>
          </cell>
          <cell r="AJ381">
            <v>-614.64</v>
          </cell>
          <cell r="AL381">
            <v>-40</v>
          </cell>
          <cell r="AN381">
            <v>-245.85599999999999</v>
          </cell>
          <cell r="AP381">
            <v>265653.18799999997</v>
          </cell>
        </row>
        <row r="382">
          <cell r="A382">
            <v>0</v>
          </cell>
          <cell r="F382" t="str">
            <v>TOTAL WALLOWA FALLS</v>
          </cell>
          <cell r="H382">
            <v>2831430.1899999995</v>
          </cell>
          <cell r="J382">
            <v>-14478.22</v>
          </cell>
          <cell r="L382">
            <v>2816951.97</v>
          </cell>
          <cell r="N382">
            <v>-14782.04</v>
          </cell>
          <cell r="P382">
            <v>2802169.93</v>
          </cell>
          <cell r="R382">
            <v>2156566</v>
          </cell>
          <cell r="V382">
            <v>137199</v>
          </cell>
          <cell r="X382">
            <v>-14478.22</v>
          </cell>
          <cell r="AB382">
            <v>-3492.1060000000002</v>
          </cell>
          <cell r="AD382">
            <v>2275794.6740000001</v>
          </cell>
          <cell r="AH382">
            <v>136427</v>
          </cell>
          <cell r="AJ382">
            <v>-14782.04</v>
          </cell>
          <cell r="AN382">
            <v>-3565.366</v>
          </cell>
          <cell r="AP382">
            <v>2393874.2680000002</v>
          </cell>
        </row>
        <row r="383">
          <cell r="A383">
            <v>0</v>
          </cell>
        </row>
        <row r="384">
          <cell r="A384">
            <v>0</v>
          </cell>
          <cell r="F384" t="str">
            <v>WEBER</v>
          </cell>
        </row>
        <row r="385">
          <cell r="A385" t="str">
            <v xml:space="preserve">331.00 0327         </v>
          </cell>
          <cell r="B385">
            <v>327</v>
          </cell>
          <cell r="C385" t="str">
            <v>ProdTrans</v>
          </cell>
          <cell r="D385" t="str">
            <v xml:space="preserve">331.00 0327         </v>
          </cell>
          <cell r="E385">
            <v>331</v>
          </cell>
          <cell r="F385" t="str">
            <v>Structures and Improvements</v>
          </cell>
          <cell r="H385">
            <v>368302.99</v>
          </cell>
          <cell r="J385">
            <v>-1207.1400000000001</v>
          </cell>
          <cell r="L385">
            <v>367095.85</v>
          </cell>
          <cell r="N385">
            <v>-1223.6500000000001</v>
          </cell>
          <cell r="P385">
            <v>365872.19999999995</v>
          </cell>
          <cell r="R385">
            <v>258763</v>
          </cell>
          <cell r="T385">
            <v>3.2878712336392217</v>
          </cell>
          <cell r="V385">
            <v>12089</v>
          </cell>
          <cell r="X385">
            <v>-1207.1400000000001</v>
          </cell>
          <cell r="Z385">
            <v>-40</v>
          </cell>
          <cell r="AB385">
            <v>-482.85600000000005</v>
          </cell>
          <cell r="AD385">
            <v>269162.00399999996</v>
          </cell>
          <cell r="AF385">
            <v>3.2878712336392217</v>
          </cell>
          <cell r="AH385">
            <v>12050</v>
          </cell>
          <cell r="AJ385">
            <v>-1223.6500000000001</v>
          </cell>
          <cell r="AL385">
            <v>-40</v>
          </cell>
          <cell r="AN385">
            <v>-489.46</v>
          </cell>
          <cell r="AP385">
            <v>279498.89399999991</v>
          </cell>
        </row>
        <row r="386">
          <cell r="A386" t="str">
            <v xml:space="preserve">332.00 0327         </v>
          </cell>
          <cell r="B386">
            <v>327</v>
          </cell>
          <cell r="C386" t="str">
            <v>ProdTrans</v>
          </cell>
          <cell r="D386" t="str">
            <v xml:space="preserve">332.00 0327         </v>
          </cell>
          <cell r="E386">
            <v>332</v>
          </cell>
          <cell r="F386" t="str">
            <v>Reservoirs, Dams and Waterways</v>
          </cell>
          <cell r="H386">
            <v>1358944.18</v>
          </cell>
          <cell r="J386">
            <v>-4737.329999999999</v>
          </cell>
          <cell r="L386">
            <v>1354206.8499999999</v>
          </cell>
          <cell r="N386">
            <v>-4829.4800000000005</v>
          </cell>
          <cell r="P386">
            <v>1349377.3699999999</v>
          </cell>
          <cell r="R386">
            <v>931858</v>
          </cell>
          <cell r="T386">
            <v>2.9196347226350046</v>
          </cell>
          <cell r="V386">
            <v>39607</v>
          </cell>
          <cell r="X386">
            <v>-4737.329999999999</v>
          </cell>
          <cell r="Z386">
            <v>-40</v>
          </cell>
          <cell r="AB386">
            <v>-1894.9319999999996</v>
          </cell>
          <cell r="AD386">
            <v>964832.73800000001</v>
          </cell>
          <cell r="AF386">
            <v>2.9196347226350046</v>
          </cell>
          <cell r="AH386">
            <v>39467</v>
          </cell>
          <cell r="AJ386">
            <v>-4829.4800000000005</v>
          </cell>
          <cell r="AL386">
            <v>-40</v>
          </cell>
          <cell r="AN386">
            <v>-1931.7920000000001</v>
          </cell>
          <cell r="AP386">
            <v>997538.46600000001</v>
          </cell>
        </row>
        <row r="387">
          <cell r="A387" t="str">
            <v xml:space="preserve">333.00 0327         </v>
          </cell>
          <cell r="B387">
            <v>327</v>
          </cell>
          <cell r="C387" t="str">
            <v>ProdTrans</v>
          </cell>
          <cell r="D387" t="str">
            <v xml:space="preserve">333.00 0327         </v>
          </cell>
          <cell r="E387">
            <v>333</v>
          </cell>
          <cell r="F387" t="str">
            <v>Waterwheels, Turbines and Generators</v>
          </cell>
          <cell r="H387">
            <v>904665.2</v>
          </cell>
          <cell r="J387">
            <v>-3585.5099999999998</v>
          </cell>
          <cell r="L387">
            <v>901079.69</v>
          </cell>
          <cell r="N387">
            <v>-3716.3000000000006</v>
          </cell>
          <cell r="P387">
            <v>897363.3899999999</v>
          </cell>
          <cell r="R387">
            <v>592171</v>
          </cell>
          <cell r="T387">
            <v>3.7694999138193035</v>
          </cell>
          <cell r="V387">
            <v>34034</v>
          </cell>
          <cell r="X387">
            <v>-3585.5099999999998</v>
          </cell>
          <cell r="Z387">
            <v>-40</v>
          </cell>
          <cell r="AB387">
            <v>-1434.204</v>
          </cell>
          <cell r="AD387">
            <v>621185.28599999996</v>
          </cell>
          <cell r="AF387">
            <v>3.7694999138193035</v>
          </cell>
          <cell r="AH387">
            <v>33896</v>
          </cell>
          <cell r="AJ387">
            <v>-3716.3000000000006</v>
          </cell>
          <cell r="AL387">
            <v>-40</v>
          </cell>
          <cell r="AN387">
            <v>-1486.5200000000002</v>
          </cell>
          <cell r="AP387">
            <v>649878.4659999999</v>
          </cell>
        </row>
        <row r="388">
          <cell r="A388" t="str">
            <v xml:space="preserve">334.00 0327         </v>
          </cell>
          <cell r="B388">
            <v>327</v>
          </cell>
          <cell r="C388" t="str">
            <v>ProdTrans</v>
          </cell>
          <cell r="D388" t="str">
            <v xml:space="preserve">334.00 0327         </v>
          </cell>
          <cell r="E388">
            <v>334</v>
          </cell>
          <cell r="F388" t="str">
            <v>Accessory Electric Equipment</v>
          </cell>
          <cell r="H388">
            <v>253737.73</v>
          </cell>
          <cell r="J388">
            <v>-1481.46</v>
          </cell>
          <cell r="L388">
            <v>252256.27000000002</v>
          </cell>
          <cell r="N388">
            <v>-1625</v>
          </cell>
          <cell r="P388">
            <v>250631.27000000002</v>
          </cell>
          <cell r="R388">
            <v>71575</v>
          </cell>
          <cell r="T388">
            <v>3.5732580842125987</v>
          </cell>
          <cell r="V388">
            <v>9040</v>
          </cell>
          <cell r="X388">
            <v>-1481.46</v>
          </cell>
          <cell r="Z388">
            <v>-20</v>
          </cell>
          <cell r="AB388">
            <v>-296.29200000000003</v>
          </cell>
          <cell r="AD388">
            <v>78837.247999999992</v>
          </cell>
          <cell r="AF388">
            <v>3.5732580842125987</v>
          </cell>
          <cell r="AH388">
            <v>8985</v>
          </cell>
          <cell r="AJ388">
            <v>-1625</v>
          </cell>
          <cell r="AL388">
            <v>-20</v>
          </cell>
          <cell r="AN388">
            <v>-325</v>
          </cell>
          <cell r="AP388">
            <v>85872.247999999992</v>
          </cell>
        </row>
        <row r="389">
          <cell r="A389" t="str">
            <v xml:space="preserve">335.00 0327         </v>
          </cell>
          <cell r="B389">
            <v>327</v>
          </cell>
          <cell r="C389" t="str">
            <v>ProdTrans</v>
          </cell>
          <cell r="D389" t="str">
            <v xml:space="preserve">335.00 0327         </v>
          </cell>
          <cell r="E389">
            <v>335</v>
          </cell>
          <cell r="F389" t="str">
            <v>Miscellaneous Power Plant Equipment</v>
          </cell>
          <cell r="H389">
            <v>22270.09</v>
          </cell>
          <cell r="J389">
            <v>-153.48000000000002</v>
          </cell>
          <cell r="L389">
            <v>22116.61</v>
          </cell>
          <cell r="N389">
            <v>-154.32</v>
          </cell>
          <cell r="P389">
            <v>21962.29</v>
          </cell>
          <cell r="R389">
            <v>14643</v>
          </cell>
          <cell r="T389">
            <v>3.861252220228776</v>
          </cell>
          <cell r="V389">
            <v>857</v>
          </cell>
          <cell r="X389">
            <v>-153.48000000000002</v>
          </cell>
          <cell r="Z389">
            <v>-10</v>
          </cell>
          <cell r="AB389">
            <v>-15.348000000000003</v>
          </cell>
          <cell r="AD389">
            <v>15331.172</v>
          </cell>
          <cell r="AF389">
            <v>3.861252220228776</v>
          </cell>
          <cell r="AH389">
            <v>851</v>
          </cell>
          <cell r="AJ389">
            <v>-154.32</v>
          </cell>
          <cell r="AL389">
            <v>-10</v>
          </cell>
          <cell r="AN389">
            <v>-15.431999999999999</v>
          </cell>
          <cell r="AP389">
            <v>16012.42</v>
          </cell>
        </row>
        <row r="390">
          <cell r="A390" t="str">
            <v xml:space="preserve">336.00 0327         </v>
          </cell>
          <cell r="B390">
            <v>327</v>
          </cell>
          <cell r="C390" t="str">
            <v>ProdTrans</v>
          </cell>
          <cell r="D390" t="str">
            <v xml:space="preserve">336.00 0327         </v>
          </cell>
          <cell r="E390">
            <v>336</v>
          </cell>
          <cell r="F390" t="str">
            <v>Roads, Railroads and Bridges</v>
          </cell>
          <cell r="H390">
            <v>39856.53</v>
          </cell>
          <cell r="J390">
            <v>-78.72</v>
          </cell>
          <cell r="L390">
            <v>39777.81</v>
          </cell>
          <cell r="N390">
            <v>-79.849999999999994</v>
          </cell>
          <cell r="P390">
            <v>39697.96</v>
          </cell>
          <cell r="R390">
            <v>24646</v>
          </cell>
          <cell r="T390">
            <v>4.595721467672182</v>
          </cell>
          <cell r="V390">
            <v>1830</v>
          </cell>
          <cell r="X390">
            <v>-78.72</v>
          </cell>
          <cell r="Z390">
            <v>-40</v>
          </cell>
          <cell r="AB390">
            <v>-31.488000000000003</v>
          </cell>
          <cell r="AD390">
            <v>26365.791999999998</v>
          </cell>
          <cell r="AF390">
            <v>4.595721467672182</v>
          </cell>
          <cell r="AH390">
            <v>1826</v>
          </cell>
          <cell r="AJ390">
            <v>-79.849999999999994</v>
          </cell>
          <cell r="AL390">
            <v>-40</v>
          </cell>
          <cell r="AN390">
            <v>-31.94</v>
          </cell>
          <cell r="AP390">
            <v>28080.002</v>
          </cell>
        </row>
        <row r="391">
          <cell r="A391">
            <v>0</v>
          </cell>
          <cell r="F391" t="str">
            <v>TOTAL WEBER</v>
          </cell>
          <cell r="H391">
            <v>2947776.7199999997</v>
          </cell>
          <cell r="J391">
            <v>-11243.639999999998</v>
          </cell>
          <cell r="L391">
            <v>2936533.0799999996</v>
          </cell>
          <cell r="N391">
            <v>-11628.600000000002</v>
          </cell>
          <cell r="P391">
            <v>2924904.48</v>
          </cell>
          <cell r="R391">
            <v>1893656</v>
          </cell>
          <cell r="V391">
            <v>97457</v>
          </cell>
          <cell r="X391">
            <v>-11243.639999999998</v>
          </cell>
          <cell r="AB391">
            <v>-4155.12</v>
          </cell>
          <cell r="AD391">
            <v>1975714.2399999998</v>
          </cell>
          <cell r="AH391">
            <v>97075</v>
          </cell>
          <cell r="AJ391">
            <v>-11628.600000000002</v>
          </cell>
          <cell r="AN391">
            <v>-4280.1439999999993</v>
          </cell>
          <cell r="AP391">
            <v>2056880.4959999998</v>
          </cell>
        </row>
        <row r="392">
          <cell r="A392">
            <v>0</v>
          </cell>
        </row>
        <row r="393">
          <cell r="A393">
            <v>0</v>
          </cell>
          <cell r="F393" t="str">
            <v>YALE</v>
          </cell>
        </row>
        <row r="394">
          <cell r="A394" t="str">
            <v xml:space="preserve">330.20 0328         </v>
          </cell>
          <cell r="B394">
            <v>328</v>
          </cell>
          <cell r="C394" t="str">
            <v>ProdTrans</v>
          </cell>
          <cell r="D394" t="str">
            <v xml:space="preserve">330.20 0328         </v>
          </cell>
          <cell r="E394">
            <v>330.2</v>
          </cell>
          <cell r="F394" t="str">
            <v>Land Rights</v>
          </cell>
          <cell r="H394">
            <v>761579.86</v>
          </cell>
          <cell r="J394">
            <v>0</v>
          </cell>
          <cell r="L394">
            <v>761579.86</v>
          </cell>
          <cell r="N394">
            <v>0</v>
          </cell>
          <cell r="P394">
            <v>761579.86</v>
          </cell>
          <cell r="R394">
            <v>478924</v>
          </cell>
          <cell r="T394">
            <v>1.0379638383360907</v>
          </cell>
          <cell r="V394">
            <v>7905</v>
          </cell>
          <cell r="X394">
            <v>0</v>
          </cell>
          <cell r="Z394">
            <v>0</v>
          </cell>
          <cell r="AB394">
            <v>0</v>
          </cell>
          <cell r="AD394">
            <v>486829</v>
          </cell>
          <cell r="AF394">
            <v>1.0379638383360907</v>
          </cell>
          <cell r="AH394">
            <v>7905</v>
          </cell>
          <cell r="AJ394">
            <v>0</v>
          </cell>
          <cell r="AL394">
            <v>0</v>
          </cell>
          <cell r="AN394">
            <v>0</v>
          </cell>
          <cell r="AP394">
            <v>494734</v>
          </cell>
        </row>
        <row r="395">
          <cell r="A395" t="str">
            <v xml:space="preserve">331.00 0328         </v>
          </cell>
          <cell r="B395">
            <v>328</v>
          </cell>
          <cell r="C395" t="str">
            <v>ProdTrans</v>
          </cell>
          <cell r="D395" t="str">
            <v xml:space="preserve">331.00 0328         </v>
          </cell>
          <cell r="E395">
            <v>331</v>
          </cell>
          <cell r="F395" t="str">
            <v>Structures and Improvements</v>
          </cell>
          <cell r="H395">
            <v>7680924.5599999996</v>
          </cell>
          <cell r="J395">
            <v>-19407.510000000002</v>
          </cell>
          <cell r="L395">
            <v>7661517.0499999998</v>
          </cell>
          <cell r="N395">
            <v>-19692.299999999992</v>
          </cell>
          <cell r="P395">
            <v>7641824.75</v>
          </cell>
          <cell r="R395">
            <v>2877974</v>
          </cell>
          <cell r="T395">
            <v>1.5325235151839924</v>
          </cell>
          <cell r="V395">
            <v>117563</v>
          </cell>
          <cell r="X395">
            <v>-19407.510000000002</v>
          </cell>
          <cell r="Z395">
            <v>-40</v>
          </cell>
          <cell r="AB395">
            <v>-7763.0040000000017</v>
          </cell>
          <cell r="AD395">
            <v>2968366.486</v>
          </cell>
          <cell r="AF395">
            <v>1.5325235151839924</v>
          </cell>
          <cell r="AH395">
            <v>117264</v>
          </cell>
          <cell r="AJ395">
            <v>-19692.299999999992</v>
          </cell>
          <cell r="AL395">
            <v>-40</v>
          </cell>
          <cell r="AN395">
            <v>-7876.9199999999964</v>
          </cell>
          <cell r="AP395">
            <v>3058061.2660000003</v>
          </cell>
        </row>
        <row r="396">
          <cell r="A396" t="str">
            <v xml:space="preserve">332.00 0328         </v>
          </cell>
          <cell r="B396">
            <v>328</v>
          </cell>
          <cell r="C396" t="str">
            <v>ProdTrans</v>
          </cell>
          <cell r="D396" t="str">
            <v xml:space="preserve">332.00 0328         </v>
          </cell>
          <cell r="E396">
            <v>332</v>
          </cell>
          <cell r="F396" t="str">
            <v>Reservoirs, Dams and Waterways</v>
          </cell>
          <cell r="H396">
            <v>27653817.170000002</v>
          </cell>
          <cell r="J396">
            <v>-94029.87000000001</v>
          </cell>
          <cell r="L396">
            <v>27559787.300000001</v>
          </cell>
          <cell r="N396">
            <v>-95922.210000000021</v>
          </cell>
          <cell r="P396">
            <v>27463865.09</v>
          </cell>
          <cell r="R396">
            <v>17340072</v>
          </cell>
          <cell r="T396">
            <v>1.1266153946555395</v>
          </cell>
          <cell r="V396">
            <v>311022</v>
          </cell>
          <cell r="X396">
            <v>-94029.87000000001</v>
          </cell>
          <cell r="Z396">
            <v>-40</v>
          </cell>
          <cell r="AB396">
            <v>-37611.948000000004</v>
          </cell>
          <cell r="AD396">
            <v>17519452.182</v>
          </cell>
          <cell r="AF396">
            <v>1.1266153946555395</v>
          </cell>
          <cell r="AH396">
            <v>309952</v>
          </cell>
          <cell r="AJ396">
            <v>-95922.210000000021</v>
          </cell>
          <cell r="AL396">
            <v>-40</v>
          </cell>
          <cell r="AN396">
            <v>-38368.884000000005</v>
          </cell>
          <cell r="AP396">
            <v>17695113.088</v>
          </cell>
        </row>
        <row r="397">
          <cell r="A397" t="str">
            <v xml:space="preserve">333.00 0328         </v>
          </cell>
          <cell r="B397">
            <v>328</v>
          </cell>
          <cell r="C397" t="str">
            <v>ProdTrans</v>
          </cell>
          <cell r="D397" t="str">
            <v xml:space="preserve">333.00 0328         </v>
          </cell>
          <cell r="E397">
            <v>333</v>
          </cell>
          <cell r="F397" t="str">
            <v>Waterwheels, Turbines and Generators</v>
          </cell>
          <cell r="H397">
            <v>10698063.15</v>
          </cell>
          <cell r="J397">
            <v>-63958.44</v>
          </cell>
          <cell r="L397">
            <v>10634104.710000001</v>
          </cell>
          <cell r="N397">
            <v>-65372.32</v>
          </cell>
          <cell r="P397">
            <v>10568732.390000001</v>
          </cell>
          <cell r="R397">
            <v>5320770</v>
          </cell>
          <cell r="T397">
            <v>1.614981096069287</v>
          </cell>
          <cell r="V397">
            <v>172255</v>
          </cell>
          <cell r="X397">
            <v>-63958.44</v>
          </cell>
          <cell r="Z397">
            <v>-40</v>
          </cell>
          <cell r="AB397">
            <v>-25583.376</v>
          </cell>
          <cell r="AD397">
            <v>5403483.1839999994</v>
          </cell>
          <cell r="AF397">
            <v>1.614981096069287</v>
          </cell>
          <cell r="AH397">
            <v>171211</v>
          </cell>
          <cell r="AJ397">
            <v>-65372.32</v>
          </cell>
          <cell r="AL397">
            <v>-40</v>
          </cell>
          <cell r="AN397">
            <v>-26148.928</v>
          </cell>
          <cell r="AP397">
            <v>5483172.9359999988</v>
          </cell>
        </row>
        <row r="398">
          <cell r="A398" t="str">
            <v xml:space="preserve">334.00 0328         </v>
          </cell>
          <cell r="B398">
            <v>328</v>
          </cell>
          <cell r="C398" t="str">
            <v>ProdTrans</v>
          </cell>
          <cell r="D398" t="str">
            <v xml:space="preserve">334.00 0328         </v>
          </cell>
          <cell r="E398">
            <v>334</v>
          </cell>
          <cell r="F398" t="str">
            <v>Accessory Electric Equipment</v>
          </cell>
          <cell r="H398">
            <v>3586772.18</v>
          </cell>
          <cell r="J398">
            <v>-32193.97</v>
          </cell>
          <cell r="L398">
            <v>3554578.21</v>
          </cell>
          <cell r="N398">
            <v>-32702.660000000003</v>
          </cell>
          <cell r="P398">
            <v>3521875.55</v>
          </cell>
          <cell r="R398">
            <v>1205844</v>
          </cell>
          <cell r="T398">
            <v>2.1548669183784277</v>
          </cell>
          <cell r="V398">
            <v>76943</v>
          </cell>
          <cell r="X398">
            <v>-32193.97</v>
          </cell>
          <cell r="Z398">
            <v>-20</v>
          </cell>
          <cell r="AB398">
            <v>-6438.7939999999999</v>
          </cell>
          <cell r="AD398">
            <v>1244154.236</v>
          </cell>
          <cell r="AF398">
            <v>2.1548669183784277</v>
          </cell>
          <cell r="AH398">
            <v>76244</v>
          </cell>
          <cell r="AJ398">
            <v>-32702.660000000003</v>
          </cell>
          <cell r="AL398">
            <v>-20</v>
          </cell>
          <cell r="AN398">
            <v>-6540.5320000000011</v>
          </cell>
          <cell r="AP398">
            <v>1281155.0440000002</v>
          </cell>
        </row>
        <row r="399">
          <cell r="A399" t="str">
            <v xml:space="preserve">335.00 0328         </v>
          </cell>
          <cell r="B399">
            <v>328</v>
          </cell>
          <cell r="C399" t="str">
            <v>ProdTrans</v>
          </cell>
          <cell r="D399" t="str">
            <v xml:space="preserve">335.00 0328         </v>
          </cell>
          <cell r="E399">
            <v>335</v>
          </cell>
          <cell r="F399" t="str">
            <v>Miscellaneous Power Plant Equipment</v>
          </cell>
          <cell r="H399">
            <v>546858.96</v>
          </cell>
          <cell r="J399">
            <v>-5972.1100000000006</v>
          </cell>
          <cell r="L399">
            <v>540886.85</v>
          </cell>
          <cell r="N399">
            <v>-6014.25</v>
          </cell>
          <cell r="P399">
            <v>534872.6</v>
          </cell>
          <cell r="R399">
            <v>314609</v>
          </cell>
          <cell r="T399">
            <v>1.2426546856251177</v>
          </cell>
          <cell r="V399">
            <v>6758</v>
          </cell>
          <cell r="X399">
            <v>-5972.1100000000006</v>
          </cell>
          <cell r="Z399">
            <v>-10</v>
          </cell>
          <cell r="AB399">
            <v>-597.21100000000001</v>
          </cell>
          <cell r="AD399">
            <v>314797.679</v>
          </cell>
          <cell r="AF399">
            <v>1.2426546856251177</v>
          </cell>
          <cell r="AH399">
            <v>6684</v>
          </cell>
          <cell r="AJ399">
            <v>-6014.25</v>
          </cell>
          <cell r="AL399">
            <v>-10</v>
          </cell>
          <cell r="AN399">
            <v>-601.42499999999995</v>
          </cell>
          <cell r="AP399">
            <v>314866.00400000002</v>
          </cell>
        </row>
        <row r="400">
          <cell r="A400" t="str">
            <v xml:space="preserve">336.00 0328         </v>
          </cell>
          <cell r="B400">
            <v>328</v>
          </cell>
          <cell r="C400" t="str">
            <v>ProdTrans</v>
          </cell>
          <cell r="D400" t="str">
            <v xml:space="preserve">336.00 0328         </v>
          </cell>
          <cell r="E400">
            <v>336</v>
          </cell>
          <cell r="F400" t="str">
            <v>Roads, Railroads and Bridges</v>
          </cell>
          <cell r="H400">
            <v>1439462.47</v>
          </cell>
          <cell r="J400">
            <v>-2941.1200000000003</v>
          </cell>
          <cell r="L400">
            <v>1436521.3499999999</v>
          </cell>
          <cell r="N400">
            <v>-2984.4900000000007</v>
          </cell>
          <cell r="P400">
            <v>1433536.8599999999</v>
          </cell>
          <cell r="R400">
            <v>423930</v>
          </cell>
          <cell r="T400">
            <v>2.0195218426372139</v>
          </cell>
          <cell r="V400">
            <v>29041</v>
          </cell>
          <cell r="X400">
            <v>-2941.1200000000003</v>
          </cell>
          <cell r="Z400">
            <v>-40</v>
          </cell>
          <cell r="AB400">
            <v>-1176.4480000000001</v>
          </cell>
          <cell r="AD400">
            <v>448853.43200000003</v>
          </cell>
          <cell r="AF400">
            <v>2.0195218426372139</v>
          </cell>
          <cell r="AH400">
            <v>28981</v>
          </cell>
          <cell r="AJ400">
            <v>-2984.4900000000007</v>
          </cell>
          <cell r="AL400">
            <v>-40</v>
          </cell>
          <cell r="AN400">
            <v>-1193.7960000000003</v>
          </cell>
          <cell r="AP400">
            <v>473656.14600000007</v>
          </cell>
        </row>
        <row r="401">
          <cell r="A401">
            <v>0</v>
          </cell>
          <cell r="F401" t="str">
            <v>TOTAL YALE</v>
          </cell>
          <cell r="H401">
            <v>52367478.350000001</v>
          </cell>
          <cell r="J401">
            <v>-218503.02000000002</v>
          </cell>
          <cell r="L401">
            <v>52148975.330000006</v>
          </cell>
          <cell r="N401">
            <v>-222688.23</v>
          </cell>
          <cell r="P401">
            <v>51926287.100000001</v>
          </cell>
          <cell r="R401">
            <v>27962123</v>
          </cell>
          <cell r="V401">
            <v>721487</v>
          </cell>
          <cell r="X401">
            <v>-218503.02000000002</v>
          </cell>
          <cell r="AB401">
            <v>-79170.781000000003</v>
          </cell>
          <cell r="AD401">
            <v>28385936.199000005</v>
          </cell>
          <cell r="AH401">
            <v>718241</v>
          </cell>
          <cell r="AJ401">
            <v>-222688.23</v>
          </cell>
          <cell r="AN401">
            <v>-80730.485000000015</v>
          </cell>
          <cell r="AP401">
            <v>28800758.484000001</v>
          </cell>
        </row>
        <row r="402">
          <cell r="A402">
            <v>0</v>
          </cell>
        </row>
        <row r="403">
          <cell r="A403">
            <v>0</v>
          </cell>
          <cell r="F403" t="str">
            <v>HYDRO DECOMMISSIONING RESERVE</v>
          </cell>
          <cell r="Z403" t="str">
            <v>a</v>
          </cell>
          <cell r="AL403" t="str">
            <v>a</v>
          </cell>
        </row>
        <row r="404">
          <cell r="A404">
            <v>0</v>
          </cell>
        </row>
        <row r="405">
          <cell r="A405">
            <v>0</v>
          </cell>
          <cell r="F405" t="str">
            <v>TOTAL HYDRAULIC PRODUCTION</v>
          </cell>
          <cell r="H405">
            <v>697877989.23999989</v>
          </cell>
          <cell r="J405">
            <v>-3764106.7100000014</v>
          </cell>
          <cell r="L405">
            <v>694113882.53000009</v>
          </cell>
          <cell r="N405">
            <v>-1816961.87</v>
          </cell>
          <cell r="P405">
            <v>692296920.65999997</v>
          </cell>
          <cell r="R405">
            <v>252658873</v>
          </cell>
          <cell r="V405">
            <v>19011287</v>
          </cell>
          <cell r="X405">
            <v>-3764106.7100000014</v>
          </cell>
          <cell r="AB405">
            <v>-632171.84499999997</v>
          </cell>
          <cell r="AD405">
            <v>267273881.4449999</v>
          </cell>
          <cell r="AH405">
            <v>18894248</v>
          </cell>
          <cell r="AJ405">
            <v>-1816961.87</v>
          </cell>
          <cell r="AN405">
            <v>-647660.34999999986</v>
          </cell>
          <cell r="AP405">
            <v>283703507.22499996</v>
          </cell>
        </row>
        <row r="406">
          <cell r="A406">
            <v>0</v>
          </cell>
        </row>
        <row r="407">
          <cell r="A407">
            <v>0</v>
          </cell>
        </row>
        <row r="408">
          <cell r="A408">
            <v>0</v>
          </cell>
          <cell r="E408" t="str">
            <v>OTHER PRODUCTION PLANT</v>
          </cell>
        </row>
        <row r="409">
          <cell r="A409">
            <v>0</v>
          </cell>
        </row>
        <row r="410">
          <cell r="A410">
            <v>0</v>
          </cell>
          <cell r="F410" t="str">
            <v>CHEHALIS</v>
          </cell>
        </row>
        <row r="411">
          <cell r="A411" t="str">
            <v xml:space="preserve">341.00 0401         </v>
          </cell>
          <cell r="B411">
            <v>401</v>
          </cell>
          <cell r="C411" t="str">
            <v>ProdTrans</v>
          </cell>
          <cell r="D411" t="str">
            <v xml:space="preserve">341.00 0401         </v>
          </cell>
          <cell r="E411">
            <v>341</v>
          </cell>
          <cell r="F411" t="str">
            <v>Structures and Improvements</v>
          </cell>
          <cell r="H411">
            <v>23264895.84</v>
          </cell>
          <cell r="J411">
            <v>-1013.96</v>
          </cell>
          <cell r="L411">
            <v>23263881.879999999</v>
          </cell>
          <cell r="N411">
            <v>-1413.9099999999999</v>
          </cell>
          <cell r="P411">
            <v>23262467.969999999</v>
          </cell>
          <cell r="R411">
            <v>4770678</v>
          </cell>
          <cell r="T411">
            <v>2.52</v>
          </cell>
          <cell r="V411">
            <v>586263</v>
          </cell>
          <cell r="X411">
            <v>-1013.96</v>
          </cell>
          <cell r="Z411">
            <v>-5</v>
          </cell>
          <cell r="AB411">
            <v>-50.698</v>
          </cell>
          <cell r="AD411">
            <v>5355876.3420000002</v>
          </cell>
          <cell r="AF411">
            <v>2.52</v>
          </cell>
          <cell r="AH411">
            <v>586232</v>
          </cell>
          <cell r="AJ411">
            <v>-1413.9099999999999</v>
          </cell>
          <cell r="AL411">
            <v>-5</v>
          </cell>
          <cell r="AN411">
            <v>-70.695499999999996</v>
          </cell>
          <cell r="AP411">
            <v>5940623.7364999996</v>
          </cell>
        </row>
        <row r="412">
          <cell r="A412" t="str">
            <v xml:space="preserve">342.00 0401         </v>
          </cell>
          <cell r="B412">
            <v>401</v>
          </cell>
          <cell r="C412" t="str">
            <v>ProdTrans</v>
          </cell>
          <cell r="D412" t="str">
            <v xml:space="preserve">342.00 0401         </v>
          </cell>
          <cell r="E412">
            <v>342</v>
          </cell>
          <cell r="F412" t="str">
            <v>Fuel Holders, Producers and Accessories</v>
          </cell>
          <cell r="H412">
            <v>1597345.52</v>
          </cell>
          <cell r="J412">
            <v>-5418.41</v>
          </cell>
          <cell r="L412">
            <v>1591927.11</v>
          </cell>
          <cell r="N412">
            <v>-5751.98</v>
          </cell>
          <cell r="P412">
            <v>1586175.1300000001</v>
          </cell>
          <cell r="R412">
            <v>334616</v>
          </cell>
          <cell r="T412">
            <v>2.52</v>
          </cell>
          <cell r="V412">
            <v>40185</v>
          </cell>
          <cell r="X412">
            <v>-5418.41</v>
          </cell>
          <cell r="Z412">
            <v>0</v>
          </cell>
          <cell r="AB412">
            <v>0</v>
          </cell>
          <cell r="AD412">
            <v>369382.59</v>
          </cell>
          <cell r="AF412">
            <v>2.52</v>
          </cell>
          <cell r="AH412">
            <v>40044</v>
          </cell>
          <cell r="AJ412">
            <v>-5751.98</v>
          </cell>
          <cell r="AL412">
            <v>0</v>
          </cell>
          <cell r="AN412">
            <v>0</v>
          </cell>
          <cell r="AP412">
            <v>403674.61000000004</v>
          </cell>
        </row>
        <row r="413">
          <cell r="A413" t="str">
            <v xml:space="preserve">343.00 0401         </v>
          </cell>
          <cell r="B413">
            <v>401</v>
          </cell>
          <cell r="C413" t="str">
            <v>ProdTrans</v>
          </cell>
          <cell r="D413" t="str">
            <v xml:space="preserve">343.00 0401         </v>
          </cell>
          <cell r="E413">
            <v>343</v>
          </cell>
          <cell r="F413" t="str">
            <v>Prime Movers</v>
          </cell>
          <cell r="H413">
            <v>191561490.22</v>
          </cell>
          <cell r="J413">
            <v>-1674621.71</v>
          </cell>
          <cell r="L413">
            <v>189886868.50999999</v>
          </cell>
          <cell r="N413">
            <v>-1718894.34</v>
          </cell>
          <cell r="P413">
            <v>188167974.16999999</v>
          </cell>
          <cell r="R413">
            <v>35475369</v>
          </cell>
          <cell r="T413">
            <v>2.52</v>
          </cell>
          <cell r="V413">
            <v>4806249</v>
          </cell>
          <cell r="X413">
            <v>-1674621.71</v>
          </cell>
          <cell r="Z413">
            <v>-5</v>
          </cell>
          <cell r="AB413">
            <v>-83731.085500000001</v>
          </cell>
          <cell r="AD413">
            <v>38523265.204499997</v>
          </cell>
          <cell r="AF413">
            <v>2.52</v>
          </cell>
          <cell r="AH413">
            <v>4763491</v>
          </cell>
          <cell r="AJ413">
            <v>-1718894.34</v>
          </cell>
          <cell r="AL413">
            <v>-5</v>
          </cell>
          <cell r="AN413">
            <v>-85944.717000000004</v>
          </cell>
          <cell r="AP413">
            <v>41481917.147499993</v>
          </cell>
        </row>
        <row r="414">
          <cell r="A414" t="str">
            <v xml:space="preserve">344.00 0401         </v>
          </cell>
          <cell r="B414">
            <v>401</v>
          </cell>
          <cell r="C414" t="str">
            <v>ProdTrans</v>
          </cell>
          <cell r="D414" t="str">
            <v xml:space="preserve">344.00 0401         </v>
          </cell>
          <cell r="E414">
            <v>344</v>
          </cell>
          <cell r="F414" t="str">
            <v>Generators</v>
          </cell>
          <cell r="H414">
            <v>82787184.680000007</v>
          </cell>
          <cell r="J414">
            <v>-280132.88999999996</v>
          </cell>
          <cell r="L414">
            <v>82507051.790000007</v>
          </cell>
          <cell r="N414">
            <v>-297386.27</v>
          </cell>
          <cell r="P414">
            <v>82209665.520000011</v>
          </cell>
          <cell r="R414">
            <v>17586081</v>
          </cell>
          <cell r="T414">
            <v>2.52</v>
          </cell>
          <cell r="V414">
            <v>2082707</v>
          </cell>
          <cell r="X414">
            <v>-280132.88999999996</v>
          </cell>
          <cell r="Z414">
            <v>-5</v>
          </cell>
          <cell r="AB414">
            <v>-14006.644499999997</v>
          </cell>
          <cell r="AD414">
            <v>19374648.465500001</v>
          </cell>
          <cell r="AF414">
            <v>2.52</v>
          </cell>
          <cell r="AH414">
            <v>2075431</v>
          </cell>
          <cell r="AJ414">
            <v>-297386.27</v>
          </cell>
          <cell r="AL414">
            <v>-5</v>
          </cell>
          <cell r="AN414">
            <v>-14869.3135</v>
          </cell>
          <cell r="AP414">
            <v>21137823.882000003</v>
          </cell>
        </row>
        <row r="415">
          <cell r="A415" t="str">
            <v xml:space="preserve">345.00 0401         </v>
          </cell>
          <cell r="B415">
            <v>401</v>
          </cell>
          <cell r="C415" t="str">
            <v>ProdTrans</v>
          </cell>
          <cell r="D415" t="str">
            <v xml:space="preserve">345.00 0401         </v>
          </cell>
          <cell r="E415">
            <v>345</v>
          </cell>
          <cell r="F415" t="str">
            <v>Accessory Electric Equipment</v>
          </cell>
          <cell r="H415">
            <v>39232856.310000002</v>
          </cell>
          <cell r="J415">
            <v>-22175.720000000005</v>
          </cell>
          <cell r="L415">
            <v>39210680.590000004</v>
          </cell>
          <cell r="N415">
            <v>-24277.93</v>
          </cell>
          <cell r="P415">
            <v>39186402.660000004</v>
          </cell>
          <cell r="R415">
            <v>7969692</v>
          </cell>
          <cell r="T415">
            <v>2.52</v>
          </cell>
          <cell r="V415">
            <v>988389</v>
          </cell>
          <cell r="X415">
            <v>-22175.720000000005</v>
          </cell>
          <cell r="Z415">
            <v>-2</v>
          </cell>
          <cell r="AB415">
            <v>-443.51440000000008</v>
          </cell>
          <cell r="AD415">
            <v>8935461.7655999996</v>
          </cell>
          <cell r="AF415">
            <v>2.52</v>
          </cell>
          <cell r="AH415">
            <v>987803</v>
          </cell>
          <cell r="AJ415">
            <v>-24277.93</v>
          </cell>
          <cell r="AL415">
            <v>-2</v>
          </cell>
          <cell r="AN415">
            <v>-485.55860000000001</v>
          </cell>
          <cell r="AP415">
            <v>9898501.2770000007</v>
          </cell>
        </row>
        <row r="416">
          <cell r="A416" t="str">
            <v xml:space="preserve">346.00 0401         </v>
          </cell>
          <cell r="B416">
            <v>401</v>
          </cell>
          <cell r="C416" t="str">
            <v>ProdTrans</v>
          </cell>
          <cell r="D416" t="str">
            <v xml:space="preserve">346.00 0401         </v>
          </cell>
          <cell r="E416">
            <v>346</v>
          </cell>
          <cell r="F416" t="str">
            <v>Miscellaneous Power Plant Equipment</v>
          </cell>
          <cell r="H416">
            <v>3239885.55</v>
          </cell>
          <cell r="J416">
            <v>-2483.86</v>
          </cell>
          <cell r="L416">
            <v>3237401.69</v>
          </cell>
          <cell r="N416">
            <v>-2784.49</v>
          </cell>
          <cell r="P416">
            <v>3234617.1999999997</v>
          </cell>
          <cell r="R416">
            <v>670002</v>
          </cell>
          <cell r="T416">
            <v>2.52</v>
          </cell>
          <cell r="V416">
            <v>81614</v>
          </cell>
          <cell r="X416">
            <v>-2483.86</v>
          </cell>
          <cell r="Z416">
            <v>0</v>
          </cell>
          <cell r="AB416">
            <v>0</v>
          </cell>
          <cell r="AD416">
            <v>749132.14</v>
          </cell>
          <cell r="AF416">
            <v>2.52</v>
          </cell>
          <cell r="AH416">
            <v>81547</v>
          </cell>
          <cell r="AJ416">
            <v>-2784.49</v>
          </cell>
          <cell r="AL416">
            <v>0</v>
          </cell>
          <cell r="AN416">
            <v>0</v>
          </cell>
          <cell r="AP416">
            <v>827894.65</v>
          </cell>
        </row>
        <row r="417">
          <cell r="A417">
            <v>0</v>
          </cell>
          <cell r="F417" t="str">
            <v>TOTAL CHEHALIS</v>
          </cell>
          <cell r="H417">
            <v>341683658.12</v>
          </cell>
          <cell r="J417">
            <v>-1985846.55</v>
          </cell>
          <cell r="L417">
            <v>339697811.56999999</v>
          </cell>
          <cell r="N417">
            <v>-2050508.92</v>
          </cell>
          <cell r="P417">
            <v>337647302.64999998</v>
          </cell>
          <cell r="R417">
            <v>66806438</v>
          </cell>
          <cell r="V417">
            <v>8585407</v>
          </cell>
          <cell r="X417">
            <v>-1985846.55</v>
          </cell>
          <cell r="AB417">
            <v>-98231.9424</v>
          </cell>
          <cell r="AD417">
            <v>73307766.507599995</v>
          </cell>
          <cell r="AH417">
            <v>8534548</v>
          </cell>
          <cell r="AJ417">
            <v>-2050508.92</v>
          </cell>
          <cell r="AN417">
            <v>-101370.28460000001</v>
          </cell>
          <cell r="AP417">
            <v>79690435.303000003</v>
          </cell>
        </row>
        <row r="418">
          <cell r="A418">
            <v>0</v>
          </cell>
        </row>
        <row r="419">
          <cell r="A419">
            <v>0</v>
          </cell>
          <cell r="F419" t="str">
            <v>CURRANT CREEK</v>
          </cell>
        </row>
        <row r="420">
          <cell r="A420" t="str">
            <v xml:space="preserve">341.00 0402         </v>
          </cell>
          <cell r="B420">
            <v>402</v>
          </cell>
          <cell r="C420" t="str">
            <v>ProdTrans</v>
          </cell>
          <cell r="D420" t="str">
            <v xml:space="preserve">341.00 0402         </v>
          </cell>
          <cell r="E420">
            <v>341</v>
          </cell>
          <cell r="F420" t="str">
            <v>Structures and Improvements</v>
          </cell>
          <cell r="H420">
            <v>44110651.130000003</v>
          </cell>
          <cell r="J420">
            <v>-790.4799999999999</v>
          </cell>
          <cell r="L420">
            <v>44109860.650000006</v>
          </cell>
          <cell r="N420">
            <v>-1253.28</v>
          </cell>
          <cell r="P420">
            <v>44108607.370000005</v>
          </cell>
          <cell r="R420">
            <v>7483195</v>
          </cell>
          <cell r="T420">
            <v>2.57</v>
          </cell>
          <cell r="V420">
            <v>1133634</v>
          </cell>
          <cell r="X420">
            <v>-790.4799999999999</v>
          </cell>
          <cell r="Z420">
            <v>-5</v>
          </cell>
          <cell r="AB420">
            <v>-39.523999999999994</v>
          </cell>
          <cell r="AD420">
            <v>8615998.9959999993</v>
          </cell>
          <cell r="AF420">
            <v>2.57</v>
          </cell>
          <cell r="AH420">
            <v>1133607</v>
          </cell>
          <cell r="AJ420">
            <v>-1253.28</v>
          </cell>
          <cell r="AL420">
            <v>-5</v>
          </cell>
          <cell r="AN420">
            <v>-62.663999999999994</v>
          </cell>
          <cell r="AP420">
            <v>9748290.0519999992</v>
          </cell>
        </row>
        <row r="421">
          <cell r="A421" t="str">
            <v xml:space="preserve">342.00 0402         </v>
          </cell>
          <cell r="B421">
            <v>402</v>
          </cell>
          <cell r="C421" t="str">
            <v>ProdTrans</v>
          </cell>
          <cell r="D421" t="str">
            <v xml:space="preserve">342.00 0402         </v>
          </cell>
          <cell r="E421">
            <v>342</v>
          </cell>
          <cell r="F421" t="str">
            <v>Fuel Holders, Producers and Accessories</v>
          </cell>
          <cell r="H421">
            <v>3299735.22</v>
          </cell>
          <cell r="J421">
            <v>-9847.0300000000007</v>
          </cell>
          <cell r="L421">
            <v>3289888.1900000004</v>
          </cell>
          <cell r="N421">
            <v>-10470.549999999999</v>
          </cell>
          <cell r="P421">
            <v>3279417.6400000006</v>
          </cell>
          <cell r="R421">
            <v>572985</v>
          </cell>
          <cell r="T421">
            <v>2.66</v>
          </cell>
          <cell r="V421">
            <v>87642</v>
          </cell>
          <cell r="X421">
            <v>-9847.0300000000007</v>
          </cell>
          <cell r="Z421">
            <v>0</v>
          </cell>
          <cell r="AB421">
            <v>0</v>
          </cell>
          <cell r="AD421">
            <v>650779.97</v>
          </cell>
          <cell r="AF421">
            <v>2.66</v>
          </cell>
          <cell r="AH421">
            <v>87372</v>
          </cell>
          <cell r="AJ421">
            <v>-10470.549999999999</v>
          </cell>
          <cell r="AL421">
            <v>0</v>
          </cell>
          <cell r="AN421">
            <v>0</v>
          </cell>
          <cell r="AP421">
            <v>727681.41999999993</v>
          </cell>
        </row>
        <row r="422">
          <cell r="A422" t="str">
            <v xml:space="preserve">343.00 0402         </v>
          </cell>
          <cell r="B422">
            <v>402</v>
          </cell>
          <cell r="C422" t="str">
            <v>ProdTrans</v>
          </cell>
          <cell r="D422" t="str">
            <v xml:space="preserve">343.00 0402         </v>
          </cell>
          <cell r="E422">
            <v>343</v>
          </cell>
          <cell r="F422" t="str">
            <v>Prime Movers</v>
          </cell>
          <cell r="H422">
            <v>183388912.16999999</v>
          </cell>
          <cell r="J422">
            <v>-1484291.22</v>
          </cell>
          <cell r="L422">
            <v>181904620.94999999</v>
          </cell>
          <cell r="N422">
            <v>-1526776.7000000002</v>
          </cell>
          <cell r="P422">
            <v>180377844.25</v>
          </cell>
          <cell r="R422">
            <v>26903906</v>
          </cell>
          <cell r="T422">
            <v>2.67</v>
          </cell>
          <cell r="V422">
            <v>4876669</v>
          </cell>
          <cell r="X422">
            <v>-1484291.22</v>
          </cell>
          <cell r="Z422">
            <v>-5</v>
          </cell>
          <cell r="AB422">
            <v>-74214.561000000002</v>
          </cell>
          <cell r="AD422">
            <v>30222069.219000001</v>
          </cell>
          <cell r="AF422">
            <v>2.67</v>
          </cell>
          <cell r="AH422">
            <v>4836471</v>
          </cell>
          <cell r="AJ422">
            <v>-1526776.7000000002</v>
          </cell>
          <cell r="AL422">
            <v>-5</v>
          </cell>
          <cell r="AN422">
            <v>-76338.835000000006</v>
          </cell>
          <cell r="AP422">
            <v>33455424.683999997</v>
          </cell>
        </row>
        <row r="423">
          <cell r="A423" t="str">
            <v xml:space="preserve">344.00 0402         </v>
          </cell>
          <cell r="B423">
            <v>402</v>
          </cell>
          <cell r="C423" t="str">
            <v>ProdTrans</v>
          </cell>
          <cell r="D423" t="str">
            <v xml:space="preserve">344.00 0402         </v>
          </cell>
          <cell r="E423">
            <v>344</v>
          </cell>
          <cell r="F423" t="str">
            <v>Generators</v>
          </cell>
          <cell r="H423">
            <v>75958925.689999998</v>
          </cell>
          <cell r="J423">
            <v>-217318.3</v>
          </cell>
          <cell r="L423">
            <v>75741607.390000001</v>
          </cell>
          <cell r="N423">
            <v>-231206.67</v>
          </cell>
          <cell r="P423">
            <v>75510400.719999999</v>
          </cell>
          <cell r="R423">
            <v>12270691</v>
          </cell>
          <cell r="T423">
            <v>2.58</v>
          </cell>
          <cell r="V423">
            <v>1956937</v>
          </cell>
          <cell r="X423">
            <v>-217318.3</v>
          </cell>
          <cell r="Z423">
            <v>-5</v>
          </cell>
          <cell r="AB423">
            <v>-10865.915000000001</v>
          </cell>
          <cell r="AD423">
            <v>13999443.785</v>
          </cell>
          <cell r="AF423">
            <v>2.58</v>
          </cell>
          <cell r="AH423">
            <v>1951151</v>
          </cell>
          <cell r="AJ423">
            <v>-231206.67</v>
          </cell>
          <cell r="AL423">
            <v>-5</v>
          </cell>
          <cell r="AN423">
            <v>-11560.333500000001</v>
          </cell>
          <cell r="AP423">
            <v>15707827.781500001</v>
          </cell>
        </row>
        <row r="424">
          <cell r="A424" t="str">
            <v xml:space="preserve">345.00 0402         </v>
          </cell>
          <cell r="B424">
            <v>402</v>
          </cell>
          <cell r="C424" t="str">
            <v>ProdTrans</v>
          </cell>
          <cell r="D424" t="str">
            <v xml:space="preserve">345.00 0402         </v>
          </cell>
          <cell r="E424">
            <v>345</v>
          </cell>
          <cell r="F424" t="str">
            <v>Accessory Electric Equipment</v>
          </cell>
          <cell r="H424">
            <v>42401824.549999997</v>
          </cell>
          <cell r="J424">
            <v>-18923.879999999997</v>
          </cell>
          <cell r="L424">
            <v>42382900.669999994</v>
          </cell>
          <cell r="N424">
            <v>-20961.289999999997</v>
          </cell>
          <cell r="P424">
            <v>42361939.379999995</v>
          </cell>
          <cell r="R424">
            <v>6842125</v>
          </cell>
          <cell r="T424">
            <v>2.57</v>
          </cell>
          <cell r="V424">
            <v>1089484</v>
          </cell>
          <cell r="X424">
            <v>-18923.879999999997</v>
          </cell>
          <cell r="Z424">
            <v>-2</v>
          </cell>
          <cell r="AB424">
            <v>-378.47759999999994</v>
          </cell>
          <cell r="AD424">
            <v>7912306.6424000002</v>
          </cell>
          <cell r="AF424">
            <v>2.57</v>
          </cell>
          <cell r="AH424">
            <v>1088971</v>
          </cell>
          <cell r="AJ424">
            <v>-20961.289999999997</v>
          </cell>
          <cell r="AL424">
            <v>-2</v>
          </cell>
          <cell r="AN424">
            <v>-419.22579999999994</v>
          </cell>
          <cell r="AP424">
            <v>8979897.126600001</v>
          </cell>
        </row>
        <row r="425">
          <cell r="A425" t="str">
            <v xml:space="preserve">346.00 0402         </v>
          </cell>
          <cell r="B425">
            <v>402</v>
          </cell>
          <cell r="C425" t="str">
            <v>ProdTrans</v>
          </cell>
          <cell r="D425" t="str">
            <v xml:space="preserve">346.00 0402         </v>
          </cell>
          <cell r="E425">
            <v>346</v>
          </cell>
          <cell r="F425" t="str">
            <v>Miscellaneous Power Plant Equipment</v>
          </cell>
          <cell r="H425">
            <v>2969761.75</v>
          </cell>
          <cell r="J425">
            <v>-1838.55</v>
          </cell>
          <cell r="L425">
            <v>2967923.2</v>
          </cell>
          <cell r="N425">
            <v>-2057.48</v>
          </cell>
          <cell r="P425">
            <v>2965865.72</v>
          </cell>
          <cell r="R425">
            <v>520979</v>
          </cell>
          <cell r="T425">
            <v>2.57</v>
          </cell>
          <cell r="V425">
            <v>76299</v>
          </cell>
          <cell r="X425">
            <v>-1838.55</v>
          </cell>
          <cell r="Z425">
            <v>0</v>
          </cell>
          <cell r="AB425">
            <v>0</v>
          </cell>
          <cell r="AD425">
            <v>595439.44999999995</v>
          </cell>
          <cell r="AF425">
            <v>2.57</v>
          </cell>
          <cell r="AH425">
            <v>76249</v>
          </cell>
          <cell r="AJ425">
            <v>-2057.48</v>
          </cell>
          <cell r="AL425">
            <v>0</v>
          </cell>
          <cell r="AN425">
            <v>0</v>
          </cell>
          <cell r="AP425">
            <v>669630.97</v>
          </cell>
        </row>
        <row r="426">
          <cell r="A426">
            <v>0</v>
          </cell>
          <cell r="F426" t="str">
            <v>TOTAL CURRANT CREEK</v>
          </cell>
          <cell r="H426">
            <v>352129810.50999999</v>
          </cell>
          <cell r="J426">
            <v>-1733009.46</v>
          </cell>
          <cell r="L426">
            <v>350396801.05000001</v>
          </cell>
          <cell r="N426">
            <v>-1792725.9700000002</v>
          </cell>
          <cell r="P426">
            <v>348604075.08000004</v>
          </cell>
          <cell r="R426">
            <v>54593881</v>
          </cell>
          <cell r="V426">
            <v>9220665</v>
          </cell>
          <cell r="X426">
            <v>-1733009.46</v>
          </cell>
          <cell r="AB426">
            <v>-85498.477599999998</v>
          </cell>
          <cell r="AD426">
            <v>61996038.062399998</v>
          </cell>
          <cell r="AH426">
            <v>9173821</v>
          </cell>
          <cell r="AJ426">
            <v>-1792725.9700000002</v>
          </cell>
          <cell r="AN426">
            <v>-88381.058300000019</v>
          </cell>
          <cell r="AP426">
            <v>69288752.034099996</v>
          </cell>
        </row>
        <row r="427">
          <cell r="A427">
            <v>0</v>
          </cell>
        </row>
        <row r="428">
          <cell r="A428">
            <v>0</v>
          </cell>
          <cell r="F428" t="str">
            <v>HERMISTON</v>
          </cell>
        </row>
        <row r="429">
          <cell r="A429" t="str">
            <v xml:space="preserve">341.00 0403         </v>
          </cell>
          <cell r="B429">
            <v>403</v>
          </cell>
          <cell r="C429" t="str">
            <v>ProdTrans</v>
          </cell>
          <cell r="D429" t="str">
            <v xml:space="preserve">341.00 0403         </v>
          </cell>
          <cell r="E429">
            <v>341</v>
          </cell>
          <cell r="F429" t="str">
            <v>Structures and Improvements</v>
          </cell>
          <cell r="H429">
            <v>12844996.02</v>
          </cell>
          <cell r="J429">
            <v>-3593.08</v>
          </cell>
          <cell r="L429">
            <v>12841402.939999999</v>
          </cell>
          <cell r="N429">
            <v>-4361.8099999999995</v>
          </cell>
          <cell r="P429">
            <v>12837041.129999999</v>
          </cell>
          <cell r="R429">
            <v>4318895</v>
          </cell>
          <cell r="T429">
            <v>2.69</v>
          </cell>
          <cell r="V429">
            <v>345482</v>
          </cell>
          <cell r="X429">
            <v>-3593.08</v>
          </cell>
          <cell r="Z429">
            <v>-5</v>
          </cell>
          <cell r="AB429">
            <v>-179.65400000000002</v>
          </cell>
          <cell r="AD429">
            <v>4660604.2659999998</v>
          </cell>
          <cell r="AF429">
            <v>2.69</v>
          </cell>
          <cell r="AH429">
            <v>345375</v>
          </cell>
          <cell r="AJ429">
            <v>-4361.8099999999995</v>
          </cell>
          <cell r="AL429">
            <v>-5</v>
          </cell>
          <cell r="AN429">
            <v>-218.09049999999996</v>
          </cell>
          <cell r="AP429">
            <v>5001399.3655000003</v>
          </cell>
        </row>
        <row r="430">
          <cell r="A430" t="str">
            <v xml:space="preserve">342.00 0403         </v>
          </cell>
          <cell r="B430">
            <v>403</v>
          </cell>
          <cell r="C430" t="str">
            <v>ProdTrans</v>
          </cell>
          <cell r="D430" t="str">
            <v xml:space="preserve">342.00 0403         </v>
          </cell>
          <cell r="E430">
            <v>342</v>
          </cell>
          <cell r="F430" t="str">
            <v>Fuel Holders, Producers and Accessories</v>
          </cell>
          <cell r="H430">
            <v>25321.62</v>
          </cell>
          <cell r="J430">
            <v>-132.16999999999999</v>
          </cell>
          <cell r="L430">
            <v>25189.45</v>
          </cell>
          <cell r="N430">
            <v>-139.58000000000001</v>
          </cell>
          <cell r="P430">
            <v>25049.87</v>
          </cell>
          <cell r="R430">
            <v>8889</v>
          </cell>
          <cell r="T430">
            <v>2.72</v>
          </cell>
          <cell r="V430">
            <v>687</v>
          </cell>
          <cell r="X430">
            <v>-132.16999999999999</v>
          </cell>
          <cell r="Z430">
            <v>0</v>
          </cell>
          <cell r="AB430">
            <v>0</v>
          </cell>
          <cell r="AD430">
            <v>9443.83</v>
          </cell>
          <cell r="AF430">
            <v>2.72</v>
          </cell>
          <cell r="AH430">
            <v>683</v>
          </cell>
          <cell r="AJ430">
            <v>-139.58000000000001</v>
          </cell>
          <cell r="AL430">
            <v>0</v>
          </cell>
          <cell r="AN430">
            <v>0</v>
          </cell>
          <cell r="AP430">
            <v>9987.25</v>
          </cell>
        </row>
        <row r="431">
          <cell r="A431" t="str">
            <v xml:space="preserve">343.00 0403         </v>
          </cell>
          <cell r="B431">
            <v>403</v>
          </cell>
          <cell r="C431" t="str">
            <v>ProdTrans</v>
          </cell>
          <cell r="D431" t="str">
            <v xml:space="preserve">343.00 0403         </v>
          </cell>
          <cell r="E431">
            <v>343</v>
          </cell>
          <cell r="F431" t="str">
            <v>Prime Movers</v>
          </cell>
          <cell r="H431">
            <v>107253896.88</v>
          </cell>
          <cell r="J431">
            <v>-1135296.5199999996</v>
          </cell>
          <cell r="L431">
            <v>106118600.36</v>
          </cell>
          <cell r="N431">
            <v>-1165789.96</v>
          </cell>
          <cell r="P431">
            <v>104952810.40000001</v>
          </cell>
          <cell r="R431">
            <v>31307539</v>
          </cell>
          <cell r="T431">
            <v>2.85</v>
          </cell>
          <cell r="V431">
            <v>3040558</v>
          </cell>
          <cell r="X431">
            <v>-1135296.5199999996</v>
          </cell>
          <cell r="Z431">
            <v>-5</v>
          </cell>
          <cell r="AB431">
            <v>-56764.825999999979</v>
          </cell>
          <cell r="AD431">
            <v>33156035.653999999</v>
          </cell>
          <cell r="AF431">
            <v>2.85</v>
          </cell>
          <cell r="AH431">
            <v>3007768</v>
          </cell>
          <cell r="AJ431">
            <v>-1165789.96</v>
          </cell>
          <cell r="AL431">
            <v>-5</v>
          </cell>
          <cell r="AN431">
            <v>-58289.498</v>
          </cell>
          <cell r="AP431">
            <v>34939724.195999995</v>
          </cell>
        </row>
        <row r="432">
          <cell r="A432" t="str">
            <v xml:space="preserve">344.00 0403         </v>
          </cell>
          <cell r="B432">
            <v>403</v>
          </cell>
          <cell r="C432" t="str">
            <v>ProdTrans</v>
          </cell>
          <cell r="D432" t="str">
            <v xml:space="preserve">344.00 0403         </v>
          </cell>
          <cell r="E432">
            <v>344</v>
          </cell>
          <cell r="F432" t="str">
            <v>Generators</v>
          </cell>
          <cell r="H432">
            <v>40074379.619999997</v>
          </cell>
          <cell r="J432">
            <v>-202055.55000000002</v>
          </cell>
          <cell r="L432">
            <v>39872324.07</v>
          </cell>
          <cell r="N432">
            <v>-213451.19999999998</v>
          </cell>
          <cell r="P432">
            <v>39658872.869999997</v>
          </cell>
          <cell r="R432">
            <v>13702379</v>
          </cell>
          <cell r="T432">
            <v>2.7</v>
          </cell>
          <cell r="V432">
            <v>1079280</v>
          </cell>
          <cell r="X432">
            <v>-202055.55000000002</v>
          </cell>
          <cell r="Z432">
            <v>-5</v>
          </cell>
          <cell r="AB432">
            <v>-10102.777500000002</v>
          </cell>
          <cell r="AD432">
            <v>14569500.672499999</v>
          </cell>
          <cell r="AF432">
            <v>2.7</v>
          </cell>
          <cell r="AH432">
            <v>1073671</v>
          </cell>
          <cell r="AJ432">
            <v>-213451.19999999998</v>
          </cell>
          <cell r="AL432">
            <v>-5</v>
          </cell>
          <cell r="AN432">
            <v>-10672.56</v>
          </cell>
          <cell r="AP432">
            <v>15419047.9125</v>
          </cell>
        </row>
        <row r="433">
          <cell r="A433" t="str">
            <v xml:space="preserve">345.00 0403         </v>
          </cell>
          <cell r="B433">
            <v>403</v>
          </cell>
          <cell r="C433" t="str">
            <v>ProdTrans</v>
          </cell>
          <cell r="D433" t="str">
            <v xml:space="preserve">345.00 0403         </v>
          </cell>
          <cell r="E433">
            <v>345</v>
          </cell>
          <cell r="F433" t="str">
            <v>Accessory Electric Equipment</v>
          </cell>
          <cell r="H433">
            <v>9115252.9600000009</v>
          </cell>
          <cell r="J433">
            <v>-10036.85</v>
          </cell>
          <cell r="L433">
            <v>9105216.1100000013</v>
          </cell>
          <cell r="N433">
            <v>-10848.82</v>
          </cell>
          <cell r="P433">
            <v>9094367.290000001</v>
          </cell>
          <cell r="R433">
            <v>3189999</v>
          </cell>
          <cell r="T433">
            <v>2.65</v>
          </cell>
          <cell r="V433">
            <v>241421</v>
          </cell>
          <cell r="X433">
            <v>-10036.85</v>
          </cell>
          <cell r="Z433">
            <v>-2</v>
          </cell>
          <cell r="AB433">
            <v>-200.73699999999999</v>
          </cell>
          <cell r="AD433">
            <v>3421182.4129999997</v>
          </cell>
          <cell r="AF433">
            <v>2.65</v>
          </cell>
          <cell r="AH433">
            <v>241144</v>
          </cell>
          <cell r="AJ433">
            <v>-10848.82</v>
          </cell>
          <cell r="AL433">
            <v>-2</v>
          </cell>
          <cell r="AN433">
            <v>-216.97639999999998</v>
          </cell>
          <cell r="AP433">
            <v>3651260.6165999998</v>
          </cell>
        </row>
        <row r="434">
          <cell r="A434" t="str">
            <v xml:space="preserve">346.00 0403         </v>
          </cell>
          <cell r="B434">
            <v>403</v>
          </cell>
          <cell r="C434" t="str">
            <v>ProdTrans</v>
          </cell>
          <cell r="D434" t="str">
            <v xml:space="preserve">346.00 0403         </v>
          </cell>
          <cell r="E434">
            <v>346</v>
          </cell>
          <cell r="F434" t="str">
            <v>Miscellaneous Power Plant Equipment</v>
          </cell>
          <cell r="H434">
            <v>497343.1</v>
          </cell>
          <cell r="J434">
            <v>-809.78</v>
          </cell>
          <cell r="L434">
            <v>496533.31999999995</v>
          </cell>
          <cell r="N434">
            <v>-886.21</v>
          </cell>
          <cell r="P434">
            <v>495647.10999999993</v>
          </cell>
          <cell r="R434">
            <v>175766</v>
          </cell>
          <cell r="T434">
            <v>2.65</v>
          </cell>
          <cell r="V434">
            <v>13169</v>
          </cell>
          <cell r="X434">
            <v>-809.78</v>
          </cell>
          <cell r="Z434">
            <v>0</v>
          </cell>
          <cell r="AB434">
            <v>0</v>
          </cell>
          <cell r="AD434">
            <v>188125.22</v>
          </cell>
          <cell r="AF434">
            <v>2.65</v>
          </cell>
          <cell r="AH434">
            <v>13146</v>
          </cell>
          <cell r="AJ434">
            <v>-886.21</v>
          </cell>
          <cell r="AL434">
            <v>0</v>
          </cell>
          <cell r="AN434">
            <v>0</v>
          </cell>
          <cell r="AP434">
            <v>200385.01</v>
          </cell>
        </row>
        <row r="435">
          <cell r="A435">
            <v>0</v>
          </cell>
          <cell r="F435" t="str">
            <v>TOTAL HERMISTON</v>
          </cell>
          <cell r="H435">
            <v>169811190.19999999</v>
          </cell>
          <cell r="J435">
            <v>-1351923.9499999997</v>
          </cell>
          <cell r="L435">
            <v>168459266.25</v>
          </cell>
          <cell r="N435">
            <v>-1395477.5799999998</v>
          </cell>
          <cell r="P435">
            <v>167063788.67000002</v>
          </cell>
          <cell r="R435">
            <v>52703467</v>
          </cell>
          <cell r="V435">
            <v>4720597</v>
          </cell>
          <cell r="X435">
            <v>-1351923.9499999997</v>
          </cell>
          <cell r="AB435">
            <v>-67247.994499999972</v>
          </cell>
          <cell r="AD435">
            <v>56004892.055500001</v>
          </cell>
          <cell r="AH435">
            <v>4681787</v>
          </cell>
          <cell r="AJ435">
            <v>-1395477.5799999998</v>
          </cell>
          <cell r="AN435">
            <v>-69397.124899999995</v>
          </cell>
          <cell r="AP435">
            <v>59221804.350599997</v>
          </cell>
        </row>
        <row r="436">
          <cell r="A436">
            <v>0</v>
          </cell>
        </row>
        <row r="437">
          <cell r="A437">
            <v>0</v>
          </cell>
          <cell r="F437" t="str">
            <v>LAKE SIDE</v>
          </cell>
        </row>
        <row r="438">
          <cell r="A438" t="str">
            <v xml:space="preserve">341.00 0404         </v>
          </cell>
          <cell r="B438">
            <v>404</v>
          </cell>
          <cell r="C438" t="str">
            <v>ProdTrans</v>
          </cell>
          <cell r="D438" t="str">
            <v xml:space="preserve">341.00 0404         </v>
          </cell>
          <cell r="E438">
            <v>341</v>
          </cell>
          <cell r="F438" t="str">
            <v>Structures and Improvements</v>
          </cell>
          <cell r="H438">
            <v>27840392.370000001</v>
          </cell>
          <cell r="J438">
            <v>-151.81</v>
          </cell>
          <cell r="L438">
            <v>27840240.560000002</v>
          </cell>
          <cell r="N438">
            <v>-303.36</v>
          </cell>
          <cell r="P438">
            <v>27839937.200000003</v>
          </cell>
          <cell r="R438">
            <v>1796212</v>
          </cell>
          <cell r="T438">
            <v>2.58</v>
          </cell>
          <cell r="V438">
            <v>718280</v>
          </cell>
          <cell r="X438">
            <v>-151.81</v>
          </cell>
          <cell r="Z438">
            <v>-5</v>
          </cell>
          <cell r="AB438">
            <v>-7.5904999999999996</v>
          </cell>
          <cell r="AD438">
            <v>2514332.5995</v>
          </cell>
          <cell r="AF438">
            <v>2.58</v>
          </cell>
          <cell r="AH438">
            <v>718274</v>
          </cell>
          <cell r="AJ438">
            <v>-303.36</v>
          </cell>
          <cell r="AL438">
            <v>-5</v>
          </cell>
          <cell r="AN438">
            <v>-15.168000000000001</v>
          </cell>
          <cell r="AP438">
            <v>3232288.0715000001</v>
          </cell>
        </row>
        <row r="439">
          <cell r="A439" t="str">
            <v xml:space="preserve">342.00 0404         </v>
          </cell>
          <cell r="B439">
            <v>404</v>
          </cell>
          <cell r="C439" t="str">
            <v>ProdTrans</v>
          </cell>
          <cell r="D439" t="str">
            <v xml:space="preserve">342.00 0404         </v>
          </cell>
          <cell r="E439">
            <v>342</v>
          </cell>
          <cell r="F439" t="str">
            <v>Fuel Holders, Producers and Accessories</v>
          </cell>
          <cell r="H439">
            <v>3502124</v>
          </cell>
          <cell r="J439">
            <v>-9169.7099999999991</v>
          </cell>
          <cell r="L439">
            <v>3492954.29</v>
          </cell>
          <cell r="N439">
            <v>-9767.07</v>
          </cell>
          <cell r="P439">
            <v>3483187.22</v>
          </cell>
          <cell r="R439">
            <v>228130</v>
          </cell>
          <cell r="T439">
            <v>2.58</v>
          </cell>
          <cell r="V439">
            <v>90237</v>
          </cell>
          <cell r="X439">
            <v>-9169.7099999999991</v>
          </cell>
          <cell r="Z439">
            <v>0</v>
          </cell>
          <cell r="AB439">
            <v>0</v>
          </cell>
          <cell r="AD439">
            <v>309197.28999999998</v>
          </cell>
          <cell r="AF439">
            <v>2.58</v>
          </cell>
          <cell r="AH439">
            <v>89992</v>
          </cell>
          <cell r="AJ439">
            <v>-9767.07</v>
          </cell>
          <cell r="AL439">
            <v>0</v>
          </cell>
          <cell r="AN439">
            <v>0</v>
          </cell>
          <cell r="AP439">
            <v>389422.22</v>
          </cell>
        </row>
        <row r="440">
          <cell r="A440" t="str">
            <v xml:space="preserve">343.00 0404         </v>
          </cell>
          <cell r="B440">
            <v>404</v>
          </cell>
          <cell r="C440" t="str">
            <v>ProdTrans</v>
          </cell>
          <cell r="D440" t="str">
            <v xml:space="preserve">343.00 0404         </v>
          </cell>
          <cell r="E440">
            <v>343</v>
          </cell>
          <cell r="F440" t="str">
            <v>Prime Movers</v>
          </cell>
          <cell r="H440">
            <v>178617105.44</v>
          </cell>
          <cell r="J440">
            <v>-1378407.5400000003</v>
          </cell>
          <cell r="L440">
            <v>177238697.90000001</v>
          </cell>
          <cell r="N440">
            <v>-1419731.2499999998</v>
          </cell>
          <cell r="P440">
            <v>175818966.65000001</v>
          </cell>
          <cell r="R440">
            <v>10639577</v>
          </cell>
          <cell r="T440">
            <v>2.58</v>
          </cell>
          <cell r="V440">
            <v>4590540</v>
          </cell>
          <cell r="X440">
            <v>-1378407.5400000003</v>
          </cell>
          <cell r="Z440">
            <v>-5</v>
          </cell>
          <cell r="AB440">
            <v>-68920.377000000008</v>
          </cell>
          <cell r="AD440">
            <v>13782789.082999999</v>
          </cell>
          <cell r="AF440">
            <v>2.58</v>
          </cell>
          <cell r="AH440">
            <v>4554444</v>
          </cell>
          <cell r="AJ440">
            <v>-1419731.2499999998</v>
          </cell>
          <cell r="AL440">
            <v>-5</v>
          </cell>
          <cell r="AN440">
            <v>-70986.562499999985</v>
          </cell>
          <cell r="AP440">
            <v>16846515.270499997</v>
          </cell>
        </row>
        <row r="441">
          <cell r="A441" t="str">
            <v xml:space="preserve">344.00 0404         </v>
          </cell>
          <cell r="B441">
            <v>404</v>
          </cell>
          <cell r="C441" t="str">
            <v>ProdTrans</v>
          </cell>
          <cell r="D441" t="str">
            <v xml:space="preserve">344.00 0404         </v>
          </cell>
          <cell r="E441">
            <v>344</v>
          </cell>
          <cell r="F441" t="str">
            <v>Generators</v>
          </cell>
          <cell r="H441">
            <v>82025855.989999995</v>
          </cell>
          <cell r="J441">
            <v>-213241.27</v>
          </cell>
          <cell r="L441">
            <v>81812614.719999999</v>
          </cell>
          <cell r="N441">
            <v>-227152.87</v>
          </cell>
          <cell r="P441">
            <v>81585461.849999994</v>
          </cell>
          <cell r="R441">
            <v>5254905</v>
          </cell>
          <cell r="T441">
            <v>2.58</v>
          </cell>
          <cell r="V441">
            <v>2113516</v>
          </cell>
          <cell r="X441">
            <v>-213241.27</v>
          </cell>
          <cell r="Z441">
            <v>-5</v>
          </cell>
          <cell r="AB441">
            <v>-10662.063499999998</v>
          </cell>
          <cell r="AD441">
            <v>7144517.6665000003</v>
          </cell>
          <cell r="AF441">
            <v>2.58</v>
          </cell>
          <cell r="AH441">
            <v>2107835</v>
          </cell>
          <cell r="AJ441">
            <v>-227152.87</v>
          </cell>
          <cell r="AL441">
            <v>-5</v>
          </cell>
          <cell r="AN441">
            <v>-11357.6435</v>
          </cell>
          <cell r="AP441">
            <v>9013842.1530000009</v>
          </cell>
        </row>
        <row r="442">
          <cell r="A442" t="str">
            <v xml:space="preserve">345.00 0404         </v>
          </cell>
          <cell r="B442">
            <v>404</v>
          </cell>
          <cell r="C442" t="str">
            <v>ProdTrans</v>
          </cell>
          <cell r="D442" t="str">
            <v xml:space="preserve">345.00 0404         </v>
          </cell>
          <cell r="E442">
            <v>345</v>
          </cell>
          <cell r="F442" t="str">
            <v>Accessory Electric Equipment</v>
          </cell>
          <cell r="H442">
            <v>44396410.020000003</v>
          </cell>
          <cell r="J442">
            <v>-16639.620000000003</v>
          </cell>
          <cell r="L442">
            <v>44379770.400000006</v>
          </cell>
          <cell r="N442">
            <v>-18639.5</v>
          </cell>
          <cell r="P442">
            <v>44361130.900000006</v>
          </cell>
          <cell r="R442">
            <v>2845160</v>
          </cell>
          <cell r="T442">
            <v>2.58</v>
          </cell>
          <cell r="V442">
            <v>1145213</v>
          </cell>
          <cell r="X442">
            <v>-16639.620000000003</v>
          </cell>
          <cell r="Z442">
            <v>-2</v>
          </cell>
          <cell r="AB442">
            <v>-332.79240000000004</v>
          </cell>
          <cell r="AD442">
            <v>3973400.5875999997</v>
          </cell>
          <cell r="AF442">
            <v>2.58</v>
          </cell>
          <cell r="AH442">
            <v>1144758</v>
          </cell>
          <cell r="AJ442">
            <v>-18639.5</v>
          </cell>
          <cell r="AL442">
            <v>-2</v>
          </cell>
          <cell r="AN442">
            <v>-372.79</v>
          </cell>
          <cell r="AP442">
            <v>5099146.2976000002</v>
          </cell>
        </row>
        <row r="443">
          <cell r="A443" t="str">
            <v xml:space="preserve">346.00 0404         </v>
          </cell>
          <cell r="B443">
            <v>404</v>
          </cell>
          <cell r="C443" t="str">
            <v>ProdTrans</v>
          </cell>
          <cell r="D443" t="str">
            <v xml:space="preserve">346.00 0404         </v>
          </cell>
          <cell r="E443">
            <v>346</v>
          </cell>
          <cell r="F443" t="str">
            <v>Miscellaneous Power Plant Equipment</v>
          </cell>
          <cell r="H443">
            <v>3151909.27</v>
          </cell>
          <cell r="J443">
            <v>-1519.83</v>
          </cell>
          <cell r="L443">
            <v>3150389.44</v>
          </cell>
          <cell r="N443">
            <v>-1723.6</v>
          </cell>
          <cell r="P443">
            <v>3148665.84</v>
          </cell>
          <cell r="R443">
            <v>204884</v>
          </cell>
          <cell r="T443">
            <v>2.58</v>
          </cell>
          <cell r="V443">
            <v>81300</v>
          </cell>
          <cell r="X443">
            <v>-1519.83</v>
          </cell>
          <cell r="Z443">
            <v>0</v>
          </cell>
          <cell r="AB443">
            <v>0</v>
          </cell>
          <cell r="AD443">
            <v>284664.17</v>
          </cell>
          <cell r="AF443">
            <v>2.58</v>
          </cell>
          <cell r="AH443">
            <v>81258</v>
          </cell>
          <cell r="AJ443">
            <v>-1723.6</v>
          </cell>
          <cell r="AL443">
            <v>0</v>
          </cell>
          <cell r="AN443">
            <v>0</v>
          </cell>
          <cell r="AP443">
            <v>364198.57</v>
          </cell>
        </row>
        <row r="444">
          <cell r="A444">
            <v>0</v>
          </cell>
          <cell r="F444" t="str">
            <v>TOTAL LAKE SIDE</v>
          </cell>
          <cell r="H444">
            <v>339533797.08999997</v>
          </cell>
          <cell r="J444">
            <v>-1619129.7800000005</v>
          </cell>
          <cell r="L444">
            <v>337914667.31</v>
          </cell>
          <cell r="N444">
            <v>-1677317.65</v>
          </cell>
          <cell r="P444">
            <v>336237349.65999991</v>
          </cell>
          <cell r="R444">
            <v>20968868</v>
          </cell>
          <cell r="V444">
            <v>8739086</v>
          </cell>
          <cell r="X444">
            <v>-1619129.7800000005</v>
          </cell>
          <cell r="AB444">
            <v>-79922.823400000023</v>
          </cell>
          <cell r="AD444">
            <v>28008901.396600001</v>
          </cell>
          <cell r="AH444">
            <v>8696561</v>
          </cell>
          <cell r="AJ444">
            <v>-1677317.65</v>
          </cell>
          <cell r="AN444">
            <v>-82732.16399999999</v>
          </cell>
          <cell r="AP444">
            <v>34945412.582599998</v>
          </cell>
        </row>
        <row r="445">
          <cell r="A445">
            <v>0</v>
          </cell>
        </row>
        <row r="446">
          <cell r="A446">
            <v>0</v>
          </cell>
          <cell r="F446" t="str">
            <v>GADBSY PEAKER UNIT 4-6</v>
          </cell>
        </row>
        <row r="447">
          <cell r="A447" t="str">
            <v xml:space="preserve">341.00 0501         </v>
          </cell>
          <cell r="B447">
            <v>501</v>
          </cell>
          <cell r="C447" t="str">
            <v>ProdTrans</v>
          </cell>
          <cell r="D447" t="str">
            <v xml:space="preserve">341.00 0501         </v>
          </cell>
          <cell r="E447">
            <v>341</v>
          </cell>
          <cell r="F447" t="str">
            <v>Structures and Improvements</v>
          </cell>
          <cell r="H447">
            <v>4240304.49</v>
          </cell>
          <cell r="J447">
            <v>-234.78</v>
          </cell>
          <cell r="L447">
            <v>4240069.71</v>
          </cell>
          <cell r="N447">
            <v>-339.38</v>
          </cell>
          <cell r="P447">
            <v>4239730.33</v>
          </cell>
          <cell r="R447">
            <v>1311326</v>
          </cell>
          <cell r="T447">
            <v>3.28</v>
          </cell>
          <cell r="V447">
            <v>139078</v>
          </cell>
          <cell r="X447">
            <v>-234.78</v>
          </cell>
          <cell r="Z447">
            <v>-5</v>
          </cell>
          <cell r="AB447">
            <v>-11.739000000000001</v>
          </cell>
          <cell r="AD447">
            <v>1450157.4809999999</v>
          </cell>
          <cell r="AF447">
            <v>3.28</v>
          </cell>
          <cell r="AH447">
            <v>139069</v>
          </cell>
          <cell r="AJ447">
            <v>-339.38</v>
          </cell>
          <cell r="AL447">
            <v>-5</v>
          </cell>
          <cell r="AN447">
            <v>-16.969000000000001</v>
          </cell>
          <cell r="AP447">
            <v>1588870.132</v>
          </cell>
        </row>
        <row r="448">
          <cell r="A448" t="str">
            <v xml:space="preserve">342.00 0501         </v>
          </cell>
          <cell r="B448">
            <v>501</v>
          </cell>
          <cell r="C448" t="str">
            <v>ProdTrans</v>
          </cell>
          <cell r="D448" t="str">
            <v xml:space="preserve">342.00 0501         </v>
          </cell>
          <cell r="E448">
            <v>342</v>
          </cell>
          <cell r="F448" t="str">
            <v>Fuel Holders, Producers and Accessories</v>
          </cell>
          <cell r="H448">
            <v>2284125.7599999998</v>
          </cell>
          <cell r="J448">
            <v>-8125.0300000000007</v>
          </cell>
          <cell r="L448">
            <v>2276000.73</v>
          </cell>
          <cell r="N448">
            <v>-8619.8399999999983</v>
          </cell>
          <cell r="P448">
            <v>2267380.89</v>
          </cell>
          <cell r="R448">
            <v>709142</v>
          </cell>
          <cell r="T448">
            <v>3.31</v>
          </cell>
          <cell r="V448">
            <v>75470</v>
          </cell>
          <cell r="X448">
            <v>-8125.0300000000007</v>
          </cell>
          <cell r="Z448">
            <v>0</v>
          </cell>
          <cell r="AB448">
            <v>0</v>
          </cell>
          <cell r="AD448">
            <v>776486.97</v>
          </cell>
          <cell r="AF448">
            <v>3.31</v>
          </cell>
          <cell r="AH448">
            <v>75193</v>
          </cell>
          <cell r="AJ448">
            <v>-8619.8399999999983</v>
          </cell>
          <cell r="AL448">
            <v>0</v>
          </cell>
          <cell r="AN448">
            <v>0</v>
          </cell>
          <cell r="AP448">
            <v>843060.13</v>
          </cell>
        </row>
        <row r="449">
          <cell r="A449" t="str">
            <v xml:space="preserve">343.00 0501         </v>
          </cell>
          <cell r="B449">
            <v>501</v>
          </cell>
          <cell r="C449" t="str">
            <v>ProdTrans</v>
          </cell>
          <cell r="D449" t="str">
            <v xml:space="preserve">343.00 0501         </v>
          </cell>
          <cell r="E449">
            <v>343</v>
          </cell>
          <cell r="F449" t="str">
            <v>Prime Movers</v>
          </cell>
          <cell r="H449">
            <v>56436132.039999999</v>
          </cell>
          <cell r="J449">
            <v>-502967.92999999988</v>
          </cell>
          <cell r="L449">
            <v>55933164.109999999</v>
          </cell>
          <cell r="N449">
            <v>-515963.4800000001</v>
          </cell>
          <cell r="P449">
            <v>55417200.630000003</v>
          </cell>
          <cell r="R449">
            <v>15169888</v>
          </cell>
          <cell r="T449">
            <v>3.34</v>
          </cell>
          <cell r="V449">
            <v>1876567</v>
          </cell>
          <cell r="X449">
            <v>-502967.92999999988</v>
          </cell>
          <cell r="Z449">
            <v>-5</v>
          </cell>
          <cell r="AB449">
            <v>-25148.396499999995</v>
          </cell>
          <cell r="AD449">
            <v>16518338.6735</v>
          </cell>
          <cell r="AF449">
            <v>3.34</v>
          </cell>
          <cell r="AH449">
            <v>1859551</v>
          </cell>
          <cell r="AJ449">
            <v>-515963.4800000001</v>
          </cell>
          <cell r="AL449">
            <v>-5</v>
          </cell>
          <cell r="AN449">
            <v>-25798.174000000003</v>
          </cell>
          <cell r="AP449">
            <v>17836128.019500002</v>
          </cell>
        </row>
        <row r="450">
          <cell r="A450" t="str">
            <v xml:space="preserve">344.00 0501         </v>
          </cell>
          <cell r="B450">
            <v>501</v>
          </cell>
          <cell r="C450" t="str">
            <v>ProdTrans</v>
          </cell>
          <cell r="D450" t="str">
            <v xml:space="preserve">344.00 0501         </v>
          </cell>
          <cell r="E450">
            <v>344</v>
          </cell>
          <cell r="F450" t="str">
            <v>Generators</v>
          </cell>
          <cell r="H450">
            <v>16059493.890000001</v>
          </cell>
          <cell r="J450">
            <v>-57726.22</v>
          </cell>
          <cell r="L450">
            <v>16001767.67</v>
          </cell>
          <cell r="N450">
            <v>-61234.29</v>
          </cell>
          <cell r="P450">
            <v>15940533.380000001</v>
          </cell>
          <cell r="R450">
            <v>5105983</v>
          </cell>
          <cell r="T450">
            <v>3.25</v>
          </cell>
          <cell r="V450">
            <v>520996</v>
          </cell>
          <cell r="X450">
            <v>-57726.22</v>
          </cell>
          <cell r="Z450">
            <v>-5</v>
          </cell>
          <cell r="AB450">
            <v>-2886.3109999999997</v>
          </cell>
          <cell r="AD450">
            <v>5566366.4690000005</v>
          </cell>
          <cell r="AF450">
            <v>3.25</v>
          </cell>
          <cell r="AH450">
            <v>519062</v>
          </cell>
          <cell r="AJ450">
            <v>-61234.29</v>
          </cell>
          <cell r="AL450">
            <v>-5</v>
          </cell>
          <cell r="AN450">
            <v>-3061.7145</v>
          </cell>
          <cell r="AP450">
            <v>6021132.4645000007</v>
          </cell>
        </row>
        <row r="451">
          <cell r="A451" t="str">
            <v xml:space="preserve">345.00 0501         </v>
          </cell>
          <cell r="B451">
            <v>501</v>
          </cell>
          <cell r="C451" t="str">
            <v>ProdTrans</v>
          </cell>
          <cell r="D451" t="str">
            <v xml:space="preserve">345.00 0501         </v>
          </cell>
          <cell r="E451">
            <v>345</v>
          </cell>
          <cell r="F451" t="str">
            <v>Accessory Electric Equipment</v>
          </cell>
          <cell r="H451">
            <v>2919648.88</v>
          </cell>
          <cell r="J451">
            <v>-1595.8999999999999</v>
          </cell>
          <cell r="L451">
            <v>2918052.98</v>
          </cell>
          <cell r="N451">
            <v>-1779.27</v>
          </cell>
          <cell r="P451">
            <v>2916273.71</v>
          </cell>
          <cell r="R451">
            <v>806767</v>
          </cell>
          <cell r="T451">
            <v>3.36</v>
          </cell>
          <cell r="V451">
            <v>98073</v>
          </cell>
          <cell r="X451">
            <v>-1595.8999999999999</v>
          </cell>
          <cell r="Z451">
            <v>-2</v>
          </cell>
          <cell r="AB451">
            <v>-31.917999999999996</v>
          </cell>
          <cell r="AD451">
            <v>903212.18200000003</v>
          </cell>
          <cell r="AF451">
            <v>3.36</v>
          </cell>
          <cell r="AH451">
            <v>98017</v>
          </cell>
          <cell r="AJ451">
            <v>-1779.27</v>
          </cell>
          <cell r="AL451">
            <v>-2</v>
          </cell>
          <cell r="AN451">
            <v>-35.5854</v>
          </cell>
          <cell r="AP451">
            <v>999414.32660000003</v>
          </cell>
        </row>
        <row r="452">
          <cell r="A452">
            <v>0</v>
          </cell>
          <cell r="F452" t="str">
            <v>TOTAL GADBSY PEAKER UNIT 4-6</v>
          </cell>
          <cell r="H452">
            <v>81939705.060000002</v>
          </cell>
          <cell r="J452">
            <v>-570649.85999999987</v>
          </cell>
          <cell r="L452">
            <v>81369055.200000003</v>
          </cell>
          <cell r="N452">
            <v>-587936.26000000013</v>
          </cell>
          <cell r="P452">
            <v>80781118.939999998</v>
          </cell>
          <cell r="R452">
            <v>23103106</v>
          </cell>
          <cell r="V452">
            <v>2710184</v>
          </cell>
          <cell r="X452">
            <v>-570649.85999999987</v>
          </cell>
          <cell r="AB452">
            <v>-28078.3645</v>
          </cell>
          <cell r="AD452">
            <v>25214561.7755</v>
          </cell>
          <cell r="AH452">
            <v>2690892</v>
          </cell>
          <cell r="AJ452">
            <v>-587936.26000000013</v>
          </cell>
          <cell r="AN452">
            <v>-28912.442900000005</v>
          </cell>
          <cell r="AP452">
            <v>27288605.072600007</v>
          </cell>
        </row>
        <row r="453">
          <cell r="A453">
            <v>0</v>
          </cell>
        </row>
        <row r="454">
          <cell r="A454">
            <v>0</v>
          </cell>
          <cell r="F454" t="str">
            <v>LITTLE MOUNTAIN</v>
          </cell>
        </row>
        <row r="455">
          <cell r="A455" t="str">
            <v xml:space="preserve">341.00 0502         </v>
          </cell>
          <cell r="B455">
            <v>502</v>
          </cell>
          <cell r="C455" t="str">
            <v>ProdTrans</v>
          </cell>
          <cell r="D455" t="str">
            <v xml:space="preserve">341.00 0502         </v>
          </cell>
          <cell r="E455">
            <v>341</v>
          </cell>
          <cell r="F455" t="str">
            <v>Structures and Improvements</v>
          </cell>
          <cell r="H455">
            <v>337027.88</v>
          </cell>
          <cell r="J455">
            <v>-337027.88</v>
          </cell>
          <cell r="L455">
            <v>0</v>
          </cell>
          <cell r="N455">
            <v>0</v>
          </cell>
          <cell r="P455">
            <v>0</v>
          </cell>
          <cell r="R455">
            <v>360620</v>
          </cell>
          <cell r="T455">
            <v>8.72784891781059</v>
          </cell>
          <cell r="V455">
            <v>14708</v>
          </cell>
          <cell r="X455">
            <v>-337027.88</v>
          </cell>
          <cell r="AB455">
            <v>0</v>
          </cell>
          <cell r="AD455">
            <v>38300.119999999995</v>
          </cell>
          <cell r="AF455">
            <v>8.72784891781059</v>
          </cell>
          <cell r="AH455">
            <v>0</v>
          </cell>
          <cell r="AJ455">
            <v>0</v>
          </cell>
          <cell r="AN455">
            <v>0</v>
          </cell>
          <cell r="AP455">
            <v>38300.119999999995</v>
          </cell>
        </row>
        <row r="456">
          <cell r="A456" t="str">
            <v xml:space="preserve">343.00 0502         </v>
          </cell>
          <cell r="B456">
            <v>502</v>
          </cell>
          <cell r="C456" t="str">
            <v>ProdTrans</v>
          </cell>
          <cell r="D456" t="str">
            <v xml:space="preserve">343.00 0502         </v>
          </cell>
          <cell r="E456">
            <v>343</v>
          </cell>
          <cell r="F456" t="str">
            <v>Prime Movers</v>
          </cell>
          <cell r="H456">
            <v>1167092.49</v>
          </cell>
          <cell r="J456">
            <v>-1167092.49</v>
          </cell>
          <cell r="L456">
            <v>0</v>
          </cell>
          <cell r="N456">
            <v>0</v>
          </cell>
          <cell r="P456">
            <v>0</v>
          </cell>
          <cell r="R456">
            <v>1468443</v>
          </cell>
          <cell r="T456">
            <v>11.238266973576051</v>
          </cell>
          <cell r="V456">
            <v>65580</v>
          </cell>
          <cell r="X456">
            <v>-1167092.49</v>
          </cell>
          <cell r="AB456">
            <v>0</v>
          </cell>
          <cell r="AD456">
            <v>366930.51</v>
          </cell>
          <cell r="AF456">
            <v>11.238266973576051</v>
          </cell>
          <cell r="AH456">
            <v>0</v>
          </cell>
          <cell r="AJ456">
            <v>0</v>
          </cell>
          <cell r="AN456">
            <v>0</v>
          </cell>
          <cell r="AP456">
            <v>366930.51</v>
          </cell>
        </row>
        <row r="457">
          <cell r="A457" t="str">
            <v xml:space="preserve">345.00 0502         </v>
          </cell>
          <cell r="B457">
            <v>502</v>
          </cell>
          <cell r="C457" t="str">
            <v>ProdTrans</v>
          </cell>
          <cell r="D457" t="str">
            <v xml:space="preserve">345.00 0502         </v>
          </cell>
          <cell r="E457">
            <v>345</v>
          </cell>
          <cell r="F457" t="str">
            <v>Accessory Electric Equipment</v>
          </cell>
          <cell r="H457">
            <v>215728.34</v>
          </cell>
          <cell r="J457">
            <v>-215728.34000000003</v>
          </cell>
          <cell r="L457">
            <v>0</v>
          </cell>
          <cell r="N457">
            <v>0</v>
          </cell>
          <cell r="P457">
            <v>0</v>
          </cell>
          <cell r="R457">
            <v>230829</v>
          </cell>
          <cell r="T457">
            <v>8.7837531212143709</v>
          </cell>
          <cell r="V457">
            <v>9475</v>
          </cell>
          <cell r="X457">
            <v>-215728.34000000003</v>
          </cell>
          <cell r="AB457">
            <v>0</v>
          </cell>
          <cell r="AD457">
            <v>24575.659999999974</v>
          </cell>
          <cell r="AF457">
            <v>8.7837531212143709</v>
          </cell>
          <cell r="AH457">
            <v>0</v>
          </cell>
          <cell r="AJ457">
            <v>0</v>
          </cell>
          <cell r="AN457">
            <v>0</v>
          </cell>
          <cell r="AP457">
            <v>24575.659999999974</v>
          </cell>
        </row>
        <row r="458">
          <cell r="A458" t="str">
            <v xml:space="preserve">346.00 0502         </v>
          </cell>
          <cell r="B458">
            <v>502</v>
          </cell>
          <cell r="C458" t="str">
            <v>ProdTrans</v>
          </cell>
          <cell r="D458" t="str">
            <v xml:space="preserve">346.00 0502         </v>
          </cell>
          <cell r="E458">
            <v>346</v>
          </cell>
          <cell r="F458" t="str">
            <v>Miscellaneous Power Plant Equipment</v>
          </cell>
          <cell r="H458">
            <v>11813.11</v>
          </cell>
          <cell r="J458">
            <v>-11813.11</v>
          </cell>
          <cell r="L458">
            <v>0</v>
          </cell>
          <cell r="N458">
            <v>0</v>
          </cell>
          <cell r="P458">
            <v>0</v>
          </cell>
          <cell r="R458">
            <v>12640</v>
          </cell>
          <cell r="T458">
            <v>8.2217142131550016</v>
          </cell>
          <cell r="V458">
            <v>486</v>
          </cell>
          <cell r="X458">
            <v>-11813.11</v>
          </cell>
          <cell r="AB458">
            <v>0</v>
          </cell>
          <cell r="AD458">
            <v>1312.8899999999994</v>
          </cell>
          <cell r="AF458">
            <v>8.2217142131550016</v>
          </cell>
          <cell r="AH458">
            <v>0</v>
          </cell>
          <cell r="AJ458">
            <v>0</v>
          </cell>
          <cell r="AN458">
            <v>0</v>
          </cell>
          <cell r="AP458">
            <v>1312.8899999999994</v>
          </cell>
        </row>
        <row r="459">
          <cell r="A459">
            <v>0</v>
          </cell>
          <cell r="F459" t="str">
            <v>TOTAL LITTLE MOUNTAIN</v>
          </cell>
          <cell r="H459">
            <v>1731661.8200000003</v>
          </cell>
          <cell r="J459">
            <v>-1731661.8200000003</v>
          </cell>
          <cell r="L459">
            <v>0</v>
          </cell>
          <cell r="N459">
            <v>0</v>
          </cell>
          <cell r="P459">
            <v>0</v>
          </cell>
          <cell r="R459">
            <v>2072532</v>
          </cell>
          <cell r="V459">
            <v>90249</v>
          </cell>
          <cell r="X459">
            <v>-1731661.8200000003</v>
          </cell>
          <cell r="AB459">
            <v>0</v>
          </cell>
          <cell r="AD459">
            <v>431119.18</v>
          </cell>
          <cell r="AH459">
            <v>0</v>
          </cell>
          <cell r="AJ459">
            <v>0</v>
          </cell>
          <cell r="AN459">
            <v>0</v>
          </cell>
          <cell r="AP459">
            <v>431119.18</v>
          </cell>
        </row>
        <row r="460">
          <cell r="A460">
            <v>0</v>
          </cell>
        </row>
        <row r="461">
          <cell r="A461">
            <v>0</v>
          </cell>
          <cell r="F461" t="str">
            <v>DUNLAP - WIND</v>
          </cell>
        </row>
        <row r="462">
          <cell r="A462" t="str">
            <v xml:space="preserve">341.00 0601         </v>
          </cell>
          <cell r="B462">
            <v>601</v>
          </cell>
          <cell r="C462" t="str">
            <v>ProdTrans</v>
          </cell>
          <cell r="D462" t="str">
            <v xml:space="preserve">341.00 0601         </v>
          </cell>
          <cell r="E462">
            <v>341</v>
          </cell>
          <cell r="F462" t="str">
            <v>Structures and Improvements</v>
          </cell>
          <cell r="H462">
            <v>7639582.0899999999</v>
          </cell>
          <cell r="J462">
            <v>-29263.91</v>
          </cell>
          <cell r="L462">
            <v>7610318.1799999997</v>
          </cell>
          <cell r="N462">
            <v>-29786.14</v>
          </cell>
          <cell r="P462">
            <v>7580532.04</v>
          </cell>
          <cell r="R462">
            <v>410022</v>
          </cell>
          <cell r="T462">
            <v>4.05</v>
          </cell>
          <cell r="V462">
            <v>308810</v>
          </cell>
          <cell r="X462">
            <v>-29263.91</v>
          </cell>
          <cell r="Z462">
            <v>-5</v>
          </cell>
          <cell r="AB462">
            <v>-1463.1954999999998</v>
          </cell>
          <cell r="AD462">
            <v>688104.89449999994</v>
          </cell>
          <cell r="AF462">
            <v>4.05</v>
          </cell>
          <cell r="AH462">
            <v>307615</v>
          </cell>
          <cell r="AJ462">
            <v>-29786.14</v>
          </cell>
          <cell r="AL462">
            <v>-5</v>
          </cell>
          <cell r="AN462">
            <v>-1489.307</v>
          </cell>
          <cell r="AP462">
            <v>964444.44749999989</v>
          </cell>
        </row>
        <row r="463">
          <cell r="A463" t="str">
            <v xml:space="preserve">343.00 0601         </v>
          </cell>
          <cell r="B463">
            <v>601</v>
          </cell>
          <cell r="C463" t="str">
            <v>ProdTrans</v>
          </cell>
          <cell r="D463" t="str">
            <v xml:space="preserve">343.00 0601         </v>
          </cell>
          <cell r="E463">
            <v>343</v>
          </cell>
          <cell r="F463" t="str">
            <v>Prime Movers</v>
          </cell>
          <cell r="H463">
            <v>207516766.59</v>
          </cell>
          <cell r="J463">
            <v>-214363.29</v>
          </cell>
          <cell r="L463">
            <v>207302403.30000001</v>
          </cell>
          <cell r="N463">
            <v>-229753.92</v>
          </cell>
          <cell r="P463">
            <v>207072649.38000003</v>
          </cell>
          <cell r="R463">
            <v>11796933</v>
          </cell>
          <cell r="T463">
            <v>4.05</v>
          </cell>
          <cell r="V463">
            <v>8400088</v>
          </cell>
          <cell r="X463">
            <v>-214363.29</v>
          </cell>
          <cell r="Z463">
            <v>-5</v>
          </cell>
          <cell r="AB463">
            <v>-10718.164499999999</v>
          </cell>
          <cell r="AD463">
            <v>19971939.545499999</v>
          </cell>
          <cell r="AF463">
            <v>4.05</v>
          </cell>
          <cell r="AH463">
            <v>8391095</v>
          </cell>
          <cell r="AJ463">
            <v>-229753.92</v>
          </cell>
          <cell r="AL463">
            <v>-5</v>
          </cell>
          <cell r="AN463">
            <v>-11487.696000000002</v>
          </cell>
          <cell r="AP463">
            <v>28121792.929499999</v>
          </cell>
        </row>
        <row r="464">
          <cell r="A464" t="str">
            <v xml:space="preserve">344.00 0601         </v>
          </cell>
          <cell r="B464">
            <v>601</v>
          </cell>
          <cell r="C464" t="str">
            <v>ProdTrans</v>
          </cell>
          <cell r="D464" t="str">
            <v xml:space="preserve">344.00 0601         </v>
          </cell>
          <cell r="E464">
            <v>344</v>
          </cell>
          <cell r="F464" t="str">
            <v>Generators</v>
          </cell>
          <cell r="H464">
            <v>5564835.7400000002</v>
          </cell>
          <cell r="J464">
            <v>-5748.43</v>
          </cell>
          <cell r="L464">
            <v>5559087.3100000005</v>
          </cell>
          <cell r="N464">
            <v>-6161.15</v>
          </cell>
          <cell r="P464">
            <v>5552926.1600000001</v>
          </cell>
          <cell r="R464">
            <v>316350</v>
          </cell>
          <cell r="T464">
            <v>4.05</v>
          </cell>
          <cell r="V464">
            <v>225259</v>
          </cell>
          <cell r="X464">
            <v>-5748.43</v>
          </cell>
          <cell r="Z464">
            <v>-5</v>
          </cell>
          <cell r="AB464">
            <v>-287.42150000000004</v>
          </cell>
          <cell r="AD464">
            <v>535573.14849999989</v>
          </cell>
          <cell r="AF464">
            <v>4.05</v>
          </cell>
          <cell r="AH464">
            <v>225018</v>
          </cell>
          <cell r="AJ464">
            <v>-6161.15</v>
          </cell>
          <cell r="AL464">
            <v>-5</v>
          </cell>
          <cell r="AN464">
            <v>-308.0575</v>
          </cell>
          <cell r="AP464">
            <v>754121.94099999988</v>
          </cell>
        </row>
        <row r="465">
          <cell r="A465" t="str">
            <v xml:space="preserve">345.00 0601         </v>
          </cell>
          <cell r="B465">
            <v>601</v>
          </cell>
          <cell r="C465" t="str">
            <v>ProdTrans</v>
          </cell>
          <cell r="D465" t="str">
            <v xml:space="preserve">345.00 0601         </v>
          </cell>
          <cell r="E465">
            <v>345</v>
          </cell>
          <cell r="F465" t="str">
            <v>Accessory Electric Equipment</v>
          </cell>
          <cell r="H465">
            <v>12295697.59</v>
          </cell>
          <cell r="J465">
            <v>-4001.3399999999997</v>
          </cell>
          <cell r="L465">
            <v>12291696.25</v>
          </cell>
          <cell r="N465">
            <v>-4584.57</v>
          </cell>
          <cell r="P465">
            <v>12287111.68</v>
          </cell>
          <cell r="R465">
            <v>702600</v>
          </cell>
          <cell r="T465">
            <v>4.05</v>
          </cell>
          <cell r="V465">
            <v>497895</v>
          </cell>
          <cell r="X465">
            <v>-4001.3399999999997</v>
          </cell>
          <cell r="Z465">
            <v>-2</v>
          </cell>
          <cell r="AB465">
            <v>-80.026799999999994</v>
          </cell>
          <cell r="AD465">
            <v>1196413.6331999998</v>
          </cell>
          <cell r="AF465">
            <v>4.05</v>
          </cell>
          <cell r="AH465">
            <v>497721</v>
          </cell>
          <cell r="AJ465">
            <v>-4584.57</v>
          </cell>
          <cell r="AL465">
            <v>-2</v>
          </cell>
          <cell r="AN465">
            <v>-91.691399999999987</v>
          </cell>
          <cell r="AP465">
            <v>1689458.3717999998</v>
          </cell>
        </row>
        <row r="466">
          <cell r="A466" t="str">
            <v xml:space="preserve">346.00 0601         </v>
          </cell>
          <cell r="B466">
            <v>601</v>
          </cell>
          <cell r="C466" t="str">
            <v>ProdTrans</v>
          </cell>
          <cell r="D466" t="str">
            <v xml:space="preserve">346.00 0601         </v>
          </cell>
          <cell r="E466">
            <v>346</v>
          </cell>
          <cell r="F466" t="str">
            <v>Miscellaneous Power Plant Equipment</v>
          </cell>
          <cell r="H466">
            <v>149130.71</v>
          </cell>
          <cell r="J466">
            <v>-48.61</v>
          </cell>
          <cell r="L466">
            <v>149082.1</v>
          </cell>
          <cell r="N466">
            <v>-55.7</v>
          </cell>
          <cell r="P466">
            <v>149026.4</v>
          </cell>
          <cell r="R466">
            <v>8511</v>
          </cell>
          <cell r="T466">
            <v>4.05</v>
          </cell>
          <cell r="V466">
            <v>6039</v>
          </cell>
          <cell r="X466">
            <v>-48.61</v>
          </cell>
          <cell r="Z466">
            <v>0</v>
          </cell>
          <cell r="AB466">
            <v>0</v>
          </cell>
          <cell r="AD466">
            <v>14501.39</v>
          </cell>
          <cell r="AF466">
            <v>4.05</v>
          </cell>
          <cell r="AH466">
            <v>6037</v>
          </cell>
          <cell r="AJ466">
            <v>-55.7</v>
          </cell>
          <cell r="AL466">
            <v>0</v>
          </cell>
          <cell r="AN466">
            <v>0</v>
          </cell>
          <cell r="AP466">
            <v>20482.689999999999</v>
          </cell>
        </row>
        <row r="467">
          <cell r="A467">
            <v>0</v>
          </cell>
          <cell r="F467" t="str">
            <v>TOTAL DUNLAP - WIND</v>
          </cell>
          <cell r="H467">
            <v>233166012.72000003</v>
          </cell>
          <cell r="J467">
            <v>-253425.58</v>
          </cell>
          <cell r="L467">
            <v>232912587.14000002</v>
          </cell>
          <cell r="N467">
            <v>-270341.48000000004</v>
          </cell>
          <cell r="P467">
            <v>232642245.66000003</v>
          </cell>
          <cell r="R467">
            <v>13234416</v>
          </cell>
          <cell r="V467">
            <v>9438091</v>
          </cell>
          <cell r="X467">
            <v>-253425.58</v>
          </cell>
          <cell r="AB467">
            <v>-12548.808299999999</v>
          </cell>
          <cell r="AD467">
            <v>22406532.611699998</v>
          </cell>
          <cell r="AH467">
            <v>9427486</v>
          </cell>
          <cell r="AJ467">
            <v>-270341.48000000004</v>
          </cell>
          <cell r="AN467">
            <v>-13376.751900000003</v>
          </cell>
          <cell r="AP467">
            <v>31550300.379800003</v>
          </cell>
        </row>
        <row r="468">
          <cell r="A468">
            <v>0</v>
          </cell>
        </row>
        <row r="469">
          <cell r="A469">
            <v>0</v>
          </cell>
          <cell r="F469" t="str">
            <v>FOOTE CREEK - WIND</v>
          </cell>
        </row>
        <row r="470">
          <cell r="A470" t="str">
            <v xml:space="preserve">341.00 0602         </v>
          </cell>
          <cell r="B470">
            <v>602</v>
          </cell>
          <cell r="C470" t="str">
            <v>ProdTrans</v>
          </cell>
          <cell r="D470" t="str">
            <v xml:space="preserve">341.00 0602         </v>
          </cell>
          <cell r="E470">
            <v>341</v>
          </cell>
          <cell r="F470" t="str">
            <v>Structures and Improvements</v>
          </cell>
          <cell r="H470">
            <v>110228.76</v>
          </cell>
          <cell r="J470">
            <v>-547.83000000000004</v>
          </cell>
          <cell r="L470">
            <v>109680.93</v>
          </cell>
          <cell r="N470">
            <v>-556.03</v>
          </cell>
          <cell r="P470">
            <v>109124.9</v>
          </cell>
          <cell r="R470">
            <v>53096</v>
          </cell>
          <cell r="T470">
            <v>0</v>
          </cell>
          <cell r="V470">
            <v>0</v>
          </cell>
          <cell r="X470">
            <v>-547.83000000000004</v>
          </cell>
          <cell r="Z470">
            <v>-5</v>
          </cell>
          <cell r="AB470">
            <v>-27.391500000000001</v>
          </cell>
          <cell r="AD470">
            <v>52520.7785</v>
          </cell>
          <cell r="AF470">
            <v>0</v>
          </cell>
          <cell r="AH470">
            <v>0</v>
          </cell>
          <cell r="AJ470">
            <v>-556.03</v>
          </cell>
          <cell r="AL470">
            <v>-5</v>
          </cell>
          <cell r="AN470">
            <v>-27.801499999999997</v>
          </cell>
          <cell r="AP470">
            <v>51936.947</v>
          </cell>
        </row>
        <row r="471">
          <cell r="A471" t="str">
            <v xml:space="preserve">343.00 0602         </v>
          </cell>
          <cell r="B471">
            <v>602</v>
          </cell>
          <cell r="C471" t="str">
            <v>ProdTrans</v>
          </cell>
          <cell r="D471" t="str">
            <v xml:space="preserve">343.00 0602         </v>
          </cell>
          <cell r="E471">
            <v>343</v>
          </cell>
          <cell r="F471" t="str">
            <v>Prime Movers</v>
          </cell>
          <cell r="H471">
            <v>31931758.870000001</v>
          </cell>
          <cell r="J471">
            <v>-73881.320000000007</v>
          </cell>
          <cell r="L471">
            <v>31857877.550000001</v>
          </cell>
          <cell r="N471">
            <v>-78786.420000000013</v>
          </cell>
          <cell r="P471">
            <v>31779091.129999999</v>
          </cell>
          <cell r="R471">
            <v>15744942</v>
          </cell>
          <cell r="T471">
            <v>3.9212346202259871</v>
          </cell>
          <cell r="V471">
            <v>1250671</v>
          </cell>
          <cell r="X471">
            <v>-73881.320000000007</v>
          </cell>
          <cell r="Z471">
            <v>-5</v>
          </cell>
          <cell r="AB471">
            <v>-3694.0660000000003</v>
          </cell>
          <cell r="AD471">
            <v>16918037.614</v>
          </cell>
          <cell r="AF471">
            <v>3.9212346202259871</v>
          </cell>
          <cell r="AH471">
            <v>1247677</v>
          </cell>
          <cell r="AJ471">
            <v>-78786.420000000013</v>
          </cell>
          <cell r="AL471">
            <v>-5</v>
          </cell>
          <cell r="AN471">
            <v>-3939.3210000000008</v>
          </cell>
          <cell r="AP471">
            <v>18082988.873</v>
          </cell>
        </row>
        <row r="472">
          <cell r="A472" t="str">
            <v xml:space="preserve">344.00 0602         </v>
          </cell>
          <cell r="B472">
            <v>602</v>
          </cell>
          <cell r="C472" t="str">
            <v>ProdTrans</v>
          </cell>
          <cell r="D472" t="str">
            <v xml:space="preserve">344.00 0602         </v>
          </cell>
          <cell r="E472">
            <v>344</v>
          </cell>
          <cell r="F472" t="str">
            <v>Generators</v>
          </cell>
          <cell r="H472">
            <v>1612116.14</v>
          </cell>
          <cell r="J472">
            <v>-3745.77</v>
          </cell>
          <cell r="L472">
            <v>1608370.3699999999</v>
          </cell>
          <cell r="N472">
            <v>-3994.4</v>
          </cell>
          <cell r="P472">
            <v>1604375.97</v>
          </cell>
          <cell r="R472">
            <v>799311</v>
          </cell>
          <cell r="T472">
            <v>3.8437038245763979</v>
          </cell>
          <cell r="V472">
            <v>61893</v>
          </cell>
          <cell r="X472">
            <v>-3745.77</v>
          </cell>
          <cell r="Z472">
            <v>-5</v>
          </cell>
          <cell r="AB472">
            <v>-187.2885</v>
          </cell>
          <cell r="AD472">
            <v>857270.94149999996</v>
          </cell>
          <cell r="AF472">
            <v>3.8437038245763979</v>
          </cell>
          <cell r="AH472">
            <v>61744</v>
          </cell>
          <cell r="AJ472">
            <v>-3994.4</v>
          </cell>
          <cell r="AL472">
            <v>-5</v>
          </cell>
          <cell r="AN472">
            <v>-199.72</v>
          </cell>
          <cell r="AP472">
            <v>914820.82149999996</v>
          </cell>
        </row>
        <row r="473">
          <cell r="A473" t="str">
            <v xml:space="preserve">345.00 0602         </v>
          </cell>
          <cell r="B473">
            <v>602</v>
          </cell>
          <cell r="C473" t="str">
            <v>ProdTrans</v>
          </cell>
          <cell r="D473" t="str">
            <v xml:space="preserve">345.00 0602         </v>
          </cell>
          <cell r="E473">
            <v>345</v>
          </cell>
          <cell r="F473" t="str">
            <v>Accessory Electric Equipment</v>
          </cell>
          <cell r="H473">
            <v>2859205.55</v>
          </cell>
          <cell r="J473">
            <v>-3804.92</v>
          </cell>
          <cell r="L473">
            <v>2855400.63</v>
          </cell>
          <cell r="N473">
            <v>-4207.51</v>
          </cell>
          <cell r="P473">
            <v>2851193.12</v>
          </cell>
          <cell r="R473">
            <v>1426257</v>
          </cell>
          <cell r="T473">
            <v>3.8351435718887759</v>
          </cell>
          <cell r="V473">
            <v>109582</v>
          </cell>
          <cell r="X473">
            <v>-3804.92</v>
          </cell>
          <cell r="Z473">
            <v>-2</v>
          </cell>
          <cell r="AB473">
            <v>-76.098399999999998</v>
          </cell>
          <cell r="AD473">
            <v>1531957.9816000001</v>
          </cell>
          <cell r="AF473">
            <v>3.8351435718887759</v>
          </cell>
          <cell r="AH473">
            <v>109428</v>
          </cell>
          <cell r="AJ473">
            <v>-4207.51</v>
          </cell>
          <cell r="AL473">
            <v>-2</v>
          </cell>
          <cell r="AN473">
            <v>-84.150199999999998</v>
          </cell>
          <cell r="AP473">
            <v>1637094.3214</v>
          </cell>
        </row>
        <row r="474">
          <cell r="A474">
            <v>0</v>
          </cell>
          <cell r="F474" t="str">
            <v>TOTAL FOOTE CREEK - WIND</v>
          </cell>
          <cell r="H474">
            <v>36513309.32</v>
          </cell>
          <cell r="J474">
            <v>-81979.840000000011</v>
          </cell>
          <cell r="L474">
            <v>36431329.480000004</v>
          </cell>
          <cell r="N474">
            <v>-87544.36</v>
          </cell>
          <cell r="P474">
            <v>36343785.119999997</v>
          </cell>
          <cell r="R474">
            <v>18023606</v>
          </cell>
          <cell r="V474">
            <v>1422146</v>
          </cell>
          <cell r="X474">
            <v>-81979.840000000011</v>
          </cell>
          <cell r="AB474">
            <v>-3984.8444000000004</v>
          </cell>
          <cell r="AD474">
            <v>19359787.3156</v>
          </cell>
          <cell r="AH474">
            <v>1418849</v>
          </cell>
          <cell r="AJ474">
            <v>-87544.36</v>
          </cell>
          <cell r="AN474">
            <v>-4250.9927000000007</v>
          </cell>
          <cell r="AP474">
            <v>20686840.962900002</v>
          </cell>
        </row>
        <row r="475">
          <cell r="A475">
            <v>0</v>
          </cell>
        </row>
        <row r="476">
          <cell r="A476">
            <v>0</v>
          </cell>
          <cell r="F476" t="str">
            <v>GLENROCK - WIND</v>
          </cell>
        </row>
        <row r="477">
          <cell r="A477" t="str">
            <v xml:space="preserve">341.00 0603         </v>
          </cell>
          <cell r="B477">
            <v>603</v>
          </cell>
          <cell r="C477" t="str">
            <v>ProdTrans</v>
          </cell>
          <cell r="D477" t="str">
            <v xml:space="preserve">341.00 0603         </v>
          </cell>
          <cell r="E477">
            <v>341</v>
          </cell>
          <cell r="F477" t="str">
            <v>Structures and Improvements</v>
          </cell>
          <cell r="H477">
            <v>9292453.0399999991</v>
          </cell>
          <cell r="J477">
            <v>-36710.81</v>
          </cell>
          <cell r="L477">
            <v>9255742.2299999986</v>
          </cell>
          <cell r="N477">
            <v>-37416.730000000003</v>
          </cell>
          <cell r="P477">
            <v>9218325.4999999981</v>
          </cell>
          <cell r="R477">
            <v>975485</v>
          </cell>
          <cell r="T477">
            <v>4.05</v>
          </cell>
          <cell r="V477">
            <v>375601</v>
          </cell>
          <cell r="X477">
            <v>-36710.81</v>
          </cell>
          <cell r="Z477">
            <v>-5</v>
          </cell>
          <cell r="AB477">
            <v>-1835.5404999999998</v>
          </cell>
          <cell r="AD477">
            <v>1312539.6495000001</v>
          </cell>
          <cell r="AF477">
            <v>4.05</v>
          </cell>
          <cell r="AH477">
            <v>374100</v>
          </cell>
          <cell r="AJ477">
            <v>-37416.730000000003</v>
          </cell>
          <cell r="AL477">
            <v>-5</v>
          </cell>
          <cell r="AN477">
            <v>-1870.8365000000003</v>
          </cell>
          <cell r="AP477">
            <v>1647352.0830000001</v>
          </cell>
        </row>
        <row r="478">
          <cell r="A478" t="str">
            <v xml:space="preserve">343.00 0603         </v>
          </cell>
          <cell r="B478">
            <v>603</v>
          </cell>
          <cell r="C478" t="str">
            <v>ProdTrans</v>
          </cell>
          <cell r="D478" t="str">
            <v xml:space="preserve">343.00 0603         </v>
          </cell>
          <cell r="E478">
            <v>343</v>
          </cell>
          <cell r="F478" t="str">
            <v>Prime Movers</v>
          </cell>
          <cell r="H478">
            <v>436361922.75999999</v>
          </cell>
          <cell r="J478">
            <v>-497846.39999999997</v>
          </cell>
          <cell r="L478">
            <v>435864076.36000001</v>
          </cell>
          <cell r="N478">
            <v>-532464.91000000015</v>
          </cell>
          <cell r="P478">
            <v>435331611.44999999</v>
          </cell>
          <cell r="R478">
            <v>49158727</v>
          </cell>
          <cell r="T478">
            <v>4.05</v>
          </cell>
          <cell r="V478">
            <v>17662576</v>
          </cell>
          <cell r="X478">
            <v>-497846.39999999997</v>
          </cell>
          <cell r="Z478">
            <v>-5</v>
          </cell>
          <cell r="AB478">
            <v>-24892.32</v>
          </cell>
          <cell r="AD478">
            <v>66298564.280000001</v>
          </cell>
          <cell r="AF478">
            <v>4.05</v>
          </cell>
          <cell r="AH478">
            <v>17641713</v>
          </cell>
          <cell r="AJ478">
            <v>-532464.91000000015</v>
          </cell>
          <cell r="AL478">
            <v>-5</v>
          </cell>
          <cell r="AN478">
            <v>-26623.245500000008</v>
          </cell>
          <cell r="AP478">
            <v>83381189.124500006</v>
          </cell>
        </row>
        <row r="479">
          <cell r="A479" t="str">
            <v xml:space="preserve">344.00 0603         </v>
          </cell>
          <cell r="B479">
            <v>603</v>
          </cell>
          <cell r="C479" t="str">
            <v>ProdTrans</v>
          </cell>
          <cell r="D479" t="str">
            <v xml:space="preserve">344.00 0603         </v>
          </cell>
          <cell r="E479">
            <v>344</v>
          </cell>
          <cell r="F479" t="str">
            <v>Generators</v>
          </cell>
          <cell r="H479">
            <v>13550268</v>
          </cell>
          <cell r="J479">
            <v>-15442.36</v>
          </cell>
          <cell r="L479">
            <v>13534825.640000001</v>
          </cell>
          <cell r="N479">
            <v>-16517.79</v>
          </cell>
          <cell r="P479">
            <v>13518307.850000001</v>
          </cell>
          <cell r="R479">
            <v>1519803</v>
          </cell>
          <cell r="T479">
            <v>4.05</v>
          </cell>
          <cell r="V479">
            <v>548473</v>
          </cell>
          <cell r="X479">
            <v>-15442.36</v>
          </cell>
          <cell r="Z479">
            <v>-5</v>
          </cell>
          <cell r="AB479">
            <v>-772.11800000000005</v>
          </cell>
          <cell r="AD479">
            <v>2052061.5219999999</v>
          </cell>
          <cell r="AF479">
            <v>4.05</v>
          </cell>
          <cell r="AH479">
            <v>547826</v>
          </cell>
          <cell r="AJ479">
            <v>-16517.79</v>
          </cell>
          <cell r="AL479">
            <v>-5</v>
          </cell>
          <cell r="AN479">
            <v>-825.88950000000011</v>
          </cell>
          <cell r="AP479">
            <v>2582543.8424999998</v>
          </cell>
        </row>
        <row r="480">
          <cell r="A480" t="str">
            <v xml:space="preserve">345.00 0603         </v>
          </cell>
          <cell r="B480">
            <v>603</v>
          </cell>
          <cell r="C480" t="str">
            <v>ProdTrans</v>
          </cell>
          <cell r="D480" t="str">
            <v xml:space="preserve">345.00 0603         </v>
          </cell>
          <cell r="E480">
            <v>345</v>
          </cell>
          <cell r="F480" t="str">
            <v>Accessory Electric Equipment</v>
          </cell>
          <cell r="H480">
            <v>29389239.52</v>
          </cell>
          <cell r="J480">
            <v>-11489.73</v>
          </cell>
          <cell r="L480">
            <v>29377749.789999999</v>
          </cell>
          <cell r="N480">
            <v>-13060.619999999999</v>
          </cell>
          <cell r="P480">
            <v>29364689.169999998</v>
          </cell>
          <cell r="R480">
            <v>3231614</v>
          </cell>
          <cell r="T480">
            <v>4.05</v>
          </cell>
          <cell r="V480">
            <v>1190032</v>
          </cell>
          <cell r="X480">
            <v>-11489.73</v>
          </cell>
          <cell r="Z480">
            <v>-2</v>
          </cell>
          <cell r="AB480">
            <v>-229.7946</v>
          </cell>
          <cell r="AD480">
            <v>4409926.4753999999</v>
          </cell>
          <cell r="AF480">
            <v>4.05</v>
          </cell>
          <cell r="AH480">
            <v>1189534</v>
          </cell>
          <cell r="AJ480">
            <v>-13060.619999999999</v>
          </cell>
          <cell r="AL480">
            <v>-2</v>
          </cell>
          <cell r="AN480">
            <v>-261.2124</v>
          </cell>
          <cell r="AP480">
            <v>5586138.6430000002</v>
          </cell>
        </row>
        <row r="481">
          <cell r="A481" t="str">
            <v xml:space="preserve">346.00 0603         </v>
          </cell>
          <cell r="B481">
            <v>603</v>
          </cell>
          <cell r="C481" t="str">
            <v>ProdTrans</v>
          </cell>
          <cell r="D481" t="str">
            <v xml:space="preserve">346.00 0603         </v>
          </cell>
          <cell r="E481">
            <v>346</v>
          </cell>
          <cell r="F481" t="str">
            <v>Miscellaneous Power Plant Equipment</v>
          </cell>
          <cell r="H481">
            <v>1157160</v>
          </cell>
          <cell r="J481">
            <v>-458.76</v>
          </cell>
          <cell r="L481">
            <v>1156701.24</v>
          </cell>
          <cell r="N481">
            <v>-521.19000000000005</v>
          </cell>
          <cell r="P481">
            <v>1156180.05</v>
          </cell>
          <cell r="R481">
            <v>130805</v>
          </cell>
          <cell r="T481">
            <v>4.05</v>
          </cell>
          <cell r="V481">
            <v>46856</v>
          </cell>
          <cell r="X481">
            <v>-458.76</v>
          </cell>
          <cell r="Z481">
            <v>0</v>
          </cell>
          <cell r="AB481">
            <v>0</v>
          </cell>
          <cell r="AD481">
            <v>177202.24</v>
          </cell>
          <cell r="AF481">
            <v>4.05</v>
          </cell>
          <cell r="AH481">
            <v>46836</v>
          </cell>
          <cell r="AJ481">
            <v>-521.19000000000005</v>
          </cell>
          <cell r="AL481">
            <v>0</v>
          </cell>
          <cell r="AN481">
            <v>0</v>
          </cell>
          <cell r="AP481">
            <v>223517.05</v>
          </cell>
        </row>
        <row r="482">
          <cell r="A482">
            <v>0</v>
          </cell>
          <cell r="F482" t="str">
            <v>TOTAL GLENROCK - WIND</v>
          </cell>
          <cell r="H482">
            <v>489751043.31999999</v>
          </cell>
          <cell r="J482">
            <v>-561948.05999999994</v>
          </cell>
          <cell r="L482">
            <v>489189095.26000005</v>
          </cell>
          <cell r="N482">
            <v>-599981.24000000011</v>
          </cell>
          <cell r="P482">
            <v>488589114.02000004</v>
          </cell>
          <cell r="R482">
            <v>55016434</v>
          </cell>
          <cell r="V482">
            <v>19823538</v>
          </cell>
          <cell r="X482">
            <v>-561948.05999999994</v>
          </cell>
          <cell r="AB482">
            <v>-27729.773099999999</v>
          </cell>
          <cell r="AD482">
            <v>74250294.166899994</v>
          </cell>
          <cell r="AH482">
            <v>19800009</v>
          </cell>
          <cell r="AJ482">
            <v>-599981.24000000011</v>
          </cell>
          <cell r="AN482">
            <v>-29581.183900000011</v>
          </cell>
          <cell r="AP482">
            <v>93420740.743000016</v>
          </cell>
        </row>
        <row r="483">
          <cell r="A483">
            <v>0</v>
          </cell>
        </row>
        <row r="484">
          <cell r="A484">
            <v>0</v>
          </cell>
          <cell r="F484" t="str">
            <v>GOODNOE HILLS - WIND</v>
          </cell>
        </row>
        <row r="485">
          <cell r="A485" t="str">
            <v xml:space="preserve">341.00 0604         </v>
          </cell>
          <cell r="B485">
            <v>604</v>
          </cell>
          <cell r="C485" t="str">
            <v>ProdTrans</v>
          </cell>
          <cell r="D485" t="str">
            <v xml:space="preserve">341.00 0604         </v>
          </cell>
          <cell r="E485">
            <v>341</v>
          </cell>
          <cell r="F485" t="str">
            <v>Structures and Improvements</v>
          </cell>
          <cell r="H485">
            <v>5437881</v>
          </cell>
          <cell r="J485">
            <v>-21836.85</v>
          </cell>
          <cell r="L485">
            <v>5416044.1500000004</v>
          </cell>
          <cell r="N485">
            <v>-22208.9</v>
          </cell>
          <cell r="P485">
            <v>5393835.25</v>
          </cell>
          <cell r="R485">
            <v>696023</v>
          </cell>
          <cell r="T485">
            <v>4.05</v>
          </cell>
          <cell r="V485">
            <v>219792</v>
          </cell>
          <cell r="X485">
            <v>-21836.85</v>
          </cell>
          <cell r="Z485">
            <v>-5</v>
          </cell>
          <cell r="AB485">
            <v>-1091.8425</v>
          </cell>
          <cell r="AD485">
            <v>892886.3075</v>
          </cell>
          <cell r="AF485">
            <v>4.05</v>
          </cell>
          <cell r="AH485">
            <v>218900</v>
          </cell>
          <cell r="AJ485">
            <v>-22208.9</v>
          </cell>
          <cell r="AL485">
            <v>-5</v>
          </cell>
          <cell r="AN485">
            <v>-1110.4449999999999</v>
          </cell>
          <cell r="AP485">
            <v>1088466.9625000001</v>
          </cell>
        </row>
        <row r="486">
          <cell r="A486" t="str">
            <v xml:space="preserve">343.00 0604         </v>
          </cell>
          <cell r="B486">
            <v>604</v>
          </cell>
          <cell r="C486" t="str">
            <v>ProdTrans</v>
          </cell>
          <cell r="D486" t="str">
            <v xml:space="preserve">343.00 0604         </v>
          </cell>
          <cell r="E486">
            <v>343</v>
          </cell>
          <cell r="F486" t="str">
            <v>Prime Movers</v>
          </cell>
          <cell r="H486">
            <v>161900089.22</v>
          </cell>
          <cell r="J486">
            <v>-192068.29</v>
          </cell>
          <cell r="L486">
            <v>161708020.93000001</v>
          </cell>
          <cell r="N486">
            <v>-204930.91</v>
          </cell>
          <cell r="P486">
            <v>161503090.02000001</v>
          </cell>
          <cell r="R486">
            <v>21376423</v>
          </cell>
          <cell r="T486">
            <v>4.05</v>
          </cell>
          <cell r="V486">
            <v>6553064</v>
          </cell>
          <cell r="X486">
            <v>-192068.29</v>
          </cell>
          <cell r="Z486">
            <v>-5</v>
          </cell>
          <cell r="AB486">
            <v>-9603.4145000000008</v>
          </cell>
          <cell r="AD486">
            <v>27727815.295499999</v>
          </cell>
          <cell r="AF486">
            <v>4.05</v>
          </cell>
          <cell r="AH486">
            <v>6545025</v>
          </cell>
          <cell r="AJ486">
            <v>-204930.91</v>
          </cell>
          <cell r="AL486">
            <v>-5</v>
          </cell>
          <cell r="AN486">
            <v>-10246.5455</v>
          </cell>
          <cell r="AP486">
            <v>34057662.839999996</v>
          </cell>
        </row>
        <row r="487">
          <cell r="A487" t="str">
            <v xml:space="preserve">344.00 0604         </v>
          </cell>
          <cell r="B487">
            <v>604</v>
          </cell>
          <cell r="C487" t="str">
            <v>ProdTrans</v>
          </cell>
          <cell r="D487" t="str">
            <v xml:space="preserve">344.00 0604         </v>
          </cell>
          <cell r="E487">
            <v>344</v>
          </cell>
          <cell r="F487" t="str">
            <v>Generators</v>
          </cell>
          <cell r="H487">
            <v>4495729.72</v>
          </cell>
          <cell r="J487">
            <v>-5302.83</v>
          </cell>
          <cell r="L487">
            <v>4490426.8899999997</v>
          </cell>
          <cell r="N487">
            <v>-5658.06</v>
          </cell>
          <cell r="P487">
            <v>4484768.83</v>
          </cell>
          <cell r="R487">
            <v>578079</v>
          </cell>
          <cell r="T487">
            <v>4.05</v>
          </cell>
          <cell r="V487">
            <v>181970</v>
          </cell>
          <cell r="X487">
            <v>-5302.83</v>
          </cell>
          <cell r="Z487">
            <v>-5</v>
          </cell>
          <cell r="AB487">
            <v>-265.14150000000001</v>
          </cell>
          <cell r="AD487">
            <v>754481.02850000001</v>
          </cell>
          <cell r="AF487">
            <v>4.05</v>
          </cell>
          <cell r="AH487">
            <v>181748</v>
          </cell>
          <cell r="AJ487">
            <v>-5658.06</v>
          </cell>
          <cell r="AL487">
            <v>-5</v>
          </cell>
          <cell r="AN487">
            <v>-282.90300000000002</v>
          </cell>
          <cell r="AP487">
            <v>930288.06549999991</v>
          </cell>
        </row>
        <row r="488">
          <cell r="A488" t="str">
            <v xml:space="preserve">345.00 0604         </v>
          </cell>
          <cell r="B488">
            <v>604</v>
          </cell>
          <cell r="C488" t="str">
            <v>ProdTrans</v>
          </cell>
          <cell r="D488" t="str">
            <v xml:space="preserve">345.00 0604         </v>
          </cell>
          <cell r="E488">
            <v>345</v>
          </cell>
          <cell r="F488" t="str">
            <v>Accessory Electric Equipment</v>
          </cell>
          <cell r="H488">
            <v>9673607.7899999991</v>
          </cell>
          <cell r="J488">
            <v>-4031.6700000000005</v>
          </cell>
          <cell r="L488">
            <v>9669576.1199999992</v>
          </cell>
          <cell r="N488">
            <v>-4557.62</v>
          </cell>
          <cell r="P488">
            <v>9665018.5</v>
          </cell>
          <cell r="R488">
            <v>1224770</v>
          </cell>
          <cell r="T488">
            <v>4.05</v>
          </cell>
          <cell r="V488">
            <v>391699</v>
          </cell>
          <cell r="X488">
            <v>-4031.6700000000005</v>
          </cell>
          <cell r="Z488">
            <v>-2</v>
          </cell>
          <cell r="AB488">
            <v>-80.633400000000009</v>
          </cell>
          <cell r="AD488">
            <v>1612356.6966000001</v>
          </cell>
          <cell r="AF488">
            <v>4.05</v>
          </cell>
          <cell r="AH488">
            <v>391526</v>
          </cell>
          <cell r="AJ488">
            <v>-4557.62</v>
          </cell>
          <cell r="AL488">
            <v>-2</v>
          </cell>
          <cell r="AN488">
            <v>-91.1524</v>
          </cell>
          <cell r="AP488">
            <v>1999233.9242</v>
          </cell>
        </row>
        <row r="489">
          <cell r="A489" t="str">
            <v xml:space="preserve">346.00 0604         </v>
          </cell>
          <cell r="B489">
            <v>604</v>
          </cell>
          <cell r="C489" t="str">
            <v>ProdTrans</v>
          </cell>
          <cell r="D489" t="str">
            <v xml:space="preserve">346.00 0604         </v>
          </cell>
          <cell r="E489">
            <v>346</v>
          </cell>
          <cell r="F489" t="str">
            <v>Miscellaneous Power Plant Equipment</v>
          </cell>
          <cell r="H489">
            <v>172301</v>
          </cell>
          <cell r="J489">
            <v>-73.53</v>
          </cell>
          <cell r="L489">
            <v>172227.47</v>
          </cell>
          <cell r="N489">
            <v>-83.05</v>
          </cell>
          <cell r="P489">
            <v>172144.42</v>
          </cell>
          <cell r="R489">
            <v>22898</v>
          </cell>
          <cell r="T489">
            <v>4.05</v>
          </cell>
          <cell r="V489">
            <v>6977</v>
          </cell>
          <cell r="X489">
            <v>-73.53</v>
          </cell>
          <cell r="Z489">
            <v>0</v>
          </cell>
          <cell r="AB489">
            <v>0</v>
          </cell>
          <cell r="AD489">
            <v>29801.47</v>
          </cell>
          <cell r="AF489">
            <v>4.05</v>
          </cell>
          <cell r="AH489">
            <v>6974</v>
          </cell>
          <cell r="AJ489">
            <v>-83.05</v>
          </cell>
          <cell r="AL489">
            <v>0</v>
          </cell>
          <cell r="AN489">
            <v>0</v>
          </cell>
          <cell r="AP489">
            <v>36692.42</v>
          </cell>
        </row>
        <row r="490">
          <cell r="A490">
            <v>0</v>
          </cell>
          <cell r="F490" t="str">
            <v>TOTAL GOODNOE HILLS - WIND</v>
          </cell>
          <cell r="H490">
            <v>181679608.72999999</v>
          </cell>
          <cell r="J490">
            <v>-223313.17</v>
          </cell>
          <cell r="L490">
            <v>181456295.56</v>
          </cell>
          <cell r="N490">
            <v>-237438.53999999998</v>
          </cell>
          <cell r="P490">
            <v>181218857.02000001</v>
          </cell>
          <cell r="R490">
            <v>23898193</v>
          </cell>
          <cell r="V490">
            <v>7353502</v>
          </cell>
          <cell r="X490">
            <v>-223313.17</v>
          </cell>
          <cell r="AB490">
            <v>-11041.031900000002</v>
          </cell>
          <cell r="AD490">
            <v>31017340.798099998</v>
          </cell>
          <cell r="AH490">
            <v>7344173</v>
          </cell>
          <cell r="AJ490">
            <v>-237438.53999999998</v>
          </cell>
          <cell r="AN490">
            <v>-11731.045900000001</v>
          </cell>
          <cell r="AP490">
            <v>38112344.212199993</v>
          </cell>
        </row>
        <row r="491">
          <cell r="A491">
            <v>0</v>
          </cell>
        </row>
        <row r="492">
          <cell r="A492">
            <v>0</v>
          </cell>
          <cell r="F492" t="str">
            <v>HIGH PLAINS / MCFADDEN - WIND</v>
          </cell>
        </row>
        <row r="493">
          <cell r="A493" t="str">
            <v xml:space="preserve">341.00 0605         </v>
          </cell>
          <cell r="B493">
            <v>605</v>
          </cell>
          <cell r="C493" t="str">
            <v>ProdTrans</v>
          </cell>
          <cell r="D493" t="str">
            <v xml:space="preserve">341.00 0605         </v>
          </cell>
          <cell r="E493">
            <v>341</v>
          </cell>
          <cell r="F493" t="str">
            <v>Structures and Improvements</v>
          </cell>
          <cell r="H493">
            <v>7826215.9100000001</v>
          </cell>
          <cell r="J493">
            <v>-30624.3</v>
          </cell>
          <cell r="L493">
            <v>7795591.6100000003</v>
          </cell>
          <cell r="N493">
            <v>-31279.629999999997</v>
          </cell>
          <cell r="P493">
            <v>7764311.9800000004</v>
          </cell>
          <cell r="R493">
            <v>704676</v>
          </cell>
          <cell r="T493">
            <v>4.05</v>
          </cell>
          <cell r="V493">
            <v>316342</v>
          </cell>
          <cell r="X493">
            <v>-30624.3</v>
          </cell>
          <cell r="Z493">
            <v>-5</v>
          </cell>
          <cell r="AB493">
            <v>-1531.2149999999999</v>
          </cell>
          <cell r="AD493">
            <v>988862.48499999999</v>
          </cell>
          <cell r="AF493">
            <v>4.05</v>
          </cell>
          <cell r="AH493">
            <v>315088</v>
          </cell>
          <cell r="AJ493">
            <v>-31279.629999999997</v>
          </cell>
          <cell r="AL493">
            <v>-5</v>
          </cell>
          <cell r="AN493">
            <v>-1563.9814999999999</v>
          </cell>
          <cell r="AP493">
            <v>1271106.8735</v>
          </cell>
        </row>
        <row r="494">
          <cell r="A494" t="str">
            <v xml:space="preserve">343.00 0605         </v>
          </cell>
          <cell r="B494">
            <v>605</v>
          </cell>
          <cell r="C494" t="str">
            <v>ProdTrans</v>
          </cell>
          <cell r="D494" t="str">
            <v xml:space="preserve">343.00 0605         </v>
          </cell>
          <cell r="E494">
            <v>343</v>
          </cell>
          <cell r="F494" t="str">
            <v>Prime Movers</v>
          </cell>
          <cell r="H494">
            <v>245354431.38999999</v>
          </cell>
          <cell r="J494">
            <v>-271907.89</v>
          </cell>
          <cell r="L494">
            <v>245082523.5</v>
          </cell>
          <cell r="N494">
            <v>-291341.7</v>
          </cell>
          <cell r="P494">
            <v>244791181.80000001</v>
          </cell>
          <cell r="R494">
            <v>23364404</v>
          </cell>
          <cell r="T494">
            <v>4.05</v>
          </cell>
          <cell r="V494">
            <v>9931348</v>
          </cell>
          <cell r="X494">
            <v>-271907.89</v>
          </cell>
          <cell r="Z494">
            <v>-5</v>
          </cell>
          <cell r="AB494">
            <v>-13595.394500000002</v>
          </cell>
          <cell r="AD494">
            <v>33010248.715500001</v>
          </cell>
          <cell r="AF494">
            <v>4.05</v>
          </cell>
          <cell r="AH494">
            <v>9919943</v>
          </cell>
          <cell r="AJ494">
            <v>-291341.7</v>
          </cell>
          <cell r="AL494">
            <v>-5</v>
          </cell>
          <cell r="AN494">
            <v>-14567.084999999999</v>
          </cell>
          <cell r="AP494">
            <v>42624282.930499993</v>
          </cell>
        </row>
        <row r="495">
          <cell r="A495" t="str">
            <v xml:space="preserve">344.00 0605         </v>
          </cell>
          <cell r="B495">
            <v>605</v>
          </cell>
          <cell r="C495" t="str">
            <v>ProdTrans</v>
          </cell>
          <cell r="D495" t="str">
            <v xml:space="preserve">344.00 0605         </v>
          </cell>
          <cell r="E495">
            <v>344</v>
          </cell>
          <cell r="F495" t="str">
            <v>Generators</v>
          </cell>
          <cell r="H495">
            <v>6957137.3200000003</v>
          </cell>
          <cell r="J495">
            <v>-7710.62</v>
          </cell>
          <cell r="L495">
            <v>6949426.7000000002</v>
          </cell>
          <cell r="N495">
            <v>-8261.7199999999993</v>
          </cell>
          <cell r="P495">
            <v>6941164.9800000004</v>
          </cell>
          <cell r="R495">
            <v>662797</v>
          </cell>
          <cell r="T495">
            <v>4.05</v>
          </cell>
          <cell r="V495">
            <v>281608</v>
          </cell>
          <cell r="X495">
            <v>-7710.62</v>
          </cell>
          <cell r="Z495">
            <v>-5</v>
          </cell>
          <cell r="AB495">
            <v>-385.53100000000001</v>
          </cell>
          <cell r="AD495">
            <v>936308.84900000005</v>
          </cell>
          <cell r="AF495">
            <v>4.05</v>
          </cell>
          <cell r="AH495">
            <v>281284</v>
          </cell>
          <cell r="AJ495">
            <v>-8261.7199999999993</v>
          </cell>
          <cell r="AL495">
            <v>-5</v>
          </cell>
          <cell r="AN495">
            <v>-413.08600000000001</v>
          </cell>
          <cell r="AP495">
            <v>1208918.0430000001</v>
          </cell>
        </row>
        <row r="496">
          <cell r="A496" t="str">
            <v xml:space="preserve">345.00 0605         </v>
          </cell>
          <cell r="B496">
            <v>605</v>
          </cell>
          <cell r="C496" t="str">
            <v>ProdTrans</v>
          </cell>
          <cell r="D496" t="str">
            <v xml:space="preserve">345.00 0605         </v>
          </cell>
          <cell r="E496">
            <v>345</v>
          </cell>
          <cell r="F496" t="str">
            <v>Accessory Electric Equipment</v>
          </cell>
          <cell r="H496">
            <v>14747043.32</v>
          </cell>
          <cell r="J496">
            <v>-5495.39</v>
          </cell>
          <cell r="L496">
            <v>14741547.93</v>
          </cell>
          <cell r="N496">
            <v>-6274.32</v>
          </cell>
          <cell r="P496">
            <v>14735273.609999999</v>
          </cell>
          <cell r="R496">
            <v>1402520</v>
          </cell>
          <cell r="T496">
            <v>4.05</v>
          </cell>
          <cell r="V496">
            <v>597144</v>
          </cell>
          <cell r="X496">
            <v>-5495.39</v>
          </cell>
          <cell r="Z496">
            <v>-2</v>
          </cell>
          <cell r="AB496">
            <v>-109.90780000000001</v>
          </cell>
          <cell r="AD496">
            <v>1994058.7022000002</v>
          </cell>
          <cell r="AF496">
            <v>4.05</v>
          </cell>
          <cell r="AH496">
            <v>596906</v>
          </cell>
          <cell r="AJ496">
            <v>-6274.32</v>
          </cell>
          <cell r="AL496">
            <v>-2</v>
          </cell>
          <cell r="AN496">
            <v>-125.48639999999999</v>
          </cell>
          <cell r="AP496">
            <v>2584564.8958000005</v>
          </cell>
        </row>
        <row r="497">
          <cell r="A497" t="str">
            <v xml:space="preserve">346.00 0605         </v>
          </cell>
          <cell r="B497">
            <v>605</v>
          </cell>
          <cell r="C497" t="str">
            <v>ProdTrans</v>
          </cell>
          <cell r="D497" t="str">
            <v xml:space="preserve">346.00 0605         </v>
          </cell>
          <cell r="E497">
            <v>346</v>
          </cell>
          <cell r="F497" t="str">
            <v>Miscellaneous Power Plant Equipment</v>
          </cell>
          <cell r="H497">
            <v>113708.5</v>
          </cell>
          <cell r="J497">
            <v>-42.48</v>
          </cell>
          <cell r="L497">
            <v>113666.02</v>
          </cell>
          <cell r="N497">
            <v>-48.5</v>
          </cell>
          <cell r="P497">
            <v>113617.52</v>
          </cell>
          <cell r="R497">
            <v>10800</v>
          </cell>
          <cell r="T497">
            <v>4.05</v>
          </cell>
          <cell r="V497">
            <v>4604</v>
          </cell>
          <cell r="X497">
            <v>-42.48</v>
          </cell>
          <cell r="Z497">
            <v>0</v>
          </cell>
          <cell r="AB497">
            <v>0</v>
          </cell>
          <cell r="AD497">
            <v>15361.52</v>
          </cell>
          <cell r="AF497">
            <v>4.05</v>
          </cell>
          <cell r="AH497">
            <v>4602</v>
          </cell>
          <cell r="AJ497">
            <v>-48.5</v>
          </cell>
          <cell r="AL497">
            <v>0</v>
          </cell>
          <cell r="AN497">
            <v>0</v>
          </cell>
          <cell r="AP497">
            <v>19915.02</v>
          </cell>
        </row>
        <row r="498">
          <cell r="A498">
            <v>0</v>
          </cell>
          <cell r="F498" t="str">
            <v>TOTAL HIGH PLAINS / MCFADDEN - WIND</v>
          </cell>
          <cell r="H498">
            <v>274998536.44</v>
          </cell>
          <cell r="J498">
            <v>-315780.68</v>
          </cell>
          <cell r="L498">
            <v>274682755.75999999</v>
          </cell>
          <cell r="N498">
            <v>-337205.87</v>
          </cell>
          <cell r="P498">
            <v>274345549.88999999</v>
          </cell>
          <cell r="R498">
            <v>26145197</v>
          </cell>
          <cell r="V498">
            <v>11131046</v>
          </cell>
          <cell r="X498">
            <v>-315780.68</v>
          </cell>
          <cell r="AB498">
            <v>-15622.048300000004</v>
          </cell>
          <cell r="AD498">
            <v>36944840.27170001</v>
          </cell>
          <cell r="AH498">
            <v>11117823</v>
          </cell>
          <cell r="AJ498">
            <v>-337205.87</v>
          </cell>
          <cell r="AN498">
            <v>-16669.638900000002</v>
          </cell>
          <cell r="AP498">
            <v>47708787.762799993</v>
          </cell>
        </row>
        <row r="499">
          <cell r="A499">
            <v>0</v>
          </cell>
        </row>
        <row r="500">
          <cell r="A500">
            <v>0</v>
          </cell>
          <cell r="F500" t="str">
            <v>LEANING JUMPER - WIND</v>
          </cell>
        </row>
        <row r="501">
          <cell r="A501" t="str">
            <v xml:space="preserve">341.00 0606         </v>
          </cell>
          <cell r="B501">
            <v>606</v>
          </cell>
          <cell r="C501" t="str">
            <v>ProdTrans</v>
          </cell>
          <cell r="D501" t="str">
            <v xml:space="preserve">341.00 0606         </v>
          </cell>
          <cell r="E501">
            <v>341</v>
          </cell>
          <cell r="F501" t="str">
            <v>Structures and Improvements</v>
          </cell>
          <cell r="H501">
            <v>4944194.3099999996</v>
          </cell>
          <cell r="J501">
            <v>-20750.080000000002</v>
          </cell>
          <cell r="L501">
            <v>4923444.2299999995</v>
          </cell>
          <cell r="N501">
            <v>-21116.01</v>
          </cell>
          <cell r="P501">
            <v>4902328.22</v>
          </cell>
          <cell r="R501">
            <v>995607</v>
          </cell>
          <cell r="T501">
            <v>3.96</v>
          </cell>
          <cell r="V501">
            <v>195379</v>
          </cell>
          <cell r="X501">
            <v>-20750.080000000002</v>
          </cell>
          <cell r="Z501">
            <v>-5</v>
          </cell>
          <cell r="AB501">
            <v>-1037.5040000000001</v>
          </cell>
          <cell r="AD501">
            <v>1169198.416</v>
          </cell>
          <cell r="AF501">
            <v>3.96</v>
          </cell>
          <cell r="AH501">
            <v>194550</v>
          </cell>
          <cell r="AJ501">
            <v>-21116.01</v>
          </cell>
          <cell r="AL501">
            <v>-5</v>
          </cell>
          <cell r="AN501">
            <v>-1055.8004999999998</v>
          </cell>
          <cell r="AP501">
            <v>1341576.6055000001</v>
          </cell>
        </row>
        <row r="502">
          <cell r="A502" t="str">
            <v xml:space="preserve">343.00 0606         </v>
          </cell>
          <cell r="B502">
            <v>606</v>
          </cell>
          <cell r="C502" t="str">
            <v>ProdTrans</v>
          </cell>
          <cell r="D502" t="str">
            <v xml:space="preserve">343.00 0606         </v>
          </cell>
          <cell r="E502">
            <v>343</v>
          </cell>
          <cell r="F502" t="str">
            <v>Prime Movers</v>
          </cell>
          <cell r="H502">
            <v>155200731.50999999</v>
          </cell>
          <cell r="J502">
            <v>-210509.58000000002</v>
          </cell>
          <cell r="L502">
            <v>154990221.92999998</v>
          </cell>
          <cell r="N502">
            <v>-225353.88</v>
          </cell>
          <cell r="P502">
            <v>154764868.04999998</v>
          </cell>
          <cell r="R502">
            <v>32084829</v>
          </cell>
          <cell r="T502">
            <v>4.08</v>
          </cell>
          <cell r="V502">
            <v>6327895</v>
          </cell>
          <cell r="X502">
            <v>-210509.58000000002</v>
          </cell>
          <cell r="Z502">
            <v>-5</v>
          </cell>
          <cell r="AB502">
            <v>-10525.479000000001</v>
          </cell>
          <cell r="AD502">
            <v>38191688.941</v>
          </cell>
          <cell r="AF502">
            <v>4.08</v>
          </cell>
          <cell r="AH502">
            <v>6319004</v>
          </cell>
          <cell r="AJ502">
            <v>-225353.88</v>
          </cell>
          <cell r="AL502">
            <v>-5</v>
          </cell>
          <cell r="AN502">
            <v>-11267.694</v>
          </cell>
          <cell r="AP502">
            <v>44274071.366999999</v>
          </cell>
        </row>
        <row r="503">
          <cell r="A503" t="str">
            <v xml:space="preserve">344.00 0606         </v>
          </cell>
          <cell r="B503">
            <v>606</v>
          </cell>
          <cell r="C503" t="str">
            <v>ProdTrans</v>
          </cell>
          <cell r="D503" t="str">
            <v xml:space="preserve">344.00 0606         </v>
          </cell>
          <cell r="E503">
            <v>344</v>
          </cell>
          <cell r="F503" t="str">
            <v>Generators</v>
          </cell>
          <cell r="H503">
            <v>5450980.0700000003</v>
          </cell>
          <cell r="J503">
            <v>-7319.99</v>
          </cell>
          <cell r="L503">
            <v>5443660.0800000001</v>
          </cell>
          <cell r="N503">
            <v>-7836.6</v>
          </cell>
          <cell r="P503">
            <v>5435823.4800000004</v>
          </cell>
          <cell r="R503">
            <v>1096696</v>
          </cell>
          <cell r="T503">
            <v>3.96</v>
          </cell>
          <cell r="V503">
            <v>215714</v>
          </cell>
          <cell r="X503">
            <v>-7319.99</v>
          </cell>
          <cell r="Z503">
            <v>-5</v>
          </cell>
          <cell r="AB503">
            <v>-365.99949999999995</v>
          </cell>
          <cell r="AD503">
            <v>1304724.0105000001</v>
          </cell>
          <cell r="AF503">
            <v>3.96</v>
          </cell>
          <cell r="AH503">
            <v>215414</v>
          </cell>
          <cell r="AJ503">
            <v>-7836.6</v>
          </cell>
          <cell r="AL503">
            <v>-5</v>
          </cell>
          <cell r="AN503">
            <v>-391.83</v>
          </cell>
          <cell r="AP503">
            <v>1511909.5804999999</v>
          </cell>
        </row>
        <row r="504">
          <cell r="A504" t="str">
            <v xml:space="preserve">345.00 0606         </v>
          </cell>
          <cell r="B504">
            <v>606</v>
          </cell>
          <cell r="C504" t="str">
            <v>ProdTrans</v>
          </cell>
          <cell r="D504" t="str">
            <v xml:space="preserve">345.00 0606         </v>
          </cell>
          <cell r="E504">
            <v>345</v>
          </cell>
          <cell r="F504" t="str">
            <v>Accessory Electric Equipment</v>
          </cell>
          <cell r="H504">
            <v>9073183.2899999991</v>
          </cell>
          <cell r="J504">
            <v>-4849.1499999999996</v>
          </cell>
          <cell r="L504">
            <v>9068334.1399999987</v>
          </cell>
          <cell r="N504">
            <v>-5486.54</v>
          </cell>
          <cell r="P504">
            <v>9062847.5999999996</v>
          </cell>
          <cell r="R504">
            <v>1837461</v>
          </cell>
          <cell r="T504">
            <v>3.96</v>
          </cell>
          <cell r="V504">
            <v>359202</v>
          </cell>
          <cell r="X504">
            <v>-4849.1499999999996</v>
          </cell>
          <cell r="Z504">
            <v>-2</v>
          </cell>
          <cell r="AB504">
            <v>-96.98299999999999</v>
          </cell>
          <cell r="AD504">
            <v>2191716.8670000001</v>
          </cell>
          <cell r="AF504">
            <v>3.96</v>
          </cell>
          <cell r="AH504">
            <v>358997</v>
          </cell>
          <cell r="AJ504">
            <v>-5486.54</v>
          </cell>
          <cell r="AL504">
            <v>-2</v>
          </cell>
          <cell r="AN504">
            <v>-109.7308</v>
          </cell>
          <cell r="AP504">
            <v>2545117.5962</v>
          </cell>
        </row>
        <row r="505">
          <cell r="A505" t="str">
            <v xml:space="preserve">346.00 0606         </v>
          </cell>
          <cell r="B505">
            <v>606</v>
          </cell>
          <cell r="C505" t="str">
            <v>ProdTrans</v>
          </cell>
          <cell r="D505" t="str">
            <v xml:space="preserve">346.00 0606         </v>
          </cell>
          <cell r="E505">
            <v>346</v>
          </cell>
          <cell r="F505" t="str">
            <v>Miscellaneous Power Plant Equipment</v>
          </cell>
          <cell r="H505">
            <v>81035.73</v>
          </cell>
          <cell r="J505">
            <v>-44.34</v>
          </cell>
          <cell r="L505">
            <v>80991.39</v>
          </cell>
          <cell r="N505">
            <v>-50.14</v>
          </cell>
          <cell r="P505">
            <v>80941.25</v>
          </cell>
          <cell r="R505">
            <v>17052</v>
          </cell>
          <cell r="T505">
            <v>3.96</v>
          </cell>
          <cell r="V505">
            <v>3208</v>
          </cell>
          <cell r="X505">
            <v>-44.34</v>
          </cell>
          <cell r="Z505">
            <v>0</v>
          </cell>
          <cell r="AB505">
            <v>0</v>
          </cell>
          <cell r="AD505">
            <v>20215.66</v>
          </cell>
          <cell r="AF505">
            <v>3.96</v>
          </cell>
          <cell r="AH505">
            <v>3206</v>
          </cell>
          <cell r="AJ505">
            <v>-50.14</v>
          </cell>
          <cell r="AL505">
            <v>0</v>
          </cell>
          <cell r="AN505">
            <v>0</v>
          </cell>
          <cell r="AP505">
            <v>23371.52</v>
          </cell>
        </row>
        <row r="506">
          <cell r="A506">
            <v>0</v>
          </cell>
          <cell r="F506" t="str">
            <v>TOTAL LEANING JUMPER - WIND</v>
          </cell>
          <cell r="H506">
            <v>174750124.90999997</v>
          </cell>
          <cell r="J506">
            <v>-243473.14</v>
          </cell>
          <cell r="L506">
            <v>174506651.76999995</v>
          </cell>
          <cell r="N506">
            <v>-259843.17000000004</v>
          </cell>
          <cell r="P506">
            <v>174246808.59999996</v>
          </cell>
          <cell r="R506">
            <v>36031645</v>
          </cell>
          <cell r="V506">
            <v>7101398</v>
          </cell>
          <cell r="X506">
            <v>-243473.14</v>
          </cell>
          <cell r="AB506">
            <v>-12025.965500000002</v>
          </cell>
          <cell r="AD506">
            <v>42877543.894499995</v>
          </cell>
          <cell r="AH506">
            <v>7091171</v>
          </cell>
          <cell r="AJ506">
            <v>-259843.17000000004</v>
          </cell>
          <cell r="AN506">
            <v>-12825.055299999998</v>
          </cell>
          <cell r="AP506">
            <v>49696046.669199996</v>
          </cell>
        </row>
        <row r="507">
          <cell r="A507">
            <v>0</v>
          </cell>
        </row>
        <row r="508">
          <cell r="A508">
            <v>0</v>
          </cell>
          <cell r="F508" t="str">
            <v>MARENGO - WIND</v>
          </cell>
        </row>
        <row r="509">
          <cell r="A509" t="str">
            <v xml:space="preserve">341.00 0607         </v>
          </cell>
          <cell r="B509">
            <v>607</v>
          </cell>
          <cell r="C509" t="str">
            <v>ProdTrans</v>
          </cell>
          <cell r="D509" t="str">
            <v xml:space="preserve">341.00 0607         </v>
          </cell>
          <cell r="E509">
            <v>341</v>
          </cell>
          <cell r="F509" t="str">
            <v>Structures and Improvements</v>
          </cell>
          <cell r="H509">
            <v>10204779.66</v>
          </cell>
          <cell r="J509">
            <v>-41509.86</v>
          </cell>
          <cell r="L509">
            <v>10163269.800000001</v>
          </cell>
          <cell r="N509">
            <v>-42274.65</v>
          </cell>
          <cell r="P509">
            <v>10120995.15</v>
          </cell>
          <cell r="R509">
            <v>1552881</v>
          </cell>
          <cell r="T509">
            <v>4.05</v>
          </cell>
          <cell r="V509">
            <v>412453</v>
          </cell>
          <cell r="X509">
            <v>-41509.86</v>
          </cell>
          <cell r="Z509">
            <v>-5</v>
          </cell>
          <cell r="AB509">
            <v>-2075.4929999999999</v>
          </cell>
          <cell r="AD509">
            <v>1921748.6469999999</v>
          </cell>
          <cell r="AF509">
            <v>4.05</v>
          </cell>
          <cell r="AH509">
            <v>410756</v>
          </cell>
          <cell r="AJ509">
            <v>-42274.65</v>
          </cell>
          <cell r="AL509">
            <v>-5</v>
          </cell>
          <cell r="AN509">
            <v>-2113.7325000000001</v>
          </cell>
          <cell r="AP509">
            <v>2288116.2645</v>
          </cell>
        </row>
        <row r="510">
          <cell r="A510" t="str">
            <v xml:space="preserve">343.00 0607         </v>
          </cell>
          <cell r="B510">
            <v>607</v>
          </cell>
          <cell r="C510" t="str">
            <v>ProdTrans</v>
          </cell>
          <cell r="D510" t="str">
            <v xml:space="preserve">343.00 0607         </v>
          </cell>
          <cell r="E510">
            <v>343</v>
          </cell>
          <cell r="F510" t="str">
            <v>Prime Movers</v>
          </cell>
          <cell r="H510">
            <v>325732057.39999998</v>
          </cell>
          <cell r="J510">
            <v>-404508.22</v>
          </cell>
          <cell r="L510">
            <v>325327549.17999995</v>
          </cell>
          <cell r="N510">
            <v>-432598.80000000005</v>
          </cell>
          <cell r="P510">
            <v>324894950.37999994</v>
          </cell>
          <cell r="R510">
            <v>52036563</v>
          </cell>
          <cell r="T510">
            <v>4.05</v>
          </cell>
          <cell r="V510">
            <v>13183957</v>
          </cell>
          <cell r="X510">
            <v>-404508.22</v>
          </cell>
          <cell r="Z510">
            <v>-5</v>
          </cell>
          <cell r="AB510">
            <v>-20225.411</v>
          </cell>
          <cell r="AD510">
            <v>64795786.369000003</v>
          </cell>
          <cell r="AF510">
            <v>4.05</v>
          </cell>
          <cell r="AH510">
            <v>13167006</v>
          </cell>
          <cell r="AJ510">
            <v>-432598.80000000005</v>
          </cell>
          <cell r="AL510">
            <v>-5</v>
          </cell>
          <cell r="AN510">
            <v>-21629.94</v>
          </cell>
          <cell r="AP510">
            <v>77508563.629000008</v>
          </cell>
        </row>
        <row r="511">
          <cell r="A511" t="str">
            <v xml:space="preserve">344.00 0607         </v>
          </cell>
          <cell r="B511">
            <v>607</v>
          </cell>
          <cell r="C511" t="str">
            <v>ProdTrans</v>
          </cell>
          <cell r="D511" t="str">
            <v xml:space="preserve">344.00 0607         </v>
          </cell>
          <cell r="E511">
            <v>344</v>
          </cell>
          <cell r="F511" t="str">
            <v>Generators</v>
          </cell>
          <cell r="H511">
            <v>9356542.0199999996</v>
          </cell>
          <cell r="J511">
            <v>-11594.27</v>
          </cell>
          <cell r="L511">
            <v>9344947.75</v>
          </cell>
          <cell r="N511">
            <v>-12399.68</v>
          </cell>
          <cell r="P511">
            <v>9332548.0700000003</v>
          </cell>
          <cell r="R511">
            <v>1481456</v>
          </cell>
          <cell r="T511">
            <v>4.05</v>
          </cell>
          <cell r="V511">
            <v>378705</v>
          </cell>
          <cell r="X511">
            <v>-11594.27</v>
          </cell>
          <cell r="Z511">
            <v>-5</v>
          </cell>
          <cell r="AB511">
            <v>-579.71350000000007</v>
          </cell>
          <cell r="AD511">
            <v>1847987.0164999999</v>
          </cell>
          <cell r="AF511">
            <v>4.05</v>
          </cell>
          <cell r="AH511">
            <v>378219</v>
          </cell>
          <cell r="AJ511">
            <v>-12399.68</v>
          </cell>
          <cell r="AL511">
            <v>-5</v>
          </cell>
          <cell r="AN511">
            <v>-619.98400000000004</v>
          </cell>
          <cell r="AP511">
            <v>2213186.3524999996</v>
          </cell>
        </row>
        <row r="512">
          <cell r="A512" t="str">
            <v xml:space="preserve">345.00 0607         </v>
          </cell>
          <cell r="B512">
            <v>607</v>
          </cell>
          <cell r="C512" t="str">
            <v>ProdTrans</v>
          </cell>
          <cell r="D512" t="str">
            <v xml:space="preserve">345.00 0607         </v>
          </cell>
          <cell r="E512">
            <v>345</v>
          </cell>
          <cell r="F512" t="str">
            <v>Accessory Electric Equipment</v>
          </cell>
          <cell r="H512">
            <v>19708441.550000001</v>
          </cell>
          <cell r="J512">
            <v>-9074.5</v>
          </cell>
          <cell r="L512">
            <v>19699367.050000001</v>
          </cell>
          <cell r="N512">
            <v>-10283.15</v>
          </cell>
          <cell r="P512">
            <v>19689083.900000002</v>
          </cell>
          <cell r="R512">
            <v>3127550</v>
          </cell>
          <cell r="T512">
            <v>4.05</v>
          </cell>
          <cell r="V512">
            <v>798008</v>
          </cell>
          <cell r="X512">
            <v>-9074.5</v>
          </cell>
          <cell r="Z512">
            <v>-2</v>
          </cell>
          <cell r="AB512">
            <v>-181.49</v>
          </cell>
          <cell r="AD512">
            <v>3916302.01</v>
          </cell>
          <cell r="AF512">
            <v>4.05</v>
          </cell>
          <cell r="AH512">
            <v>797616</v>
          </cell>
          <cell r="AJ512">
            <v>-10283.15</v>
          </cell>
          <cell r="AL512">
            <v>-2</v>
          </cell>
          <cell r="AN512">
            <v>-205.66299999999998</v>
          </cell>
          <cell r="AP512">
            <v>4703429.1969999997</v>
          </cell>
        </row>
        <row r="513">
          <cell r="A513" t="str">
            <v xml:space="preserve">346.00 0607         </v>
          </cell>
          <cell r="B513">
            <v>607</v>
          </cell>
          <cell r="C513" t="str">
            <v>ProdTrans</v>
          </cell>
          <cell r="D513" t="str">
            <v xml:space="preserve">346.00 0607         </v>
          </cell>
          <cell r="E513">
            <v>346</v>
          </cell>
          <cell r="F513" t="str">
            <v>Miscellaneous Power Plant Equipment</v>
          </cell>
          <cell r="H513">
            <v>337118.68</v>
          </cell>
          <cell r="J513">
            <v>-152.88999999999999</v>
          </cell>
          <cell r="L513">
            <v>336965.79</v>
          </cell>
          <cell r="N513">
            <v>-173.05</v>
          </cell>
          <cell r="P513">
            <v>336792.74</v>
          </cell>
          <cell r="R513">
            <v>52243</v>
          </cell>
          <cell r="T513">
            <v>4.05</v>
          </cell>
          <cell r="V513">
            <v>13650</v>
          </cell>
          <cell r="X513">
            <v>-152.88999999999999</v>
          </cell>
          <cell r="Z513">
            <v>0</v>
          </cell>
          <cell r="AB513">
            <v>0</v>
          </cell>
          <cell r="AD513">
            <v>65740.11</v>
          </cell>
          <cell r="AF513">
            <v>4.05</v>
          </cell>
          <cell r="AH513">
            <v>13644</v>
          </cell>
          <cell r="AJ513">
            <v>-173.05</v>
          </cell>
          <cell r="AL513">
            <v>0</v>
          </cell>
          <cell r="AN513">
            <v>0</v>
          </cell>
          <cell r="AP513">
            <v>79211.06</v>
          </cell>
        </row>
        <row r="514">
          <cell r="A514">
            <v>0</v>
          </cell>
          <cell r="F514" t="str">
            <v>TOTAL MARENGO - WIND</v>
          </cell>
          <cell r="H514">
            <v>365338939.31</v>
          </cell>
          <cell r="J514">
            <v>-466839.74</v>
          </cell>
          <cell r="L514">
            <v>364872099.56999999</v>
          </cell>
          <cell r="N514">
            <v>-497729.33000000007</v>
          </cell>
          <cell r="P514">
            <v>364374370.23999989</v>
          </cell>
          <cell r="R514">
            <v>58250693</v>
          </cell>
          <cell r="V514">
            <v>14786773</v>
          </cell>
          <cell r="X514">
            <v>-466839.74</v>
          </cell>
          <cell r="AB514">
            <v>-23062.107500000002</v>
          </cell>
          <cell r="AD514">
            <v>72547564.152500004</v>
          </cell>
          <cell r="AH514">
            <v>14767241</v>
          </cell>
          <cell r="AJ514">
            <v>-497729.33000000007</v>
          </cell>
          <cell r="AN514">
            <v>-24569.319500000001</v>
          </cell>
          <cell r="AP514">
            <v>86792506.503000021</v>
          </cell>
        </row>
        <row r="515">
          <cell r="A515">
            <v>0</v>
          </cell>
        </row>
        <row r="516">
          <cell r="A516">
            <v>0</v>
          </cell>
          <cell r="F516" t="str">
            <v>SEVEN MILE HILL - WIND</v>
          </cell>
        </row>
        <row r="517">
          <cell r="A517" t="str">
            <v xml:space="preserve">341.00 0608         </v>
          </cell>
          <cell r="B517">
            <v>608</v>
          </cell>
          <cell r="C517" t="str">
            <v>ProdTrans</v>
          </cell>
          <cell r="D517" t="str">
            <v xml:space="preserve">341.00 0608         </v>
          </cell>
          <cell r="E517">
            <v>341</v>
          </cell>
          <cell r="F517" t="str">
            <v>Structures and Improvements</v>
          </cell>
          <cell r="H517">
            <v>5976710.8899999997</v>
          </cell>
          <cell r="J517">
            <v>-23936.95</v>
          </cell>
          <cell r="L517">
            <v>5952773.9399999995</v>
          </cell>
          <cell r="N517">
            <v>-24348.12</v>
          </cell>
          <cell r="P517">
            <v>5928425.8199999994</v>
          </cell>
          <cell r="R517">
            <v>740042</v>
          </cell>
          <cell r="T517">
            <v>4.05</v>
          </cell>
          <cell r="V517">
            <v>241572</v>
          </cell>
          <cell r="X517">
            <v>-23936.95</v>
          </cell>
          <cell r="Z517">
            <v>-5</v>
          </cell>
          <cell r="AB517">
            <v>-1196.8475000000001</v>
          </cell>
          <cell r="AD517">
            <v>956480.20250000001</v>
          </cell>
          <cell r="AF517">
            <v>4.05</v>
          </cell>
          <cell r="AH517">
            <v>240594</v>
          </cell>
          <cell r="AJ517">
            <v>-24348.12</v>
          </cell>
          <cell r="AL517">
            <v>-5</v>
          </cell>
          <cell r="AN517">
            <v>-1217.4059999999999</v>
          </cell>
          <cell r="AP517">
            <v>1171508.6765000001</v>
          </cell>
        </row>
        <row r="518">
          <cell r="A518" t="str">
            <v xml:space="preserve">343.00 0608         </v>
          </cell>
          <cell r="B518">
            <v>608</v>
          </cell>
          <cell r="C518" t="str">
            <v>ProdTrans</v>
          </cell>
          <cell r="D518" t="str">
            <v xml:space="preserve">343.00 0608         </v>
          </cell>
          <cell r="E518">
            <v>343</v>
          </cell>
          <cell r="F518" t="str">
            <v>Prime Movers</v>
          </cell>
          <cell r="H518">
            <v>214736151.83000001</v>
          </cell>
          <cell r="J518">
            <v>-255123.81</v>
          </cell>
          <cell r="L518">
            <v>214481028.02000001</v>
          </cell>
          <cell r="N518">
            <v>-272209.52</v>
          </cell>
          <cell r="P518">
            <v>214208818.5</v>
          </cell>
          <cell r="R518">
            <v>28544136</v>
          </cell>
          <cell r="T518">
            <v>4.05</v>
          </cell>
          <cell r="V518">
            <v>8691648</v>
          </cell>
          <cell r="X518">
            <v>-255123.81</v>
          </cell>
          <cell r="Z518">
            <v>-5</v>
          </cell>
          <cell r="AB518">
            <v>-12756.190500000001</v>
          </cell>
          <cell r="AD518">
            <v>36967903.999499999</v>
          </cell>
          <cell r="AF518">
            <v>4.05</v>
          </cell>
          <cell r="AH518">
            <v>8680969</v>
          </cell>
          <cell r="AJ518">
            <v>-272209.52</v>
          </cell>
          <cell r="AL518">
            <v>-5</v>
          </cell>
          <cell r="AN518">
            <v>-13610.476000000001</v>
          </cell>
          <cell r="AP518">
            <v>45363053.003499992</v>
          </cell>
        </row>
        <row r="519">
          <cell r="A519" t="str">
            <v xml:space="preserve">344.00 0608         </v>
          </cell>
          <cell r="B519">
            <v>608</v>
          </cell>
          <cell r="C519" t="str">
            <v>ProdTrans</v>
          </cell>
          <cell r="D519" t="str">
            <v xml:space="preserve">344.00 0608         </v>
          </cell>
          <cell r="E519">
            <v>344</v>
          </cell>
          <cell r="F519" t="str">
            <v>Generators</v>
          </cell>
          <cell r="H519">
            <v>6597543.9699999997</v>
          </cell>
          <cell r="J519">
            <v>-7843.39</v>
          </cell>
          <cell r="L519">
            <v>6589700.5800000001</v>
          </cell>
          <cell r="N519">
            <v>-8368.58</v>
          </cell>
          <cell r="P519">
            <v>6581332</v>
          </cell>
          <cell r="R519">
            <v>879420</v>
          </cell>
          <cell r="T519">
            <v>4.05</v>
          </cell>
          <cell r="V519">
            <v>267042</v>
          </cell>
          <cell r="X519">
            <v>-7843.39</v>
          </cell>
          <cell r="Z519">
            <v>-5</v>
          </cell>
          <cell r="AB519">
            <v>-392.16950000000003</v>
          </cell>
          <cell r="AD519">
            <v>1138226.4405</v>
          </cell>
          <cell r="AF519">
            <v>4.05</v>
          </cell>
          <cell r="AH519">
            <v>266713</v>
          </cell>
          <cell r="AJ519">
            <v>-8368.58</v>
          </cell>
          <cell r="AL519">
            <v>-5</v>
          </cell>
          <cell r="AN519">
            <v>-418.42900000000003</v>
          </cell>
          <cell r="AP519">
            <v>1396152.4314999999</v>
          </cell>
        </row>
        <row r="520">
          <cell r="A520" t="str">
            <v xml:space="preserve">345.00 0608         </v>
          </cell>
          <cell r="B520">
            <v>608</v>
          </cell>
          <cell r="C520" t="str">
            <v>ProdTrans</v>
          </cell>
          <cell r="D520" t="str">
            <v xml:space="preserve">345.00 0608         </v>
          </cell>
          <cell r="E520">
            <v>345</v>
          </cell>
          <cell r="F520" t="str">
            <v>Accessory Electric Equipment</v>
          </cell>
          <cell r="H520">
            <v>13215081.41</v>
          </cell>
          <cell r="J520">
            <v>-5586.49</v>
          </cell>
          <cell r="L520">
            <v>13209494.92</v>
          </cell>
          <cell r="N520">
            <v>-6312.27</v>
          </cell>
          <cell r="P520">
            <v>13203182.65</v>
          </cell>
          <cell r="R520">
            <v>1734141</v>
          </cell>
          <cell r="T520">
            <v>4.05</v>
          </cell>
          <cell r="V520">
            <v>535098</v>
          </cell>
          <cell r="X520">
            <v>-5586.49</v>
          </cell>
          <cell r="Z520">
            <v>-2</v>
          </cell>
          <cell r="AB520">
            <v>-111.7298</v>
          </cell>
          <cell r="AD520">
            <v>2263540.7801999999</v>
          </cell>
          <cell r="AF520">
            <v>4.05</v>
          </cell>
          <cell r="AH520">
            <v>534857</v>
          </cell>
          <cell r="AJ520">
            <v>-6312.27</v>
          </cell>
          <cell r="AL520">
            <v>-2</v>
          </cell>
          <cell r="AN520">
            <v>-126.2454</v>
          </cell>
          <cell r="AP520">
            <v>2791959.2648</v>
          </cell>
        </row>
        <row r="521">
          <cell r="A521" t="str">
            <v xml:space="preserve">346.00 0608         </v>
          </cell>
          <cell r="B521">
            <v>608</v>
          </cell>
          <cell r="C521" t="str">
            <v>ProdTrans</v>
          </cell>
          <cell r="D521" t="str">
            <v xml:space="preserve">346.00 0608         </v>
          </cell>
          <cell r="E521">
            <v>346</v>
          </cell>
          <cell r="F521" t="str">
            <v>Miscellaneous Power Plant Equipment</v>
          </cell>
          <cell r="H521">
            <v>515769.57</v>
          </cell>
          <cell r="J521">
            <v>-216.45</v>
          </cell>
          <cell r="L521">
            <v>515553.12</v>
          </cell>
          <cell r="N521">
            <v>-244.55999999999997</v>
          </cell>
          <cell r="P521">
            <v>515308.56</v>
          </cell>
          <cell r="R521">
            <v>65645</v>
          </cell>
          <cell r="T521">
            <v>4.05</v>
          </cell>
          <cell r="V521">
            <v>20884</v>
          </cell>
          <cell r="X521">
            <v>-216.45</v>
          </cell>
          <cell r="Z521">
            <v>0</v>
          </cell>
          <cell r="AB521">
            <v>0</v>
          </cell>
          <cell r="AD521">
            <v>86312.55</v>
          </cell>
          <cell r="AF521">
            <v>4.05</v>
          </cell>
          <cell r="AH521">
            <v>20875</v>
          </cell>
          <cell r="AJ521">
            <v>-244.55999999999997</v>
          </cell>
          <cell r="AL521">
            <v>0</v>
          </cell>
          <cell r="AN521">
            <v>0</v>
          </cell>
          <cell r="AP521">
            <v>106942.99</v>
          </cell>
        </row>
        <row r="522">
          <cell r="A522">
            <v>0</v>
          </cell>
          <cell r="F522" t="str">
            <v>TOTAL SEVEN MILE HILL - WIND</v>
          </cell>
          <cell r="H522">
            <v>241041257.66999999</v>
          </cell>
          <cell r="J522">
            <v>-292707.09000000003</v>
          </cell>
          <cell r="L522">
            <v>240748550.58000001</v>
          </cell>
          <cell r="N522">
            <v>-311483.05000000005</v>
          </cell>
          <cell r="P522">
            <v>240437067.53</v>
          </cell>
          <cell r="R522">
            <v>31963384</v>
          </cell>
          <cell r="V522">
            <v>9756244</v>
          </cell>
          <cell r="X522">
            <v>-292707.09000000003</v>
          </cell>
          <cell r="AB522">
            <v>-14456.9373</v>
          </cell>
          <cell r="AD522">
            <v>41412463.972699992</v>
          </cell>
          <cell r="AH522">
            <v>9744008</v>
          </cell>
          <cell r="AJ522">
            <v>-311483.05000000005</v>
          </cell>
          <cell r="AN522">
            <v>-15372.556400000001</v>
          </cell>
          <cell r="AP522">
            <v>50829616.366299994</v>
          </cell>
        </row>
        <row r="523">
          <cell r="A523">
            <v>0</v>
          </cell>
        </row>
        <row r="524">
          <cell r="A524">
            <v>0</v>
          </cell>
          <cell r="F524" t="str">
            <v>SOLAR GENERATING</v>
          </cell>
        </row>
        <row r="525">
          <cell r="A525" t="str">
            <v xml:space="preserve">344.00 0701         </v>
          </cell>
          <cell r="B525">
            <v>701</v>
          </cell>
          <cell r="C525" t="str">
            <v>ProdTrans</v>
          </cell>
          <cell r="D525" t="str">
            <v xml:space="preserve">344.00 0701         </v>
          </cell>
          <cell r="E525">
            <v>344</v>
          </cell>
          <cell r="F525" t="str">
            <v>Generators - Atlantic City</v>
          </cell>
          <cell r="H525">
            <v>5545.93</v>
          </cell>
          <cell r="J525">
            <v>0</v>
          </cell>
          <cell r="L525">
            <v>5545.93</v>
          </cell>
          <cell r="N525">
            <v>0</v>
          </cell>
          <cell r="P525">
            <v>5545.93</v>
          </cell>
          <cell r="R525">
            <v>1616</v>
          </cell>
          <cell r="T525">
            <v>6.67</v>
          </cell>
          <cell r="V525">
            <v>370</v>
          </cell>
          <cell r="X525">
            <v>0</v>
          </cell>
          <cell r="Z525">
            <v>-5</v>
          </cell>
          <cell r="AB525">
            <v>0</v>
          </cell>
          <cell r="AD525">
            <v>1986</v>
          </cell>
          <cell r="AF525">
            <v>6.67</v>
          </cell>
          <cell r="AH525">
            <v>370</v>
          </cell>
          <cell r="AJ525">
            <v>0</v>
          </cell>
          <cell r="AL525">
            <v>-5</v>
          </cell>
          <cell r="AN525">
            <v>0</v>
          </cell>
          <cell r="AP525">
            <v>2356</v>
          </cell>
        </row>
        <row r="526">
          <cell r="A526" t="str">
            <v xml:space="preserve">344.00 0702         </v>
          </cell>
          <cell r="B526">
            <v>702</v>
          </cell>
          <cell r="C526" t="str">
            <v>ProdTrans</v>
          </cell>
          <cell r="D526" t="str">
            <v xml:space="preserve">344.00 0702         </v>
          </cell>
          <cell r="E526">
            <v>344</v>
          </cell>
          <cell r="F526" t="str">
            <v>Generators - Canyon Lands</v>
          </cell>
          <cell r="H526">
            <v>36389.01</v>
          </cell>
          <cell r="J526">
            <v>0</v>
          </cell>
          <cell r="L526">
            <v>36389.01</v>
          </cell>
          <cell r="N526">
            <v>0</v>
          </cell>
          <cell r="P526">
            <v>36389.01</v>
          </cell>
          <cell r="R526">
            <v>43953</v>
          </cell>
          <cell r="T526">
            <v>8.8360035541876218</v>
          </cell>
          <cell r="V526">
            <v>3215</v>
          </cell>
          <cell r="X526">
            <v>0</v>
          </cell>
          <cell r="Z526">
            <v>-5</v>
          </cell>
          <cell r="AB526">
            <v>0</v>
          </cell>
          <cell r="AD526">
            <v>47168</v>
          </cell>
          <cell r="AF526">
            <v>8.8360035541876218</v>
          </cell>
          <cell r="AH526">
            <v>3215</v>
          </cell>
          <cell r="AJ526">
            <v>0</v>
          </cell>
          <cell r="AL526">
            <v>-5</v>
          </cell>
          <cell r="AN526">
            <v>0</v>
          </cell>
          <cell r="AP526">
            <v>50383</v>
          </cell>
        </row>
        <row r="527">
          <cell r="A527" t="str">
            <v xml:space="preserve">344.00 0703         </v>
          </cell>
          <cell r="B527">
            <v>703</v>
          </cell>
          <cell r="C527" t="str">
            <v>ProdTrans</v>
          </cell>
          <cell r="D527" t="str">
            <v xml:space="preserve">344.00 0703         </v>
          </cell>
          <cell r="E527">
            <v>344</v>
          </cell>
          <cell r="F527" t="str">
            <v>Generators - Green River</v>
          </cell>
          <cell r="H527">
            <v>55086.78</v>
          </cell>
          <cell r="J527">
            <v>0</v>
          </cell>
          <cell r="L527">
            <v>55086.78</v>
          </cell>
          <cell r="N527">
            <v>0</v>
          </cell>
          <cell r="P527">
            <v>55086.78</v>
          </cell>
          <cell r="R527">
            <v>66516</v>
          </cell>
          <cell r="T527">
            <v>8.98</v>
          </cell>
          <cell r="V527">
            <v>4947</v>
          </cell>
          <cell r="X527">
            <v>0</v>
          </cell>
          <cell r="Z527">
            <v>-5</v>
          </cell>
          <cell r="AB527">
            <v>0</v>
          </cell>
          <cell r="AD527">
            <v>71463</v>
          </cell>
          <cell r="AF527">
            <v>8.98</v>
          </cell>
          <cell r="AH527">
            <v>4947</v>
          </cell>
          <cell r="AJ527">
            <v>0</v>
          </cell>
          <cell r="AL527">
            <v>-5</v>
          </cell>
          <cell r="AN527">
            <v>0</v>
          </cell>
          <cell r="AP527">
            <v>76410</v>
          </cell>
        </row>
        <row r="528">
          <cell r="A528" t="str">
            <v xml:space="preserve">344.00 0704         </v>
          </cell>
          <cell r="B528">
            <v>704</v>
          </cell>
          <cell r="C528" t="str">
            <v>ProdTrans</v>
          </cell>
          <cell r="D528" t="str">
            <v xml:space="preserve">344.00 0704         </v>
          </cell>
          <cell r="E528">
            <v>344</v>
          </cell>
          <cell r="F528" t="str">
            <v>Generators - Oregon High Desert</v>
          </cell>
          <cell r="H528">
            <v>56321.97</v>
          </cell>
          <cell r="J528">
            <v>-312.10000000000002</v>
          </cell>
          <cell r="L528">
            <v>56009.87</v>
          </cell>
          <cell r="N528">
            <v>-329.38</v>
          </cell>
          <cell r="P528">
            <v>55680.490000000005</v>
          </cell>
          <cell r="R528">
            <v>60789</v>
          </cell>
          <cell r="T528">
            <v>5.732662192393736</v>
          </cell>
          <cell r="V528">
            <v>3220</v>
          </cell>
          <cell r="X528">
            <v>-312.10000000000002</v>
          </cell>
          <cell r="Z528">
            <v>-5</v>
          </cell>
          <cell r="AB528">
            <v>-15.605</v>
          </cell>
          <cell r="AD528">
            <v>63681.294999999998</v>
          </cell>
          <cell r="AF528">
            <v>5.732662192393736</v>
          </cell>
          <cell r="AH528">
            <v>3201</v>
          </cell>
          <cell r="AJ528">
            <v>-329.38</v>
          </cell>
          <cell r="AL528">
            <v>-5</v>
          </cell>
          <cell r="AN528">
            <v>-16.469000000000001</v>
          </cell>
          <cell r="AP528">
            <v>66536.445999999996</v>
          </cell>
        </row>
        <row r="529">
          <cell r="A529">
            <v>0</v>
          </cell>
          <cell r="F529" t="str">
            <v>TOTAL SOLAR GENERATING</v>
          </cell>
          <cell r="H529">
            <v>153343.69</v>
          </cell>
          <cell r="J529">
            <v>-312.10000000000002</v>
          </cell>
          <cell r="L529">
            <v>153031.59</v>
          </cell>
          <cell r="N529">
            <v>-329.38</v>
          </cell>
          <cell r="P529">
            <v>152702.21000000002</v>
          </cell>
          <cell r="R529">
            <v>172874</v>
          </cell>
          <cell r="V529">
            <v>11752</v>
          </cell>
          <cell r="X529">
            <v>-312.10000000000002</v>
          </cell>
          <cell r="AB529">
            <v>-15.605</v>
          </cell>
          <cell r="AD529">
            <v>184298.29499999998</v>
          </cell>
          <cell r="AH529">
            <v>11733</v>
          </cell>
          <cell r="AJ529">
            <v>-329.38</v>
          </cell>
          <cell r="AN529">
            <v>-16.469000000000001</v>
          </cell>
          <cell r="AP529">
            <v>195685.446</v>
          </cell>
        </row>
        <row r="530">
          <cell r="A530">
            <v>0</v>
          </cell>
        </row>
        <row r="531">
          <cell r="A531">
            <v>0</v>
          </cell>
          <cell r="F531" t="str">
            <v>MOBILE GENERATORS</v>
          </cell>
        </row>
        <row r="532">
          <cell r="A532" t="str">
            <v xml:space="preserve">344.00 0801         </v>
          </cell>
          <cell r="B532">
            <v>801</v>
          </cell>
          <cell r="C532" t="str">
            <v>ProdTrans</v>
          </cell>
          <cell r="D532" t="str">
            <v xml:space="preserve">344.00 0801         </v>
          </cell>
          <cell r="E532">
            <v>344</v>
          </cell>
          <cell r="F532" t="str">
            <v>East Side Mobile Generator</v>
          </cell>
          <cell r="H532">
            <v>839680.12</v>
          </cell>
          <cell r="J532">
            <v>-2505.7600000000002</v>
          </cell>
          <cell r="L532">
            <v>837174.36</v>
          </cell>
          <cell r="N532">
            <v>-2664.43</v>
          </cell>
          <cell r="P532">
            <v>834509.92999999993</v>
          </cell>
          <cell r="R532">
            <v>230290</v>
          </cell>
          <cell r="T532">
            <v>5</v>
          </cell>
          <cell r="V532">
            <v>41921</v>
          </cell>
          <cell r="X532">
            <v>-2505.7600000000002</v>
          </cell>
          <cell r="Z532">
            <v>-5</v>
          </cell>
          <cell r="AB532">
            <v>-125.28800000000001</v>
          </cell>
          <cell r="AD532">
            <v>269579.95199999999</v>
          </cell>
          <cell r="AF532">
            <v>5</v>
          </cell>
          <cell r="AH532">
            <v>41792</v>
          </cell>
          <cell r="AJ532">
            <v>-2664.43</v>
          </cell>
          <cell r="AL532">
            <v>-5</v>
          </cell>
          <cell r="AN532">
            <v>-133.22149999999999</v>
          </cell>
          <cell r="AP532">
            <v>308574.30050000001</v>
          </cell>
        </row>
        <row r="533">
          <cell r="A533" t="str">
            <v xml:space="preserve">344.00 0802         </v>
          </cell>
          <cell r="B533">
            <v>802</v>
          </cell>
          <cell r="C533" t="str">
            <v>ProdTrans</v>
          </cell>
          <cell r="D533" t="str">
            <v xml:space="preserve">344.00 0802         </v>
          </cell>
          <cell r="E533">
            <v>344</v>
          </cell>
          <cell r="F533" t="str">
            <v>West Side Mobile Generator</v>
          </cell>
          <cell r="H533">
            <v>849226.01</v>
          </cell>
          <cell r="J533">
            <v>-1945.18</v>
          </cell>
          <cell r="L533">
            <v>847280.83</v>
          </cell>
          <cell r="N533">
            <v>-2075.69</v>
          </cell>
          <cell r="P533">
            <v>845205.14</v>
          </cell>
          <cell r="R533">
            <v>108199</v>
          </cell>
          <cell r="T533">
            <v>5</v>
          </cell>
          <cell r="V533">
            <v>42413</v>
          </cell>
          <cell r="X533">
            <v>-1945.18</v>
          </cell>
          <cell r="Z533">
            <v>-5</v>
          </cell>
          <cell r="AB533">
            <v>-97.259</v>
          </cell>
          <cell r="AD533">
            <v>148569.56100000002</v>
          </cell>
          <cell r="AF533">
            <v>5</v>
          </cell>
          <cell r="AH533">
            <v>42312</v>
          </cell>
          <cell r="AJ533">
            <v>-2075.69</v>
          </cell>
          <cell r="AL533">
            <v>-5</v>
          </cell>
          <cell r="AN533">
            <v>-103.78450000000001</v>
          </cell>
          <cell r="AP533">
            <v>188702.0865</v>
          </cell>
        </row>
        <row r="534">
          <cell r="A534">
            <v>0</v>
          </cell>
          <cell r="F534" t="str">
            <v>TOTAL MOBILE GENERATORS</v>
          </cell>
          <cell r="H534">
            <v>1688906.13</v>
          </cell>
          <cell r="J534">
            <v>-4450.9400000000005</v>
          </cell>
          <cell r="L534">
            <v>1684455.19</v>
          </cell>
          <cell r="N534">
            <v>-4740.12</v>
          </cell>
          <cell r="P534">
            <v>1679715.0699999998</v>
          </cell>
          <cell r="R534">
            <v>338489</v>
          </cell>
          <cell r="V534">
            <v>84334</v>
          </cell>
          <cell r="X534">
            <v>-4450.9400000000005</v>
          </cell>
          <cell r="AB534">
            <v>-222.54700000000003</v>
          </cell>
          <cell r="AD534">
            <v>418149.51300000004</v>
          </cell>
          <cell r="AH534">
            <v>84104</v>
          </cell>
          <cell r="AJ534">
            <v>-4740.12</v>
          </cell>
          <cell r="AN534">
            <v>-237.006</v>
          </cell>
          <cell r="AP534">
            <v>497276.38699999999</v>
          </cell>
        </row>
        <row r="535">
          <cell r="A535">
            <v>0</v>
          </cell>
        </row>
        <row r="536">
          <cell r="A536">
            <v>0</v>
          </cell>
          <cell r="F536" t="str">
            <v>TOTAL DEPRECIABLE OTHER PRODUCTION</v>
          </cell>
          <cell r="H536">
            <v>3285910905.0399995</v>
          </cell>
          <cell r="J536">
            <v>-11436451.759999996</v>
          </cell>
          <cell r="L536">
            <v>3274474453.2799993</v>
          </cell>
          <cell r="N536">
            <v>-10110602.920000004</v>
          </cell>
          <cell r="P536">
            <v>3264363850.3600011</v>
          </cell>
          <cell r="R536">
            <v>483323223</v>
          </cell>
          <cell r="V536">
            <v>114975012</v>
          </cell>
          <cell r="X536">
            <v>-11436451.759999996</v>
          </cell>
          <cell r="AB536">
            <v>-479689.27070000011</v>
          </cell>
          <cell r="AD536">
            <v>586382093.96929991</v>
          </cell>
          <cell r="AH536">
            <v>114584206</v>
          </cell>
          <cell r="AJ536">
            <v>-10110602.920000004</v>
          </cell>
          <cell r="AN536">
            <v>-499423.09419999999</v>
          </cell>
          <cell r="AP536">
            <v>690356273.9550997</v>
          </cell>
        </row>
        <row r="537">
          <cell r="A537">
            <v>0</v>
          </cell>
        </row>
        <row r="538">
          <cell r="A538" t="str">
            <v xml:space="preserve">340.30 0404         </v>
          </cell>
          <cell r="B538">
            <v>404</v>
          </cell>
          <cell r="C538" t="str">
            <v>ProdTrans</v>
          </cell>
          <cell r="D538" t="str">
            <v xml:space="preserve">340.30 0404         </v>
          </cell>
          <cell r="E538">
            <v>340.3</v>
          </cell>
          <cell r="F538" t="str">
            <v>Water Rights - Lakeside</v>
          </cell>
          <cell r="H538">
            <v>14529040</v>
          </cell>
          <cell r="J538">
            <v>0</v>
          </cell>
          <cell r="L538">
            <v>14529040</v>
          </cell>
          <cell r="N538">
            <v>0</v>
          </cell>
          <cell r="P538">
            <v>14529040</v>
          </cell>
          <cell r="R538">
            <v>0</v>
          </cell>
          <cell r="T538">
            <v>0</v>
          </cell>
          <cell r="V538">
            <v>0</v>
          </cell>
          <cell r="X538">
            <v>0</v>
          </cell>
          <cell r="AB538">
            <v>14529040</v>
          </cell>
          <cell r="AD538">
            <v>0</v>
          </cell>
          <cell r="AF538">
            <v>0</v>
          </cell>
          <cell r="AH538">
            <v>0</v>
          </cell>
          <cell r="AJ538">
            <v>0</v>
          </cell>
          <cell r="AN538">
            <v>14529040</v>
          </cell>
          <cell r="AP538">
            <v>0</v>
          </cell>
        </row>
        <row r="539">
          <cell r="A539" t="str">
            <v xml:space="preserve">340.30 0402         </v>
          </cell>
          <cell r="B539">
            <v>402</v>
          </cell>
          <cell r="C539" t="str">
            <v>ProdTrans</v>
          </cell>
          <cell r="D539" t="str">
            <v xml:space="preserve">340.30 0402         </v>
          </cell>
          <cell r="E539">
            <v>340.3</v>
          </cell>
          <cell r="F539" t="str">
            <v>Water Rights - Currant Creek</v>
          </cell>
          <cell r="H539">
            <v>2891146.49</v>
          </cell>
          <cell r="J539">
            <v>0</v>
          </cell>
          <cell r="L539">
            <v>2891146.49</v>
          </cell>
          <cell r="N539">
            <v>0</v>
          </cell>
          <cell r="P539">
            <v>2891146.49</v>
          </cell>
          <cell r="R539">
            <v>351</v>
          </cell>
          <cell r="T539">
            <v>0</v>
          </cell>
          <cell r="V539">
            <v>0</v>
          </cell>
          <cell r="X539">
            <v>0</v>
          </cell>
          <cell r="AB539">
            <v>2891146.49</v>
          </cell>
          <cell r="AD539">
            <v>351</v>
          </cell>
          <cell r="AF539">
            <v>0</v>
          </cell>
          <cell r="AH539">
            <v>0</v>
          </cell>
          <cell r="AJ539">
            <v>0</v>
          </cell>
          <cell r="AN539">
            <v>2891146.49</v>
          </cell>
          <cell r="AP539">
            <v>351</v>
          </cell>
        </row>
        <row r="540">
          <cell r="A540">
            <v>0</v>
          </cell>
        </row>
        <row r="541">
          <cell r="A541">
            <v>0</v>
          </cell>
          <cell r="F541" t="str">
            <v>TOTAL OTHER PRODUCTION</v>
          </cell>
          <cell r="H541">
            <v>3303331091.5299993</v>
          </cell>
          <cell r="J541">
            <v>-11436451.759999996</v>
          </cell>
          <cell r="L541">
            <v>3291894639.769999</v>
          </cell>
          <cell r="N541">
            <v>-10110602.920000004</v>
          </cell>
          <cell r="P541">
            <v>3281784036.8500009</v>
          </cell>
          <cell r="R541">
            <v>483323574</v>
          </cell>
          <cell r="V541">
            <v>114975012</v>
          </cell>
          <cell r="X541">
            <v>-11436451.759999996</v>
          </cell>
          <cell r="AB541">
            <v>16940497.219300002</v>
          </cell>
          <cell r="AD541">
            <v>586382444.96929991</v>
          </cell>
          <cell r="AH541">
            <v>114584206</v>
          </cell>
          <cell r="AJ541">
            <v>-10110602.920000004</v>
          </cell>
          <cell r="AN541">
            <v>16920763.395800002</v>
          </cell>
          <cell r="AP541">
            <v>690356624.9550997</v>
          </cell>
        </row>
        <row r="542">
          <cell r="A542">
            <v>0</v>
          </cell>
        </row>
        <row r="543">
          <cell r="A543">
            <v>0</v>
          </cell>
          <cell r="E543" t="str">
            <v>TOTAL PRODUCTION PLANT</v>
          </cell>
          <cell r="H543">
            <v>10312126208.320002</v>
          </cell>
          <cell r="J543">
            <v>-56353255.209999971</v>
          </cell>
          <cell r="L543">
            <v>10255772953.109997</v>
          </cell>
          <cell r="N543">
            <v>-54496766.369999975</v>
          </cell>
          <cell r="P543">
            <v>10201276186.739998</v>
          </cell>
          <cell r="R543">
            <v>3172068312</v>
          </cell>
          <cell r="V543">
            <v>271062350</v>
          </cell>
          <cell r="X543">
            <v>-56353255.209999971</v>
          </cell>
          <cell r="AB543">
            <v>11251175.291299999</v>
          </cell>
          <cell r="AD543">
            <v>3380608395.5913</v>
          </cell>
          <cell r="AH543">
            <v>269644535</v>
          </cell>
          <cell r="AJ543">
            <v>-54496766.369999975</v>
          </cell>
          <cell r="AN543">
            <v>11044514.610300001</v>
          </cell>
          <cell r="AP543">
            <v>3589380492.3416038</v>
          </cell>
        </row>
        <row r="544">
          <cell r="A544">
            <v>0</v>
          </cell>
        </row>
        <row r="545">
          <cell r="A545">
            <v>0</v>
          </cell>
        </row>
        <row r="546">
          <cell r="A546">
            <v>0</v>
          </cell>
          <cell r="E546" t="str">
            <v>TRANSMISSION PLANT</v>
          </cell>
        </row>
        <row r="547">
          <cell r="A547">
            <v>350.2</v>
          </cell>
          <cell r="B547" t="str">
            <v>00</v>
          </cell>
          <cell r="C547" t="str">
            <v>ProdTrans</v>
          </cell>
          <cell r="D547">
            <v>350.2</v>
          </cell>
          <cell r="E547">
            <v>350.2</v>
          </cell>
          <cell r="F547" t="str">
            <v>Rights-of-Way</v>
          </cell>
          <cell r="H547">
            <v>139234363.72999999</v>
          </cell>
          <cell r="J547">
            <v>-173320.22999999998</v>
          </cell>
          <cell r="L547">
            <v>139061043.5</v>
          </cell>
          <cell r="N547">
            <v>-180812.18000000002</v>
          </cell>
          <cell r="P547">
            <v>138880231.31999999</v>
          </cell>
          <cell r="R547">
            <v>28772614</v>
          </cell>
          <cell r="T547">
            <v>1.3546894092139792</v>
          </cell>
          <cell r="V547">
            <v>1885019</v>
          </cell>
          <cell r="X547">
            <v>-173320.22999999998</v>
          </cell>
          <cell r="Z547">
            <v>0</v>
          </cell>
          <cell r="AB547">
            <v>0</v>
          </cell>
          <cell r="AD547">
            <v>30484312.77</v>
          </cell>
          <cell r="AF547">
            <v>1.3546894092139792</v>
          </cell>
          <cell r="AH547">
            <v>1882621</v>
          </cell>
          <cell r="AJ547">
            <v>-180812.18000000002</v>
          </cell>
          <cell r="AL547">
            <v>0</v>
          </cell>
          <cell r="AN547">
            <v>0</v>
          </cell>
          <cell r="AP547">
            <v>32186121.59</v>
          </cell>
        </row>
        <row r="548">
          <cell r="A548">
            <v>352</v>
          </cell>
          <cell r="B548" t="str">
            <v>00</v>
          </cell>
          <cell r="C548" t="str">
            <v>ProdTrans</v>
          </cell>
          <cell r="D548">
            <v>352</v>
          </cell>
          <cell r="E548">
            <v>352</v>
          </cell>
          <cell r="F548" t="str">
            <v>Structures and Improvements</v>
          </cell>
          <cell r="H548">
            <v>147332555.11000001</v>
          </cell>
          <cell r="J548">
            <v>-272316.68000000005</v>
          </cell>
          <cell r="L548">
            <v>147060238.43000001</v>
          </cell>
          <cell r="N548">
            <v>-282929.26</v>
          </cell>
          <cell r="P548">
            <v>146777309.17000002</v>
          </cell>
          <cell r="R548">
            <v>22566372</v>
          </cell>
          <cell r="T548">
            <v>1.3106583700719612</v>
          </cell>
          <cell r="V548">
            <v>1929242</v>
          </cell>
          <cell r="X548">
            <v>-272316.68000000005</v>
          </cell>
          <cell r="Z548">
            <v>-10</v>
          </cell>
          <cell r="AB548">
            <v>-27231.668000000009</v>
          </cell>
          <cell r="AD548">
            <v>24196065.651999999</v>
          </cell>
          <cell r="AF548">
            <v>1.3106583700719612</v>
          </cell>
          <cell r="AH548">
            <v>1925603</v>
          </cell>
          <cell r="AJ548">
            <v>-282929.26</v>
          </cell>
          <cell r="AL548">
            <v>-10</v>
          </cell>
          <cell r="AN548">
            <v>-28292.925999999999</v>
          </cell>
          <cell r="AP548">
            <v>25810446.465999998</v>
          </cell>
        </row>
        <row r="549">
          <cell r="A549">
            <v>353</v>
          </cell>
          <cell r="B549" t="str">
            <v>00</v>
          </cell>
          <cell r="C549" t="str">
            <v>ProdTrans</v>
          </cell>
          <cell r="D549">
            <v>353</v>
          </cell>
          <cell r="E549">
            <v>353</v>
          </cell>
          <cell r="F549" t="str">
            <v>Station Equipment</v>
          </cell>
          <cell r="H549">
            <v>1595552604.6900001</v>
          </cell>
          <cell r="J549">
            <v>-9779426.5600000005</v>
          </cell>
          <cell r="L549">
            <v>1585773178.1300001</v>
          </cell>
          <cell r="N549">
            <v>-10400691</v>
          </cell>
          <cell r="P549">
            <v>1575372487.1300001</v>
          </cell>
          <cell r="R549">
            <v>306917883</v>
          </cell>
          <cell r="T549">
            <v>1.7459665954029473</v>
          </cell>
          <cell r="V549">
            <v>27772443</v>
          </cell>
          <cell r="X549">
            <v>-9779426.5600000005</v>
          </cell>
          <cell r="Z549">
            <v>-5</v>
          </cell>
          <cell r="AB549">
            <v>-488971.32800000004</v>
          </cell>
          <cell r="AD549">
            <v>324421928.11199999</v>
          </cell>
          <cell r="AF549">
            <v>1.7459665954029473</v>
          </cell>
          <cell r="AH549">
            <v>27596274</v>
          </cell>
          <cell r="AJ549">
            <v>-10400691</v>
          </cell>
          <cell r="AL549">
            <v>-5</v>
          </cell>
          <cell r="AN549">
            <v>-520034.55</v>
          </cell>
          <cell r="AP549">
            <v>341097476.56199998</v>
          </cell>
        </row>
        <row r="550">
          <cell r="A550">
            <v>353.7</v>
          </cell>
          <cell r="B550" t="str">
            <v>00</v>
          </cell>
          <cell r="C550" t="str">
            <v>ProdTrans</v>
          </cell>
          <cell r="D550">
            <v>353.7</v>
          </cell>
          <cell r="E550">
            <v>353.7</v>
          </cell>
          <cell r="F550" t="str">
            <v>Supervisory Equipment</v>
          </cell>
          <cell r="H550">
            <v>17713612.149999999</v>
          </cell>
          <cell r="J550">
            <v>-1752572.9400000002</v>
          </cell>
          <cell r="L550">
            <v>15961039.209999999</v>
          </cell>
          <cell r="N550">
            <v>-1185301.3199999998</v>
          </cell>
          <cell r="P550">
            <v>14775737.889999999</v>
          </cell>
          <cell r="R550">
            <v>10027587</v>
          </cell>
          <cell r="T550">
            <v>3.7786737850929031</v>
          </cell>
          <cell r="V550">
            <v>636228</v>
          </cell>
          <cell r="X550">
            <v>-1752572.9400000002</v>
          </cell>
          <cell r="Z550">
            <v>0</v>
          </cell>
          <cell r="AB550">
            <v>0</v>
          </cell>
          <cell r="AD550">
            <v>8911242.0600000005</v>
          </cell>
          <cell r="AF550">
            <v>3.7786737850929031</v>
          </cell>
          <cell r="AH550">
            <v>580721</v>
          </cell>
          <cell r="AJ550">
            <v>-1185301.3199999998</v>
          </cell>
          <cell r="AL550">
            <v>0</v>
          </cell>
          <cell r="AN550">
            <v>0</v>
          </cell>
          <cell r="AP550">
            <v>8306661.7400000002</v>
          </cell>
        </row>
        <row r="551">
          <cell r="A551">
            <v>354</v>
          </cell>
          <cell r="B551" t="str">
            <v>00</v>
          </cell>
          <cell r="C551" t="str">
            <v>ProdTrans</v>
          </cell>
          <cell r="D551">
            <v>354</v>
          </cell>
          <cell r="E551">
            <v>354</v>
          </cell>
          <cell r="F551" t="str">
            <v>Towers and Fixtures</v>
          </cell>
          <cell r="H551">
            <v>984782938.79999995</v>
          </cell>
          <cell r="J551">
            <v>-927501.15000000026</v>
          </cell>
          <cell r="L551">
            <v>983855437.64999998</v>
          </cell>
          <cell r="N551">
            <v>-1031564.1899999996</v>
          </cell>
          <cell r="P551">
            <v>982823873.45999992</v>
          </cell>
          <cell r="R551">
            <v>224008268</v>
          </cell>
          <cell r="T551">
            <v>1.5613510276355289</v>
          </cell>
          <cell r="V551">
            <v>15368678</v>
          </cell>
          <cell r="X551">
            <v>-927501.15000000026</v>
          </cell>
          <cell r="Z551">
            <v>-10</v>
          </cell>
          <cell r="AB551">
            <v>-92750.11500000002</v>
          </cell>
          <cell r="AD551">
            <v>238356694.73499998</v>
          </cell>
          <cell r="AF551">
            <v>1.5613510276355289</v>
          </cell>
          <cell r="AH551">
            <v>15353384</v>
          </cell>
          <cell r="AJ551">
            <v>-1031564.1899999996</v>
          </cell>
          <cell r="AL551">
            <v>-10</v>
          </cell>
          <cell r="AN551">
            <v>-103156.41899999997</v>
          </cell>
          <cell r="AP551">
            <v>252575358.12599999</v>
          </cell>
        </row>
        <row r="552">
          <cell r="A552">
            <v>355</v>
          </cell>
          <cell r="B552" t="str">
            <v>00</v>
          </cell>
          <cell r="C552" t="str">
            <v>ProdTrans</v>
          </cell>
          <cell r="D552">
            <v>355</v>
          </cell>
          <cell r="E552">
            <v>355</v>
          </cell>
          <cell r="F552" t="str">
            <v>Poles and Fixtures</v>
          </cell>
          <cell r="H552">
            <v>646422318.11000001</v>
          </cell>
          <cell r="J552">
            <v>-3411209.4000000004</v>
          </cell>
          <cell r="L552">
            <v>643011108.71000004</v>
          </cell>
          <cell r="N552">
            <v>-3549726.8</v>
          </cell>
          <cell r="P552">
            <v>639461381.91000009</v>
          </cell>
          <cell r="R552">
            <v>244478368</v>
          </cell>
          <cell r="T552">
            <v>2.6276968348915575</v>
          </cell>
          <cell r="V552">
            <v>16941201</v>
          </cell>
          <cell r="X552">
            <v>-3411209.4000000004</v>
          </cell>
          <cell r="Z552">
            <v>-40</v>
          </cell>
          <cell r="AB552">
            <v>-1364483.76</v>
          </cell>
          <cell r="AD552">
            <v>256643875.84</v>
          </cell>
          <cell r="AF552">
            <v>2.6276968348915575</v>
          </cell>
          <cell r="AH552">
            <v>16849745</v>
          </cell>
          <cell r="AJ552">
            <v>-3549726.8</v>
          </cell>
          <cell r="AL552">
            <v>-40</v>
          </cell>
          <cell r="AN552">
            <v>-1419890.72</v>
          </cell>
          <cell r="AP552">
            <v>268524003.31999999</v>
          </cell>
        </row>
        <row r="553">
          <cell r="A553">
            <v>356</v>
          </cell>
          <cell r="B553" t="str">
            <v>00</v>
          </cell>
          <cell r="C553" t="str">
            <v>ProdTrans</v>
          </cell>
          <cell r="D553">
            <v>356</v>
          </cell>
          <cell r="E553">
            <v>356</v>
          </cell>
          <cell r="F553" t="str">
            <v>Overhead Conductors and Devices</v>
          </cell>
          <cell r="H553">
            <v>896688169.5</v>
          </cell>
          <cell r="J553">
            <v>-4023062.2600000007</v>
          </cell>
          <cell r="L553">
            <v>892665107.24000001</v>
          </cell>
          <cell r="N553">
            <v>-4268546.2700000014</v>
          </cell>
          <cell r="P553">
            <v>888396560.97000003</v>
          </cell>
          <cell r="R553">
            <v>382889326</v>
          </cell>
          <cell r="T553">
            <v>2.2503558281837277</v>
          </cell>
          <cell r="V553">
            <v>20133408</v>
          </cell>
          <cell r="X553">
            <v>-4023062.2600000007</v>
          </cell>
          <cell r="Z553">
            <v>-30</v>
          </cell>
          <cell r="AB553">
            <v>-1206918.6780000003</v>
          </cell>
          <cell r="AD553">
            <v>397792753.06200004</v>
          </cell>
          <cell r="AF553">
            <v>2.2503558281837277</v>
          </cell>
          <cell r="AH553">
            <v>20040113</v>
          </cell>
          <cell r="AJ553">
            <v>-4268546.2700000014</v>
          </cell>
          <cell r="AL553">
            <v>-30</v>
          </cell>
          <cell r="AN553">
            <v>-1280563.8810000003</v>
          </cell>
          <cell r="AP553">
            <v>412283755.91100007</v>
          </cell>
        </row>
        <row r="554">
          <cell r="A554">
            <v>357</v>
          </cell>
          <cell r="B554" t="str">
            <v>00</v>
          </cell>
          <cell r="C554" t="str">
            <v>ProdTrans</v>
          </cell>
          <cell r="D554">
            <v>357</v>
          </cell>
          <cell r="E554">
            <v>357</v>
          </cell>
          <cell r="F554" t="str">
            <v>Underground Conduit</v>
          </cell>
          <cell r="H554">
            <v>3259618.43</v>
          </cell>
          <cell r="J554">
            <v>-11674.989999999996</v>
          </cell>
          <cell r="L554">
            <v>3247943.44</v>
          </cell>
          <cell r="N554">
            <v>-12213.710000000005</v>
          </cell>
          <cell r="P554">
            <v>3235729.73</v>
          </cell>
          <cell r="R554">
            <v>658972</v>
          </cell>
          <cell r="T554">
            <v>1.6452365791733161</v>
          </cell>
          <cell r="V554">
            <v>53532</v>
          </cell>
          <cell r="X554">
            <v>-11674.989999999996</v>
          </cell>
          <cell r="Z554">
            <v>0</v>
          </cell>
          <cell r="AB554">
            <v>0</v>
          </cell>
          <cell r="AD554">
            <v>700829.01</v>
          </cell>
          <cell r="AF554">
            <v>1.6452365791733161</v>
          </cell>
          <cell r="AH554">
            <v>53336</v>
          </cell>
          <cell r="AJ554">
            <v>-12213.710000000005</v>
          </cell>
          <cell r="AL554">
            <v>0</v>
          </cell>
          <cell r="AN554">
            <v>0</v>
          </cell>
          <cell r="AP554">
            <v>741951.3</v>
          </cell>
        </row>
        <row r="555">
          <cell r="A555">
            <v>358</v>
          </cell>
          <cell r="B555" t="str">
            <v>00</v>
          </cell>
          <cell r="C555" t="str">
            <v>ProdTrans</v>
          </cell>
          <cell r="D555">
            <v>358</v>
          </cell>
          <cell r="E555">
            <v>358</v>
          </cell>
          <cell r="F555" t="str">
            <v>Underground Conductors and Devices</v>
          </cell>
          <cell r="H555">
            <v>7475094.7999999998</v>
          </cell>
          <cell r="J555">
            <v>-31434.620000000006</v>
          </cell>
          <cell r="L555">
            <v>7443660.1799999997</v>
          </cell>
          <cell r="N555">
            <v>-32798.909999999996</v>
          </cell>
          <cell r="P555">
            <v>7410861.2699999996</v>
          </cell>
          <cell r="R555">
            <v>1662222</v>
          </cell>
          <cell r="T555">
            <v>1.6448902020446829</v>
          </cell>
          <cell r="V555">
            <v>122699</v>
          </cell>
          <cell r="X555">
            <v>-31434.620000000006</v>
          </cell>
          <cell r="Z555">
            <v>-5</v>
          </cell>
          <cell r="AB555">
            <v>-1571.7310000000004</v>
          </cell>
          <cell r="AD555">
            <v>1751914.649</v>
          </cell>
          <cell r="AF555">
            <v>1.6448902020446829</v>
          </cell>
          <cell r="AH555">
            <v>122170</v>
          </cell>
          <cell r="AJ555">
            <v>-32798.909999999996</v>
          </cell>
          <cell r="AL555">
            <v>-5</v>
          </cell>
          <cell r="AN555">
            <v>-1639.9454999999998</v>
          </cell>
          <cell r="AP555">
            <v>1839645.7935000001</v>
          </cell>
        </row>
        <row r="556">
          <cell r="A556">
            <v>359</v>
          </cell>
          <cell r="B556" t="str">
            <v>00</v>
          </cell>
          <cell r="C556" t="str">
            <v>ProdTrans</v>
          </cell>
          <cell r="D556">
            <v>359</v>
          </cell>
          <cell r="E556">
            <v>359</v>
          </cell>
          <cell r="F556" t="str">
            <v>Roads and Trails</v>
          </cell>
          <cell r="H556">
            <v>11586681.32</v>
          </cell>
          <cell r="J556">
            <v>-5392.46</v>
          </cell>
          <cell r="L556">
            <v>11581288.859999999</v>
          </cell>
          <cell r="N556">
            <v>-5901.7299999999977</v>
          </cell>
          <cell r="P556">
            <v>11575387.129999999</v>
          </cell>
          <cell r="R556">
            <v>3799697</v>
          </cell>
          <cell r="T556">
            <v>1.3891001200091257</v>
          </cell>
          <cell r="V556">
            <v>160913</v>
          </cell>
          <cell r="X556">
            <v>-5392.46</v>
          </cell>
          <cell r="Z556">
            <v>0</v>
          </cell>
          <cell r="AB556">
            <v>0</v>
          </cell>
          <cell r="AD556">
            <v>3955217.54</v>
          </cell>
          <cell r="AF556">
            <v>1.3891001200091257</v>
          </cell>
          <cell r="AH556">
            <v>160835</v>
          </cell>
          <cell r="AJ556">
            <v>-5901.7299999999977</v>
          </cell>
          <cell r="AL556">
            <v>0</v>
          </cell>
          <cell r="AN556">
            <v>0</v>
          </cell>
          <cell r="AP556">
            <v>4110150.81</v>
          </cell>
        </row>
        <row r="557">
          <cell r="F557" t="str">
            <v>TOTAL TRANSMISSION PLANT</v>
          </cell>
          <cell r="H557">
            <v>4450047956.6400003</v>
          </cell>
          <cell r="J557">
            <v>-20387911.290000003</v>
          </cell>
          <cell r="L557">
            <v>4429660045.3499994</v>
          </cell>
          <cell r="N557">
            <v>-20950485.370000005</v>
          </cell>
          <cell r="P557">
            <v>4408709559.9800005</v>
          </cell>
          <cell r="R557">
            <v>1225781309</v>
          </cell>
          <cell r="V557">
            <v>85003363</v>
          </cell>
          <cell r="X557">
            <v>-20387911.290000003</v>
          </cell>
          <cell r="AB557">
            <v>-3181927.2800000007</v>
          </cell>
          <cell r="AD557">
            <v>1287214833.4299998</v>
          </cell>
          <cell r="AH557">
            <v>84564802</v>
          </cell>
          <cell r="AJ557">
            <v>-20950485.370000005</v>
          </cell>
          <cell r="AN557">
            <v>-3353578.4415000002</v>
          </cell>
          <cell r="AP557">
            <v>1347475571.6184998</v>
          </cell>
        </row>
        <row r="560">
          <cell r="E560" t="str">
            <v>DISTRIBUTION PLANT</v>
          </cell>
        </row>
        <row r="562">
          <cell r="F562" t="str">
            <v>OREGON - DISTRIBUTION</v>
          </cell>
        </row>
        <row r="563">
          <cell r="A563" t="str">
            <v>36020Oregon</v>
          </cell>
          <cell r="B563" t="str">
            <v>Oregon</v>
          </cell>
          <cell r="C563" t="str">
            <v>Oregon</v>
          </cell>
          <cell r="D563">
            <v>360.2</v>
          </cell>
          <cell r="E563">
            <v>360.2</v>
          </cell>
          <cell r="F563" t="str">
            <v>Rights-of-Way</v>
          </cell>
          <cell r="H563">
            <v>4298476.58</v>
          </cell>
          <cell r="J563">
            <v>-78993.719999999972</v>
          </cell>
          <cell r="L563">
            <v>4219482.8600000003</v>
          </cell>
          <cell r="N563">
            <v>-80710.379999999976</v>
          </cell>
          <cell r="P563">
            <v>4138772.4800000004</v>
          </cell>
          <cell r="R563">
            <v>2566965</v>
          </cell>
          <cell r="T563">
            <v>1.6722311182766663</v>
          </cell>
          <cell r="V563">
            <v>71220</v>
          </cell>
          <cell r="X563">
            <v>-78993.719999999972</v>
          </cell>
          <cell r="Z563">
            <v>0</v>
          </cell>
          <cell r="AB563">
            <v>0</v>
          </cell>
          <cell r="AD563">
            <v>2559191.2800000003</v>
          </cell>
          <cell r="AF563">
            <v>1.6722311182766663</v>
          </cell>
          <cell r="AH563">
            <v>69885</v>
          </cell>
          <cell r="AJ563">
            <v>-80710.379999999976</v>
          </cell>
          <cell r="AL563">
            <v>0</v>
          </cell>
          <cell r="AN563">
            <v>0</v>
          </cell>
          <cell r="AP563">
            <v>2548365.9000000004</v>
          </cell>
        </row>
        <row r="564">
          <cell r="A564" t="str">
            <v>36100Oregon</v>
          </cell>
          <cell r="B564" t="str">
            <v>Oregon</v>
          </cell>
          <cell r="C564" t="str">
            <v>Oregon</v>
          </cell>
          <cell r="D564">
            <v>361</v>
          </cell>
          <cell r="E564">
            <v>361</v>
          </cell>
          <cell r="F564" t="str">
            <v>Structures and Improvements</v>
          </cell>
          <cell r="H564">
            <v>20889104.379999999</v>
          </cell>
          <cell r="J564">
            <v>-107558.12000000001</v>
          </cell>
          <cell r="L564">
            <v>20781546.259999998</v>
          </cell>
          <cell r="N564">
            <v>-110584.75999999997</v>
          </cell>
          <cell r="P564">
            <v>20670961.499999996</v>
          </cell>
          <cell r="R564">
            <v>4634405</v>
          </cell>
          <cell r="T564">
            <v>1.5840078355910032</v>
          </cell>
          <cell r="V564">
            <v>330033</v>
          </cell>
          <cell r="X564">
            <v>-107558.12000000001</v>
          </cell>
          <cell r="Z564">
            <v>-10</v>
          </cell>
          <cell r="AB564">
            <v>-10755.812000000002</v>
          </cell>
          <cell r="AD564">
            <v>4846124.068</v>
          </cell>
          <cell r="AF564">
            <v>1.5840078355910032</v>
          </cell>
          <cell r="AH564">
            <v>328305</v>
          </cell>
          <cell r="AJ564">
            <v>-110584.75999999997</v>
          </cell>
          <cell r="AL564">
            <v>-10</v>
          </cell>
          <cell r="AN564">
            <v>-11058.475999999997</v>
          </cell>
          <cell r="AP564">
            <v>5052785.8320000004</v>
          </cell>
        </row>
        <row r="565">
          <cell r="A565" t="str">
            <v>36200Oregon</v>
          </cell>
          <cell r="B565" t="str">
            <v>Oregon</v>
          </cell>
          <cell r="C565" t="str">
            <v>Oregon</v>
          </cell>
          <cell r="D565">
            <v>362</v>
          </cell>
          <cell r="E565">
            <v>362</v>
          </cell>
          <cell r="F565" t="str">
            <v>Station Equipment</v>
          </cell>
          <cell r="H565">
            <v>207126368.09</v>
          </cell>
          <cell r="J565">
            <v>-2238317.34</v>
          </cell>
          <cell r="L565">
            <v>204888050.75</v>
          </cell>
          <cell r="N565">
            <v>-2257287.9399999995</v>
          </cell>
          <cell r="P565">
            <v>202630762.81</v>
          </cell>
          <cell r="R565">
            <v>57911708</v>
          </cell>
          <cell r="T565">
            <v>2.0580779966074889</v>
          </cell>
          <cell r="V565">
            <v>4239789</v>
          </cell>
          <cell r="X565">
            <v>-2238317.34</v>
          </cell>
          <cell r="Z565">
            <v>-15</v>
          </cell>
          <cell r="AB565">
            <v>-335747.60099999997</v>
          </cell>
          <cell r="AD565">
            <v>59577432.058999993</v>
          </cell>
          <cell r="AF565">
            <v>2.0580779966074889</v>
          </cell>
          <cell r="AH565">
            <v>4193528</v>
          </cell>
          <cell r="AJ565">
            <v>-2257287.9399999995</v>
          </cell>
          <cell r="AL565">
            <v>-15</v>
          </cell>
          <cell r="AN565">
            <v>-338593.19099999993</v>
          </cell>
          <cell r="AP565">
            <v>61175078.927999996</v>
          </cell>
        </row>
        <row r="566">
          <cell r="A566" t="str">
            <v>36270Oregon</v>
          </cell>
          <cell r="B566" t="str">
            <v>Oregon</v>
          </cell>
          <cell r="C566" t="str">
            <v>Oregon</v>
          </cell>
          <cell r="D566">
            <v>362.7</v>
          </cell>
          <cell r="E566">
            <v>362.7</v>
          </cell>
          <cell r="F566" t="str">
            <v>Supervisory Equipment</v>
          </cell>
          <cell r="H566">
            <v>3105264.88</v>
          </cell>
          <cell r="J566">
            <v>-124524.81999999999</v>
          </cell>
          <cell r="L566">
            <v>2980740.06</v>
          </cell>
          <cell r="N566">
            <v>-128528.13999999998</v>
          </cell>
          <cell r="P566">
            <v>2852211.92</v>
          </cell>
          <cell r="R566">
            <v>1998214</v>
          </cell>
          <cell r="T566">
            <v>3.9900483561010271</v>
          </cell>
          <cell r="V566">
            <v>121417</v>
          </cell>
          <cell r="X566">
            <v>-124524.81999999999</v>
          </cell>
          <cell r="Z566">
            <v>0</v>
          </cell>
          <cell r="AB566">
            <v>0</v>
          </cell>
          <cell r="AD566">
            <v>1995106.18</v>
          </cell>
          <cell r="AF566">
            <v>3.9900483561010271</v>
          </cell>
          <cell r="AH566">
            <v>116369</v>
          </cell>
          <cell r="AJ566">
            <v>-128528.13999999998</v>
          </cell>
          <cell r="AL566">
            <v>0</v>
          </cell>
          <cell r="AN566">
            <v>0</v>
          </cell>
          <cell r="AP566">
            <v>1982947.0399999998</v>
          </cell>
        </row>
        <row r="567">
          <cell r="A567" t="str">
            <v>36400Oregon</v>
          </cell>
          <cell r="B567" t="str">
            <v>Oregon</v>
          </cell>
          <cell r="C567" t="str">
            <v>Oregon</v>
          </cell>
          <cell r="D567">
            <v>364</v>
          </cell>
          <cell r="E567">
            <v>364</v>
          </cell>
          <cell r="F567" t="str">
            <v>Poles, Towers and Fixtures</v>
          </cell>
          <cell r="H567">
            <v>329864981.76999998</v>
          </cell>
          <cell r="J567">
            <v>-2435618.8600000013</v>
          </cell>
          <cell r="L567">
            <v>327429362.90999997</v>
          </cell>
          <cell r="N567">
            <v>-2506869.4000000004</v>
          </cell>
          <cell r="P567">
            <v>324922493.50999999</v>
          </cell>
          <cell r="R567">
            <v>198016630</v>
          </cell>
          <cell r="T567">
            <v>3.9511393160013975</v>
          </cell>
          <cell r="V567">
            <v>12985308</v>
          </cell>
          <cell r="X567">
            <v>-2435618.8600000013</v>
          </cell>
          <cell r="Z567">
            <v>-100</v>
          </cell>
          <cell r="AB567">
            <v>-2435618.8600000013</v>
          </cell>
          <cell r="AD567">
            <v>206130700.27999997</v>
          </cell>
          <cell r="AF567">
            <v>3.9511393160013975</v>
          </cell>
          <cell r="AH567">
            <v>12887665</v>
          </cell>
          <cell r="AJ567">
            <v>-2506869.4000000004</v>
          </cell>
          <cell r="AL567">
            <v>-100</v>
          </cell>
          <cell r="AN567">
            <v>-2506869.4000000004</v>
          </cell>
          <cell r="AP567">
            <v>214004626.47999996</v>
          </cell>
        </row>
        <row r="568">
          <cell r="A568" t="str">
            <v>36500Oregon</v>
          </cell>
          <cell r="B568" t="str">
            <v>Oregon</v>
          </cell>
          <cell r="C568" t="str">
            <v>Oregon</v>
          </cell>
          <cell r="D568">
            <v>365</v>
          </cell>
          <cell r="E568">
            <v>365</v>
          </cell>
          <cell r="F568" t="str">
            <v>Overhead Conductors and Devices</v>
          </cell>
          <cell r="H568">
            <v>234791947.74000001</v>
          </cell>
          <cell r="J568">
            <v>-2154966.2900000005</v>
          </cell>
          <cell r="L568">
            <v>232636981.45000002</v>
          </cell>
          <cell r="N568">
            <v>-2172121.83</v>
          </cell>
          <cell r="P568">
            <v>230464859.62</v>
          </cell>
          <cell r="R568">
            <v>104278826</v>
          </cell>
          <cell r="T568">
            <v>3.0123730702415088</v>
          </cell>
          <cell r="V568">
            <v>7040352</v>
          </cell>
          <cell r="X568">
            <v>-2154966.2900000005</v>
          </cell>
          <cell r="Z568">
            <v>-70</v>
          </cell>
          <cell r="AB568">
            <v>-1508476.4030000004</v>
          </cell>
          <cell r="AD568">
            <v>107655735.307</v>
          </cell>
          <cell r="AF568">
            <v>3.0123730702415088</v>
          </cell>
          <cell r="AH568">
            <v>6975178</v>
          </cell>
          <cell r="AJ568">
            <v>-2172121.83</v>
          </cell>
          <cell r="AL568">
            <v>-70</v>
          </cell>
          <cell r="AN568">
            <v>-1520485.281</v>
          </cell>
          <cell r="AP568">
            <v>110938306.19599999</v>
          </cell>
        </row>
        <row r="569">
          <cell r="A569" t="str">
            <v>36600Oregon</v>
          </cell>
          <cell r="B569" t="str">
            <v>Oregon</v>
          </cell>
          <cell r="C569" t="str">
            <v>Oregon</v>
          </cell>
          <cell r="D569">
            <v>366</v>
          </cell>
          <cell r="E569">
            <v>366</v>
          </cell>
          <cell r="F569" t="str">
            <v>Underground Conduit</v>
          </cell>
          <cell r="H569">
            <v>84576613.030000001</v>
          </cell>
          <cell r="J569">
            <v>-209287.65</v>
          </cell>
          <cell r="L569">
            <v>84367325.379999995</v>
          </cell>
          <cell r="N569">
            <v>-219908.78999999995</v>
          </cell>
          <cell r="P569">
            <v>84147416.589999989</v>
          </cell>
          <cell r="R569">
            <v>33171375</v>
          </cell>
          <cell r="T569">
            <v>2.6077778880216163</v>
          </cell>
          <cell r="V569">
            <v>2202841</v>
          </cell>
          <cell r="X569">
            <v>-209287.65</v>
          </cell>
          <cell r="Z569">
            <v>-50</v>
          </cell>
          <cell r="AB569">
            <v>-104643.825</v>
          </cell>
          <cell r="AD569">
            <v>35060284.524999999</v>
          </cell>
          <cell r="AF569">
            <v>2.6077778880216163</v>
          </cell>
          <cell r="AH569">
            <v>2197245</v>
          </cell>
          <cell r="AJ569">
            <v>-219908.78999999995</v>
          </cell>
          <cell r="AL569">
            <v>-50</v>
          </cell>
          <cell r="AN569">
            <v>-109954.39499999997</v>
          </cell>
          <cell r="AP569">
            <v>36927666.339999996</v>
          </cell>
        </row>
        <row r="570">
          <cell r="A570" t="str">
            <v>36700Oregon</v>
          </cell>
          <cell r="B570" t="str">
            <v>Oregon</v>
          </cell>
          <cell r="C570" t="str">
            <v>Oregon</v>
          </cell>
          <cell r="D570">
            <v>367</v>
          </cell>
          <cell r="E570">
            <v>367</v>
          </cell>
          <cell r="F570" t="str">
            <v>Underground Conductors and Devices</v>
          </cell>
          <cell r="H570">
            <v>157816848.24000001</v>
          </cell>
          <cell r="J570">
            <v>-596633.59999999986</v>
          </cell>
          <cell r="L570">
            <v>157220214.64000002</v>
          </cell>
          <cell r="N570">
            <v>-631159.87999999989</v>
          </cell>
          <cell r="P570">
            <v>156589054.76000002</v>
          </cell>
          <cell r="R570">
            <v>62634267</v>
          </cell>
          <cell r="T570">
            <v>2.4422863965609589</v>
          </cell>
          <cell r="V570">
            <v>3847054</v>
          </cell>
          <cell r="X570">
            <v>-596633.59999999986</v>
          </cell>
          <cell r="Z570">
            <v>-35</v>
          </cell>
          <cell r="AB570">
            <v>-208821.75999999995</v>
          </cell>
          <cell r="AD570">
            <v>65675865.640000001</v>
          </cell>
          <cell r="AF570">
            <v>2.4422863965609589</v>
          </cell>
          <cell r="AH570">
            <v>3832061</v>
          </cell>
          <cell r="AJ570">
            <v>-631159.87999999989</v>
          </cell>
          <cell r="AL570">
            <v>-35</v>
          </cell>
          <cell r="AN570">
            <v>-220905.95799999998</v>
          </cell>
          <cell r="AP570">
            <v>68655860.802000001</v>
          </cell>
        </row>
        <row r="571">
          <cell r="A571" t="str">
            <v>36800Oregon</v>
          </cell>
          <cell r="B571" t="str">
            <v>Oregon</v>
          </cell>
          <cell r="C571" t="str">
            <v>Oregon</v>
          </cell>
          <cell r="D571">
            <v>368</v>
          </cell>
          <cell r="E571">
            <v>368</v>
          </cell>
          <cell r="F571" t="str">
            <v>Line Transformers</v>
          </cell>
          <cell r="H571">
            <v>394583572.02999997</v>
          </cell>
          <cell r="J571">
            <v>-5208292.8099999996</v>
          </cell>
          <cell r="L571">
            <v>389375279.21999997</v>
          </cell>
          <cell r="N571">
            <v>-5351645.5799999973</v>
          </cell>
          <cell r="P571">
            <v>384023633.63999999</v>
          </cell>
          <cell r="R571">
            <v>183202632</v>
          </cell>
          <cell r="T571">
            <v>2.8853911376151422</v>
          </cell>
          <cell r="V571">
            <v>11310140</v>
          </cell>
          <cell r="X571">
            <v>-5208292.8099999996</v>
          </cell>
          <cell r="Z571">
            <v>-20</v>
          </cell>
          <cell r="AB571">
            <v>-1041658.5619999999</v>
          </cell>
          <cell r="AD571">
            <v>188262820.62799999</v>
          </cell>
          <cell r="AF571">
            <v>2.8853911376151422</v>
          </cell>
          <cell r="AH571">
            <v>11157792</v>
          </cell>
          <cell r="AJ571">
            <v>-5351645.5799999973</v>
          </cell>
          <cell r="AL571">
            <v>-20</v>
          </cell>
          <cell r="AN571">
            <v>-1070329.1159999995</v>
          </cell>
          <cell r="AP571">
            <v>192998637.93200001</v>
          </cell>
        </row>
        <row r="572">
          <cell r="A572" t="str">
            <v>36910Oregon</v>
          </cell>
          <cell r="B572" t="str">
            <v>Oregon</v>
          </cell>
          <cell r="C572" t="str">
            <v>Oregon</v>
          </cell>
          <cell r="D572">
            <v>369.1</v>
          </cell>
          <cell r="E572">
            <v>369.1</v>
          </cell>
          <cell r="F572" t="str">
            <v>Overhead Services</v>
          </cell>
          <cell r="H572">
            <v>74710338.719999999</v>
          </cell>
          <cell r="J572">
            <v>-645970.25</v>
          </cell>
          <cell r="L572">
            <v>74064368.469999999</v>
          </cell>
          <cell r="N572">
            <v>-658288.79</v>
          </cell>
          <cell r="P572">
            <v>73406079.679999992</v>
          </cell>
          <cell r="R572">
            <v>27291552</v>
          </cell>
          <cell r="T572">
            <v>1.8767060232874302</v>
          </cell>
          <cell r="V572">
            <v>1396032</v>
          </cell>
          <cell r="X572">
            <v>-645970.25</v>
          </cell>
          <cell r="Z572">
            <v>-35</v>
          </cell>
          <cell r="AB572">
            <v>-226089.58749999999</v>
          </cell>
          <cell r="AD572">
            <v>27815524.162500001</v>
          </cell>
          <cell r="AF572">
            <v>1.8767060232874302</v>
          </cell>
          <cell r="AH572">
            <v>1383793</v>
          </cell>
          <cell r="AJ572">
            <v>-658288.79</v>
          </cell>
          <cell r="AL572">
            <v>-35</v>
          </cell>
          <cell r="AN572">
            <v>-230401.07650000002</v>
          </cell>
          <cell r="AP572">
            <v>28310627.296000004</v>
          </cell>
        </row>
        <row r="573">
          <cell r="A573" t="str">
            <v>36920Oregon</v>
          </cell>
          <cell r="B573" t="str">
            <v>Oregon</v>
          </cell>
          <cell r="C573" t="str">
            <v>Oregon</v>
          </cell>
          <cell r="D573">
            <v>369.2</v>
          </cell>
          <cell r="E573">
            <v>369.2</v>
          </cell>
          <cell r="F573" t="str">
            <v>Underground Services</v>
          </cell>
          <cell r="H573">
            <v>150766692.16999999</v>
          </cell>
          <cell r="J573">
            <v>-169027.05000000002</v>
          </cell>
          <cell r="L573">
            <v>150597665.11999997</v>
          </cell>
          <cell r="N573">
            <v>-190872.37999999995</v>
          </cell>
          <cell r="P573">
            <v>150406792.73999998</v>
          </cell>
          <cell r="R573">
            <v>59699063</v>
          </cell>
          <cell r="T573">
            <v>2.1378843537414776</v>
          </cell>
          <cell r="V573">
            <v>3221411</v>
          </cell>
          <cell r="X573">
            <v>-169027.05000000002</v>
          </cell>
          <cell r="Z573">
            <v>-40</v>
          </cell>
          <cell r="AB573">
            <v>-67610.820000000007</v>
          </cell>
          <cell r="AD573">
            <v>62683836.130000003</v>
          </cell>
          <cell r="AF573">
            <v>2.1378843537414776</v>
          </cell>
          <cell r="AH573">
            <v>3217564</v>
          </cell>
          <cell r="AJ573">
            <v>-190872.37999999995</v>
          </cell>
          <cell r="AL573">
            <v>-40</v>
          </cell>
          <cell r="AN573">
            <v>-76348.951999999976</v>
          </cell>
          <cell r="AP573">
            <v>65634178.798</v>
          </cell>
        </row>
        <row r="574">
          <cell r="A574" t="str">
            <v>37000Oregon</v>
          </cell>
          <cell r="B574" t="str">
            <v>Oregon</v>
          </cell>
          <cell r="C574" t="str">
            <v>Oregon</v>
          </cell>
          <cell r="D574">
            <v>370</v>
          </cell>
          <cell r="E574">
            <v>370</v>
          </cell>
          <cell r="F574" t="str">
            <v>Meters</v>
          </cell>
          <cell r="H574">
            <v>59656267.950000003</v>
          </cell>
          <cell r="J574">
            <v>-9819342.160000002</v>
          </cell>
          <cell r="L574">
            <v>49836925.789999999</v>
          </cell>
          <cell r="N574">
            <v>-5383008.0599999996</v>
          </cell>
          <cell r="P574">
            <v>44453917.729999997</v>
          </cell>
          <cell r="R574">
            <v>45470508</v>
          </cell>
          <cell r="T574">
            <v>3.6380750715264574</v>
          </cell>
          <cell r="V574">
            <v>1991722</v>
          </cell>
          <cell r="X574">
            <v>-9819342.160000002</v>
          </cell>
          <cell r="Z574">
            <v>-4</v>
          </cell>
          <cell r="AB574">
            <v>-392773.68640000006</v>
          </cell>
          <cell r="AD574">
            <v>37250114.153599992</v>
          </cell>
          <cell r="AF574">
            <v>3.6380750715264574</v>
          </cell>
          <cell r="AH574">
            <v>1715186</v>
          </cell>
          <cell r="AJ574">
            <v>-5383008.0599999996</v>
          </cell>
          <cell r="AL574">
            <v>-4</v>
          </cell>
          <cell r="AN574">
            <v>-215320.32239999998</v>
          </cell>
          <cell r="AP574">
            <v>33366971.77119999</v>
          </cell>
        </row>
        <row r="575">
          <cell r="A575" t="str">
            <v>37100Oregon</v>
          </cell>
          <cell r="B575" t="str">
            <v>Oregon</v>
          </cell>
          <cell r="C575" t="str">
            <v>Oregon</v>
          </cell>
          <cell r="D575">
            <v>371</v>
          </cell>
          <cell r="E575">
            <v>371</v>
          </cell>
          <cell r="F575" t="str">
            <v>Installations on Customer Premises</v>
          </cell>
          <cell r="H575">
            <v>2475610.15</v>
          </cell>
          <cell r="J575">
            <v>-133631.44000000003</v>
          </cell>
          <cell r="L575">
            <v>2341978.71</v>
          </cell>
          <cell r="N575">
            <v>-129233.09999999999</v>
          </cell>
          <cell r="P575">
            <v>2212745.61</v>
          </cell>
          <cell r="R575">
            <v>1948456</v>
          </cell>
          <cell r="T575">
            <v>4.799905454765085</v>
          </cell>
          <cell r="V575">
            <v>115620</v>
          </cell>
          <cell r="X575">
            <v>-133631.44000000003</v>
          </cell>
          <cell r="Z575">
            <v>-50</v>
          </cell>
          <cell r="AB575">
            <v>-66815.720000000016</v>
          </cell>
          <cell r="AD575">
            <v>1863628.84</v>
          </cell>
          <cell r="AF575">
            <v>4.799905454765085</v>
          </cell>
          <cell r="AH575">
            <v>109311</v>
          </cell>
          <cell r="AJ575">
            <v>-129233.09999999999</v>
          </cell>
          <cell r="AL575">
            <v>-50</v>
          </cell>
          <cell r="AN575">
            <v>-64616.55</v>
          </cell>
          <cell r="AP575">
            <v>1779090.19</v>
          </cell>
        </row>
        <row r="576">
          <cell r="A576" t="str">
            <v>37300Oregon</v>
          </cell>
          <cell r="B576" t="str">
            <v>Oregon</v>
          </cell>
          <cell r="C576" t="str">
            <v>Oregon</v>
          </cell>
          <cell r="D576">
            <v>373</v>
          </cell>
          <cell r="E576">
            <v>373</v>
          </cell>
          <cell r="F576" t="str">
            <v>Street Lighting and Signal Systems</v>
          </cell>
          <cell r="H576">
            <v>22114089.91</v>
          </cell>
          <cell r="J576">
            <v>-302464.78999999998</v>
          </cell>
          <cell r="L576">
            <v>21811625.120000001</v>
          </cell>
          <cell r="N576">
            <v>-305276.86</v>
          </cell>
          <cell r="P576">
            <v>21506348.260000002</v>
          </cell>
          <cell r="R576">
            <v>8686486</v>
          </cell>
          <cell r="T576">
            <v>3.0555198447317591</v>
          </cell>
          <cell r="V576">
            <v>671079</v>
          </cell>
          <cell r="X576">
            <v>-302464.78999999998</v>
          </cell>
          <cell r="Z576">
            <v>-40</v>
          </cell>
          <cell r="AB576">
            <v>-120985.916</v>
          </cell>
          <cell r="AD576">
            <v>8934114.2940000016</v>
          </cell>
          <cell r="AF576">
            <v>3.0555198447317591</v>
          </cell>
          <cell r="AH576">
            <v>661795</v>
          </cell>
          <cell r="AJ576">
            <v>-305276.86</v>
          </cell>
          <cell r="AL576">
            <v>-40</v>
          </cell>
          <cell r="AN576">
            <v>-122110.74399999999</v>
          </cell>
          <cell r="AP576">
            <v>9168521.6900000013</v>
          </cell>
        </row>
        <row r="577">
          <cell r="F577" t="str">
            <v>TOTAL OREGON - DISTRIBUTION</v>
          </cell>
          <cell r="H577">
            <v>1746776175.6400003</v>
          </cell>
          <cell r="J577">
            <v>-24224628.900000002</v>
          </cell>
          <cell r="L577">
            <v>1722551546.7399998</v>
          </cell>
          <cell r="N577">
            <v>-20125495.890000001</v>
          </cell>
          <cell r="P577">
            <v>1702426050.8499999</v>
          </cell>
          <cell r="R577">
            <v>791511087</v>
          </cell>
          <cell r="V577">
            <v>49544018</v>
          </cell>
          <cell r="X577">
            <v>-24224628.900000002</v>
          </cell>
          <cell r="AB577">
            <v>-6519998.5529000014</v>
          </cell>
          <cell r="AD577">
            <v>810310477.54709995</v>
          </cell>
          <cell r="AH577">
            <v>48845677</v>
          </cell>
          <cell r="AJ577">
            <v>-20125495.890000001</v>
          </cell>
          <cell r="AN577">
            <v>-6486993.4618999986</v>
          </cell>
          <cell r="AP577">
            <v>832543665.19519997</v>
          </cell>
        </row>
        <row r="579">
          <cell r="F579" t="str">
            <v>WASHINGTON -  DISTRIBUTION</v>
          </cell>
        </row>
        <row r="580">
          <cell r="A580" t="str">
            <v>36020Washington</v>
          </cell>
          <cell r="B580" t="str">
            <v>Washington</v>
          </cell>
          <cell r="C580" t="str">
            <v>Washington</v>
          </cell>
          <cell r="D580">
            <v>360.2</v>
          </cell>
          <cell r="E580">
            <v>360.2</v>
          </cell>
          <cell r="F580" t="str">
            <v>Rights-of-Way</v>
          </cell>
          <cell r="H580">
            <v>247443.24</v>
          </cell>
          <cell r="J580">
            <v>-3549.91</v>
          </cell>
          <cell r="L580">
            <v>243893.33</v>
          </cell>
          <cell r="N580">
            <v>-3754.04</v>
          </cell>
          <cell r="P580">
            <v>240139.28999999998</v>
          </cell>
          <cell r="R580">
            <v>147487</v>
          </cell>
          <cell r="T580">
            <v>1.6722311182766663</v>
          </cell>
          <cell r="V580">
            <v>4108</v>
          </cell>
          <cell r="X580">
            <v>-3549.91</v>
          </cell>
          <cell r="Z580">
            <v>0</v>
          </cell>
          <cell r="AB580">
            <v>0</v>
          </cell>
          <cell r="AD580">
            <v>148045.09</v>
          </cell>
          <cell r="AF580">
            <v>1.6722311182766663</v>
          </cell>
          <cell r="AH580">
            <v>4047</v>
          </cell>
          <cell r="AJ580">
            <v>-3754.04</v>
          </cell>
          <cell r="AL580">
            <v>0</v>
          </cell>
          <cell r="AN580">
            <v>0</v>
          </cell>
          <cell r="AP580">
            <v>148338.04999999999</v>
          </cell>
        </row>
        <row r="581">
          <cell r="A581" t="str">
            <v>36100Washington</v>
          </cell>
          <cell r="B581" t="str">
            <v>Washington</v>
          </cell>
          <cell r="C581" t="str">
            <v>Washington</v>
          </cell>
          <cell r="D581">
            <v>361</v>
          </cell>
          <cell r="E581">
            <v>361</v>
          </cell>
          <cell r="F581" t="str">
            <v>Structures and Improvements</v>
          </cell>
          <cell r="H581">
            <v>2293943.6800000002</v>
          </cell>
          <cell r="J581">
            <v>-13259.560000000003</v>
          </cell>
          <cell r="L581">
            <v>2280684.12</v>
          </cell>
          <cell r="N581">
            <v>-13745.240000000002</v>
          </cell>
          <cell r="P581">
            <v>2266938.88</v>
          </cell>
          <cell r="R581">
            <v>789178</v>
          </cell>
          <cell r="T581">
            <v>1.5840078355910032</v>
          </cell>
          <cell r="V581">
            <v>36231</v>
          </cell>
          <cell r="X581">
            <v>-13259.560000000003</v>
          </cell>
          <cell r="Z581">
            <v>-5</v>
          </cell>
          <cell r="AB581">
            <v>-662.97800000000018</v>
          </cell>
          <cell r="AD581">
            <v>811486.46199999994</v>
          </cell>
          <cell r="AF581">
            <v>1.5840078355910032</v>
          </cell>
          <cell r="AH581">
            <v>36017</v>
          </cell>
          <cell r="AJ581">
            <v>-13745.240000000002</v>
          </cell>
          <cell r="AL581">
            <v>-5</v>
          </cell>
          <cell r="AN581">
            <v>-687.26200000000017</v>
          </cell>
          <cell r="AP581">
            <v>833070.96</v>
          </cell>
        </row>
        <row r="582">
          <cell r="A582" t="str">
            <v>36200Washington</v>
          </cell>
          <cell r="B582" t="str">
            <v>Washington</v>
          </cell>
          <cell r="C582" t="str">
            <v>Washington</v>
          </cell>
          <cell r="D582">
            <v>362</v>
          </cell>
          <cell r="E582">
            <v>362</v>
          </cell>
          <cell r="F582" t="str">
            <v>Station Equipment</v>
          </cell>
          <cell r="H582">
            <v>46674851.740000002</v>
          </cell>
          <cell r="J582">
            <v>-425074.05999999994</v>
          </cell>
          <cell r="L582">
            <v>46249777.68</v>
          </cell>
          <cell r="N582">
            <v>-432568.84000000014</v>
          </cell>
          <cell r="P582">
            <v>45817208.839999996</v>
          </cell>
          <cell r="R582">
            <v>15640913</v>
          </cell>
          <cell r="T582">
            <v>2.0580779966074889</v>
          </cell>
          <cell r="V582">
            <v>956231</v>
          </cell>
          <cell r="X582">
            <v>-425074.05999999994</v>
          </cell>
          <cell r="Z582">
            <v>-15</v>
          </cell>
          <cell r="AB582">
            <v>-63761.108999999997</v>
          </cell>
          <cell r="AD582">
            <v>16108308.831</v>
          </cell>
          <cell r="AF582">
            <v>2.0580779966074889</v>
          </cell>
          <cell r="AH582">
            <v>947405</v>
          </cell>
          <cell r="AJ582">
            <v>-432568.84000000014</v>
          </cell>
          <cell r="AL582">
            <v>-15</v>
          </cell>
          <cell r="AN582">
            <v>-64885.326000000023</v>
          </cell>
          <cell r="AP582">
            <v>16558259.665000001</v>
          </cell>
        </row>
        <row r="583">
          <cell r="A583" t="str">
            <v>36270Washington</v>
          </cell>
          <cell r="B583" t="str">
            <v>Washington</v>
          </cell>
          <cell r="C583" t="str">
            <v>Washington</v>
          </cell>
          <cell r="D583">
            <v>362.7</v>
          </cell>
          <cell r="E583">
            <v>362.7</v>
          </cell>
          <cell r="F583" t="str">
            <v>Supervisory Equipment</v>
          </cell>
          <cell r="H583">
            <v>919385.82</v>
          </cell>
          <cell r="J583">
            <v>-49098.7</v>
          </cell>
          <cell r="L583">
            <v>870287.12</v>
          </cell>
          <cell r="N583">
            <v>-46079.020000000004</v>
          </cell>
          <cell r="P583">
            <v>824208.1</v>
          </cell>
          <cell r="R583">
            <v>648464</v>
          </cell>
          <cell r="T583">
            <v>3.9900483561010271</v>
          </cell>
          <cell r="V583">
            <v>35704</v>
          </cell>
          <cell r="X583">
            <v>-49098.7</v>
          </cell>
          <cell r="Z583">
            <v>0</v>
          </cell>
          <cell r="AB583">
            <v>0</v>
          </cell>
          <cell r="AD583">
            <v>635069.30000000005</v>
          </cell>
          <cell r="AF583">
            <v>3.9900483561010271</v>
          </cell>
          <cell r="AH583">
            <v>33806</v>
          </cell>
          <cell r="AJ583">
            <v>-46079.020000000004</v>
          </cell>
          <cell r="AL583">
            <v>0</v>
          </cell>
          <cell r="AN583">
            <v>0</v>
          </cell>
          <cell r="AP583">
            <v>622796.28</v>
          </cell>
        </row>
        <row r="584">
          <cell r="A584" t="str">
            <v>36400Washington</v>
          </cell>
          <cell r="B584" t="str">
            <v>Washington</v>
          </cell>
          <cell r="C584" t="str">
            <v>Washington</v>
          </cell>
          <cell r="D584">
            <v>364</v>
          </cell>
          <cell r="E584">
            <v>364</v>
          </cell>
          <cell r="F584" t="str">
            <v>Poles, Towers and Fixtures</v>
          </cell>
          <cell r="H584">
            <v>91889277.590000004</v>
          </cell>
          <cell r="J584">
            <v>-709915.85999999987</v>
          </cell>
          <cell r="L584">
            <v>91179361.730000004</v>
          </cell>
          <cell r="N584">
            <v>-730929.83999999973</v>
          </cell>
          <cell r="P584">
            <v>90448431.890000001</v>
          </cell>
          <cell r="R584">
            <v>51549234</v>
          </cell>
          <cell r="T584">
            <v>3.9511393160013975</v>
          </cell>
          <cell r="V584">
            <v>3616648</v>
          </cell>
          <cell r="X584">
            <v>-709915.85999999987</v>
          </cell>
          <cell r="Z584">
            <v>-100</v>
          </cell>
          <cell r="AB584">
            <v>-709915.85999999987</v>
          </cell>
          <cell r="AD584">
            <v>53746050.280000001</v>
          </cell>
          <cell r="AF584">
            <v>3.9511393160013975</v>
          </cell>
          <cell r="AH584">
            <v>3588184</v>
          </cell>
          <cell r="AJ584">
            <v>-730929.83999999973</v>
          </cell>
          <cell r="AL584">
            <v>-100</v>
          </cell>
          <cell r="AN584">
            <v>-730929.83999999973</v>
          </cell>
          <cell r="AP584">
            <v>55872374.600000009</v>
          </cell>
        </row>
        <row r="585">
          <cell r="A585" t="str">
            <v>36500Washington</v>
          </cell>
          <cell r="B585" t="str">
            <v>Washington</v>
          </cell>
          <cell r="C585" t="str">
            <v>Washington</v>
          </cell>
          <cell r="D585">
            <v>365</v>
          </cell>
          <cell r="E585">
            <v>365</v>
          </cell>
          <cell r="F585" t="str">
            <v>Overhead Conductors and Devices</v>
          </cell>
          <cell r="H585">
            <v>58112821.68</v>
          </cell>
          <cell r="J585">
            <v>-466665.8600000001</v>
          </cell>
          <cell r="L585">
            <v>57646155.82</v>
          </cell>
          <cell r="N585">
            <v>-474856.06</v>
          </cell>
          <cell r="P585">
            <v>57171299.759999998</v>
          </cell>
          <cell r="R585">
            <v>25140562</v>
          </cell>
          <cell r="T585">
            <v>3.0123730702415088</v>
          </cell>
          <cell r="V585">
            <v>1743546</v>
          </cell>
          <cell r="X585">
            <v>-466665.8600000001</v>
          </cell>
          <cell r="Z585">
            <v>-50</v>
          </cell>
          <cell r="AB585">
            <v>-233332.93000000005</v>
          </cell>
          <cell r="AD585">
            <v>26184109.210000001</v>
          </cell>
          <cell r="AF585">
            <v>3.0123730702415088</v>
          </cell>
          <cell r="AH585">
            <v>1729365</v>
          </cell>
          <cell r="AJ585">
            <v>-474856.06</v>
          </cell>
          <cell r="AL585">
            <v>-50</v>
          </cell>
          <cell r="AN585">
            <v>-237428.03</v>
          </cell>
          <cell r="AP585">
            <v>27201190.120000001</v>
          </cell>
        </row>
        <row r="586">
          <cell r="A586" t="str">
            <v>36600Washington</v>
          </cell>
          <cell r="B586" t="str">
            <v>Washington</v>
          </cell>
          <cell r="C586" t="str">
            <v>Washington</v>
          </cell>
          <cell r="D586">
            <v>366</v>
          </cell>
          <cell r="E586">
            <v>366</v>
          </cell>
          <cell r="F586" t="str">
            <v>Underground Conduit</v>
          </cell>
          <cell r="H586">
            <v>16128475.470000001</v>
          </cell>
          <cell r="J586">
            <v>-54666.119999999995</v>
          </cell>
          <cell r="L586">
            <v>16073809.350000001</v>
          </cell>
          <cell r="N586">
            <v>-59802.9</v>
          </cell>
          <cell r="P586">
            <v>16014006.450000001</v>
          </cell>
          <cell r="R586">
            <v>7096010</v>
          </cell>
          <cell r="T586">
            <v>2.6077778880216163</v>
          </cell>
          <cell r="V586">
            <v>419882</v>
          </cell>
          <cell r="X586">
            <v>-54666.119999999995</v>
          </cell>
          <cell r="Z586">
            <v>-35</v>
          </cell>
          <cell r="AB586">
            <v>-19133.141999999996</v>
          </cell>
          <cell r="AD586">
            <v>7442092.7379999999</v>
          </cell>
          <cell r="AF586">
            <v>2.6077778880216163</v>
          </cell>
          <cell r="AH586">
            <v>418389</v>
          </cell>
          <cell r="AJ586">
            <v>-59802.9</v>
          </cell>
          <cell r="AL586">
            <v>-35</v>
          </cell>
          <cell r="AN586">
            <v>-20931.014999999999</v>
          </cell>
          <cell r="AP586">
            <v>7779747.8229999999</v>
          </cell>
        </row>
        <row r="587">
          <cell r="A587" t="str">
            <v>36700Washington</v>
          </cell>
          <cell r="B587" t="str">
            <v>Washington</v>
          </cell>
          <cell r="C587" t="str">
            <v>Washington</v>
          </cell>
          <cell r="D587">
            <v>367</v>
          </cell>
          <cell r="E587">
            <v>367</v>
          </cell>
          <cell r="F587" t="str">
            <v>Underground Conductors and Devices</v>
          </cell>
          <cell r="H587">
            <v>22087000.699999999</v>
          </cell>
          <cell r="J587">
            <v>-80467.429999999978</v>
          </cell>
          <cell r="L587">
            <v>22006533.27</v>
          </cell>
          <cell r="N587">
            <v>-87604.23</v>
          </cell>
          <cell r="P587">
            <v>21918929.039999999</v>
          </cell>
          <cell r="R587">
            <v>8753498</v>
          </cell>
          <cell r="T587">
            <v>2.4422863965609589</v>
          </cell>
          <cell r="V587">
            <v>538445</v>
          </cell>
          <cell r="X587">
            <v>-80467.429999999978</v>
          </cell>
          <cell r="Z587">
            <v>-30</v>
          </cell>
          <cell r="AB587">
            <v>-24140.228999999996</v>
          </cell>
          <cell r="AD587">
            <v>9187335.341</v>
          </cell>
          <cell r="AF587">
            <v>2.4422863965609589</v>
          </cell>
          <cell r="AH587">
            <v>536393</v>
          </cell>
          <cell r="AJ587">
            <v>-87604.23</v>
          </cell>
          <cell r="AL587">
            <v>-30</v>
          </cell>
          <cell r="AN587">
            <v>-26281.269</v>
          </cell>
          <cell r="AP587">
            <v>9609842.8420000002</v>
          </cell>
        </row>
        <row r="588">
          <cell r="A588" t="str">
            <v>36800Washington</v>
          </cell>
          <cell r="B588" t="str">
            <v>Washington</v>
          </cell>
          <cell r="C588" t="str">
            <v>Washington</v>
          </cell>
          <cell r="D588">
            <v>368</v>
          </cell>
          <cell r="E588">
            <v>368</v>
          </cell>
          <cell r="F588" t="str">
            <v>Line Transformers</v>
          </cell>
          <cell r="H588">
            <v>98665673.599999994</v>
          </cell>
          <cell r="J588">
            <v>-942796.14999999991</v>
          </cell>
          <cell r="L588">
            <v>97722877.449999988</v>
          </cell>
          <cell r="N588">
            <v>-986856.3400000002</v>
          </cell>
          <cell r="P588">
            <v>96736021.109999985</v>
          </cell>
          <cell r="R588">
            <v>44762867</v>
          </cell>
          <cell r="T588">
            <v>2.8853911376151422</v>
          </cell>
          <cell r="V588">
            <v>2833289</v>
          </cell>
          <cell r="X588">
            <v>-942796.14999999991</v>
          </cell>
          <cell r="Z588">
            <v>-25</v>
          </cell>
          <cell r="AB588">
            <v>-235699.03749999998</v>
          </cell>
          <cell r="AD588">
            <v>46417660.8125</v>
          </cell>
          <cell r="AF588">
            <v>2.8853911376151422</v>
          </cell>
          <cell r="AH588">
            <v>2805450</v>
          </cell>
          <cell r="AJ588">
            <v>-986856.3400000002</v>
          </cell>
          <cell r="AL588">
            <v>-25</v>
          </cell>
          <cell r="AN588">
            <v>-246714.08500000005</v>
          </cell>
          <cell r="AP588">
            <v>47989540.387499996</v>
          </cell>
        </row>
        <row r="589">
          <cell r="A589" t="str">
            <v>36910Washington</v>
          </cell>
          <cell r="B589" t="str">
            <v>Washington</v>
          </cell>
          <cell r="C589" t="str">
            <v>Washington</v>
          </cell>
          <cell r="D589">
            <v>369.1</v>
          </cell>
          <cell r="E589">
            <v>369.1</v>
          </cell>
          <cell r="F589" t="str">
            <v>Overhead Services</v>
          </cell>
          <cell r="H589">
            <v>18678214.690000001</v>
          </cell>
          <cell r="J589">
            <v>-165701.77999999997</v>
          </cell>
          <cell r="L589">
            <v>18512512.91</v>
          </cell>
          <cell r="N589">
            <v>-168902.88999999998</v>
          </cell>
          <cell r="P589">
            <v>18343610.02</v>
          </cell>
          <cell r="R589">
            <v>6580434</v>
          </cell>
          <cell r="T589">
            <v>1.8767060232874302</v>
          </cell>
          <cell r="V589">
            <v>348980</v>
          </cell>
          <cell r="X589">
            <v>-165701.77999999997</v>
          </cell>
          <cell r="Z589">
            <v>-30</v>
          </cell>
          <cell r="AB589">
            <v>-49710.533999999992</v>
          </cell>
          <cell r="AD589">
            <v>6714001.6859999998</v>
          </cell>
          <cell r="AF589">
            <v>1.8767060232874302</v>
          </cell>
          <cell r="AH589">
            <v>345841</v>
          </cell>
          <cell r="AJ589">
            <v>-168902.88999999998</v>
          </cell>
          <cell r="AL589">
            <v>-30</v>
          </cell>
          <cell r="AN589">
            <v>-50670.866999999991</v>
          </cell>
          <cell r="AP589">
            <v>6840268.9290000005</v>
          </cell>
        </row>
        <row r="590">
          <cell r="A590" t="str">
            <v>36920Washington</v>
          </cell>
          <cell r="B590" t="str">
            <v>Washington</v>
          </cell>
          <cell r="C590" t="str">
            <v>Washington</v>
          </cell>
          <cell r="D590">
            <v>369.2</v>
          </cell>
          <cell r="E590">
            <v>369.2</v>
          </cell>
          <cell r="F590" t="str">
            <v>Underground Services</v>
          </cell>
          <cell r="H590">
            <v>32674705.210000001</v>
          </cell>
          <cell r="J590">
            <v>-34362.89</v>
          </cell>
          <cell r="L590">
            <v>32640342.32</v>
          </cell>
          <cell r="N590">
            <v>-38965.840000000004</v>
          </cell>
          <cell r="P590">
            <v>32601376.48</v>
          </cell>
          <cell r="R590">
            <v>12996138</v>
          </cell>
          <cell r="T590">
            <v>2.1378843537414776</v>
          </cell>
          <cell r="V590">
            <v>698180</v>
          </cell>
          <cell r="X590">
            <v>-34362.89</v>
          </cell>
          <cell r="Z590">
            <v>-50</v>
          </cell>
          <cell r="AB590">
            <v>-17181.445</v>
          </cell>
          <cell r="AD590">
            <v>13642773.664999999</v>
          </cell>
          <cell r="AF590">
            <v>2.1378843537414776</v>
          </cell>
          <cell r="AH590">
            <v>697396</v>
          </cell>
          <cell r="AJ590">
            <v>-38965.840000000004</v>
          </cell>
          <cell r="AL590">
            <v>-50</v>
          </cell>
          <cell r="AN590">
            <v>-19482.920000000002</v>
          </cell>
          <cell r="AP590">
            <v>14281720.904999999</v>
          </cell>
        </row>
        <row r="591">
          <cell r="A591" t="str">
            <v>37000Washington</v>
          </cell>
          <cell r="B591" t="str">
            <v>Washington</v>
          </cell>
          <cell r="C591" t="str">
            <v>Washington</v>
          </cell>
          <cell r="D591">
            <v>370</v>
          </cell>
          <cell r="E591">
            <v>370</v>
          </cell>
          <cell r="F591" t="str">
            <v>Meters</v>
          </cell>
          <cell r="H591">
            <v>11342266.380000001</v>
          </cell>
          <cell r="J591">
            <v>-614948.73</v>
          </cell>
          <cell r="L591">
            <v>10727317.65</v>
          </cell>
          <cell r="N591">
            <v>-144580.13999999993</v>
          </cell>
          <cell r="P591">
            <v>10582737.51</v>
          </cell>
          <cell r="R591">
            <v>2163232</v>
          </cell>
          <cell r="T591">
            <v>3.6380750715264574</v>
          </cell>
          <cell r="V591">
            <v>401454</v>
          </cell>
          <cell r="X591">
            <v>-614948.73</v>
          </cell>
          <cell r="Z591">
            <v>-1</v>
          </cell>
          <cell r="AB591">
            <v>-6149.4872999999998</v>
          </cell>
          <cell r="AD591">
            <v>1943587.7827000001</v>
          </cell>
          <cell r="AF591">
            <v>3.6380750715264574</v>
          </cell>
          <cell r="AH591">
            <v>387638</v>
          </cell>
          <cell r="AJ591">
            <v>-144580.13999999993</v>
          </cell>
          <cell r="AL591">
            <v>-1</v>
          </cell>
          <cell r="AN591">
            <v>-1445.8013999999994</v>
          </cell>
          <cell r="AP591">
            <v>2185199.8413</v>
          </cell>
        </row>
        <row r="592">
          <cell r="A592" t="str">
            <v>37100Washington</v>
          </cell>
          <cell r="B592" t="str">
            <v>Washington</v>
          </cell>
          <cell r="C592" t="str">
            <v>Washington</v>
          </cell>
          <cell r="D592">
            <v>371</v>
          </cell>
          <cell r="E592">
            <v>371</v>
          </cell>
          <cell r="F592" t="str">
            <v>Installations on Customer Premises</v>
          </cell>
          <cell r="H592">
            <v>521367.77</v>
          </cell>
          <cell r="J592">
            <v>-24219.030000000006</v>
          </cell>
          <cell r="L592">
            <v>497148.74</v>
          </cell>
          <cell r="N592">
            <v>-23583.059999999998</v>
          </cell>
          <cell r="P592">
            <v>473565.68</v>
          </cell>
          <cell r="R592">
            <v>357882</v>
          </cell>
          <cell r="T592">
            <v>4.799905454765085</v>
          </cell>
          <cell r="V592">
            <v>24444</v>
          </cell>
          <cell r="X592">
            <v>-24219.030000000006</v>
          </cell>
          <cell r="Z592">
            <v>-25</v>
          </cell>
          <cell r="AB592">
            <v>-6054.7575000000015</v>
          </cell>
          <cell r="AD592">
            <v>352052.21249999997</v>
          </cell>
          <cell r="AF592">
            <v>4.799905454765085</v>
          </cell>
          <cell r="AH592">
            <v>23297</v>
          </cell>
          <cell r="AJ592">
            <v>-23583.059999999998</v>
          </cell>
          <cell r="AL592">
            <v>-25</v>
          </cell>
          <cell r="AN592">
            <v>-5895.7650000000003</v>
          </cell>
          <cell r="AP592">
            <v>345870.38749999995</v>
          </cell>
        </row>
        <row r="593">
          <cell r="A593" t="str">
            <v>37300Washington</v>
          </cell>
          <cell r="B593" t="str">
            <v>Washington</v>
          </cell>
          <cell r="C593" t="str">
            <v>Washington</v>
          </cell>
          <cell r="D593">
            <v>373</v>
          </cell>
          <cell r="E593">
            <v>373</v>
          </cell>
          <cell r="F593" t="str">
            <v>Street Lighting and Signal Systems</v>
          </cell>
          <cell r="H593">
            <v>3992505.5</v>
          </cell>
          <cell r="J593">
            <v>-54002.430000000008</v>
          </cell>
          <cell r="L593">
            <v>3938503.07</v>
          </cell>
          <cell r="N593">
            <v>-54916.760000000017</v>
          </cell>
          <cell r="P593">
            <v>3883586.3099999996</v>
          </cell>
          <cell r="R593">
            <v>1745097</v>
          </cell>
          <cell r="T593">
            <v>3.0555198447317591</v>
          </cell>
          <cell r="V593">
            <v>121167</v>
          </cell>
          <cell r="X593">
            <v>-54002.430000000008</v>
          </cell>
          <cell r="Z593">
            <v>-30</v>
          </cell>
          <cell r="AB593">
            <v>-16200.729000000001</v>
          </cell>
          <cell r="AD593">
            <v>1796060.841</v>
          </cell>
          <cell r="AF593">
            <v>3.0555198447317591</v>
          </cell>
          <cell r="AH593">
            <v>119503</v>
          </cell>
          <cell r="AJ593">
            <v>-54916.760000000017</v>
          </cell>
          <cell r="AL593">
            <v>-30</v>
          </cell>
          <cell r="AN593">
            <v>-16475.028000000006</v>
          </cell>
          <cell r="AP593">
            <v>1844172.0530000001</v>
          </cell>
        </row>
        <row r="594">
          <cell r="F594" t="str">
            <v>TOTAL WASHINGTON - DISTRIBUTION</v>
          </cell>
          <cell r="H594">
            <v>404227933.06999993</v>
          </cell>
          <cell r="J594">
            <v>-3638728.5099999993</v>
          </cell>
          <cell r="L594">
            <v>400589204.56</v>
          </cell>
          <cell r="N594">
            <v>-3267145.2000000007</v>
          </cell>
          <cell r="P594">
            <v>397322059.35999995</v>
          </cell>
          <cell r="R594">
            <v>178370996</v>
          </cell>
          <cell r="V594">
            <v>11778309</v>
          </cell>
          <cell r="X594">
            <v>-3638728.5099999993</v>
          </cell>
          <cell r="AB594">
            <v>-1381942.2382999999</v>
          </cell>
          <cell r="AD594">
            <v>185128634.25170001</v>
          </cell>
          <cell r="AH594">
            <v>11672731</v>
          </cell>
          <cell r="AJ594">
            <v>-3267145.2000000007</v>
          </cell>
          <cell r="AN594">
            <v>-1421827.2083999997</v>
          </cell>
          <cell r="AP594">
            <v>192112392.84329998</v>
          </cell>
        </row>
        <row r="596">
          <cell r="F596" t="str">
            <v>WYOMING -  DISTRIBUTION</v>
          </cell>
        </row>
        <row r="597">
          <cell r="A597" t="str">
            <v>36020Wyoming</v>
          </cell>
          <cell r="B597" t="str">
            <v>Wyoming</v>
          </cell>
          <cell r="C597" t="str">
            <v>Wyoming</v>
          </cell>
          <cell r="D597">
            <v>360.2</v>
          </cell>
          <cell r="E597">
            <v>360.2</v>
          </cell>
          <cell r="F597" t="str">
            <v>Rights-of-Way</v>
          </cell>
          <cell r="H597">
            <v>4393309.88</v>
          </cell>
          <cell r="J597">
            <v>-15474.660000000002</v>
          </cell>
          <cell r="L597">
            <v>4377835.22</v>
          </cell>
          <cell r="N597">
            <v>-17346.480000000003</v>
          </cell>
          <cell r="P597">
            <v>4360488.7399999993</v>
          </cell>
          <cell r="R597">
            <v>1686196</v>
          </cell>
          <cell r="T597">
            <v>1.6722311182766663</v>
          </cell>
          <cell r="V597">
            <v>73337</v>
          </cell>
          <cell r="X597">
            <v>-15474.660000000002</v>
          </cell>
          <cell r="Z597">
            <v>0</v>
          </cell>
          <cell r="AB597">
            <v>0</v>
          </cell>
          <cell r="AD597">
            <v>1744058.34</v>
          </cell>
          <cell r="AF597">
            <v>1.6722311182766663</v>
          </cell>
          <cell r="AH597">
            <v>73062</v>
          </cell>
          <cell r="AJ597">
            <v>-17346.480000000003</v>
          </cell>
          <cell r="AL597">
            <v>0</v>
          </cell>
          <cell r="AN597">
            <v>0</v>
          </cell>
          <cell r="AP597">
            <v>1799773.86</v>
          </cell>
        </row>
        <row r="598">
          <cell r="A598" t="str">
            <v>36100Wyoming</v>
          </cell>
          <cell r="B598" t="str">
            <v>Wyoming</v>
          </cell>
          <cell r="C598" t="str">
            <v>Wyoming</v>
          </cell>
          <cell r="D598">
            <v>361</v>
          </cell>
          <cell r="E598">
            <v>361</v>
          </cell>
          <cell r="F598" t="str">
            <v>Structures and Improvements</v>
          </cell>
          <cell r="H598">
            <v>9446272.8200000003</v>
          </cell>
          <cell r="J598">
            <v>-30743.430000000008</v>
          </cell>
          <cell r="L598">
            <v>9415529.3900000006</v>
          </cell>
          <cell r="N598">
            <v>-32454.49</v>
          </cell>
          <cell r="P598">
            <v>9383074.9000000004</v>
          </cell>
          <cell r="R598">
            <v>2465434</v>
          </cell>
          <cell r="T598">
            <v>1.5840078355910032</v>
          </cell>
          <cell r="V598">
            <v>149386</v>
          </cell>
          <cell r="X598">
            <v>-30743.430000000008</v>
          </cell>
          <cell r="Z598">
            <v>-10</v>
          </cell>
          <cell r="AB598">
            <v>-3074.3430000000003</v>
          </cell>
          <cell r="AD598">
            <v>2581002.227</v>
          </cell>
          <cell r="AF598">
            <v>1.5840078355910032</v>
          </cell>
          <cell r="AH598">
            <v>148886</v>
          </cell>
          <cell r="AJ598">
            <v>-32454.49</v>
          </cell>
          <cell r="AL598">
            <v>-10</v>
          </cell>
          <cell r="AN598">
            <v>-3245.4490000000001</v>
          </cell>
          <cell r="AP598">
            <v>2694188.2879999997</v>
          </cell>
        </row>
        <row r="599">
          <cell r="A599" t="str">
            <v>36200Wyoming</v>
          </cell>
          <cell r="B599" t="str">
            <v>Wyoming</v>
          </cell>
          <cell r="C599" t="str">
            <v>Wyoming</v>
          </cell>
          <cell r="D599">
            <v>362</v>
          </cell>
          <cell r="E599">
            <v>362</v>
          </cell>
          <cell r="F599" t="str">
            <v>Station Equipment</v>
          </cell>
          <cell r="H599">
            <v>121468248.25</v>
          </cell>
          <cell r="J599">
            <v>-986698.88000000012</v>
          </cell>
          <cell r="L599">
            <v>120481549.37</v>
          </cell>
          <cell r="N599">
            <v>-1005782.8599999999</v>
          </cell>
          <cell r="P599">
            <v>119475766.51000001</v>
          </cell>
          <cell r="R599">
            <v>32709024</v>
          </cell>
          <cell r="T599">
            <v>2.0580779966074889</v>
          </cell>
          <cell r="V599">
            <v>2489758</v>
          </cell>
          <cell r="X599">
            <v>-986698.88000000012</v>
          </cell>
          <cell r="Z599">
            <v>-10</v>
          </cell>
          <cell r="AB599">
            <v>-98669.888000000006</v>
          </cell>
          <cell r="AD599">
            <v>34113413.232000001</v>
          </cell>
          <cell r="AF599">
            <v>2.0580779966074889</v>
          </cell>
          <cell r="AH599">
            <v>2469254</v>
          </cell>
          <cell r="AJ599">
            <v>-1005782.8599999999</v>
          </cell>
          <cell r="AL599">
            <v>-10</v>
          </cell>
          <cell r="AN599">
            <v>-100578.28599999998</v>
          </cell>
          <cell r="AP599">
            <v>35476306.086000003</v>
          </cell>
        </row>
        <row r="600">
          <cell r="A600" t="str">
            <v>36270Wyoming</v>
          </cell>
          <cell r="B600" t="str">
            <v>Wyoming</v>
          </cell>
          <cell r="C600" t="str">
            <v>Wyoming</v>
          </cell>
          <cell r="D600">
            <v>362.7</v>
          </cell>
          <cell r="E600">
            <v>362.7</v>
          </cell>
          <cell r="F600" t="str">
            <v>Supervisory Equipment</v>
          </cell>
          <cell r="H600">
            <v>2032169.02</v>
          </cell>
          <cell r="J600">
            <v>-350733.2</v>
          </cell>
          <cell r="L600">
            <v>1681435.82</v>
          </cell>
          <cell r="N600">
            <v>-299652.09999999998</v>
          </cell>
          <cell r="P600">
            <v>1381783.7200000002</v>
          </cell>
          <cell r="R600">
            <v>1760819</v>
          </cell>
          <cell r="T600">
            <v>3.9900483561010271</v>
          </cell>
          <cell r="V600">
            <v>74087</v>
          </cell>
          <cell r="X600">
            <v>-350733.2</v>
          </cell>
          <cell r="Z600">
            <v>0</v>
          </cell>
          <cell r="AB600">
            <v>0</v>
          </cell>
          <cell r="AD600">
            <v>1484172.8</v>
          </cell>
          <cell r="AF600">
            <v>3.9900483561010271</v>
          </cell>
          <cell r="AH600">
            <v>61112</v>
          </cell>
          <cell r="AJ600">
            <v>-299652.09999999998</v>
          </cell>
          <cell r="AL600">
            <v>0</v>
          </cell>
          <cell r="AN600">
            <v>0</v>
          </cell>
          <cell r="AP600">
            <v>1245632.7000000002</v>
          </cell>
        </row>
        <row r="601">
          <cell r="A601" t="str">
            <v>36400Wyoming</v>
          </cell>
          <cell r="B601" t="str">
            <v>Wyoming</v>
          </cell>
          <cell r="C601" t="str">
            <v>Wyoming</v>
          </cell>
          <cell r="D601">
            <v>364</v>
          </cell>
          <cell r="E601">
            <v>364</v>
          </cell>
          <cell r="F601" t="str">
            <v>Poles, Towers and Fixtures</v>
          </cell>
          <cell r="H601">
            <v>120934818.95999999</v>
          </cell>
          <cell r="J601">
            <v>-1155195.9300000004</v>
          </cell>
          <cell r="L601">
            <v>119779623.02999999</v>
          </cell>
          <cell r="N601">
            <v>-1178630.3</v>
          </cell>
          <cell r="P601">
            <v>118600992.72999999</v>
          </cell>
          <cell r="R601">
            <v>59449242</v>
          </cell>
          <cell r="T601">
            <v>3.9511393160013975</v>
          </cell>
          <cell r="V601">
            <v>4755481</v>
          </cell>
          <cell r="X601">
            <v>-1155195.9300000004</v>
          </cell>
          <cell r="Z601">
            <v>-100</v>
          </cell>
          <cell r="AB601">
            <v>-1155195.9300000004</v>
          </cell>
          <cell r="AD601">
            <v>61894331.140000001</v>
          </cell>
          <cell r="AF601">
            <v>3.9511393160013975</v>
          </cell>
          <cell r="AH601">
            <v>4709375</v>
          </cell>
          <cell r="AJ601">
            <v>-1178630.3</v>
          </cell>
          <cell r="AL601">
            <v>-100</v>
          </cell>
          <cell r="AN601">
            <v>-1178630.3</v>
          </cell>
          <cell r="AP601">
            <v>64246445.540000007</v>
          </cell>
        </row>
        <row r="602">
          <cell r="A602" t="str">
            <v>36500Wyoming</v>
          </cell>
          <cell r="B602" t="str">
            <v>Wyoming</v>
          </cell>
          <cell r="C602" t="str">
            <v>Wyoming</v>
          </cell>
          <cell r="D602">
            <v>365</v>
          </cell>
          <cell r="E602">
            <v>365</v>
          </cell>
          <cell r="F602" t="str">
            <v>Overhead Conductors and Devices</v>
          </cell>
          <cell r="H602">
            <v>95210832.609999999</v>
          </cell>
          <cell r="J602">
            <v>-937630.82999999973</v>
          </cell>
          <cell r="L602">
            <v>94273201.780000001</v>
          </cell>
          <cell r="N602">
            <v>-945725.05999999994</v>
          </cell>
          <cell r="P602">
            <v>93327476.719999999</v>
          </cell>
          <cell r="R602">
            <v>33637149</v>
          </cell>
          <cell r="T602">
            <v>3.0123730702415088</v>
          </cell>
          <cell r="V602">
            <v>2853983</v>
          </cell>
          <cell r="X602">
            <v>-937630.82999999973</v>
          </cell>
          <cell r="Z602">
            <v>-40</v>
          </cell>
          <cell r="AB602">
            <v>-375052.33199999988</v>
          </cell>
          <cell r="AD602">
            <v>35178448.838</v>
          </cell>
          <cell r="AF602">
            <v>3.0123730702415088</v>
          </cell>
          <cell r="AH602">
            <v>2825616</v>
          </cell>
          <cell r="AJ602">
            <v>-945725.05999999994</v>
          </cell>
          <cell r="AL602">
            <v>-40</v>
          </cell>
          <cell r="AN602">
            <v>-378290.02399999998</v>
          </cell>
          <cell r="AP602">
            <v>36680049.754000001</v>
          </cell>
        </row>
        <row r="603">
          <cell r="A603" t="str">
            <v>36600Wyoming</v>
          </cell>
          <cell r="B603" t="str">
            <v>Wyoming</v>
          </cell>
          <cell r="C603" t="str">
            <v>Wyoming</v>
          </cell>
          <cell r="D603">
            <v>366</v>
          </cell>
          <cell r="E603">
            <v>366</v>
          </cell>
          <cell r="F603" t="str">
            <v>Underground Conduit</v>
          </cell>
          <cell r="H603">
            <v>18647610.800000001</v>
          </cell>
          <cell r="J603">
            <v>-96438.890000000014</v>
          </cell>
          <cell r="L603">
            <v>18551171.91</v>
          </cell>
          <cell r="N603">
            <v>-105973.26</v>
          </cell>
          <cell r="P603">
            <v>18445198.649999999</v>
          </cell>
          <cell r="R603">
            <v>8096804</v>
          </cell>
          <cell r="T603">
            <v>2.6077778880216163</v>
          </cell>
          <cell r="V603">
            <v>485031</v>
          </cell>
          <cell r="X603">
            <v>-96438.890000000014</v>
          </cell>
          <cell r="Z603">
            <v>-40</v>
          </cell>
          <cell r="AB603">
            <v>-38575.556000000004</v>
          </cell>
          <cell r="AD603">
            <v>8446820.5539999995</v>
          </cell>
          <cell r="AF603">
            <v>2.6077778880216163</v>
          </cell>
          <cell r="AH603">
            <v>482392</v>
          </cell>
          <cell r="AJ603">
            <v>-105973.26</v>
          </cell>
          <cell r="AL603">
            <v>-40</v>
          </cell>
          <cell r="AN603">
            <v>-42389.303999999996</v>
          </cell>
          <cell r="AP603">
            <v>8780849.9900000002</v>
          </cell>
        </row>
        <row r="604">
          <cell r="A604" t="str">
            <v>36700Wyoming</v>
          </cell>
          <cell r="B604" t="str">
            <v>Wyoming</v>
          </cell>
          <cell r="C604" t="str">
            <v>Wyoming</v>
          </cell>
          <cell r="D604">
            <v>367</v>
          </cell>
          <cell r="E604">
            <v>367</v>
          </cell>
          <cell r="F604" t="str">
            <v>Underground Conductors and Devices</v>
          </cell>
          <cell r="H604">
            <v>49408746.520000003</v>
          </cell>
          <cell r="J604">
            <v>-281602.68</v>
          </cell>
          <cell r="L604">
            <v>49127143.840000004</v>
          </cell>
          <cell r="N604">
            <v>-317592.45999999996</v>
          </cell>
          <cell r="P604">
            <v>48809551.380000003</v>
          </cell>
          <cell r="R604">
            <v>25641228</v>
          </cell>
          <cell r="T604">
            <v>2.4422863965609589</v>
          </cell>
          <cell r="V604">
            <v>1203264</v>
          </cell>
          <cell r="X604">
            <v>-281602.68</v>
          </cell>
          <cell r="Z604">
            <v>-35</v>
          </cell>
          <cell r="AB604">
            <v>-98560.937999999995</v>
          </cell>
          <cell r="AD604">
            <v>26464328.381999999</v>
          </cell>
          <cell r="AF604">
            <v>2.4422863965609589</v>
          </cell>
          <cell r="AH604">
            <v>1195947</v>
          </cell>
          <cell r="AJ604">
            <v>-317592.45999999996</v>
          </cell>
          <cell r="AL604">
            <v>-35</v>
          </cell>
          <cell r="AN604">
            <v>-111157.36099999998</v>
          </cell>
          <cell r="AP604">
            <v>27231525.560999997</v>
          </cell>
        </row>
        <row r="605">
          <cell r="A605" t="str">
            <v>36800Wyoming</v>
          </cell>
          <cell r="B605" t="str">
            <v>Wyoming</v>
          </cell>
          <cell r="C605" t="str">
            <v>Wyoming</v>
          </cell>
          <cell r="D605">
            <v>368</v>
          </cell>
          <cell r="E605">
            <v>368</v>
          </cell>
          <cell r="F605" t="str">
            <v>Line Transformers</v>
          </cell>
          <cell r="H605">
            <v>97151040.079999998</v>
          </cell>
          <cell r="J605">
            <v>-1357695.4799999997</v>
          </cell>
          <cell r="L605">
            <v>95793344.599999994</v>
          </cell>
          <cell r="N605">
            <v>-1382238.4199999997</v>
          </cell>
          <cell r="P605">
            <v>94411106.179999992</v>
          </cell>
          <cell r="R605">
            <v>35782488</v>
          </cell>
          <cell r="T605">
            <v>2.8853911376151422</v>
          </cell>
          <cell r="V605">
            <v>2783600</v>
          </cell>
          <cell r="X605">
            <v>-1357695.4799999997</v>
          </cell>
          <cell r="Z605">
            <v>-25</v>
          </cell>
          <cell r="AB605">
            <v>-339423.86999999994</v>
          </cell>
          <cell r="AD605">
            <v>36868968.650000006</v>
          </cell>
          <cell r="AF605">
            <v>2.8853911376151422</v>
          </cell>
          <cell r="AH605">
            <v>2744071</v>
          </cell>
          <cell r="AJ605">
            <v>-1382238.4199999997</v>
          </cell>
          <cell r="AL605">
            <v>-25</v>
          </cell>
          <cell r="AN605">
            <v>-345559.60499999992</v>
          </cell>
          <cell r="AP605">
            <v>37885241.625000007</v>
          </cell>
        </row>
        <row r="606">
          <cell r="A606" t="str">
            <v>36910Wyoming</v>
          </cell>
          <cell r="B606" t="str">
            <v>Wyoming</v>
          </cell>
          <cell r="C606" t="str">
            <v>Wyoming</v>
          </cell>
          <cell r="D606">
            <v>369.1</v>
          </cell>
          <cell r="E606">
            <v>369.1</v>
          </cell>
          <cell r="F606" t="str">
            <v>Overhead Services</v>
          </cell>
          <cell r="H606">
            <v>16139463.57</v>
          </cell>
          <cell r="J606">
            <v>-98366.030000000013</v>
          </cell>
          <cell r="L606">
            <v>16041097.540000001</v>
          </cell>
          <cell r="N606">
            <v>-101101.48999999999</v>
          </cell>
          <cell r="P606">
            <v>15939996.050000001</v>
          </cell>
          <cell r="R606">
            <v>4819984</v>
          </cell>
          <cell r="T606">
            <v>1.8767060232874302</v>
          </cell>
          <cell r="V606">
            <v>301967</v>
          </cell>
          <cell r="X606">
            <v>-98366.030000000013</v>
          </cell>
          <cell r="Z606">
            <v>-25</v>
          </cell>
          <cell r="AB606">
            <v>-24591.507500000003</v>
          </cell>
          <cell r="AD606">
            <v>4998993.4624999994</v>
          </cell>
          <cell r="AF606">
            <v>1.8767060232874302</v>
          </cell>
          <cell r="AH606">
            <v>300096</v>
          </cell>
          <cell r="AJ606">
            <v>-101101.48999999999</v>
          </cell>
          <cell r="AL606">
            <v>-25</v>
          </cell>
          <cell r="AN606">
            <v>-25275.372500000001</v>
          </cell>
          <cell r="AP606">
            <v>5172712.5999999996</v>
          </cell>
        </row>
        <row r="607">
          <cell r="A607" t="str">
            <v>36920Wyoming</v>
          </cell>
          <cell r="B607" t="str">
            <v>Wyoming</v>
          </cell>
          <cell r="C607" t="str">
            <v>Wyoming</v>
          </cell>
          <cell r="D607">
            <v>369.2</v>
          </cell>
          <cell r="E607">
            <v>369.2</v>
          </cell>
          <cell r="F607" t="str">
            <v>Underground Services</v>
          </cell>
          <cell r="H607">
            <v>33312175.57</v>
          </cell>
          <cell r="J607">
            <v>-32431.019999999997</v>
          </cell>
          <cell r="L607">
            <v>33279744.550000001</v>
          </cell>
          <cell r="N607">
            <v>-43626.099999999984</v>
          </cell>
          <cell r="P607">
            <v>33236118.449999999</v>
          </cell>
          <cell r="R607">
            <v>13433743</v>
          </cell>
          <cell r="T607">
            <v>2.1378843537414776</v>
          </cell>
          <cell r="V607">
            <v>711829</v>
          </cell>
          <cell r="X607">
            <v>-32431.019999999997</v>
          </cell>
          <cell r="Z607">
            <v>-50</v>
          </cell>
          <cell r="AB607">
            <v>-16215.509999999998</v>
          </cell>
          <cell r="AD607">
            <v>14096925.470000001</v>
          </cell>
          <cell r="AF607">
            <v>2.1378843537414776</v>
          </cell>
          <cell r="AH607">
            <v>711016</v>
          </cell>
          <cell r="AJ607">
            <v>-43626.099999999984</v>
          </cell>
          <cell r="AL607">
            <v>-50</v>
          </cell>
          <cell r="AN607">
            <v>-21813.049999999992</v>
          </cell>
          <cell r="AP607">
            <v>14742502.32</v>
          </cell>
        </row>
        <row r="608">
          <cell r="A608" t="str">
            <v>37000Wyoming</v>
          </cell>
          <cell r="B608" t="str">
            <v>Wyoming</v>
          </cell>
          <cell r="C608" t="str">
            <v>Wyoming</v>
          </cell>
          <cell r="D608">
            <v>370</v>
          </cell>
          <cell r="E608">
            <v>370</v>
          </cell>
          <cell r="F608" t="str">
            <v>Meters</v>
          </cell>
          <cell r="H608">
            <v>14069838.99</v>
          </cell>
          <cell r="J608">
            <v>-209605.31999999998</v>
          </cell>
          <cell r="L608">
            <v>13860233.67</v>
          </cell>
          <cell r="N608">
            <v>-167392.81000000006</v>
          </cell>
          <cell r="P608">
            <v>13692840.859999999</v>
          </cell>
          <cell r="R608">
            <v>2549887</v>
          </cell>
          <cell r="T608">
            <v>3.6380750715264574</v>
          </cell>
          <cell r="V608">
            <v>508059</v>
          </cell>
          <cell r="X608">
            <v>-209605.31999999998</v>
          </cell>
          <cell r="Z608">
            <v>-2</v>
          </cell>
          <cell r="AB608">
            <v>-4192.1063999999997</v>
          </cell>
          <cell r="AD608">
            <v>2844148.5736000002</v>
          </cell>
          <cell r="AF608">
            <v>3.6380750715264574</v>
          </cell>
          <cell r="AH608">
            <v>501201</v>
          </cell>
          <cell r="AJ608">
            <v>-167392.81000000006</v>
          </cell>
          <cell r="AL608">
            <v>-2</v>
          </cell>
          <cell r="AN608">
            <v>-3347.8562000000011</v>
          </cell>
          <cell r="AP608">
            <v>3174608.9074000004</v>
          </cell>
        </row>
        <row r="609">
          <cell r="A609" t="str">
            <v>37100Wyoming</v>
          </cell>
          <cell r="B609" t="str">
            <v>Wyoming</v>
          </cell>
          <cell r="C609" t="str">
            <v>Wyoming</v>
          </cell>
          <cell r="D609">
            <v>371</v>
          </cell>
          <cell r="E609">
            <v>371</v>
          </cell>
          <cell r="F609" t="str">
            <v>Installations on Customer Premises</v>
          </cell>
          <cell r="H609">
            <v>931425.57</v>
          </cell>
          <cell r="J609">
            <v>-71258.12999999999</v>
          </cell>
          <cell r="L609">
            <v>860167.44</v>
          </cell>
          <cell r="N609">
            <v>-59568.689999999995</v>
          </cell>
          <cell r="P609">
            <v>800598.75</v>
          </cell>
          <cell r="R609">
            <v>880834</v>
          </cell>
          <cell r="T609">
            <v>4.799905454765085</v>
          </cell>
          <cell r="V609">
            <v>42997</v>
          </cell>
          <cell r="X609">
            <v>-71258.12999999999</v>
          </cell>
          <cell r="Z609">
            <v>-60</v>
          </cell>
          <cell r="AB609">
            <v>-42754.877999999997</v>
          </cell>
          <cell r="AD609">
            <v>809817.99199999997</v>
          </cell>
          <cell r="AF609">
            <v>4.799905454765085</v>
          </cell>
          <cell r="AH609">
            <v>39858</v>
          </cell>
          <cell r="AJ609">
            <v>-59568.689999999995</v>
          </cell>
          <cell r="AL609">
            <v>-60</v>
          </cell>
          <cell r="AN609">
            <v>-35741.214</v>
          </cell>
          <cell r="AP609">
            <v>754366.08799999999</v>
          </cell>
        </row>
        <row r="610">
          <cell r="A610" t="str">
            <v>37300Wyoming</v>
          </cell>
          <cell r="B610" t="str">
            <v>Wyoming</v>
          </cell>
          <cell r="C610" t="str">
            <v>Wyoming</v>
          </cell>
          <cell r="D610">
            <v>373</v>
          </cell>
          <cell r="E610">
            <v>373</v>
          </cell>
          <cell r="F610" t="str">
            <v>Street Lighting and Signal Systems</v>
          </cell>
          <cell r="H610">
            <v>9929128.1899999995</v>
          </cell>
          <cell r="J610">
            <v>-110888.71000000002</v>
          </cell>
          <cell r="L610">
            <v>9818239.4799999986</v>
          </cell>
          <cell r="N610">
            <v>-111932.35000000002</v>
          </cell>
          <cell r="P610">
            <v>9706307.129999999</v>
          </cell>
          <cell r="R610">
            <v>3496037</v>
          </cell>
          <cell r="T610">
            <v>3.0555198447317591</v>
          </cell>
          <cell r="V610">
            <v>301692</v>
          </cell>
          <cell r="X610">
            <v>-110888.71000000002</v>
          </cell>
          <cell r="Z610">
            <v>-45</v>
          </cell>
          <cell r="AB610">
            <v>-49899.919500000011</v>
          </cell>
          <cell r="AD610">
            <v>3636940.3705000002</v>
          </cell>
          <cell r="AF610">
            <v>3.0555198447317591</v>
          </cell>
          <cell r="AH610">
            <v>298288</v>
          </cell>
          <cell r="AJ610">
            <v>-111932.35000000002</v>
          </cell>
          <cell r="AL610">
            <v>-45</v>
          </cell>
          <cell r="AN610">
            <v>-50369.55750000001</v>
          </cell>
          <cell r="AP610">
            <v>3772926.463</v>
          </cell>
        </row>
        <row r="611">
          <cell r="F611" t="str">
            <v>TOTAL WYOMING - DISTRIBUTION</v>
          </cell>
          <cell r="H611">
            <v>593075080.83000016</v>
          </cell>
          <cell r="J611">
            <v>-5734763.1900000004</v>
          </cell>
          <cell r="L611">
            <v>587340317.6400001</v>
          </cell>
          <cell r="N611">
            <v>-5769016.8699999982</v>
          </cell>
          <cell r="P611">
            <v>581571300.76999998</v>
          </cell>
          <cell r="R611">
            <v>226408869</v>
          </cell>
          <cell r="V611">
            <v>16734471</v>
          </cell>
          <cell r="X611">
            <v>-5734763.1900000004</v>
          </cell>
          <cell r="AB611">
            <v>-2246206.7783999997</v>
          </cell>
          <cell r="AD611">
            <v>235162370.0316</v>
          </cell>
          <cell r="AH611">
            <v>16560174</v>
          </cell>
          <cell r="AJ611">
            <v>-5769016.8699999982</v>
          </cell>
          <cell r="AN611">
            <v>-2296397.3791999999</v>
          </cell>
          <cell r="AP611">
            <v>243657129.78240001</v>
          </cell>
        </row>
        <row r="613">
          <cell r="F613" t="str">
            <v>CALIFORNIA -  DISTRIBUTION</v>
          </cell>
        </row>
        <row r="614">
          <cell r="A614" t="str">
            <v>36020California</v>
          </cell>
          <cell r="B614" t="str">
            <v>California</v>
          </cell>
          <cell r="C614" t="str">
            <v>California</v>
          </cell>
          <cell r="D614">
            <v>360.2</v>
          </cell>
          <cell r="E614">
            <v>360.2</v>
          </cell>
          <cell r="F614" t="str">
            <v>Rights-of-Way</v>
          </cell>
          <cell r="H614">
            <v>957954.51</v>
          </cell>
          <cell r="J614">
            <v>-22077.340000000004</v>
          </cell>
          <cell r="L614">
            <v>935877.17</v>
          </cell>
          <cell r="N614">
            <v>-22637.499999999993</v>
          </cell>
          <cell r="P614">
            <v>913239.67</v>
          </cell>
          <cell r="R614">
            <v>675373</v>
          </cell>
          <cell r="T614">
            <v>1.6722311182766663</v>
          </cell>
          <cell r="V614">
            <v>15835</v>
          </cell>
          <cell r="X614">
            <v>-22077.340000000004</v>
          </cell>
          <cell r="Z614">
            <v>0</v>
          </cell>
          <cell r="AB614">
            <v>0</v>
          </cell>
          <cell r="AD614">
            <v>669130.66</v>
          </cell>
          <cell r="AF614">
            <v>1.6722311182766663</v>
          </cell>
          <cell r="AH614">
            <v>15461</v>
          </cell>
          <cell r="AJ614">
            <v>-22637.499999999993</v>
          </cell>
          <cell r="AL614">
            <v>0</v>
          </cell>
          <cell r="AN614">
            <v>0</v>
          </cell>
          <cell r="AP614">
            <v>661954.16</v>
          </cell>
        </row>
        <row r="615">
          <cell r="A615" t="str">
            <v>36100California</v>
          </cell>
          <cell r="B615" t="str">
            <v>California</v>
          </cell>
          <cell r="C615" t="str">
            <v>California</v>
          </cell>
          <cell r="D615">
            <v>361</v>
          </cell>
          <cell r="E615">
            <v>361</v>
          </cell>
          <cell r="F615" t="str">
            <v>Structures and Improvements</v>
          </cell>
          <cell r="H615">
            <v>4045361.08</v>
          </cell>
          <cell r="J615">
            <v>-13051.719999999998</v>
          </cell>
          <cell r="L615">
            <v>4032309.36</v>
          </cell>
          <cell r="N615">
            <v>-13765.279999999999</v>
          </cell>
          <cell r="P615">
            <v>4018544.08</v>
          </cell>
          <cell r="R615">
            <v>745155</v>
          </cell>
          <cell r="T615">
            <v>1.5840078355910032</v>
          </cell>
          <cell r="V615">
            <v>63975</v>
          </cell>
          <cell r="X615">
            <v>-13051.719999999998</v>
          </cell>
          <cell r="Z615">
            <v>-5</v>
          </cell>
          <cell r="AB615">
            <v>-652.5859999999999</v>
          </cell>
          <cell r="AD615">
            <v>795425.69400000002</v>
          </cell>
          <cell r="AF615">
            <v>1.5840078355910032</v>
          </cell>
          <cell r="AH615">
            <v>63763</v>
          </cell>
          <cell r="AJ615">
            <v>-13765.279999999999</v>
          </cell>
          <cell r="AL615">
            <v>-5</v>
          </cell>
          <cell r="AN615">
            <v>-688.2639999999999</v>
          </cell>
          <cell r="AP615">
            <v>844735.15</v>
          </cell>
        </row>
        <row r="616">
          <cell r="A616" t="str">
            <v>36200California</v>
          </cell>
          <cell r="B616" t="str">
            <v>California</v>
          </cell>
          <cell r="C616" t="str">
            <v>California</v>
          </cell>
          <cell r="D616">
            <v>362</v>
          </cell>
          <cell r="E616">
            <v>362</v>
          </cell>
          <cell r="F616" t="str">
            <v>Station Equipment</v>
          </cell>
          <cell r="H616">
            <v>21982704.469999999</v>
          </cell>
          <cell r="J616">
            <v>-213252.23</v>
          </cell>
          <cell r="L616">
            <v>21769452.239999998</v>
          </cell>
          <cell r="N616">
            <v>-217072.17999999991</v>
          </cell>
          <cell r="P616">
            <v>21552380.059999999</v>
          </cell>
          <cell r="R616">
            <v>6095417</v>
          </cell>
          <cell r="T616">
            <v>2.0580779966074889</v>
          </cell>
          <cell r="V616">
            <v>450227</v>
          </cell>
          <cell r="X616">
            <v>-213252.23</v>
          </cell>
          <cell r="Z616">
            <v>-25</v>
          </cell>
          <cell r="AB616">
            <v>-53313.057500000003</v>
          </cell>
          <cell r="AD616">
            <v>6279078.7124999994</v>
          </cell>
          <cell r="AF616">
            <v>2.0580779966074889</v>
          </cell>
          <cell r="AH616">
            <v>445799</v>
          </cell>
          <cell r="AJ616">
            <v>-217072.17999999991</v>
          </cell>
          <cell r="AL616">
            <v>-25</v>
          </cell>
          <cell r="AN616">
            <v>-54268.044999999969</v>
          </cell>
          <cell r="AP616">
            <v>6453537.4874999998</v>
          </cell>
        </row>
        <row r="617">
          <cell r="A617" t="str">
            <v>36270California</v>
          </cell>
          <cell r="B617" t="str">
            <v>California</v>
          </cell>
          <cell r="C617" t="str">
            <v>California</v>
          </cell>
          <cell r="D617">
            <v>362.7</v>
          </cell>
          <cell r="E617">
            <v>362.7</v>
          </cell>
          <cell r="F617" t="str">
            <v>Supervisory Equipment</v>
          </cell>
          <cell r="H617">
            <v>217010.27</v>
          </cell>
          <cell r="J617">
            <v>-61718.84</v>
          </cell>
          <cell r="L617">
            <v>155291.43</v>
          </cell>
          <cell r="N617">
            <v>-54077.86</v>
          </cell>
          <cell r="P617">
            <v>101213.56999999999</v>
          </cell>
          <cell r="R617">
            <v>217010</v>
          </cell>
          <cell r="T617">
            <v>3.9900483561010271</v>
          </cell>
          <cell r="V617">
            <v>7428</v>
          </cell>
          <cell r="X617">
            <v>-61718.84</v>
          </cell>
          <cell r="Z617">
            <v>0</v>
          </cell>
          <cell r="AB617">
            <v>0</v>
          </cell>
          <cell r="AD617">
            <v>162719.16</v>
          </cell>
          <cell r="AF617">
            <v>3.9900483561010271</v>
          </cell>
          <cell r="AH617">
            <v>5117</v>
          </cell>
          <cell r="AJ617">
            <v>-54077.86</v>
          </cell>
          <cell r="AL617">
            <v>0</v>
          </cell>
          <cell r="AN617">
            <v>0</v>
          </cell>
          <cell r="AP617">
            <v>113758.3</v>
          </cell>
        </row>
        <row r="618">
          <cell r="A618" t="str">
            <v>36400California</v>
          </cell>
          <cell r="B618" t="str">
            <v>California</v>
          </cell>
          <cell r="C618" t="str">
            <v>California</v>
          </cell>
          <cell r="D618">
            <v>364</v>
          </cell>
          <cell r="E618">
            <v>364</v>
          </cell>
          <cell r="F618" t="str">
            <v>Poles, Towers and Fixtures</v>
          </cell>
          <cell r="H618">
            <v>56507875.689999998</v>
          </cell>
          <cell r="J618">
            <v>-464276.83999999997</v>
          </cell>
          <cell r="L618">
            <v>56043598.849999994</v>
          </cell>
          <cell r="N618">
            <v>-473228.21000000014</v>
          </cell>
          <cell r="P618">
            <v>55570370.639999993</v>
          </cell>
          <cell r="R618">
            <v>26706562</v>
          </cell>
          <cell r="T618">
            <v>3.9511393160013975</v>
          </cell>
          <cell r="V618">
            <v>2223533</v>
          </cell>
          <cell r="X618">
            <v>-464276.83999999997</v>
          </cell>
          <cell r="Z618">
            <v>-100</v>
          </cell>
          <cell r="AB618">
            <v>-464276.84</v>
          </cell>
          <cell r="AD618">
            <v>28001541.32</v>
          </cell>
          <cell r="AF618">
            <v>3.9511393160013975</v>
          </cell>
          <cell r="AH618">
            <v>2205012</v>
          </cell>
          <cell r="AJ618">
            <v>-473228.21000000014</v>
          </cell>
          <cell r="AL618">
            <v>-100</v>
          </cell>
          <cell r="AN618">
            <v>-473228.21000000014</v>
          </cell>
          <cell r="AP618">
            <v>29260096.899999999</v>
          </cell>
        </row>
        <row r="619">
          <cell r="A619" t="str">
            <v>36500California</v>
          </cell>
          <cell r="B619" t="str">
            <v>California</v>
          </cell>
          <cell r="C619" t="str">
            <v>California</v>
          </cell>
          <cell r="D619">
            <v>365</v>
          </cell>
          <cell r="E619">
            <v>365</v>
          </cell>
          <cell r="F619" t="str">
            <v>Overhead Conductors and Devices</v>
          </cell>
          <cell r="H619">
            <v>32535099.370000001</v>
          </cell>
          <cell r="J619">
            <v>-247532.34000000005</v>
          </cell>
          <cell r="L619">
            <v>32287567.030000001</v>
          </cell>
          <cell r="N619">
            <v>-251551.68</v>
          </cell>
          <cell r="P619">
            <v>32036015.350000001</v>
          </cell>
          <cell r="R619">
            <v>16631695</v>
          </cell>
          <cell r="T619">
            <v>3.0123730702415088</v>
          </cell>
          <cell r="V619">
            <v>976350</v>
          </cell>
          <cell r="X619">
            <v>-247532.34000000005</v>
          </cell>
          <cell r="Z619">
            <v>-70</v>
          </cell>
          <cell r="AB619">
            <v>-173272.63800000004</v>
          </cell>
          <cell r="AD619">
            <v>17187240.022</v>
          </cell>
          <cell r="AF619">
            <v>3.0123730702415088</v>
          </cell>
          <cell r="AH619">
            <v>968833</v>
          </cell>
          <cell r="AJ619">
            <v>-251551.68</v>
          </cell>
          <cell r="AL619">
            <v>-70</v>
          </cell>
          <cell r="AN619">
            <v>-176086.17599999998</v>
          </cell>
          <cell r="AP619">
            <v>17728435.166000001</v>
          </cell>
        </row>
        <row r="620">
          <cell r="A620" t="str">
            <v>36600California</v>
          </cell>
          <cell r="B620" t="str">
            <v>California</v>
          </cell>
          <cell r="C620" t="str">
            <v>California</v>
          </cell>
          <cell r="D620">
            <v>366</v>
          </cell>
          <cell r="E620">
            <v>366</v>
          </cell>
          <cell r="F620" t="str">
            <v>Underground Conduit</v>
          </cell>
          <cell r="H620">
            <v>15694054.939999999</v>
          </cell>
          <cell r="J620">
            <v>-26013.7</v>
          </cell>
          <cell r="L620">
            <v>15668041.24</v>
          </cell>
          <cell r="N620">
            <v>-29665.29</v>
          </cell>
          <cell r="P620">
            <v>15638375.950000001</v>
          </cell>
          <cell r="R620">
            <v>8629012</v>
          </cell>
          <cell r="T620">
            <v>2.6077778880216163</v>
          </cell>
          <cell r="V620">
            <v>408927</v>
          </cell>
          <cell r="X620">
            <v>-26013.7</v>
          </cell>
          <cell r="Z620">
            <v>-45</v>
          </cell>
          <cell r="AB620">
            <v>-11706.165000000001</v>
          </cell>
          <cell r="AD620">
            <v>9000219.1350000016</v>
          </cell>
          <cell r="AF620">
            <v>2.6077778880216163</v>
          </cell>
          <cell r="AH620">
            <v>408201</v>
          </cell>
          <cell r="AJ620">
            <v>-29665.29</v>
          </cell>
          <cell r="AL620">
            <v>-45</v>
          </cell>
          <cell r="AN620">
            <v>-13349.380500000001</v>
          </cell>
          <cell r="AP620">
            <v>9365405.4645000026</v>
          </cell>
        </row>
        <row r="621">
          <cell r="A621" t="str">
            <v>36700California</v>
          </cell>
          <cell r="B621" t="str">
            <v>California</v>
          </cell>
          <cell r="C621" t="str">
            <v>California</v>
          </cell>
          <cell r="D621">
            <v>367</v>
          </cell>
          <cell r="E621">
            <v>367</v>
          </cell>
          <cell r="F621" t="str">
            <v>Underground Conductors and Devices</v>
          </cell>
          <cell r="H621">
            <v>17026967.440000001</v>
          </cell>
          <cell r="J621">
            <v>-86769.11</v>
          </cell>
          <cell r="L621">
            <v>16940198.330000002</v>
          </cell>
          <cell r="N621">
            <v>-94143.910000000018</v>
          </cell>
          <cell r="P621">
            <v>16846054.420000002</v>
          </cell>
          <cell r="R621">
            <v>9081730</v>
          </cell>
          <cell r="T621">
            <v>2.4422863965609589</v>
          </cell>
          <cell r="V621">
            <v>414788</v>
          </cell>
          <cell r="X621">
            <v>-86769.11</v>
          </cell>
          <cell r="Z621">
            <v>-35</v>
          </cell>
          <cell r="AB621">
            <v>-30369.1885</v>
          </cell>
          <cell r="AD621">
            <v>9379379.7015000004</v>
          </cell>
          <cell r="AF621">
            <v>2.4422863965609589</v>
          </cell>
          <cell r="AH621">
            <v>412579</v>
          </cell>
          <cell r="AJ621">
            <v>-94143.910000000018</v>
          </cell>
          <cell r="AL621">
            <v>-35</v>
          </cell>
          <cell r="AN621">
            <v>-32950.368500000004</v>
          </cell>
          <cell r="AP621">
            <v>9664864.4230000004</v>
          </cell>
        </row>
        <row r="622">
          <cell r="A622" t="str">
            <v>36800California</v>
          </cell>
          <cell r="B622" t="str">
            <v>California</v>
          </cell>
          <cell r="C622" t="str">
            <v>California</v>
          </cell>
          <cell r="D622">
            <v>368</v>
          </cell>
          <cell r="E622">
            <v>368</v>
          </cell>
          <cell r="F622" t="str">
            <v>Line Transformers</v>
          </cell>
          <cell r="H622">
            <v>48077564.310000002</v>
          </cell>
          <cell r="J622">
            <v>-380839.03999999992</v>
          </cell>
          <cell r="L622">
            <v>47696725.270000003</v>
          </cell>
          <cell r="N622">
            <v>-333228.6700000001</v>
          </cell>
          <cell r="P622">
            <v>47363496.600000001</v>
          </cell>
          <cell r="R622">
            <v>21352124</v>
          </cell>
          <cell r="T622">
            <v>2.8853911376151422</v>
          </cell>
          <cell r="V622">
            <v>1381731</v>
          </cell>
          <cell r="X622">
            <v>-380839.03999999992</v>
          </cell>
          <cell r="Z622">
            <v>-35</v>
          </cell>
          <cell r="AB622">
            <v>-133293.66399999996</v>
          </cell>
          <cell r="AD622">
            <v>22219722.296</v>
          </cell>
          <cell r="AF622">
            <v>2.8853911376151422</v>
          </cell>
          <cell r="AH622">
            <v>1371430</v>
          </cell>
          <cell r="AJ622">
            <v>-333228.6700000001</v>
          </cell>
          <cell r="AL622">
            <v>-35</v>
          </cell>
          <cell r="AN622">
            <v>-116630.03450000002</v>
          </cell>
          <cell r="AP622">
            <v>23141293.591499999</v>
          </cell>
        </row>
        <row r="623">
          <cell r="A623" t="str">
            <v>36910California</v>
          </cell>
          <cell r="B623" t="str">
            <v>California</v>
          </cell>
          <cell r="C623" t="str">
            <v>California</v>
          </cell>
          <cell r="D623">
            <v>369.1</v>
          </cell>
          <cell r="E623">
            <v>369.1</v>
          </cell>
          <cell r="F623" t="str">
            <v>Overhead Services</v>
          </cell>
          <cell r="H623">
            <v>8587694.1199999992</v>
          </cell>
          <cell r="J623">
            <v>-71159.85000000002</v>
          </cell>
          <cell r="L623">
            <v>8516534.2699999996</v>
          </cell>
          <cell r="N623">
            <v>-72509.450000000012</v>
          </cell>
          <cell r="P623">
            <v>8444024.8200000003</v>
          </cell>
          <cell r="R623">
            <v>2745116</v>
          </cell>
          <cell r="T623">
            <v>1.8767060232874302</v>
          </cell>
          <cell r="V623">
            <v>160498</v>
          </cell>
          <cell r="X623">
            <v>-71159.85000000002</v>
          </cell>
          <cell r="Z623">
            <v>-30</v>
          </cell>
          <cell r="AB623">
            <v>-21347.955000000005</v>
          </cell>
          <cell r="AD623">
            <v>2813106.1949999998</v>
          </cell>
          <cell r="AF623">
            <v>1.8767060232874302</v>
          </cell>
          <cell r="AH623">
            <v>159150</v>
          </cell>
          <cell r="AJ623">
            <v>-72509.450000000012</v>
          </cell>
          <cell r="AL623">
            <v>-30</v>
          </cell>
          <cell r="AN623">
            <v>-21752.835000000006</v>
          </cell>
          <cell r="AP623">
            <v>2877993.9099999997</v>
          </cell>
        </row>
        <row r="624">
          <cell r="A624" t="str">
            <v>36920California</v>
          </cell>
          <cell r="B624" t="str">
            <v>California</v>
          </cell>
          <cell r="C624" t="str">
            <v>California</v>
          </cell>
          <cell r="D624">
            <v>369.2</v>
          </cell>
          <cell r="E624">
            <v>369.2</v>
          </cell>
          <cell r="F624" t="str">
            <v>Underground Services</v>
          </cell>
          <cell r="H624">
            <v>14558189.630000001</v>
          </cell>
          <cell r="J624">
            <v>-10708.050000000003</v>
          </cell>
          <cell r="L624">
            <v>14547481.58</v>
          </cell>
          <cell r="N624">
            <v>-12218.750000000002</v>
          </cell>
          <cell r="P624">
            <v>14535262.83</v>
          </cell>
          <cell r="R624">
            <v>5361852</v>
          </cell>
          <cell r="T624">
            <v>2.1378843537414776</v>
          </cell>
          <cell r="V624">
            <v>311123</v>
          </cell>
          <cell r="X624">
            <v>-10708.050000000003</v>
          </cell>
          <cell r="Z624">
            <v>-40</v>
          </cell>
          <cell r="AB624">
            <v>-4283.2200000000012</v>
          </cell>
          <cell r="AD624">
            <v>5657983.7300000004</v>
          </cell>
          <cell r="AF624">
            <v>2.1378843537414776</v>
          </cell>
          <cell r="AH624">
            <v>310878</v>
          </cell>
          <cell r="AJ624">
            <v>-12218.750000000002</v>
          </cell>
          <cell r="AL624">
            <v>-40</v>
          </cell>
          <cell r="AN624">
            <v>-4887.5000000000009</v>
          </cell>
          <cell r="AP624">
            <v>5951755.4800000004</v>
          </cell>
        </row>
        <row r="625">
          <cell r="A625" t="str">
            <v>37000California</v>
          </cell>
          <cell r="B625" t="str">
            <v>California</v>
          </cell>
          <cell r="C625" t="str">
            <v>California</v>
          </cell>
          <cell r="D625">
            <v>370</v>
          </cell>
          <cell r="E625">
            <v>370</v>
          </cell>
          <cell r="F625" t="str">
            <v>Meters</v>
          </cell>
          <cell r="H625">
            <v>3901131.94</v>
          </cell>
          <cell r="J625">
            <v>-612039.84999999963</v>
          </cell>
          <cell r="L625">
            <v>3289092.0900000003</v>
          </cell>
          <cell r="N625">
            <v>-418157.45000000007</v>
          </cell>
          <cell r="P625">
            <v>2870934.64</v>
          </cell>
          <cell r="R625">
            <v>2876561</v>
          </cell>
          <cell r="T625">
            <v>3.6380750715264574</v>
          </cell>
          <cell r="V625">
            <v>130793</v>
          </cell>
          <cell r="X625">
            <v>-612039.84999999963</v>
          </cell>
          <cell r="Z625">
            <v>-4</v>
          </cell>
          <cell r="AB625">
            <v>-24481.593999999986</v>
          </cell>
          <cell r="AD625">
            <v>2370832.5560000003</v>
          </cell>
          <cell r="AF625">
            <v>3.6380750715264574</v>
          </cell>
          <cell r="AH625">
            <v>112053</v>
          </cell>
          <cell r="AJ625">
            <v>-418157.45000000007</v>
          </cell>
          <cell r="AL625">
            <v>-4</v>
          </cell>
          <cell r="AN625">
            <v>-16726.298000000003</v>
          </cell>
          <cell r="AP625">
            <v>2048001.8080000002</v>
          </cell>
        </row>
        <row r="626">
          <cell r="A626" t="str">
            <v>37100California</v>
          </cell>
          <cell r="B626" t="str">
            <v>California</v>
          </cell>
          <cell r="C626" t="str">
            <v>California</v>
          </cell>
          <cell r="D626">
            <v>371</v>
          </cell>
          <cell r="E626">
            <v>371</v>
          </cell>
          <cell r="F626" t="str">
            <v>Installations on Customer Premises</v>
          </cell>
          <cell r="H626">
            <v>271230.94</v>
          </cell>
          <cell r="J626">
            <v>-16604.160000000003</v>
          </cell>
          <cell r="L626">
            <v>254626.78</v>
          </cell>
          <cell r="N626">
            <v>-15928.840000000006</v>
          </cell>
          <cell r="P626">
            <v>238697.94</v>
          </cell>
          <cell r="R626">
            <v>223984</v>
          </cell>
          <cell r="T626">
            <v>4.799905454765085</v>
          </cell>
          <cell r="V626">
            <v>12620</v>
          </cell>
          <cell r="X626">
            <v>-16604.160000000003</v>
          </cell>
          <cell r="Z626">
            <v>-50</v>
          </cell>
          <cell r="AB626">
            <v>-8302.0800000000017</v>
          </cell>
          <cell r="AD626">
            <v>211697.76</v>
          </cell>
          <cell r="AF626">
            <v>4.799905454765085</v>
          </cell>
          <cell r="AH626">
            <v>11840</v>
          </cell>
          <cell r="AJ626">
            <v>-15928.840000000006</v>
          </cell>
          <cell r="AL626">
            <v>-50</v>
          </cell>
          <cell r="AN626">
            <v>-7964.4200000000019</v>
          </cell>
          <cell r="AP626">
            <v>199644.5</v>
          </cell>
        </row>
        <row r="627">
          <cell r="A627" t="str">
            <v>37300California</v>
          </cell>
          <cell r="B627" t="str">
            <v>California</v>
          </cell>
          <cell r="C627" t="str">
            <v>California</v>
          </cell>
          <cell r="D627">
            <v>373</v>
          </cell>
          <cell r="E627">
            <v>373</v>
          </cell>
          <cell r="F627" t="str">
            <v>Street Lighting and Signal Systems</v>
          </cell>
          <cell r="H627">
            <v>672642.15</v>
          </cell>
          <cell r="J627">
            <v>-19444.850000000002</v>
          </cell>
          <cell r="L627">
            <v>653197.30000000005</v>
          </cell>
          <cell r="N627">
            <v>-19303.990000000002</v>
          </cell>
          <cell r="P627">
            <v>633893.31000000006</v>
          </cell>
          <cell r="R627">
            <v>323710</v>
          </cell>
          <cell r="T627">
            <v>3.0555198447317591</v>
          </cell>
          <cell r="V627">
            <v>20256</v>
          </cell>
          <cell r="X627">
            <v>-19444.850000000002</v>
          </cell>
          <cell r="Z627">
            <v>-30</v>
          </cell>
          <cell r="AB627">
            <v>-5833.4550000000008</v>
          </cell>
          <cell r="AD627">
            <v>318687.69500000001</v>
          </cell>
          <cell r="AF627">
            <v>3.0555198447317591</v>
          </cell>
          <cell r="AH627">
            <v>19664</v>
          </cell>
          <cell r="AJ627">
            <v>-19303.990000000002</v>
          </cell>
          <cell r="AL627">
            <v>-30</v>
          </cell>
          <cell r="AN627">
            <v>-5791.197000000001</v>
          </cell>
          <cell r="AP627">
            <v>313256.50800000003</v>
          </cell>
        </row>
        <row r="628">
          <cell r="F628" t="str">
            <v>TOTAL CALIFORNIA - DISTRIBUTION</v>
          </cell>
          <cell r="H628">
            <v>225035480.86000001</v>
          </cell>
          <cell r="J628">
            <v>-2245487.9200000004</v>
          </cell>
          <cell r="L628">
            <v>222789992.94000006</v>
          </cell>
          <cell r="N628">
            <v>-2027489.06</v>
          </cell>
          <cell r="P628">
            <v>220762503.88</v>
          </cell>
          <cell r="R628">
            <v>101665301</v>
          </cell>
          <cell r="V628">
            <v>6578084</v>
          </cell>
          <cell r="X628">
            <v>-2245487.9200000004</v>
          </cell>
          <cell r="AB628">
            <v>-931132.44300000009</v>
          </cell>
          <cell r="AD628">
            <v>105066764.63699999</v>
          </cell>
          <cell r="AH628">
            <v>6509780</v>
          </cell>
          <cell r="AJ628">
            <v>-2027489.06</v>
          </cell>
          <cell r="AN628">
            <v>-924322.72850000008</v>
          </cell>
          <cell r="AP628">
            <v>108624732.8485</v>
          </cell>
        </row>
        <row r="630">
          <cell r="F630" t="str">
            <v>UTAH -  DISTRIBUTION</v>
          </cell>
        </row>
        <row r="631">
          <cell r="A631" t="str">
            <v>36020Utah</v>
          </cell>
          <cell r="B631" t="str">
            <v>Utah</v>
          </cell>
          <cell r="C631" t="str">
            <v>Utah</v>
          </cell>
          <cell r="D631">
            <v>360.2</v>
          </cell>
          <cell r="E631">
            <v>360.2</v>
          </cell>
          <cell r="F631" t="str">
            <v>Rights-of-Way</v>
          </cell>
          <cell r="H631">
            <v>7985479</v>
          </cell>
          <cell r="J631">
            <v>-3203.62</v>
          </cell>
          <cell r="L631">
            <v>7982275.3799999999</v>
          </cell>
          <cell r="N631">
            <v>-3780.4100000000008</v>
          </cell>
          <cell r="P631">
            <v>7978494.9699999997</v>
          </cell>
          <cell r="R631">
            <v>2264604</v>
          </cell>
          <cell r="T631">
            <v>1.6722311182766663</v>
          </cell>
          <cell r="V631">
            <v>133509</v>
          </cell>
          <cell r="X631">
            <v>-3203.62</v>
          </cell>
          <cell r="Z631">
            <v>0</v>
          </cell>
          <cell r="AB631">
            <v>0</v>
          </cell>
          <cell r="AD631">
            <v>2394909.38</v>
          </cell>
          <cell r="AF631">
            <v>1.6722311182766663</v>
          </cell>
          <cell r="AH631">
            <v>133450</v>
          </cell>
          <cell r="AJ631">
            <v>-3780.4100000000008</v>
          </cell>
          <cell r="AL631">
            <v>0</v>
          </cell>
          <cell r="AN631">
            <v>0</v>
          </cell>
          <cell r="AP631">
            <v>2524578.9699999997</v>
          </cell>
        </row>
        <row r="632">
          <cell r="A632" t="str">
            <v>36100Utah</v>
          </cell>
          <cell r="B632" t="str">
            <v>Utah</v>
          </cell>
          <cell r="C632" t="str">
            <v>Utah</v>
          </cell>
          <cell r="D632">
            <v>361</v>
          </cell>
          <cell r="E632">
            <v>361</v>
          </cell>
          <cell r="F632" t="str">
            <v>Structures and Improvements</v>
          </cell>
          <cell r="H632">
            <v>44279566.990000002</v>
          </cell>
          <cell r="J632">
            <v>-165796.44</v>
          </cell>
          <cell r="L632">
            <v>44113770.550000004</v>
          </cell>
          <cell r="N632">
            <v>-179281.35</v>
          </cell>
          <cell r="P632">
            <v>43934489.200000003</v>
          </cell>
          <cell r="R632">
            <v>7812225</v>
          </cell>
          <cell r="T632">
            <v>1.5840078355910032</v>
          </cell>
          <cell r="V632">
            <v>700079</v>
          </cell>
          <cell r="X632">
            <v>-165796.44</v>
          </cell>
          <cell r="Z632">
            <v>0</v>
          </cell>
          <cell r="AB632">
            <v>0</v>
          </cell>
          <cell r="AD632">
            <v>8346507.5599999996</v>
          </cell>
          <cell r="AF632">
            <v>1.5840078355910032</v>
          </cell>
          <cell r="AH632">
            <v>697346</v>
          </cell>
          <cell r="AJ632">
            <v>-179281.35</v>
          </cell>
          <cell r="AL632">
            <v>0</v>
          </cell>
          <cell r="AN632">
            <v>0</v>
          </cell>
          <cell r="AP632">
            <v>8864572.209999999</v>
          </cell>
        </row>
        <row r="633">
          <cell r="A633" t="str">
            <v>36200Utah</v>
          </cell>
          <cell r="B633" t="str">
            <v>Utah</v>
          </cell>
          <cell r="C633" t="str">
            <v>Utah</v>
          </cell>
          <cell r="D633">
            <v>362</v>
          </cell>
          <cell r="E633">
            <v>362</v>
          </cell>
          <cell r="F633" t="str">
            <v>Station Equipment</v>
          </cell>
          <cell r="H633">
            <v>411291117.56</v>
          </cell>
          <cell r="J633">
            <v>-4411309.7699999986</v>
          </cell>
          <cell r="L633">
            <v>406879807.79000002</v>
          </cell>
          <cell r="N633">
            <v>-4430828.3899999997</v>
          </cell>
          <cell r="P633">
            <v>402448979.40000004</v>
          </cell>
          <cell r="R633">
            <v>84338221</v>
          </cell>
          <cell r="T633">
            <v>2.0580779966074889</v>
          </cell>
          <cell r="V633">
            <v>8419298</v>
          </cell>
          <cell r="X633">
            <v>-4411309.7699999986</v>
          </cell>
          <cell r="Z633">
            <v>-10</v>
          </cell>
          <cell r="AB633">
            <v>-441130.9769999999</v>
          </cell>
          <cell r="AD633">
            <v>87905078.253000006</v>
          </cell>
          <cell r="AF633">
            <v>2.0580779966074889</v>
          </cell>
          <cell r="AH633">
            <v>8328309</v>
          </cell>
          <cell r="AJ633">
            <v>-4430828.3899999997</v>
          </cell>
          <cell r="AL633">
            <v>-10</v>
          </cell>
          <cell r="AN633">
            <v>-443082.83899999998</v>
          </cell>
          <cell r="AP633">
            <v>91359476.024000004</v>
          </cell>
        </row>
        <row r="634">
          <cell r="A634" t="str">
            <v>36270Utah</v>
          </cell>
          <cell r="B634" t="str">
            <v>Utah</v>
          </cell>
          <cell r="C634" t="str">
            <v>Utah</v>
          </cell>
          <cell r="D634">
            <v>362.7</v>
          </cell>
          <cell r="E634">
            <v>362.7</v>
          </cell>
          <cell r="F634" t="str">
            <v>Supervisory Equipment</v>
          </cell>
          <cell r="H634">
            <v>5594695.6299999999</v>
          </cell>
          <cell r="J634">
            <v>-92231.839999999967</v>
          </cell>
          <cell r="L634">
            <v>5502463.79</v>
          </cell>
          <cell r="N634">
            <v>-101784.29000000002</v>
          </cell>
          <cell r="P634">
            <v>5400679.5</v>
          </cell>
          <cell r="R634">
            <v>2525598</v>
          </cell>
          <cell r="T634">
            <v>3.9900483561010271</v>
          </cell>
          <cell r="V634">
            <v>221391</v>
          </cell>
          <cell r="X634">
            <v>-92231.839999999967</v>
          </cell>
          <cell r="Z634">
            <v>0</v>
          </cell>
          <cell r="AB634">
            <v>0</v>
          </cell>
          <cell r="AD634">
            <v>2654757.16</v>
          </cell>
          <cell r="AF634">
            <v>3.9900483561010271</v>
          </cell>
          <cell r="AH634">
            <v>217520</v>
          </cell>
          <cell r="AJ634">
            <v>-101784.29000000002</v>
          </cell>
          <cell r="AL634">
            <v>0</v>
          </cell>
          <cell r="AN634">
            <v>0</v>
          </cell>
          <cell r="AP634">
            <v>2770492.87</v>
          </cell>
        </row>
        <row r="635">
          <cell r="A635" t="str">
            <v>36400Utah</v>
          </cell>
          <cell r="B635" t="str">
            <v>Utah</v>
          </cell>
          <cell r="C635" t="str">
            <v>Utah</v>
          </cell>
          <cell r="D635">
            <v>364</v>
          </cell>
          <cell r="E635">
            <v>364</v>
          </cell>
          <cell r="F635" t="str">
            <v>Poles, Towers and Fixtures</v>
          </cell>
          <cell r="H635">
            <v>319266142.94</v>
          </cell>
          <cell r="J635">
            <v>-3685833.669999999</v>
          </cell>
          <cell r="L635">
            <v>315580309.26999998</v>
          </cell>
          <cell r="N635">
            <v>-3719577.2199999997</v>
          </cell>
          <cell r="P635">
            <v>311860732.04999995</v>
          </cell>
          <cell r="R635">
            <v>145599209</v>
          </cell>
          <cell r="T635">
            <v>3.9511393160013975</v>
          </cell>
          <cell r="V635">
            <v>12541834</v>
          </cell>
          <cell r="X635">
            <v>-3685833.669999999</v>
          </cell>
          <cell r="Z635">
            <v>-80</v>
          </cell>
          <cell r="AB635">
            <v>-2948666.9359999988</v>
          </cell>
          <cell r="AD635">
            <v>151506542.39400002</v>
          </cell>
          <cell r="AF635">
            <v>3.9511393160013975</v>
          </cell>
          <cell r="AH635">
            <v>12395535</v>
          </cell>
          <cell r="AJ635">
            <v>-3719577.2199999997</v>
          </cell>
          <cell r="AL635">
            <v>-80</v>
          </cell>
          <cell r="AN635">
            <v>-2975661.7759999996</v>
          </cell>
          <cell r="AP635">
            <v>157206838.39800003</v>
          </cell>
        </row>
        <row r="636">
          <cell r="A636" t="str">
            <v>36500Utah</v>
          </cell>
          <cell r="B636" t="str">
            <v>Utah</v>
          </cell>
          <cell r="C636" t="str">
            <v>Utah</v>
          </cell>
          <cell r="D636">
            <v>365</v>
          </cell>
          <cell r="E636">
            <v>365</v>
          </cell>
          <cell r="F636" t="str">
            <v>Overhead Conductors and Devices</v>
          </cell>
          <cell r="H636">
            <v>209693253.62</v>
          </cell>
          <cell r="J636">
            <v>-2361658.2900000005</v>
          </cell>
          <cell r="L636">
            <v>207331595.33000001</v>
          </cell>
          <cell r="N636">
            <v>-2383111.2199999997</v>
          </cell>
          <cell r="P636">
            <v>204948484.11000001</v>
          </cell>
          <cell r="R636">
            <v>81885423</v>
          </cell>
          <cell r="T636">
            <v>3.0123730702415088</v>
          </cell>
          <cell r="V636">
            <v>6281172</v>
          </cell>
          <cell r="X636">
            <v>-2361658.2900000005</v>
          </cell>
          <cell r="Z636">
            <v>-45</v>
          </cell>
          <cell r="AB636">
            <v>-1062746.2305000003</v>
          </cell>
          <cell r="AD636">
            <v>84742190.479499996</v>
          </cell>
          <cell r="AF636">
            <v>3.0123730702415088</v>
          </cell>
          <cell r="AH636">
            <v>6209707</v>
          </cell>
          <cell r="AJ636">
            <v>-2383111.2199999997</v>
          </cell>
          <cell r="AL636">
            <v>-45</v>
          </cell>
          <cell r="AN636">
            <v>-1072400.0489999999</v>
          </cell>
          <cell r="AP636">
            <v>87496386.210500002</v>
          </cell>
        </row>
        <row r="637">
          <cell r="A637" t="str">
            <v>36600Utah</v>
          </cell>
          <cell r="B637" t="str">
            <v>Utah</v>
          </cell>
          <cell r="C637" t="str">
            <v>Utah</v>
          </cell>
          <cell r="D637">
            <v>366</v>
          </cell>
          <cell r="E637">
            <v>366</v>
          </cell>
          <cell r="F637" t="str">
            <v>Underground Conduit</v>
          </cell>
          <cell r="H637">
            <v>169200100.50999999</v>
          </cell>
          <cell r="J637">
            <v>-534912.79</v>
          </cell>
          <cell r="L637">
            <v>168665187.72</v>
          </cell>
          <cell r="N637">
            <v>-561644.18000000017</v>
          </cell>
          <cell r="P637">
            <v>168103543.53999999</v>
          </cell>
          <cell r="R637">
            <v>53099432</v>
          </cell>
          <cell r="T637">
            <v>2.6077778880216163</v>
          </cell>
          <cell r="V637">
            <v>4405388</v>
          </cell>
          <cell r="X637">
            <v>-534912.79</v>
          </cell>
          <cell r="Z637">
            <v>-50</v>
          </cell>
          <cell r="AB637">
            <v>-267456.39500000002</v>
          </cell>
          <cell r="AD637">
            <v>56702450.814999998</v>
          </cell>
          <cell r="AF637">
            <v>2.6077778880216163</v>
          </cell>
          <cell r="AH637">
            <v>4391090</v>
          </cell>
          <cell r="AJ637">
            <v>-561644.18000000017</v>
          </cell>
          <cell r="AL637">
            <v>-50</v>
          </cell>
          <cell r="AN637">
            <v>-280822.09000000008</v>
          </cell>
          <cell r="AP637">
            <v>60251074.544999994</v>
          </cell>
        </row>
        <row r="638">
          <cell r="A638" t="str">
            <v>36700Utah</v>
          </cell>
          <cell r="B638" t="str">
            <v>Utah</v>
          </cell>
          <cell r="C638" t="str">
            <v>Utah</v>
          </cell>
          <cell r="D638">
            <v>367</v>
          </cell>
          <cell r="E638">
            <v>367</v>
          </cell>
          <cell r="F638" t="str">
            <v>Underground Conductors and Devices</v>
          </cell>
          <cell r="H638">
            <v>467447484.77999997</v>
          </cell>
          <cell r="J638">
            <v>-2062969.63</v>
          </cell>
          <cell r="L638">
            <v>465384515.14999998</v>
          </cell>
          <cell r="N638">
            <v>-2181852.1600000001</v>
          </cell>
          <cell r="P638">
            <v>463202662.98999995</v>
          </cell>
          <cell r="R638">
            <v>148349943</v>
          </cell>
          <cell r="T638">
            <v>2.4422863965609589</v>
          </cell>
          <cell r="V638">
            <v>11391215</v>
          </cell>
          <cell r="X638">
            <v>-2062969.63</v>
          </cell>
          <cell r="Z638">
            <v>-25</v>
          </cell>
          <cell r="AB638">
            <v>-515742.40749999997</v>
          </cell>
          <cell r="AD638">
            <v>157162445.96250001</v>
          </cell>
          <cell r="AF638">
            <v>2.4422863965609589</v>
          </cell>
          <cell r="AH638">
            <v>11339379</v>
          </cell>
          <cell r="AJ638">
            <v>-2181852.1600000001</v>
          </cell>
          <cell r="AL638">
            <v>-25</v>
          </cell>
          <cell r="AN638">
            <v>-545463.04000000004</v>
          </cell>
          <cell r="AP638">
            <v>165774509.76250002</v>
          </cell>
        </row>
        <row r="639">
          <cell r="A639" t="str">
            <v>36800Utah</v>
          </cell>
          <cell r="B639" t="str">
            <v>Utah</v>
          </cell>
          <cell r="C639" t="str">
            <v>Utah</v>
          </cell>
          <cell r="D639">
            <v>368</v>
          </cell>
          <cell r="E639">
            <v>368</v>
          </cell>
          <cell r="F639" t="str">
            <v>Line Transformers</v>
          </cell>
          <cell r="H639">
            <v>427468015.19999999</v>
          </cell>
          <cell r="J639">
            <v>-5029853.9700000007</v>
          </cell>
          <cell r="L639">
            <v>422438161.22999996</v>
          </cell>
          <cell r="N639">
            <v>-5082532.7300000014</v>
          </cell>
          <cell r="P639">
            <v>417355628.49999994</v>
          </cell>
          <cell r="R639">
            <v>111936868</v>
          </cell>
          <cell r="T639">
            <v>2.8853911376151422</v>
          </cell>
          <cell r="V639">
            <v>12261559</v>
          </cell>
          <cell r="X639">
            <v>-5029853.9700000007</v>
          </cell>
          <cell r="Z639">
            <v>-5</v>
          </cell>
          <cell r="AB639">
            <v>-251492.69850000003</v>
          </cell>
          <cell r="AD639">
            <v>118917080.33149999</v>
          </cell>
          <cell r="AF639">
            <v>2.8853911376151422</v>
          </cell>
          <cell r="AH639">
            <v>12115668</v>
          </cell>
          <cell r="AJ639">
            <v>-5082532.7300000014</v>
          </cell>
          <cell r="AL639">
            <v>-5</v>
          </cell>
          <cell r="AN639">
            <v>-254126.63650000005</v>
          </cell>
          <cell r="AP639">
            <v>125696088.96499999</v>
          </cell>
        </row>
        <row r="640">
          <cell r="A640" t="str">
            <v>36900Utah</v>
          </cell>
          <cell r="B640" t="str">
            <v>Utah</v>
          </cell>
          <cell r="C640" t="str">
            <v>Utah</v>
          </cell>
          <cell r="D640">
            <v>369</v>
          </cell>
          <cell r="E640">
            <v>369</v>
          </cell>
          <cell r="F640" t="str">
            <v>Services</v>
          </cell>
          <cell r="H640">
            <v>224795047.11000001</v>
          </cell>
          <cell r="J640">
            <v>-186.42</v>
          </cell>
          <cell r="L640">
            <v>224794860.69000003</v>
          </cell>
          <cell r="N640">
            <v>-292.74</v>
          </cell>
          <cell r="P640">
            <v>224794567.95000002</v>
          </cell>
          <cell r="R640">
            <v>60929367</v>
          </cell>
          <cell r="T640">
            <v>1.8259301984447318</v>
          </cell>
          <cell r="V640">
            <v>4104599</v>
          </cell>
          <cell r="X640">
            <v>-186.42</v>
          </cell>
          <cell r="Z640">
            <v>-25</v>
          </cell>
          <cell r="AB640">
            <v>-46.604999999999997</v>
          </cell>
          <cell r="AD640">
            <v>65033732.975000001</v>
          </cell>
          <cell r="AF640">
            <v>1.8259301984447318</v>
          </cell>
          <cell r="AH640">
            <v>4104595</v>
          </cell>
          <cell r="AJ640">
            <v>-292.74</v>
          </cell>
          <cell r="AL640">
            <v>-25</v>
          </cell>
          <cell r="AN640">
            <v>-73.185000000000002</v>
          </cell>
          <cell r="AP640">
            <v>69137962.049999997</v>
          </cell>
        </row>
        <row r="641">
          <cell r="A641" t="str">
            <v>37000Utah</v>
          </cell>
          <cell r="B641" t="str">
            <v>Utah</v>
          </cell>
          <cell r="C641" t="str">
            <v>Utah</v>
          </cell>
          <cell r="D641">
            <v>370</v>
          </cell>
          <cell r="E641">
            <v>370</v>
          </cell>
          <cell r="F641" t="str">
            <v>Meters</v>
          </cell>
          <cell r="H641">
            <v>73237990.219999999</v>
          </cell>
          <cell r="J641">
            <v>-4438175.9100000011</v>
          </cell>
          <cell r="L641">
            <v>68799814.310000002</v>
          </cell>
          <cell r="N641">
            <v>-2354651.3100000005</v>
          </cell>
          <cell r="P641">
            <v>66445163</v>
          </cell>
          <cell r="R641">
            <v>30909193</v>
          </cell>
          <cell r="T641">
            <v>3.6380750715264574</v>
          </cell>
          <cell r="V641">
            <v>2583721</v>
          </cell>
          <cell r="X641">
            <v>-4438175.9100000011</v>
          </cell>
          <cell r="Z641">
            <v>-2</v>
          </cell>
          <cell r="AB641">
            <v>-88763.51820000002</v>
          </cell>
          <cell r="AD641">
            <v>28965974.571800001</v>
          </cell>
          <cell r="AF641">
            <v>3.6380750715264574</v>
          </cell>
          <cell r="AH641">
            <v>2460157</v>
          </cell>
          <cell r="AJ641">
            <v>-2354651.3100000005</v>
          </cell>
          <cell r="AL641">
            <v>-2</v>
          </cell>
          <cell r="AN641">
            <v>-47093.026200000008</v>
          </cell>
          <cell r="AP641">
            <v>29024387.235599998</v>
          </cell>
        </row>
        <row r="642">
          <cell r="A642" t="str">
            <v>37100Utah</v>
          </cell>
          <cell r="B642" t="str">
            <v>Utah</v>
          </cell>
          <cell r="C642" t="str">
            <v>Utah</v>
          </cell>
          <cell r="D642">
            <v>371</v>
          </cell>
          <cell r="E642">
            <v>371</v>
          </cell>
          <cell r="F642" t="str">
            <v>Installations on Customer Premises</v>
          </cell>
          <cell r="H642">
            <v>4418312.74</v>
          </cell>
          <cell r="J642">
            <v>-165442.84</v>
          </cell>
          <cell r="L642">
            <v>4252869.9000000004</v>
          </cell>
          <cell r="N642">
            <v>-164316.82000000004</v>
          </cell>
          <cell r="P642">
            <v>4088553.0800000005</v>
          </cell>
          <cell r="R642">
            <v>2696560</v>
          </cell>
          <cell r="T642">
            <v>4.799905454765085</v>
          </cell>
          <cell r="V642">
            <v>208104</v>
          </cell>
          <cell r="X642">
            <v>-165442.84</v>
          </cell>
          <cell r="Z642">
            <v>-60</v>
          </cell>
          <cell r="AB642">
            <v>-99265.703999999998</v>
          </cell>
          <cell r="AD642">
            <v>2639955.4560000002</v>
          </cell>
          <cell r="AF642">
            <v>4.799905454765085</v>
          </cell>
          <cell r="AH642">
            <v>200190</v>
          </cell>
          <cell r="AJ642">
            <v>-164316.82000000004</v>
          </cell>
          <cell r="AL642">
            <v>-60</v>
          </cell>
          <cell r="AN642">
            <v>-98590.092000000033</v>
          </cell>
          <cell r="AP642">
            <v>2577238.5440000002</v>
          </cell>
        </row>
        <row r="643">
          <cell r="A643" t="str">
            <v>37300Utah</v>
          </cell>
          <cell r="B643" t="str">
            <v>Utah</v>
          </cell>
          <cell r="C643" t="str">
            <v>Utah</v>
          </cell>
          <cell r="D643">
            <v>373</v>
          </cell>
          <cell r="E643">
            <v>373</v>
          </cell>
          <cell r="F643" t="str">
            <v>Street Lighting and Signal Systems</v>
          </cell>
          <cell r="H643">
            <v>23767481.890000001</v>
          </cell>
          <cell r="J643">
            <v>-610747.67999999993</v>
          </cell>
          <cell r="L643">
            <v>23156734.210000001</v>
          </cell>
          <cell r="N643">
            <v>-624435.74000000022</v>
          </cell>
          <cell r="P643">
            <v>22532298.469999999</v>
          </cell>
          <cell r="R643">
            <v>10488494</v>
          </cell>
          <cell r="T643">
            <v>3.0555198447317591</v>
          </cell>
          <cell r="V643">
            <v>716889</v>
          </cell>
          <cell r="X643">
            <v>-610747.67999999993</v>
          </cell>
          <cell r="Z643">
            <v>-20</v>
          </cell>
          <cell r="AB643">
            <v>-122149.53599999998</v>
          </cell>
          <cell r="AD643">
            <v>10472485.784</v>
          </cell>
          <cell r="AF643">
            <v>3.0555198447317591</v>
          </cell>
          <cell r="AH643">
            <v>698019</v>
          </cell>
          <cell r="AJ643">
            <v>-624435.74000000022</v>
          </cell>
          <cell r="AL643">
            <v>-20</v>
          </cell>
          <cell r="AN643">
            <v>-124887.14800000004</v>
          </cell>
          <cell r="AP643">
            <v>10421181.896</v>
          </cell>
        </row>
        <row r="644">
          <cell r="F644" t="str">
            <v>TOTAL UTAH - DISTRIBUTION</v>
          </cell>
          <cell r="H644">
            <v>2388444688.1899996</v>
          </cell>
          <cell r="J644">
            <v>-23562322.869999997</v>
          </cell>
          <cell r="L644">
            <v>2364882365.3200002</v>
          </cell>
          <cell r="N644">
            <v>-21788088.560000002</v>
          </cell>
          <cell r="P644">
            <v>2343094276.7599998</v>
          </cell>
          <cell r="R644">
            <v>742835137</v>
          </cell>
          <cell r="V644">
            <v>63968758</v>
          </cell>
          <cell r="X644">
            <v>-23562322.869999997</v>
          </cell>
          <cell r="AB644">
            <v>-5797461.0077</v>
          </cell>
          <cell r="AD644">
            <v>777444111.12230003</v>
          </cell>
          <cell r="AH644">
            <v>63290965</v>
          </cell>
          <cell r="AJ644">
            <v>-21788088.560000002</v>
          </cell>
          <cell r="AN644">
            <v>-5842199.8816999998</v>
          </cell>
          <cell r="AP644">
            <v>813104787.68060005</v>
          </cell>
        </row>
        <row r="646">
          <cell r="F646" t="str">
            <v>IDAHO -  DISTRIBUTION</v>
          </cell>
        </row>
        <row r="647">
          <cell r="A647" t="str">
            <v>36020Idaho</v>
          </cell>
          <cell r="B647" t="str">
            <v>Idaho</v>
          </cell>
          <cell r="C647" t="str">
            <v>Idaho</v>
          </cell>
          <cell r="D647">
            <v>360.2</v>
          </cell>
          <cell r="E647">
            <v>360.2</v>
          </cell>
          <cell r="F647" t="str">
            <v>Rights-of-Way</v>
          </cell>
          <cell r="H647">
            <v>1085196.3400000001</v>
          </cell>
          <cell r="J647">
            <v>-1042.26</v>
          </cell>
          <cell r="L647">
            <v>1084154.08</v>
          </cell>
          <cell r="N647">
            <v>-1246.22</v>
          </cell>
          <cell r="P647">
            <v>1082907.8600000001</v>
          </cell>
          <cell r="R647">
            <v>372140</v>
          </cell>
          <cell r="T647">
            <v>1.6722311182766663</v>
          </cell>
          <cell r="V647">
            <v>18138</v>
          </cell>
          <cell r="X647">
            <v>-1042.26</v>
          </cell>
          <cell r="Z647">
            <v>0</v>
          </cell>
          <cell r="AB647">
            <v>0</v>
          </cell>
          <cell r="AD647">
            <v>389235.74</v>
          </cell>
          <cell r="AF647">
            <v>1.6722311182766663</v>
          </cell>
          <cell r="AH647">
            <v>18119</v>
          </cell>
          <cell r="AJ647">
            <v>-1246.22</v>
          </cell>
          <cell r="AL647">
            <v>0</v>
          </cell>
          <cell r="AN647">
            <v>0</v>
          </cell>
          <cell r="AP647">
            <v>406108.52</v>
          </cell>
        </row>
        <row r="648">
          <cell r="A648" t="str">
            <v>36100Idaho</v>
          </cell>
          <cell r="B648" t="str">
            <v>Idaho</v>
          </cell>
          <cell r="C648" t="str">
            <v>Idaho</v>
          </cell>
          <cell r="D648">
            <v>361</v>
          </cell>
          <cell r="E648">
            <v>361</v>
          </cell>
          <cell r="F648" t="str">
            <v>Structures and Improvements</v>
          </cell>
          <cell r="H648">
            <v>2161811.3199999998</v>
          </cell>
          <cell r="J648">
            <v>-8935.57</v>
          </cell>
          <cell r="L648">
            <v>2152875.75</v>
          </cell>
          <cell r="N648">
            <v>-9308.6499999999978</v>
          </cell>
          <cell r="P648">
            <v>2143567.1</v>
          </cell>
          <cell r="R648">
            <v>392262</v>
          </cell>
          <cell r="T648">
            <v>1.5840078355910032</v>
          </cell>
          <cell r="V648">
            <v>34172</v>
          </cell>
          <cell r="X648">
            <v>-8935.57</v>
          </cell>
          <cell r="Z648">
            <v>0</v>
          </cell>
          <cell r="AB648">
            <v>0</v>
          </cell>
          <cell r="AD648">
            <v>417498.43</v>
          </cell>
          <cell r="AF648">
            <v>1.5840078355910032</v>
          </cell>
          <cell r="AH648">
            <v>34028</v>
          </cell>
          <cell r="AJ648">
            <v>-9308.6499999999978</v>
          </cell>
          <cell r="AL648">
            <v>0</v>
          </cell>
          <cell r="AN648">
            <v>0</v>
          </cell>
          <cell r="AP648">
            <v>442217.77999999997</v>
          </cell>
        </row>
        <row r="649">
          <cell r="A649" t="str">
            <v>36200Idaho</v>
          </cell>
          <cell r="B649" t="str">
            <v>Idaho</v>
          </cell>
          <cell r="C649" t="str">
            <v>Idaho</v>
          </cell>
          <cell r="D649">
            <v>362</v>
          </cell>
          <cell r="E649">
            <v>362</v>
          </cell>
          <cell r="F649" t="str">
            <v>Station Equipment</v>
          </cell>
          <cell r="H649">
            <v>28289569.09</v>
          </cell>
          <cell r="J649">
            <v>-212195.33000000005</v>
          </cell>
          <cell r="L649">
            <v>28077373.760000002</v>
          </cell>
          <cell r="N649">
            <v>-218336.24</v>
          </cell>
          <cell r="P649">
            <v>27859037.520000003</v>
          </cell>
          <cell r="R649">
            <v>8003683</v>
          </cell>
          <cell r="T649">
            <v>2.0580779966074889</v>
          </cell>
          <cell r="V649">
            <v>580038</v>
          </cell>
          <cell r="X649">
            <v>-212195.33000000005</v>
          </cell>
          <cell r="Z649">
            <v>-10</v>
          </cell>
          <cell r="AB649">
            <v>-21219.533000000003</v>
          </cell>
          <cell r="AD649">
            <v>8350306.1370000001</v>
          </cell>
          <cell r="AF649">
            <v>2.0580779966074889</v>
          </cell>
          <cell r="AH649">
            <v>575607</v>
          </cell>
          <cell r="AJ649">
            <v>-218336.24</v>
          </cell>
          <cell r="AL649">
            <v>-10</v>
          </cell>
          <cell r="AN649">
            <v>-21833.624</v>
          </cell>
          <cell r="AP649">
            <v>8685743.273</v>
          </cell>
        </row>
        <row r="650">
          <cell r="A650" t="str">
            <v>36270Idaho</v>
          </cell>
          <cell r="B650" t="str">
            <v>Idaho</v>
          </cell>
          <cell r="C650" t="str">
            <v>Idaho</v>
          </cell>
          <cell r="D650">
            <v>362.7</v>
          </cell>
          <cell r="E650">
            <v>362.7</v>
          </cell>
          <cell r="F650" t="str">
            <v>Supervisory Equipment</v>
          </cell>
          <cell r="H650">
            <v>388613.07</v>
          </cell>
          <cell r="J650">
            <v>-9498.36</v>
          </cell>
          <cell r="L650">
            <v>379114.71</v>
          </cell>
          <cell r="N650">
            <v>-10807.849999999999</v>
          </cell>
          <cell r="P650">
            <v>368306.86000000004</v>
          </cell>
          <cell r="R650">
            <v>225995</v>
          </cell>
          <cell r="T650">
            <v>3.9900483561010271</v>
          </cell>
          <cell r="V650">
            <v>15316</v>
          </cell>
          <cell r="X650">
            <v>-9498.36</v>
          </cell>
          <cell r="Z650">
            <v>0</v>
          </cell>
          <cell r="AB650">
            <v>0</v>
          </cell>
          <cell r="AD650">
            <v>231812.64</v>
          </cell>
          <cell r="AF650">
            <v>3.9900483561010271</v>
          </cell>
          <cell r="AH650">
            <v>14911</v>
          </cell>
          <cell r="AJ650">
            <v>-10807.849999999999</v>
          </cell>
          <cell r="AL650">
            <v>0</v>
          </cell>
          <cell r="AN650">
            <v>0</v>
          </cell>
          <cell r="AP650">
            <v>235915.79</v>
          </cell>
        </row>
        <row r="651">
          <cell r="A651" t="str">
            <v>36400Idaho</v>
          </cell>
          <cell r="B651" t="str">
            <v>Idaho</v>
          </cell>
          <cell r="C651" t="str">
            <v>Idaho</v>
          </cell>
          <cell r="D651">
            <v>364</v>
          </cell>
          <cell r="E651">
            <v>364</v>
          </cell>
          <cell r="F651" t="str">
            <v>Poles, Towers and Fixtures</v>
          </cell>
          <cell r="H651">
            <v>68677210.629999995</v>
          </cell>
          <cell r="J651">
            <v>-807811.11</v>
          </cell>
          <cell r="L651">
            <v>67869399.519999996</v>
          </cell>
          <cell r="N651">
            <v>-815269.68999999983</v>
          </cell>
          <cell r="P651">
            <v>67054129.829999998</v>
          </cell>
          <cell r="R651">
            <v>48900524</v>
          </cell>
          <cell r="T651">
            <v>3.9511393160013975</v>
          </cell>
          <cell r="V651">
            <v>2697573</v>
          </cell>
          <cell r="X651">
            <v>-807811.11</v>
          </cell>
          <cell r="Z651">
            <v>-80</v>
          </cell>
          <cell r="AB651">
            <v>-646248.88799999992</v>
          </cell>
          <cell r="AD651">
            <v>50144037.002000004</v>
          </cell>
          <cell r="AF651">
            <v>3.9511393160013975</v>
          </cell>
          <cell r="AH651">
            <v>2665508</v>
          </cell>
          <cell r="AJ651">
            <v>-815269.68999999983</v>
          </cell>
          <cell r="AL651">
            <v>-80</v>
          </cell>
          <cell r="AN651">
            <v>-652215.75199999986</v>
          </cell>
          <cell r="AP651">
            <v>51342059.56000001</v>
          </cell>
        </row>
        <row r="652">
          <cell r="A652" t="str">
            <v>36500Idaho</v>
          </cell>
          <cell r="B652" t="str">
            <v>Idaho</v>
          </cell>
          <cell r="C652" t="str">
            <v>Idaho</v>
          </cell>
          <cell r="D652">
            <v>365</v>
          </cell>
          <cell r="E652">
            <v>365</v>
          </cell>
          <cell r="F652" t="str">
            <v>Overhead Conductors and Devices</v>
          </cell>
          <cell r="H652">
            <v>34559097.719999999</v>
          </cell>
          <cell r="J652">
            <v>-454260.7699999999</v>
          </cell>
          <cell r="L652">
            <v>34104836.949999996</v>
          </cell>
          <cell r="N652">
            <v>-458541.14000000013</v>
          </cell>
          <cell r="P652">
            <v>33646295.809999995</v>
          </cell>
          <cell r="R652">
            <v>17615868</v>
          </cell>
          <cell r="T652">
            <v>3.0123730702415088</v>
          </cell>
          <cell r="V652">
            <v>1034207</v>
          </cell>
          <cell r="X652">
            <v>-454260.7699999999</v>
          </cell>
          <cell r="Z652">
            <v>-30</v>
          </cell>
          <cell r="AB652">
            <v>-136278.23099999997</v>
          </cell>
          <cell r="AD652">
            <v>18059535.999000002</v>
          </cell>
          <cell r="AF652">
            <v>3.0123730702415088</v>
          </cell>
          <cell r="AH652">
            <v>1020458</v>
          </cell>
          <cell r="AJ652">
            <v>-458541.14000000013</v>
          </cell>
          <cell r="AL652">
            <v>-30</v>
          </cell>
          <cell r="AN652">
            <v>-137562.34200000003</v>
          </cell>
          <cell r="AP652">
            <v>18483890.517000001</v>
          </cell>
        </row>
        <row r="653">
          <cell r="A653" t="str">
            <v>36600Idaho</v>
          </cell>
          <cell r="B653" t="str">
            <v>Idaho</v>
          </cell>
          <cell r="C653" t="str">
            <v>Idaho</v>
          </cell>
          <cell r="D653">
            <v>366</v>
          </cell>
          <cell r="E653">
            <v>366</v>
          </cell>
          <cell r="F653" t="str">
            <v>Underground Conduit</v>
          </cell>
          <cell r="H653">
            <v>7887911.9299999997</v>
          </cell>
          <cell r="J653">
            <v>-25513.390000000007</v>
          </cell>
          <cell r="L653">
            <v>7862398.54</v>
          </cell>
          <cell r="N653">
            <v>-26782.3</v>
          </cell>
          <cell r="P653">
            <v>7835616.2400000002</v>
          </cell>
          <cell r="R653">
            <v>2149995</v>
          </cell>
          <cell r="T653">
            <v>2.6077778880216163</v>
          </cell>
          <cell r="V653">
            <v>205367</v>
          </cell>
          <cell r="X653">
            <v>-25513.390000000007</v>
          </cell>
          <cell r="Z653">
            <v>-40</v>
          </cell>
          <cell r="AB653">
            <v>-10205.356000000003</v>
          </cell>
          <cell r="AD653">
            <v>2319643.2539999997</v>
          </cell>
          <cell r="AF653">
            <v>2.6077778880216163</v>
          </cell>
          <cell r="AH653">
            <v>204685</v>
          </cell>
          <cell r="AJ653">
            <v>-26782.3</v>
          </cell>
          <cell r="AL653">
            <v>-40</v>
          </cell>
          <cell r="AN653">
            <v>-10712.92</v>
          </cell>
          <cell r="AP653">
            <v>2486833.034</v>
          </cell>
        </row>
        <row r="654">
          <cell r="A654" t="str">
            <v>36700Idaho</v>
          </cell>
          <cell r="B654" t="str">
            <v>Idaho</v>
          </cell>
          <cell r="C654" t="str">
            <v>Idaho</v>
          </cell>
          <cell r="D654">
            <v>367</v>
          </cell>
          <cell r="E654">
            <v>367</v>
          </cell>
          <cell r="F654" t="str">
            <v>Underground Conductors and Devices</v>
          </cell>
          <cell r="H654">
            <v>24598549.670000002</v>
          </cell>
          <cell r="J654">
            <v>-116565.03</v>
          </cell>
          <cell r="L654">
            <v>24481984.640000001</v>
          </cell>
          <cell r="N654">
            <v>-123187.44999999998</v>
          </cell>
          <cell r="P654">
            <v>24358797.190000001</v>
          </cell>
          <cell r="R654">
            <v>7061265</v>
          </cell>
          <cell r="T654">
            <v>2.4422863965609589</v>
          </cell>
          <cell r="V654">
            <v>599344</v>
          </cell>
          <cell r="X654">
            <v>-116565.03</v>
          </cell>
          <cell r="Z654">
            <v>-15</v>
          </cell>
          <cell r="AB654">
            <v>-17484.754499999999</v>
          </cell>
          <cell r="AD654">
            <v>7526559.2154999999</v>
          </cell>
          <cell r="AF654">
            <v>2.4422863965609589</v>
          </cell>
          <cell r="AH654">
            <v>596416</v>
          </cell>
          <cell r="AJ654">
            <v>-123187.44999999998</v>
          </cell>
          <cell r="AL654">
            <v>-15</v>
          </cell>
          <cell r="AN654">
            <v>-18478.117499999997</v>
          </cell>
          <cell r="AP654">
            <v>7981309.648</v>
          </cell>
        </row>
        <row r="655">
          <cell r="A655" t="str">
            <v>36800Idaho</v>
          </cell>
          <cell r="B655" t="str">
            <v>Idaho</v>
          </cell>
          <cell r="C655" t="str">
            <v>Idaho</v>
          </cell>
          <cell r="D655">
            <v>368</v>
          </cell>
          <cell r="E655">
            <v>368</v>
          </cell>
          <cell r="F655" t="str">
            <v>Line Transformers</v>
          </cell>
          <cell r="H655">
            <v>69825543.019999996</v>
          </cell>
          <cell r="J655">
            <v>-895669.44</v>
          </cell>
          <cell r="L655">
            <v>68929873.579999998</v>
          </cell>
          <cell r="N655">
            <v>-905383.94000000006</v>
          </cell>
          <cell r="P655">
            <v>68024489.640000001</v>
          </cell>
          <cell r="R655">
            <v>18661692</v>
          </cell>
          <cell r="T655">
            <v>2.8853911376151422</v>
          </cell>
          <cell r="V655">
            <v>2001818</v>
          </cell>
          <cell r="X655">
            <v>-895669.44</v>
          </cell>
          <cell r="Z655">
            <v>-5</v>
          </cell>
          <cell r="AB655">
            <v>-44783.471999999994</v>
          </cell>
          <cell r="AD655">
            <v>19723057.088</v>
          </cell>
          <cell r="AF655">
            <v>2.8853911376151422</v>
          </cell>
          <cell r="AH655">
            <v>1975835</v>
          </cell>
          <cell r="AJ655">
            <v>-905383.94000000006</v>
          </cell>
          <cell r="AL655">
            <v>-5</v>
          </cell>
          <cell r="AN655">
            <v>-45269.197</v>
          </cell>
          <cell r="AP655">
            <v>20748238.950999998</v>
          </cell>
        </row>
        <row r="656">
          <cell r="A656" t="str">
            <v>36900Idaho</v>
          </cell>
          <cell r="B656" t="str">
            <v>Idaho</v>
          </cell>
          <cell r="C656" t="str">
            <v>Idaho</v>
          </cell>
          <cell r="D656">
            <v>369</v>
          </cell>
          <cell r="E656">
            <v>369</v>
          </cell>
          <cell r="F656" t="str">
            <v>Services</v>
          </cell>
          <cell r="H656">
            <v>30457923.969999999</v>
          </cell>
          <cell r="J656">
            <v>0</v>
          </cell>
          <cell r="L656">
            <v>30457923.969999999</v>
          </cell>
          <cell r="N656">
            <v>0</v>
          </cell>
          <cell r="P656">
            <v>30457923.969999999</v>
          </cell>
          <cell r="R656">
            <v>7747154</v>
          </cell>
          <cell r="T656">
            <v>1.8259301984447318</v>
          </cell>
          <cell r="V656">
            <v>556140</v>
          </cell>
          <cell r="X656">
            <v>0</v>
          </cell>
          <cell r="Z656">
            <v>-25</v>
          </cell>
          <cell r="AB656">
            <v>0</v>
          </cell>
          <cell r="AD656">
            <v>8303294</v>
          </cell>
          <cell r="AF656">
            <v>1.8259301984447318</v>
          </cell>
          <cell r="AH656">
            <v>556140</v>
          </cell>
          <cell r="AJ656">
            <v>0</v>
          </cell>
          <cell r="AL656">
            <v>-25</v>
          </cell>
          <cell r="AN656">
            <v>0</v>
          </cell>
          <cell r="AP656">
            <v>8859434</v>
          </cell>
        </row>
        <row r="657">
          <cell r="A657" t="str">
            <v>37000Idaho</v>
          </cell>
          <cell r="B657" t="str">
            <v>Idaho</v>
          </cell>
          <cell r="C657" t="str">
            <v>Idaho</v>
          </cell>
          <cell r="D657">
            <v>370</v>
          </cell>
          <cell r="E657">
            <v>370</v>
          </cell>
          <cell r="F657" t="str">
            <v>Meters</v>
          </cell>
          <cell r="H657">
            <v>13315346.99</v>
          </cell>
          <cell r="J657">
            <v>-1106970.9100000001</v>
          </cell>
          <cell r="L657">
            <v>12208376.08</v>
          </cell>
          <cell r="N657">
            <v>-874386.27</v>
          </cell>
          <cell r="P657">
            <v>11333989.810000001</v>
          </cell>
          <cell r="R657">
            <v>7704248</v>
          </cell>
          <cell r="T657">
            <v>3.6380750715264574</v>
          </cell>
          <cell r="V657">
            <v>464286</v>
          </cell>
          <cell r="X657">
            <v>-1106970.9100000001</v>
          </cell>
          <cell r="Z657">
            <v>-3</v>
          </cell>
          <cell r="AB657">
            <v>-33209.127300000007</v>
          </cell>
          <cell r="AD657">
            <v>7028353.9627</v>
          </cell>
          <cell r="AF657">
            <v>3.6380750715264574</v>
          </cell>
          <cell r="AH657">
            <v>428244</v>
          </cell>
          <cell r="AJ657">
            <v>-874386.27</v>
          </cell>
          <cell r="AL657">
            <v>-3</v>
          </cell>
          <cell r="AN657">
            <v>-26231.588100000001</v>
          </cell>
          <cell r="AP657">
            <v>6555980.1046000002</v>
          </cell>
        </row>
        <row r="658">
          <cell r="A658" t="str">
            <v>37100Idaho</v>
          </cell>
          <cell r="B658" t="str">
            <v>Idaho</v>
          </cell>
          <cell r="C658" t="str">
            <v>Idaho</v>
          </cell>
          <cell r="D658">
            <v>371</v>
          </cell>
          <cell r="E658">
            <v>371</v>
          </cell>
          <cell r="F658" t="str">
            <v>Installations on Customer Premises</v>
          </cell>
          <cell r="H658">
            <v>169110.18</v>
          </cell>
          <cell r="J658">
            <v>-6289.75</v>
          </cell>
          <cell r="L658">
            <v>162820.43</v>
          </cell>
          <cell r="N658">
            <v>-6254.6699999999992</v>
          </cell>
          <cell r="P658">
            <v>156565.75999999998</v>
          </cell>
          <cell r="R658">
            <v>82913</v>
          </cell>
          <cell r="T658">
            <v>4.799905454765085</v>
          </cell>
          <cell r="V658">
            <v>7966</v>
          </cell>
          <cell r="X658">
            <v>-6289.75</v>
          </cell>
          <cell r="Z658">
            <v>-45</v>
          </cell>
          <cell r="AB658">
            <v>-2830.3874999999998</v>
          </cell>
          <cell r="AD658">
            <v>81758.862500000003</v>
          </cell>
          <cell r="AF658">
            <v>4.799905454765085</v>
          </cell>
          <cell r="AH658">
            <v>7665</v>
          </cell>
          <cell r="AJ658">
            <v>-6254.6699999999992</v>
          </cell>
          <cell r="AL658">
            <v>-45</v>
          </cell>
          <cell r="AN658">
            <v>-2814.6014999999998</v>
          </cell>
          <cell r="AP658">
            <v>80354.591</v>
          </cell>
        </row>
        <row r="659">
          <cell r="A659" t="str">
            <v>37300Idaho</v>
          </cell>
          <cell r="B659" t="str">
            <v>Idaho</v>
          </cell>
          <cell r="C659" t="str">
            <v>Idaho</v>
          </cell>
          <cell r="D659">
            <v>373</v>
          </cell>
          <cell r="E659">
            <v>373</v>
          </cell>
          <cell r="F659" t="str">
            <v>Street Lighting and Signal Systems</v>
          </cell>
          <cell r="H659">
            <v>618578.57999999996</v>
          </cell>
          <cell r="J659">
            <v>-16270.509999999998</v>
          </cell>
          <cell r="L659">
            <v>602308.06999999995</v>
          </cell>
          <cell r="N659">
            <v>-16637.259999999998</v>
          </cell>
          <cell r="P659">
            <v>585670.80999999994</v>
          </cell>
          <cell r="R659">
            <v>254528</v>
          </cell>
          <cell r="T659">
            <v>3.0555198447317591</v>
          </cell>
          <cell r="V659">
            <v>18652</v>
          </cell>
          <cell r="X659">
            <v>-16270.509999999998</v>
          </cell>
          <cell r="Z659">
            <v>-20</v>
          </cell>
          <cell r="AB659">
            <v>-3254.1019999999994</v>
          </cell>
          <cell r="AD659">
            <v>253655.38799999998</v>
          </cell>
          <cell r="AF659">
            <v>3.0555198447317591</v>
          </cell>
          <cell r="AH659">
            <v>18149</v>
          </cell>
          <cell r="AJ659">
            <v>-16637.259999999998</v>
          </cell>
          <cell r="AL659">
            <v>-20</v>
          </cell>
          <cell r="AN659">
            <v>-3327.4519999999993</v>
          </cell>
          <cell r="AP659">
            <v>251839.67599999998</v>
          </cell>
        </row>
        <row r="660">
          <cell r="F660" t="str">
            <v>TOTAL IDAHO - DISTRIBUTION</v>
          </cell>
          <cell r="H660">
            <v>282034462.50999993</v>
          </cell>
          <cell r="J660">
            <v>-3661022.4299999997</v>
          </cell>
          <cell r="L660">
            <v>278373440.07999998</v>
          </cell>
          <cell r="N660">
            <v>-3466141.6799999997</v>
          </cell>
          <cell r="P660">
            <v>274907298.39999998</v>
          </cell>
          <cell r="R660">
            <v>119172267</v>
          </cell>
          <cell r="V660">
            <v>8233017</v>
          </cell>
          <cell r="X660">
            <v>-3661022.4299999997</v>
          </cell>
          <cell r="AB660">
            <v>-915513.85129999998</v>
          </cell>
          <cell r="AD660">
            <v>122828747.71869998</v>
          </cell>
          <cell r="AH660">
            <v>8115765</v>
          </cell>
          <cell r="AJ660">
            <v>-3466141.6799999997</v>
          </cell>
          <cell r="AN660">
            <v>-918445.5941000001</v>
          </cell>
          <cell r="AP660">
            <v>126559925.44460002</v>
          </cell>
        </row>
        <row r="662">
          <cell r="E662" t="str">
            <v>TOTAL DISTRIBUTION PLANT</v>
          </cell>
          <cell r="H662">
            <v>5639593821.1000023</v>
          </cell>
          <cell r="J662">
            <v>-63066953.82</v>
          </cell>
          <cell r="L662">
            <v>5576526867.2800007</v>
          </cell>
          <cell r="N662">
            <v>-56443377.260000005</v>
          </cell>
          <cell r="P662">
            <v>5520083490.0200014</v>
          </cell>
          <cell r="R662">
            <v>2159963657</v>
          </cell>
          <cell r="V662">
            <v>156836657</v>
          </cell>
          <cell r="X662">
            <v>-63066953.82</v>
          </cell>
          <cell r="AB662">
            <v>-17792254.871600002</v>
          </cell>
          <cell r="AD662">
            <v>2235941105.3084011</v>
          </cell>
          <cell r="AH662">
            <v>154995092</v>
          </cell>
          <cell r="AJ662">
            <v>-56443377.260000005</v>
          </cell>
          <cell r="AN662">
            <v>-17890186.253800005</v>
          </cell>
          <cell r="AP662">
            <v>2316602633.7946005</v>
          </cell>
        </row>
        <row r="665">
          <cell r="E665" t="str">
            <v>GENERAL PLANT</v>
          </cell>
        </row>
        <row r="667">
          <cell r="F667" t="str">
            <v>OREGON - GENERAL</v>
          </cell>
        </row>
        <row r="668">
          <cell r="A668" t="str">
            <v>39000Oregon</v>
          </cell>
          <cell r="B668" t="str">
            <v>Oregon</v>
          </cell>
          <cell r="C668" t="str">
            <v>Oregon</v>
          </cell>
          <cell r="D668">
            <v>390</v>
          </cell>
          <cell r="E668">
            <v>390</v>
          </cell>
          <cell r="F668" t="str">
            <v>Structures and Improvements</v>
          </cell>
          <cell r="H668">
            <v>73351600.510000005</v>
          </cell>
          <cell r="J668">
            <v>-521891.11999999988</v>
          </cell>
          <cell r="L668">
            <v>72829709.390000001</v>
          </cell>
          <cell r="N668">
            <v>-531686.21</v>
          </cell>
          <cell r="P668">
            <v>72298023.180000007</v>
          </cell>
          <cell r="R668">
            <v>14715408</v>
          </cell>
          <cell r="T668">
            <v>2.2128641370603295</v>
          </cell>
          <cell r="V668">
            <v>1617397</v>
          </cell>
          <cell r="X668">
            <v>-521891.11999999988</v>
          </cell>
          <cell r="Z668">
            <v>-10</v>
          </cell>
          <cell r="AB668">
            <v>-52189.111999999994</v>
          </cell>
          <cell r="AD668">
            <v>15758724.768000001</v>
          </cell>
          <cell r="AF668">
            <v>2.2128641370603295</v>
          </cell>
          <cell r="AH668">
            <v>1605740</v>
          </cell>
          <cell r="AJ668">
            <v>-531686.21</v>
          </cell>
          <cell r="AL668">
            <v>-10</v>
          </cell>
          <cell r="AN668">
            <v>-53168.620999999999</v>
          </cell>
          <cell r="AP668">
            <v>16779609.936999999</v>
          </cell>
        </row>
        <row r="669">
          <cell r="A669" t="str">
            <v>39201Oregon</v>
          </cell>
          <cell r="B669" t="str">
            <v>Oregon</v>
          </cell>
          <cell r="C669" t="str">
            <v>Oregon</v>
          </cell>
          <cell r="D669">
            <v>392.01</v>
          </cell>
          <cell r="E669">
            <v>392.01</v>
          </cell>
          <cell r="F669" t="str">
            <v>Transportation Equipment - Light Trucks and Vans</v>
          </cell>
          <cell r="H669">
            <v>11309407.76</v>
          </cell>
          <cell r="J669">
            <v>-865929.22999999986</v>
          </cell>
          <cell r="L669">
            <v>10443478.529999999</v>
          </cell>
          <cell r="N669">
            <v>-899525.05</v>
          </cell>
          <cell r="P669">
            <v>9543953.4799999986</v>
          </cell>
          <cell r="R669">
            <v>4261815</v>
          </cell>
          <cell r="T669">
            <v>7.6251295584541134</v>
          </cell>
          <cell r="V669">
            <v>829343</v>
          </cell>
          <cell r="X669">
            <v>-865929.22999999986</v>
          </cell>
          <cell r="Z669">
            <v>10</v>
          </cell>
          <cell r="AB669">
            <v>86592.922999999995</v>
          </cell>
          <cell r="AD669">
            <v>4311821.6930000009</v>
          </cell>
          <cell r="AF669">
            <v>7.6251295584541134</v>
          </cell>
          <cell r="AH669">
            <v>762034</v>
          </cell>
          <cell r="AJ669">
            <v>-899525.05</v>
          </cell>
          <cell r="AL669">
            <v>10</v>
          </cell>
          <cell r="AN669">
            <v>89952.505000000005</v>
          </cell>
          <cell r="AP669">
            <v>4264283.148000001</v>
          </cell>
        </row>
        <row r="670">
          <cell r="A670" t="str">
            <v>39205Oregon</v>
          </cell>
          <cell r="B670" t="str">
            <v>Oregon</v>
          </cell>
          <cell r="C670" t="str">
            <v>Oregon</v>
          </cell>
          <cell r="D670">
            <v>392.05</v>
          </cell>
          <cell r="E670">
            <v>392.05</v>
          </cell>
          <cell r="F670" t="str">
            <v>Transportation Equipment - Medium Trucks</v>
          </cell>
          <cell r="H670">
            <v>10847610.24</v>
          </cell>
          <cell r="J670">
            <v>-545404.56000000029</v>
          </cell>
          <cell r="L670">
            <v>10302205.68</v>
          </cell>
          <cell r="N670">
            <v>-540218.33999999985</v>
          </cell>
          <cell r="P670">
            <v>9761987.3399999999</v>
          </cell>
          <cell r="R670">
            <v>4264475</v>
          </cell>
          <cell r="T670">
            <v>5.0511041420662437</v>
          </cell>
          <cell r="V670">
            <v>534150</v>
          </cell>
          <cell r="X670">
            <v>-545404.56000000029</v>
          </cell>
          <cell r="Z670">
            <v>10</v>
          </cell>
          <cell r="AB670">
            <v>54540.456000000035</v>
          </cell>
          <cell r="AD670">
            <v>4307760.8959999997</v>
          </cell>
          <cell r="AF670">
            <v>5.0511041420662437</v>
          </cell>
          <cell r="AH670">
            <v>506732</v>
          </cell>
          <cell r="AJ670">
            <v>-540218.33999999985</v>
          </cell>
          <cell r="AL670">
            <v>10</v>
          </cell>
          <cell r="AN670">
            <v>54021.833999999988</v>
          </cell>
          <cell r="AP670">
            <v>4328296.3899999997</v>
          </cell>
        </row>
        <row r="671">
          <cell r="A671" t="str">
            <v>39209Oregon</v>
          </cell>
          <cell r="B671" t="str">
            <v>Oregon</v>
          </cell>
          <cell r="C671" t="str">
            <v>Oregon</v>
          </cell>
          <cell r="D671">
            <v>392.09</v>
          </cell>
          <cell r="E671">
            <v>392.09</v>
          </cell>
          <cell r="F671" t="str">
            <v>Transportation Equipment - Trailers</v>
          </cell>
          <cell r="H671">
            <v>3429180.7</v>
          </cell>
          <cell r="J671">
            <v>-48785.400000000009</v>
          </cell>
          <cell r="L671">
            <v>3380395.3000000003</v>
          </cell>
          <cell r="N671">
            <v>-52664.21</v>
          </cell>
          <cell r="P671">
            <v>3327731.0900000003</v>
          </cell>
          <cell r="R671">
            <v>818188</v>
          </cell>
          <cell r="T671">
            <v>2.4524502195796849</v>
          </cell>
          <cell r="V671">
            <v>83501</v>
          </cell>
          <cell r="X671">
            <v>-48785.400000000009</v>
          </cell>
          <cell r="Z671">
            <v>15</v>
          </cell>
          <cell r="AB671">
            <v>7317.8100000000013</v>
          </cell>
          <cell r="AD671">
            <v>860221.41</v>
          </cell>
          <cell r="AF671">
            <v>2.4524502195796849</v>
          </cell>
          <cell r="AH671">
            <v>82257</v>
          </cell>
          <cell r="AJ671">
            <v>-52664.21</v>
          </cell>
          <cell r="AL671">
            <v>15</v>
          </cell>
          <cell r="AN671">
            <v>7899.6315000000004</v>
          </cell>
          <cell r="AP671">
            <v>897713.83150000009</v>
          </cell>
        </row>
        <row r="672">
          <cell r="A672" t="str">
            <v>39603Oregon</v>
          </cell>
          <cell r="B672" t="str">
            <v>Oregon</v>
          </cell>
          <cell r="C672" t="str">
            <v>Oregon</v>
          </cell>
          <cell r="D672">
            <v>396.03</v>
          </cell>
          <cell r="E672">
            <v>396.03</v>
          </cell>
          <cell r="F672" t="str">
            <v>Light Power Operated Equipment</v>
          </cell>
          <cell r="H672">
            <v>7861988.6600000001</v>
          </cell>
          <cell r="J672">
            <v>-945439.93000000017</v>
          </cell>
          <cell r="L672">
            <v>6916548.7300000004</v>
          </cell>
          <cell r="N672">
            <v>-751248.93</v>
          </cell>
          <cell r="P672">
            <v>6165299.8000000007</v>
          </cell>
          <cell r="R672">
            <v>2395766</v>
          </cell>
          <cell r="T672">
            <v>9.7067622610240765</v>
          </cell>
          <cell r="V672">
            <v>717259</v>
          </cell>
          <cell r="X672">
            <v>-945439.93000000017</v>
          </cell>
          <cell r="Z672">
            <v>15</v>
          </cell>
          <cell r="AB672">
            <v>141815.98950000003</v>
          </cell>
          <cell r="AD672">
            <v>2309401.0595</v>
          </cell>
          <cell r="AF672">
            <v>9.7067622610240765</v>
          </cell>
          <cell r="AH672">
            <v>634912</v>
          </cell>
          <cell r="AJ672">
            <v>-751248.93</v>
          </cell>
          <cell r="AL672">
            <v>15</v>
          </cell>
          <cell r="AN672">
            <v>112687.33950000002</v>
          </cell>
          <cell r="AP672">
            <v>2305751.469</v>
          </cell>
        </row>
        <row r="673">
          <cell r="A673" t="str">
            <v>39607Oregon</v>
          </cell>
          <cell r="B673" t="str">
            <v>Oregon</v>
          </cell>
          <cell r="C673" t="str">
            <v>Oregon</v>
          </cell>
          <cell r="D673">
            <v>396.07</v>
          </cell>
          <cell r="E673">
            <v>396.07</v>
          </cell>
          <cell r="F673" t="str">
            <v>Heavy Power Operated Equipment</v>
          </cell>
          <cell r="H673">
            <v>28086567.010000002</v>
          </cell>
          <cell r="J673">
            <v>-1485781</v>
          </cell>
          <cell r="L673">
            <v>26600786.010000002</v>
          </cell>
          <cell r="N673">
            <v>-1533782.3699999999</v>
          </cell>
          <cell r="P673">
            <v>25067003.640000001</v>
          </cell>
          <cell r="R673">
            <v>7000292</v>
          </cell>
          <cell r="T673">
            <v>5.3912563839152963</v>
          </cell>
          <cell r="V673">
            <v>1474168</v>
          </cell>
          <cell r="X673">
            <v>-1485781</v>
          </cell>
          <cell r="Z673">
            <v>20</v>
          </cell>
          <cell r="AB673">
            <v>297156.2</v>
          </cell>
          <cell r="AD673">
            <v>7285835.2000000002</v>
          </cell>
          <cell r="AF673">
            <v>5.3912563839152963</v>
          </cell>
          <cell r="AH673">
            <v>1392772</v>
          </cell>
          <cell r="AJ673">
            <v>-1533782.3699999999</v>
          </cell>
          <cell r="AL673">
            <v>20</v>
          </cell>
          <cell r="AN673">
            <v>306756.47399999999</v>
          </cell>
          <cell r="AP673">
            <v>7451581.3039999995</v>
          </cell>
        </row>
        <row r="674">
          <cell r="F674" t="str">
            <v>TOTAL OREGON - GENERAL</v>
          </cell>
          <cell r="H674">
            <v>134886354.88</v>
          </cell>
          <cell r="J674">
            <v>-4413231.24</v>
          </cell>
          <cell r="L674">
            <v>130473123.64</v>
          </cell>
          <cell r="N674">
            <v>-4309125.1099999994</v>
          </cell>
          <cell r="P674">
            <v>126163998.53000002</v>
          </cell>
          <cell r="R674">
            <v>33455944</v>
          </cell>
          <cell r="V674">
            <v>5255818</v>
          </cell>
          <cell r="X674">
            <v>-4413231.24</v>
          </cell>
          <cell r="AB674">
            <v>535234.26650000014</v>
          </cell>
          <cell r="AD674">
            <v>34833765.026500002</v>
          </cell>
          <cell r="AH674">
            <v>4984447</v>
          </cell>
          <cell r="AJ674">
            <v>-4309125.1099999994</v>
          </cell>
          <cell r="AN674">
            <v>518149.163</v>
          </cell>
          <cell r="AP674">
            <v>36027236.079500005</v>
          </cell>
        </row>
        <row r="676">
          <cell r="F676" t="str">
            <v>AZ, CO, MT, ETC. - GENERAL</v>
          </cell>
        </row>
        <row r="677">
          <cell r="A677" t="str">
            <v>39000AZCOMT</v>
          </cell>
          <cell r="B677" t="str">
            <v>AZCOMT</v>
          </cell>
          <cell r="C677" t="str">
            <v>AZCOMT</v>
          </cell>
          <cell r="D677">
            <v>390</v>
          </cell>
          <cell r="E677">
            <v>390</v>
          </cell>
          <cell r="F677" t="str">
            <v>Structures and Improvements</v>
          </cell>
          <cell r="H677">
            <v>383797.68</v>
          </cell>
          <cell r="J677">
            <v>-4734.58</v>
          </cell>
          <cell r="L677">
            <v>379063.1</v>
          </cell>
          <cell r="N677">
            <v>-4972.09</v>
          </cell>
          <cell r="P677">
            <v>374091.00999999995</v>
          </cell>
          <cell r="R677">
            <v>195161</v>
          </cell>
          <cell r="T677">
            <v>2.2128641370603295</v>
          </cell>
          <cell r="V677">
            <v>8441</v>
          </cell>
          <cell r="X677">
            <v>-4734.58</v>
          </cell>
          <cell r="Z677">
            <v>0</v>
          </cell>
          <cell r="AB677">
            <v>0</v>
          </cell>
          <cell r="AD677">
            <v>198867.42</v>
          </cell>
          <cell r="AF677">
            <v>2.2128641370603295</v>
          </cell>
          <cell r="AH677">
            <v>8333</v>
          </cell>
          <cell r="AJ677">
            <v>-4972.09</v>
          </cell>
          <cell r="AL677">
            <v>0</v>
          </cell>
          <cell r="AN677">
            <v>0</v>
          </cell>
          <cell r="AP677">
            <v>202228.33000000002</v>
          </cell>
        </row>
        <row r="678">
          <cell r="A678" t="str">
            <v>39201AZCOMT</v>
          </cell>
          <cell r="B678" t="str">
            <v>AZCOMT</v>
          </cell>
          <cell r="C678" t="str">
            <v>AZCOMT</v>
          </cell>
          <cell r="D678">
            <v>392.01</v>
          </cell>
          <cell r="E678">
            <v>392.01</v>
          </cell>
          <cell r="F678" t="str">
            <v>Transportation Equipment - Light Trucks and Vans</v>
          </cell>
          <cell r="H678">
            <v>581852</v>
          </cell>
          <cell r="J678">
            <v>-77548.089999999982</v>
          </cell>
          <cell r="L678">
            <v>504303.91000000003</v>
          </cell>
          <cell r="N678">
            <v>-45117.910000000011</v>
          </cell>
          <cell r="P678">
            <v>459186</v>
          </cell>
          <cell r="R678">
            <v>253279</v>
          </cell>
          <cell r="T678">
            <v>7.6251295584541134</v>
          </cell>
          <cell r="V678">
            <v>41410</v>
          </cell>
          <cell r="X678">
            <v>-77548.089999999982</v>
          </cell>
          <cell r="Z678">
            <v>0</v>
          </cell>
          <cell r="AB678">
            <v>0</v>
          </cell>
          <cell r="AD678">
            <v>217140.91000000003</v>
          </cell>
          <cell r="AF678">
            <v>7.6251295584541134</v>
          </cell>
          <cell r="AH678">
            <v>36734</v>
          </cell>
          <cell r="AJ678">
            <v>-45117.910000000011</v>
          </cell>
          <cell r="AL678">
            <v>0</v>
          </cell>
          <cell r="AN678">
            <v>0</v>
          </cell>
          <cell r="AP678">
            <v>208757.00000000003</v>
          </cell>
        </row>
        <row r="679">
          <cell r="A679" t="str">
            <v>39205AZCOMT</v>
          </cell>
          <cell r="B679" t="str">
            <v>AZCOMT</v>
          </cell>
          <cell r="C679" t="str">
            <v>AZCOMT</v>
          </cell>
          <cell r="D679">
            <v>392.05</v>
          </cell>
          <cell r="E679">
            <v>392.05</v>
          </cell>
          <cell r="F679" t="str">
            <v>Transportation Equipment - Medium Trucks</v>
          </cell>
          <cell r="H679">
            <v>292979.93</v>
          </cell>
          <cell r="J679">
            <v>-19850.62</v>
          </cell>
          <cell r="L679">
            <v>273129.31</v>
          </cell>
          <cell r="N679">
            <v>-17779.900000000001</v>
          </cell>
          <cell r="P679">
            <v>255349.41</v>
          </cell>
          <cell r="R679">
            <v>137848</v>
          </cell>
          <cell r="T679">
            <v>5.0511041420662437</v>
          </cell>
          <cell r="V679">
            <v>14297</v>
          </cell>
          <cell r="X679">
            <v>-19850.62</v>
          </cell>
          <cell r="Z679">
            <v>15</v>
          </cell>
          <cell r="AB679">
            <v>2977.5929999999998</v>
          </cell>
          <cell r="AD679">
            <v>135271.973</v>
          </cell>
          <cell r="AF679">
            <v>5.0511041420662437</v>
          </cell>
          <cell r="AH679">
            <v>13347</v>
          </cell>
          <cell r="AJ679">
            <v>-17779.900000000001</v>
          </cell>
          <cell r="AL679">
            <v>15</v>
          </cell>
          <cell r="AN679">
            <v>2666.9850000000001</v>
          </cell>
          <cell r="AP679">
            <v>133506.05799999999</v>
          </cell>
        </row>
        <row r="680">
          <cell r="A680" t="str">
            <v>39209AZCOMT</v>
          </cell>
          <cell r="B680" t="str">
            <v>AZCOMT</v>
          </cell>
          <cell r="C680" t="str">
            <v>AZCOMT</v>
          </cell>
          <cell r="D680">
            <v>392.09</v>
          </cell>
          <cell r="E680">
            <v>392.09</v>
          </cell>
          <cell r="F680" t="str">
            <v>Transportation Equipment - Trailers</v>
          </cell>
          <cell r="H680">
            <v>8560.4599999999991</v>
          </cell>
          <cell r="J680">
            <v>-349.35999999999996</v>
          </cell>
          <cell r="L680">
            <v>8211.0999999999985</v>
          </cell>
          <cell r="N680">
            <v>-366.84</v>
          </cell>
          <cell r="P680">
            <v>7844.2599999999984</v>
          </cell>
          <cell r="R680">
            <v>5530</v>
          </cell>
          <cell r="T680">
            <v>2.4524502195796849</v>
          </cell>
          <cell r="V680">
            <v>206</v>
          </cell>
          <cell r="X680">
            <v>-349.35999999999996</v>
          </cell>
          <cell r="Z680">
            <v>0</v>
          </cell>
          <cell r="AB680">
            <v>0</v>
          </cell>
          <cell r="AD680">
            <v>5386.64</v>
          </cell>
          <cell r="AF680">
            <v>2.4524502195796849</v>
          </cell>
          <cell r="AH680">
            <v>197</v>
          </cell>
          <cell r="AJ680">
            <v>-366.84</v>
          </cell>
          <cell r="AL680">
            <v>0</v>
          </cell>
          <cell r="AN680">
            <v>0</v>
          </cell>
          <cell r="AP680">
            <v>5216.8</v>
          </cell>
        </row>
        <row r="681">
          <cell r="A681" t="str">
            <v>39607AZCOMT</v>
          </cell>
          <cell r="B681" t="str">
            <v>AZCOMT</v>
          </cell>
          <cell r="C681" t="str">
            <v>AZCOMT</v>
          </cell>
          <cell r="D681">
            <v>396.07</v>
          </cell>
          <cell r="E681">
            <v>396.07</v>
          </cell>
          <cell r="F681" t="str">
            <v>Heavy Power Operated Equipment</v>
          </cell>
          <cell r="H681">
            <v>2448697.64</v>
          </cell>
          <cell r="J681">
            <v>-99147.129999999961</v>
          </cell>
          <cell r="L681">
            <v>2349550.5100000002</v>
          </cell>
          <cell r="N681">
            <v>-99488.769999999975</v>
          </cell>
          <cell r="P681">
            <v>2250061.7400000002</v>
          </cell>
          <cell r="R681">
            <v>1492183</v>
          </cell>
          <cell r="T681">
            <v>5.3912563839152963</v>
          </cell>
          <cell r="V681">
            <v>129343</v>
          </cell>
          <cell r="X681">
            <v>-99147.129999999961</v>
          </cell>
          <cell r="Z681">
            <v>-5</v>
          </cell>
          <cell r="AB681">
            <v>-4957.3564999999981</v>
          </cell>
          <cell r="AD681">
            <v>1517421.5135000001</v>
          </cell>
          <cell r="AF681">
            <v>5.3912563839152963</v>
          </cell>
          <cell r="AH681">
            <v>123988</v>
          </cell>
          <cell r="AJ681">
            <v>-99488.769999999975</v>
          </cell>
          <cell r="AL681">
            <v>-5</v>
          </cell>
          <cell r="AN681">
            <v>-4974.4384999999984</v>
          </cell>
          <cell r="AP681">
            <v>1536946.3050000002</v>
          </cell>
        </row>
        <row r="682">
          <cell r="F682" t="str">
            <v>TOTAL AZ, CO, MT, ETC. - GENERAL</v>
          </cell>
          <cell r="H682">
            <v>3715887.71</v>
          </cell>
          <cell r="J682">
            <v>-201629.77999999994</v>
          </cell>
          <cell r="L682">
            <v>3514257.9300000006</v>
          </cell>
          <cell r="N682">
            <v>-167725.51</v>
          </cell>
          <cell r="P682">
            <v>3346532.42</v>
          </cell>
          <cell r="R682">
            <v>2084001</v>
          </cell>
          <cell r="V682">
            <v>193697</v>
          </cell>
          <cell r="X682">
            <v>-201629.77999999994</v>
          </cell>
          <cell r="AB682">
            <v>-1979.7634999999982</v>
          </cell>
          <cell r="AD682">
            <v>2074088.4565000003</v>
          </cell>
          <cell r="AH682">
            <v>182599</v>
          </cell>
          <cell r="AJ682">
            <v>-167725.51</v>
          </cell>
          <cell r="AN682">
            <v>-2307.4534999999983</v>
          </cell>
          <cell r="AP682">
            <v>2086654.4930000002</v>
          </cell>
        </row>
        <row r="684">
          <cell r="F684" t="str">
            <v>WASHINGTON - GENERAL</v>
          </cell>
        </row>
        <row r="685">
          <cell r="A685" t="str">
            <v>39000Washington</v>
          </cell>
          <cell r="B685" t="str">
            <v>Washington</v>
          </cell>
          <cell r="C685" t="str">
            <v>Washington</v>
          </cell>
          <cell r="D685">
            <v>390</v>
          </cell>
          <cell r="E685">
            <v>390</v>
          </cell>
          <cell r="F685" t="str">
            <v>Structures and Improvements</v>
          </cell>
          <cell r="H685">
            <v>11089628.369999999</v>
          </cell>
          <cell r="J685">
            <v>-56881.239999999991</v>
          </cell>
          <cell r="L685">
            <v>11032747.129999999</v>
          </cell>
          <cell r="N685">
            <v>-63129.399999999987</v>
          </cell>
          <cell r="P685">
            <v>10969617.729999999</v>
          </cell>
          <cell r="R685">
            <v>4877421</v>
          </cell>
          <cell r="T685">
            <v>2.2128641370603295</v>
          </cell>
          <cell r="V685">
            <v>244769</v>
          </cell>
          <cell r="X685">
            <v>-56881.239999999991</v>
          </cell>
          <cell r="Z685">
            <v>-10</v>
          </cell>
          <cell r="AB685">
            <v>-5688.1239999999989</v>
          </cell>
          <cell r="AD685">
            <v>5059620.6359999999</v>
          </cell>
          <cell r="AF685">
            <v>2.2128641370603295</v>
          </cell>
          <cell r="AH685">
            <v>243441</v>
          </cell>
          <cell r="AJ685">
            <v>-63129.399999999987</v>
          </cell>
          <cell r="AL685">
            <v>-10</v>
          </cell>
          <cell r="AN685">
            <v>-6312.9399999999987</v>
          </cell>
          <cell r="AP685">
            <v>5233619.2959999992</v>
          </cell>
        </row>
        <row r="686">
          <cell r="A686" t="str">
            <v>39201Washington</v>
          </cell>
          <cell r="B686" t="str">
            <v>Washington</v>
          </cell>
          <cell r="C686" t="str">
            <v>Washington</v>
          </cell>
          <cell r="D686">
            <v>392.01</v>
          </cell>
          <cell r="E686">
            <v>392.01</v>
          </cell>
          <cell r="F686" t="str">
            <v>Transportation Equipment - Light Trucks and Vans</v>
          </cell>
          <cell r="H686">
            <v>2377341.77</v>
          </cell>
          <cell r="J686">
            <v>-155204.28</v>
          </cell>
          <cell r="L686">
            <v>2222137.4900000002</v>
          </cell>
          <cell r="N686">
            <v>-162485.31</v>
          </cell>
          <cell r="P686">
            <v>2059652.1800000002</v>
          </cell>
          <cell r="R686">
            <v>979759</v>
          </cell>
          <cell r="T686">
            <v>7.6251295584541134</v>
          </cell>
          <cell r="V686">
            <v>175358</v>
          </cell>
          <cell r="X686">
            <v>-155204.28</v>
          </cell>
          <cell r="Z686">
            <v>10</v>
          </cell>
          <cell r="AB686">
            <v>15520.428</v>
          </cell>
          <cell r="AD686">
            <v>1015433.1479999999</v>
          </cell>
          <cell r="AF686">
            <v>7.6251295584541134</v>
          </cell>
          <cell r="AH686">
            <v>163246</v>
          </cell>
          <cell r="AJ686">
            <v>-162485.31</v>
          </cell>
          <cell r="AL686">
            <v>10</v>
          </cell>
          <cell r="AN686">
            <v>16248.531000000001</v>
          </cell>
          <cell r="AP686">
            <v>1032442.3689999999</v>
          </cell>
        </row>
        <row r="687">
          <cell r="A687" t="str">
            <v>39205Washington</v>
          </cell>
          <cell r="B687" t="str">
            <v>Washington</v>
          </cell>
          <cell r="C687" t="str">
            <v>Washington</v>
          </cell>
          <cell r="D687">
            <v>392.05</v>
          </cell>
          <cell r="E687">
            <v>392.05</v>
          </cell>
          <cell r="F687" t="str">
            <v>Transportation Equipment - Medium Trucks</v>
          </cell>
          <cell r="H687">
            <v>4398208.25</v>
          </cell>
          <cell r="J687">
            <v>-158166.91</v>
          </cell>
          <cell r="L687">
            <v>4240041.34</v>
          </cell>
          <cell r="N687">
            <v>-172419.49000000002</v>
          </cell>
          <cell r="P687">
            <v>4067621.8499999996</v>
          </cell>
          <cell r="R687">
            <v>1544889</v>
          </cell>
          <cell r="T687">
            <v>5.0511041420662437</v>
          </cell>
          <cell r="V687">
            <v>218163</v>
          </cell>
          <cell r="X687">
            <v>-158166.91</v>
          </cell>
          <cell r="Z687">
            <v>10</v>
          </cell>
          <cell r="AB687">
            <v>15816.691000000001</v>
          </cell>
          <cell r="AD687">
            <v>1620701.7810000002</v>
          </cell>
          <cell r="AF687">
            <v>5.0511041420662437</v>
          </cell>
          <cell r="AH687">
            <v>209814</v>
          </cell>
          <cell r="AJ687">
            <v>-172419.49000000002</v>
          </cell>
          <cell r="AL687">
            <v>10</v>
          </cell>
          <cell r="AN687">
            <v>17241.949000000001</v>
          </cell>
          <cell r="AP687">
            <v>1675338.2400000002</v>
          </cell>
        </row>
        <row r="688">
          <cell r="A688" t="str">
            <v>39209Washington</v>
          </cell>
          <cell r="B688" t="str">
            <v>Washington</v>
          </cell>
          <cell r="C688" t="str">
            <v>Washington</v>
          </cell>
          <cell r="D688">
            <v>392.09</v>
          </cell>
          <cell r="E688">
            <v>392.09</v>
          </cell>
          <cell r="F688" t="str">
            <v>Transportation Equipment - Trailers</v>
          </cell>
          <cell r="H688">
            <v>793736.04</v>
          </cell>
          <cell r="J688">
            <v>-11985.199999999999</v>
          </cell>
          <cell r="L688">
            <v>781750.84000000008</v>
          </cell>
          <cell r="N688">
            <v>-12531.179999999997</v>
          </cell>
          <cell r="P688">
            <v>769219.66</v>
          </cell>
          <cell r="R688">
            <v>194486</v>
          </cell>
          <cell r="T688">
            <v>2.4524502195796849</v>
          </cell>
          <cell r="V688">
            <v>19319</v>
          </cell>
          <cell r="X688">
            <v>-11985.199999999999</v>
          </cell>
          <cell r="Z688">
            <v>15</v>
          </cell>
          <cell r="AB688">
            <v>1797.7799999999997</v>
          </cell>
          <cell r="AD688">
            <v>203617.58</v>
          </cell>
          <cell r="AF688">
            <v>2.4524502195796849</v>
          </cell>
          <cell r="AH688">
            <v>19018</v>
          </cell>
          <cell r="AJ688">
            <v>-12531.179999999997</v>
          </cell>
          <cell r="AL688">
            <v>15</v>
          </cell>
          <cell r="AN688">
            <v>1879.6769999999995</v>
          </cell>
          <cell r="AP688">
            <v>211984.07699999999</v>
          </cell>
        </row>
        <row r="689">
          <cell r="A689" t="str">
            <v>39603Washington</v>
          </cell>
          <cell r="B689" t="str">
            <v>Washington</v>
          </cell>
          <cell r="C689" t="str">
            <v>Washington</v>
          </cell>
          <cell r="D689">
            <v>396.03</v>
          </cell>
          <cell r="E689">
            <v>396.03</v>
          </cell>
          <cell r="F689" t="str">
            <v>Light Power Operated Equipment</v>
          </cell>
          <cell r="H689">
            <v>1921979.46</v>
          </cell>
          <cell r="J689">
            <v>-278363.49</v>
          </cell>
          <cell r="L689">
            <v>1643615.97</v>
          </cell>
          <cell r="N689">
            <v>-214536.59</v>
          </cell>
          <cell r="P689">
            <v>1429079.38</v>
          </cell>
          <cell r="R689">
            <v>815530</v>
          </cell>
          <cell r="T689">
            <v>9.7067622610240765</v>
          </cell>
          <cell r="V689">
            <v>173052</v>
          </cell>
          <cell r="X689">
            <v>-278363.49</v>
          </cell>
          <cell r="Z689">
            <v>10</v>
          </cell>
          <cell r="AB689">
            <v>27836.348999999998</v>
          </cell>
          <cell r="AD689">
            <v>738054.85900000005</v>
          </cell>
          <cell r="AF689">
            <v>9.7067622610240765</v>
          </cell>
          <cell r="AH689">
            <v>149130</v>
          </cell>
          <cell r="AJ689">
            <v>-214536.59</v>
          </cell>
          <cell r="AL689">
            <v>10</v>
          </cell>
          <cell r="AN689">
            <v>21453.659</v>
          </cell>
          <cell r="AP689">
            <v>694101.92800000007</v>
          </cell>
        </row>
        <row r="690">
          <cell r="A690" t="str">
            <v>39607Washington</v>
          </cell>
          <cell r="B690" t="str">
            <v>Washington</v>
          </cell>
          <cell r="C690" t="str">
            <v>Washington</v>
          </cell>
          <cell r="D690">
            <v>396.07</v>
          </cell>
          <cell r="E690">
            <v>396.07</v>
          </cell>
          <cell r="F690" t="str">
            <v>Heavy Power Operated Equipment</v>
          </cell>
          <cell r="H690">
            <v>6701182.7199999997</v>
          </cell>
          <cell r="J690">
            <v>-452333.99000000005</v>
          </cell>
          <cell r="L690">
            <v>6248848.7299999995</v>
          </cell>
          <cell r="N690">
            <v>-458893.79999999993</v>
          </cell>
          <cell r="P690">
            <v>5789954.9299999997</v>
          </cell>
          <cell r="R690">
            <v>2315048</v>
          </cell>
          <cell r="T690">
            <v>5.3912563839152963</v>
          </cell>
          <cell r="V690">
            <v>349085</v>
          </cell>
          <cell r="X690">
            <v>-452333.99000000005</v>
          </cell>
          <cell r="Z690">
            <v>15</v>
          </cell>
          <cell r="AB690">
            <v>67850.098500000007</v>
          </cell>
          <cell r="AD690">
            <v>2279649.1084999996</v>
          </cell>
          <cell r="AF690">
            <v>5.3912563839152963</v>
          </cell>
          <cell r="AH690">
            <v>324521</v>
          </cell>
          <cell r="AJ690">
            <v>-458893.79999999993</v>
          </cell>
          <cell r="AL690">
            <v>15</v>
          </cell>
          <cell r="AN690">
            <v>68834.069999999992</v>
          </cell>
          <cell r="AP690">
            <v>2214110.3784999996</v>
          </cell>
        </row>
        <row r="691">
          <cell r="F691" t="str">
            <v>TOTAL WASHINGTON - GENERAL</v>
          </cell>
          <cell r="H691">
            <v>27282076.609999999</v>
          </cell>
          <cell r="J691">
            <v>-1112935.1100000001</v>
          </cell>
          <cell r="L691">
            <v>26169141.5</v>
          </cell>
          <cell r="N691">
            <v>-1083995.77</v>
          </cell>
          <cell r="P691">
            <v>25085145.729999997</v>
          </cell>
          <cell r="R691">
            <v>10727133</v>
          </cell>
          <cell r="V691">
            <v>1179746</v>
          </cell>
          <cell r="X691">
            <v>-1112935.1100000001</v>
          </cell>
          <cell r="AB691">
            <v>123133.2225</v>
          </cell>
          <cell r="AD691">
            <v>10917077.112500001</v>
          </cell>
          <cell r="AH691">
            <v>1109170</v>
          </cell>
          <cell r="AJ691">
            <v>-1083995.77</v>
          </cell>
          <cell r="AN691">
            <v>119344.946</v>
          </cell>
          <cell r="AP691">
            <v>11061596.288499998</v>
          </cell>
        </row>
        <row r="693">
          <cell r="F693" t="str">
            <v>IDAHO - GENERAL</v>
          </cell>
        </row>
        <row r="694">
          <cell r="A694" t="str">
            <v>38920Idaho</v>
          </cell>
          <cell r="B694" t="str">
            <v>Idaho</v>
          </cell>
          <cell r="C694" t="str">
            <v>Idaho</v>
          </cell>
          <cell r="D694">
            <v>389.2</v>
          </cell>
          <cell r="E694">
            <v>389.2</v>
          </cell>
          <cell r="F694" t="str">
            <v>Land Rights</v>
          </cell>
          <cell r="H694">
            <v>4867.6400000000003</v>
          </cell>
          <cell r="J694">
            <v>-65.39</v>
          </cell>
          <cell r="L694">
            <v>4802.25</v>
          </cell>
          <cell r="N694">
            <v>-69.28</v>
          </cell>
          <cell r="P694">
            <v>4732.97</v>
          </cell>
          <cell r="R694">
            <v>2769</v>
          </cell>
          <cell r="T694">
            <v>2.0102909319401174</v>
          </cell>
          <cell r="V694">
            <v>97</v>
          </cell>
          <cell r="X694">
            <v>-65.39</v>
          </cell>
          <cell r="Z694">
            <v>0</v>
          </cell>
          <cell r="AB694">
            <v>0</v>
          </cell>
          <cell r="AD694">
            <v>2800.61</v>
          </cell>
          <cell r="AF694">
            <v>2.0102909319401174</v>
          </cell>
          <cell r="AH694">
            <v>96</v>
          </cell>
          <cell r="AJ694">
            <v>-69.28</v>
          </cell>
          <cell r="AL694">
            <v>0</v>
          </cell>
          <cell r="AN694">
            <v>0</v>
          </cell>
          <cell r="AP694">
            <v>2827.33</v>
          </cell>
        </row>
        <row r="695">
          <cell r="A695" t="str">
            <v>39000Idaho</v>
          </cell>
          <cell r="B695" t="str">
            <v>Idaho</v>
          </cell>
          <cell r="C695" t="str">
            <v>Idaho</v>
          </cell>
          <cell r="D695">
            <v>390</v>
          </cell>
          <cell r="E695">
            <v>390</v>
          </cell>
          <cell r="F695" t="str">
            <v>Structures and Improvements</v>
          </cell>
          <cell r="H695">
            <v>12179348.140000001</v>
          </cell>
          <cell r="J695">
            <v>-58870.530000000006</v>
          </cell>
          <cell r="L695">
            <v>12120477.610000001</v>
          </cell>
          <cell r="N695">
            <v>-62892.55000000001</v>
          </cell>
          <cell r="P695">
            <v>12057585.060000001</v>
          </cell>
          <cell r="R695">
            <v>4453282</v>
          </cell>
          <cell r="T695">
            <v>2.2128641370603295</v>
          </cell>
          <cell r="V695">
            <v>268861</v>
          </cell>
          <cell r="X695">
            <v>-58870.530000000006</v>
          </cell>
          <cell r="Z695">
            <v>-5</v>
          </cell>
          <cell r="AB695">
            <v>-2943.5265000000004</v>
          </cell>
          <cell r="AD695">
            <v>4660328.9435000001</v>
          </cell>
          <cell r="AF695">
            <v>2.2128641370603295</v>
          </cell>
          <cell r="AH695">
            <v>267514</v>
          </cell>
          <cell r="AJ695">
            <v>-62892.55000000001</v>
          </cell>
          <cell r="AL695">
            <v>-5</v>
          </cell>
          <cell r="AN695">
            <v>-3144.6275000000005</v>
          </cell>
          <cell r="AP695">
            <v>4861805.7659999998</v>
          </cell>
        </row>
        <row r="696">
          <cell r="A696" t="str">
            <v>39201Idaho</v>
          </cell>
          <cell r="B696" t="str">
            <v>Idaho</v>
          </cell>
          <cell r="C696" t="str">
            <v>Idaho</v>
          </cell>
          <cell r="D696">
            <v>392.01</v>
          </cell>
          <cell r="E696">
            <v>392.01</v>
          </cell>
          <cell r="F696" t="str">
            <v>Transportation Equipment - Light Trucks and Vans</v>
          </cell>
          <cell r="H696">
            <v>2498605.52</v>
          </cell>
          <cell r="J696">
            <v>-246840.4</v>
          </cell>
          <cell r="L696">
            <v>2251765.12</v>
          </cell>
          <cell r="N696">
            <v>-244251.38999999998</v>
          </cell>
          <cell r="P696">
            <v>2007513.7300000002</v>
          </cell>
          <cell r="R696">
            <v>1149671</v>
          </cell>
          <cell r="T696">
            <v>7.6251295584541134</v>
          </cell>
          <cell r="V696">
            <v>181111</v>
          </cell>
          <cell r="X696">
            <v>-246840.4</v>
          </cell>
          <cell r="Z696">
            <v>10</v>
          </cell>
          <cell r="AB696">
            <v>24684.04</v>
          </cell>
          <cell r="AD696">
            <v>1108625.6400000001</v>
          </cell>
          <cell r="AF696">
            <v>7.6251295584541134</v>
          </cell>
          <cell r="AH696">
            <v>162388</v>
          </cell>
          <cell r="AJ696">
            <v>-244251.38999999998</v>
          </cell>
          <cell r="AL696">
            <v>10</v>
          </cell>
          <cell r="AN696">
            <v>24425.138999999999</v>
          </cell>
          <cell r="AP696">
            <v>1051187.3890000002</v>
          </cell>
        </row>
        <row r="697">
          <cell r="A697" t="str">
            <v>39205Idaho</v>
          </cell>
          <cell r="B697" t="str">
            <v>Idaho</v>
          </cell>
          <cell r="C697" t="str">
            <v>Idaho</v>
          </cell>
          <cell r="D697">
            <v>392.05</v>
          </cell>
          <cell r="E697">
            <v>392.05</v>
          </cell>
          <cell r="F697" t="str">
            <v>Transportation Equipment - Medium Trucks</v>
          </cell>
          <cell r="H697">
            <v>2964209.9</v>
          </cell>
          <cell r="J697">
            <v>-179989.36</v>
          </cell>
          <cell r="L697">
            <v>2784220.54</v>
          </cell>
          <cell r="N697">
            <v>-186895.84999999998</v>
          </cell>
          <cell r="P697">
            <v>2597324.69</v>
          </cell>
          <cell r="R697">
            <v>1054982</v>
          </cell>
          <cell r="T697">
            <v>5.0511041420662437</v>
          </cell>
          <cell r="V697">
            <v>145180</v>
          </cell>
          <cell r="X697">
            <v>-179989.36</v>
          </cell>
          <cell r="Z697">
            <v>15</v>
          </cell>
          <cell r="AB697">
            <v>26998.403999999999</v>
          </cell>
          <cell r="AD697">
            <v>1047171.044</v>
          </cell>
          <cell r="AF697">
            <v>5.0511041420662437</v>
          </cell>
          <cell r="AH697">
            <v>135914</v>
          </cell>
          <cell r="AJ697">
            <v>-186895.84999999998</v>
          </cell>
          <cell r="AL697">
            <v>15</v>
          </cell>
          <cell r="AN697">
            <v>28034.377499999995</v>
          </cell>
          <cell r="AP697">
            <v>1024223.5715</v>
          </cell>
        </row>
        <row r="698">
          <cell r="A698" t="str">
            <v>39209Idaho</v>
          </cell>
          <cell r="B698" t="str">
            <v>Idaho</v>
          </cell>
          <cell r="C698" t="str">
            <v>Idaho</v>
          </cell>
          <cell r="D698">
            <v>392.09</v>
          </cell>
          <cell r="E698">
            <v>392.09</v>
          </cell>
          <cell r="F698" t="str">
            <v>Transportation Equipment - Trailers</v>
          </cell>
          <cell r="H698">
            <v>978960.98</v>
          </cell>
          <cell r="J698">
            <v>-17679.900000000001</v>
          </cell>
          <cell r="L698">
            <v>961281.08</v>
          </cell>
          <cell r="N698">
            <v>-17985.990000000002</v>
          </cell>
          <cell r="P698">
            <v>943295.09</v>
          </cell>
          <cell r="R698">
            <v>256781</v>
          </cell>
          <cell r="T698">
            <v>2.4524502195796849</v>
          </cell>
          <cell r="V698">
            <v>23792</v>
          </cell>
          <cell r="X698">
            <v>-17679.900000000001</v>
          </cell>
          <cell r="Z698">
            <v>10</v>
          </cell>
          <cell r="AB698">
            <v>1767.99</v>
          </cell>
          <cell r="AD698">
            <v>264661.08999999997</v>
          </cell>
          <cell r="AF698">
            <v>2.4524502195796849</v>
          </cell>
          <cell r="AH698">
            <v>23354</v>
          </cell>
          <cell r="AJ698">
            <v>-17985.990000000002</v>
          </cell>
          <cell r="AL698">
            <v>10</v>
          </cell>
          <cell r="AN698">
            <v>1798.5990000000002</v>
          </cell>
          <cell r="AP698">
            <v>271827.69899999996</v>
          </cell>
        </row>
        <row r="699">
          <cell r="A699" t="str">
            <v>39603Idaho</v>
          </cell>
          <cell r="B699" t="str">
            <v>Idaho</v>
          </cell>
          <cell r="C699" t="str">
            <v>Idaho</v>
          </cell>
          <cell r="D699">
            <v>396.03</v>
          </cell>
          <cell r="E699">
            <v>396.03</v>
          </cell>
          <cell r="F699" t="str">
            <v>Light Power Operated Equipment</v>
          </cell>
          <cell r="H699">
            <v>2094379.23</v>
          </cell>
          <cell r="J699">
            <v>-273504.86</v>
          </cell>
          <cell r="L699">
            <v>1820874.37</v>
          </cell>
          <cell r="N699">
            <v>-186868.27</v>
          </cell>
          <cell r="P699">
            <v>1634006.1</v>
          </cell>
          <cell r="R699">
            <v>657093</v>
          </cell>
          <cell r="T699">
            <v>9.7067622610240765</v>
          </cell>
          <cell r="V699">
            <v>190022</v>
          </cell>
          <cell r="X699">
            <v>-273504.86</v>
          </cell>
          <cell r="Z699">
            <v>10</v>
          </cell>
          <cell r="AB699">
            <v>27350.485999999997</v>
          </cell>
          <cell r="AD699">
            <v>600960.62600000005</v>
          </cell>
          <cell r="AF699">
            <v>9.7067622610240765</v>
          </cell>
          <cell r="AH699">
            <v>167679</v>
          </cell>
          <cell r="AJ699">
            <v>-186868.27</v>
          </cell>
          <cell r="AL699">
            <v>10</v>
          </cell>
          <cell r="AN699">
            <v>18686.827000000001</v>
          </cell>
          <cell r="AP699">
            <v>600458.18300000008</v>
          </cell>
        </row>
        <row r="700">
          <cell r="A700" t="str">
            <v>39607Idaho</v>
          </cell>
          <cell r="B700" t="str">
            <v>Idaho</v>
          </cell>
          <cell r="C700" t="str">
            <v>Idaho</v>
          </cell>
          <cell r="D700">
            <v>396.07</v>
          </cell>
          <cell r="E700">
            <v>396.07</v>
          </cell>
          <cell r="F700" t="str">
            <v>Heavy Power Operated Equipment</v>
          </cell>
          <cell r="H700">
            <v>6986609.9100000001</v>
          </cell>
          <cell r="J700">
            <v>-298968.79000000004</v>
          </cell>
          <cell r="L700">
            <v>6687641.1200000001</v>
          </cell>
          <cell r="N700">
            <v>-307076.76999999996</v>
          </cell>
          <cell r="P700">
            <v>6380564.3500000006</v>
          </cell>
          <cell r="R700">
            <v>1381675</v>
          </cell>
          <cell r="T700">
            <v>5.3912563839152963</v>
          </cell>
          <cell r="V700">
            <v>368607</v>
          </cell>
          <cell r="X700">
            <v>-298968.79000000004</v>
          </cell>
          <cell r="Z700">
            <v>25</v>
          </cell>
          <cell r="AB700">
            <v>74742.197500000009</v>
          </cell>
          <cell r="AD700">
            <v>1526055.4075</v>
          </cell>
          <cell r="AF700">
            <v>5.3912563839152963</v>
          </cell>
          <cell r="AH700">
            <v>352270</v>
          </cell>
          <cell r="AJ700">
            <v>-307076.76999999996</v>
          </cell>
          <cell r="AL700">
            <v>25</v>
          </cell>
          <cell r="AN700">
            <v>76769.19249999999</v>
          </cell>
          <cell r="AP700">
            <v>1648017.8299999998</v>
          </cell>
        </row>
        <row r="701">
          <cell r="A701" t="str">
            <v>0Idaho</v>
          </cell>
          <cell r="B701" t="str">
            <v>Idaho</v>
          </cell>
          <cell r="C701" t="str">
            <v>Idaho</v>
          </cell>
          <cell r="F701" t="str">
            <v>TOTAL IDAHO - GENERAL</v>
          </cell>
          <cell r="H701">
            <v>27706981.32</v>
          </cell>
          <cell r="J701">
            <v>-1075919.23</v>
          </cell>
          <cell r="L701">
            <v>26631062.09</v>
          </cell>
          <cell r="N701">
            <v>-1006040.0999999999</v>
          </cell>
          <cell r="P701">
            <v>25625021.990000006</v>
          </cell>
          <cell r="R701">
            <v>8956253</v>
          </cell>
          <cell r="V701">
            <v>1177670</v>
          </cell>
          <cell r="X701">
            <v>-1075919.23</v>
          </cell>
          <cell r="AB701">
            <v>152599.59100000001</v>
          </cell>
          <cell r="AD701">
            <v>9210603.3610000014</v>
          </cell>
          <cell r="AH701">
            <v>1109215</v>
          </cell>
          <cell r="AJ701">
            <v>-1006040.0999999999</v>
          </cell>
          <cell r="AN701">
            <v>146569.50750000001</v>
          </cell>
          <cell r="AP701">
            <v>9460347.7685000002</v>
          </cell>
        </row>
        <row r="703">
          <cell r="F703" t="str">
            <v>WYOMING - GENERAL</v>
          </cell>
        </row>
        <row r="704">
          <cell r="A704" t="str">
            <v>38920Wyoming</v>
          </cell>
          <cell r="B704" t="str">
            <v>Wyoming</v>
          </cell>
          <cell r="C704" t="str">
            <v>Wyoming</v>
          </cell>
          <cell r="D704">
            <v>389.2</v>
          </cell>
          <cell r="E704">
            <v>389.2</v>
          </cell>
          <cell r="F704" t="str">
            <v>Land Rights</v>
          </cell>
          <cell r="H704">
            <v>74341.83</v>
          </cell>
          <cell r="J704">
            <v>0</v>
          </cell>
          <cell r="L704">
            <v>74341.83</v>
          </cell>
          <cell r="N704">
            <v>0</v>
          </cell>
          <cell r="P704">
            <v>74341.83</v>
          </cell>
          <cell r="R704">
            <v>7286</v>
          </cell>
          <cell r="T704">
            <v>2.0102909319401174</v>
          </cell>
          <cell r="V704">
            <v>1494</v>
          </cell>
          <cell r="X704">
            <v>0</v>
          </cell>
          <cell r="Z704">
            <v>0</v>
          </cell>
          <cell r="AB704">
            <v>0</v>
          </cell>
          <cell r="AD704">
            <v>8780</v>
          </cell>
          <cell r="AF704">
            <v>2.0102909319401174</v>
          </cell>
          <cell r="AH704">
            <v>1494</v>
          </cell>
          <cell r="AJ704">
            <v>0</v>
          </cell>
          <cell r="AL704">
            <v>0</v>
          </cell>
          <cell r="AN704">
            <v>0</v>
          </cell>
          <cell r="AP704">
            <v>10274</v>
          </cell>
        </row>
        <row r="705">
          <cell r="A705" t="str">
            <v>39000Wyoming</v>
          </cell>
          <cell r="B705" t="str">
            <v>Wyoming</v>
          </cell>
          <cell r="C705" t="str">
            <v>Wyoming</v>
          </cell>
          <cell r="D705">
            <v>390</v>
          </cell>
          <cell r="E705">
            <v>390</v>
          </cell>
          <cell r="F705" t="str">
            <v>Structures and Improvements</v>
          </cell>
          <cell r="H705">
            <v>8859170.7200000007</v>
          </cell>
          <cell r="J705">
            <v>-62954.92</v>
          </cell>
          <cell r="L705">
            <v>8796215.8000000007</v>
          </cell>
          <cell r="N705">
            <v>-67649.14999999998</v>
          </cell>
          <cell r="P705">
            <v>8728566.6500000004</v>
          </cell>
          <cell r="R705">
            <v>2566729</v>
          </cell>
          <cell r="T705">
            <v>2.2128641370603295</v>
          </cell>
          <cell r="V705">
            <v>195345</v>
          </cell>
          <cell r="X705">
            <v>-62954.92</v>
          </cell>
          <cell r="Z705">
            <v>-15</v>
          </cell>
          <cell r="AB705">
            <v>-9443.2379999999994</v>
          </cell>
          <cell r="AD705">
            <v>2689675.8420000002</v>
          </cell>
          <cell r="AF705">
            <v>2.2128641370603295</v>
          </cell>
          <cell r="AH705">
            <v>193900</v>
          </cell>
          <cell r="AJ705">
            <v>-67649.14999999998</v>
          </cell>
          <cell r="AL705">
            <v>-15</v>
          </cell>
          <cell r="AN705">
            <v>-10147.372499999996</v>
          </cell>
          <cell r="AP705">
            <v>2805779.3195000002</v>
          </cell>
        </row>
        <row r="706">
          <cell r="A706" t="str">
            <v>39201Wyoming</v>
          </cell>
          <cell r="B706" t="str">
            <v>Wyoming</v>
          </cell>
          <cell r="C706" t="str">
            <v>Wyoming</v>
          </cell>
          <cell r="D706">
            <v>392.01</v>
          </cell>
          <cell r="E706">
            <v>392.01</v>
          </cell>
          <cell r="F706" t="str">
            <v>Transportation Equipment - Light Trucks and Vans</v>
          </cell>
          <cell r="H706">
            <v>5061709.34</v>
          </cell>
          <cell r="J706">
            <v>-504139.65</v>
          </cell>
          <cell r="L706">
            <v>4557569.6899999995</v>
          </cell>
          <cell r="N706">
            <v>-455437.65</v>
          </cell>
          <cell r="P706">
            <v>4102132.0399999996</v>
          </cell>
          <cell r="R706">
            <v>2219885</v>
          </cell>
          <cell r="T706">
            <v>7.6251295584541134</v>
          </cell>
          <cell r="V706">
            <v>366741</v>
          </cell>
          <cell r="X706">
            <v>-504139.65</v>
          </cell>
          <cell r="Z706">
            <v>10</v>
          </cell>
          <cell r="AB706">
            <v>50413.964999999997</v>
          </cell>
          <cell r="AD706">
            <v>2132900.3149999999</v>
          </cell>
          <cell r="AF706">
            <v>7.6251295584541134</v>
          </cell>
          <cell r="AH706">
            <v>330157</v>
          </cell>
          <cell r="AJ706">
            <v>-455437.65</v>
          </cell>
          <cell r="AL706">
            <v>10</v>
          </cell>
          <cell r="AN706">
            <v>45543.764999999999</v>
          </cell>
          <cell r="AP706">
            <v>2053163.43</v>
          </cell>
        </row>
        <row r="707">
          <cell r="A707" t="str">
            <v>39205Wyoming</v>
          </cell>
          <cell r="B707" t="str">
            <v>Wyoming</v>
          </cell>
          <cell r="C707" t="str">
            <v>Wyoming</v>
          </cell>
          <cell r="D707">
            <v>392.05</v>
          </cell>
          <cell r="E707">
            <v>392.05</v>
          </cell>
          <cell r="F707" t="str">
            <v>Transportation Equipment - Medium Trucks</v>
          </cell>
          <cell r="H707">
            <v>5939355.4299999997</v>
          </cell>
          <cell r="J707">
            <v>-310901.83999999997</v>
          </cell>
          <cell r="L707">
            <v>5628453.5899999999</v>
          </cell>
          <cell r="N707">
            <v>-329461.65000000002</v>
          </cell>
          <cell r="P707">
            <v>5298991.9399999995</v>
          </cell>
          <cell r="R707">
            <v>1785930</v>
          </cell>
          <cell r="T707">
            <v>5.0511041420662437</v>
          </cell>
          <cell r="V707">
            <v>292151</v>
          </cell>
          <cell r="X707">
            <v>-310901.83999999997</v>
          </cell>
          <cell r="Z707">
            <v>10</v>
          </cell>
          <cell r="AB707">
            <v>31090.183999999994</v>
          </cell>
          <cell r="AD707">
            <v>1798269.344</v>
          </cell>
          <cell r="AF707">
            <v>5.0511041420662437</v>
          </cell>
          <cell r="AH707">
            <v>275978</v>
          </cell>
          <cell r="AJ707">
            <v>-329461.65000000002</v>
          </cell>
          <cell r="AL707">
            <v>10</v>
          </cell>
          <cell r="AN707">
            <v>32946.165000000001</v>
          </cell>
          <cell r="AP707">
            <v>1777731.8590000002</v>
          </cell>
        </row>
        <row r="708">
          <cell r="A708" t="str">
            <v>39209Wyoming</v>
          </cell>
          <cell r="B708" t="str">
            <v>Wyoming</v>
          </cell>
          <cell r="C708" t="str">
            <v>Wyoming</v>
          </cell>
          <cell r="D708">
            <v>392.09</v>
          </cell>
          <cell r="E708">
            <v>392.09</v>
          </cell>
          <cell r="F708" t="str">
            <v>Transportation Equipment - Trailers</v>
          </cell>
          <cell r="H708">
            <v>2995313.95</v>
          </cell>
          <cell r="J708">
            <v>-61258.25</v>
          </cell>
          <cell r="L708">
            <v>2934055.7</v>
          </cell>
          <cell r="N708">
            <v>-61027.919999999976</v>
          </cell>
          <cell r="P708">
            <v>2873027.7800000003</v>
          </cell>
          <cell r="R708">
            <v>987298</v>
          </cell>
          <cell r="T708">
            <v>2.4524502195796849</v>
          </cell>
          <cell r="V708">
            <v>72707</v>
          </cell>
          <cell r="X708">
            <v>-61258.25</v>
          </cell>
          <cell r="Z708">
            <v>5</v>
          </cell>
          <cell r="AB708">
            <v>3062.9124999999999</v>
          </cell>
          <cell r="AD708">
            <v>1001809.6625</v>
          </cell>
          <cell r="AF708">
            <v>2.4524502195796849</v>
          </cell>
          <cell r="AH708">
            <v>71208</v>
          </cell>
          <cell r="AJ708">
            <v>-61027.919999999976</v>
          </cell>
          <cell r="AL708">
            <v>5</v>
          </cell>
          <cell r="AN708">
            <v>3051.3959999999988</v>
          </cell>
          <cell r="AP708">
            <v>1015041.1385000001</v>
          </cell>
        </row>
        <row r="709">
          <cell r="A709" t="str">
            <v>39603Wyoming</v>
          </cell>
          <cell r="B709" t="str">
            <v>Wyoming</v>
          </cell>
          <cell r="C709" t="str">
            <v>Wyoming</v>
          </cell>
          <cell r="D709">
            <v>396.03</v>
          </cell>
          <cell r="E709">
            <v>396.03</v>
          </cell>
          <cell r="F709" t="str">
            <v>Light Power Operated Equipment</v>
          </cell>
          <cell r="H709">
            <v>3567731.47</v>
          </cell>
          <cell r="J709">
            <v>-604848.16999999981</v>
          </cell>
          <cell r="L709">
            <v>2962883.3000000003</v>
          </cell>
          <cell r="N709">
            <v>-331447.98000000004</v>
          </cell>
          <cell r="P709">
            <v>2631435.3200000003</v>
          </cell>
          <cell r="R709">
            <v>1231569</v>
          </cell>
          <cell r="T709">
            <v>9.7067622610240765</v>
          </cell>
          <cell r="V709">
            <v>316956</v>
          </cell>
          <cell r="X709">
            <v>-604848.16999999981</v>
          </cell>
          <cell r="Z709">
            <v>15</v>
          </cell>
          <cell r="AB709">
            <v>90727.225499999971</v>
          </cell>
          <cell r="AD709">
            <v>1034404.0555000001</v>
          </cell>
          <cell r="AF709">
            <v>9.7067622610240765</v>
          </cell>
          <cell r="AH709">
            <v>271514</v>
          </cell>
          <cell r="AJ709">
            <v>-331447.98000000004</v>
          </cell>
          <cell r="AL709">
            <v>15</v>
          </cell>
          <cell r="AN709">
            <v>49717.197</v>
          </cell>
          <cell r="AP709">
            <v>1024187.2725000003</v>
          </cell>
        </row>
        <row r="710">
          <cell r="A710" t="str">
            <v>39607Wyoming</v>
          </cell>
          <cell r="B710" t="str">
            <v>Wyoming</v>
          </cell>
          <cell r="C710" t="str">
            <v>Wyoming</v>
          </cell>
          <cell r="D710">
            <v>396.07</v>
          </cell>
          <cell r="E710">
            <v>396.07</v>
          </cell>
          <cell r="F710" t="str">
            <v>Heavy Power Operated Equipment</v>
          </cell>
          <cell r="H710">
            <v>29898991.57</v>
          </cell>
          <cell r="J710">
            <v>-1632079.69</v>
          </cell>
          <cell r="L710">
            <v>28266911.879999999</v>
          </cell>
          <cell r="N710">
            <v>-1647606.83</v>
          </cell>
          <cell r="P710">
            <v>26619305.049999997</v>
          </cell>
          <cell r="R710">
            <v>5071582</v>
          </cell>
          <cell r="T710">
            <v>5.3912563839152963</v>
          </cell>
          <cell r="V710">
            <v>1567936</v>
          </cell>
          <cell r="X710">
            <v>-1632079.69</v>
          </cell>
          <cell r="Z710">
            <v>25</v>
          </cell>
          <cell r="AB710">
            <v>408019.92249999999</v>
          </cell>
          <cell r="AD710">
            <v>5415458.2325000009</v>
          </cell>
          <cell r="AF710">
            <v>5.3912563839152963</v>
          </cell>
          <cell r="AH710">
            <v>1479528</v>
          </cell>
          <cell r="AJ710">
            <v>-1647606.83</v>
          </cell>
          <cell r="AL710">
            <v>25</v>
          </cell>
          <cell r="AN710">
            <v>411901.70750000002</v>
          </cell>
          <cell r="AP710">
            <v>5659281.1100000013</v>
          </cell>
        </row>
        <row r="711">
          <cell r="F711" t="str">
            <v>TOTAL WYOMING - GENERAL</v>
          </cell>
          <cell r="H711">
            <v>56396614.310000002</v>
          </cell>
          <cell r="J711">
            <v>-3176182.5199999996</v>
          </cell>
          <cell r="L711">
            <v>53220431.789999999</v>
          </cell>
          <cell r="N711">
            <v>-2892631.1799999997</v>
          </cell>
          <cell r="P711">
            <v>50327800.609999999</v>
          </cell>
          <cell r="R711">
            <v>13870279</v>
          </cell>
          <cell r="V711">
            <v>2813330</v>
          </cell>
          <cell r="X711">
            <v>-3176182.5199999996</v>
          </cell>
          <cell r="AB711">
            <v>573870.97149999999</v>
          </cell>
          <cell r="AD711">
            <v>14081297.451500002</v>
          </cell>
          <cell r="AH711">
            <v>2623779</v>
          </cell>
          <cell r="AJ711">
            <v>-2892631.1799999997</v>
          </cell>
          <cell r="AN711">
            <v>533012.85800000001</v>
          </cell>
          <cell r="AP711">
            <v>14345458.129500002</v>
          </cell>
        </row>
        <row r="713">
          <cell r="F713" t="str">
            <v>CALIFORNIA - GENERAL</v>
          </cell>
        </row>
        <row r="714">
          <cell r="A714" t="str">
            <v>39000California</v>
          </cell>
          <cell r="B714" t="str">
            <v>California</v>
          </cell>
          <cell r="C714" t="str">
            <v>California</v>
          </cell>
          <cell r="D714">
            <v>390</v>
          </cell>
          <cell r="E714">
            <v>390</v>
          </cell>
          <cell r="F714" t="str">
            <v>Structures and Improvements</v>
          </cell>
          <cell r="H714">
            <v>2954073.24</v>
          </cell>
          <cell r="J714">
            <v>-8718.0599999999977</v>
          </cell>
          <cell r="L714">
            <v>2945355.18</v>
          </cell>
          <cell r="N714">
            <v>-9298.8000000000011</v>
          </cell>
          <cell r="P714">
            <v>2936056.3800000004</v>
          </cell>
          <cell r="R714">
            <v>1093880</v>
          </cell>
          <cell r="T714">
            <v>2.2128641370603295</v>
          </cell>
          <cell r="V714">
            <v>65273</v>
          </cell>
          <cell r="X714">
            <v>-8718.0599999999977</v>
          </cell>
          <cell r="Z714">
            <v>-20</v>
          </cell>
          <cell r="AB714">
            <v>-1743.6119999999996</v>
          </cell>
          <cell r="AD714">
            <v>1148691.328</v>
          </cell>
          <cell r="AF714">
            <v>2.2128641370603295</v>
          </cell>
          <cell r="AH714">
            <v>65074</v>
          </cell>
          <cell r="AJ714">
            <v>-9298.8000000000011</v>
          </cell>
          <cell r="AL714">
            <v>-20</v>
          </cell>
          <cell r="AN714">
            <v>-1859.7600000000002</v>
          </cell>
          <cell r="AP714">
            <v>1202606.7679999999</v>
          </cell>
        </row>
        <row r="715">
          <cell r="A715" t="str">
            <v>39201California</v>
          </cell>
          <cell r="B715" t="str">
            <v>California</v>
          </cell>
          <cell r="C715" t="str">
            <v>California</v>
          </cell>
          <cell r="D715">
            <v>392.01</v>
          </cell>
          <cell r="E715">
            <v>392.01</v>
          </cell>
          <cell r="F715" t="str">
            <v>Transportation Equipment - Light Trucks and Vans</v>
          </cell>
          <cell r="H715">
            <v>1086563.83</v>
          </cell>
          <cell r="J715">
            <v>-143882.54999999996</v>
          </cell>
          <cell r="L715">
            <v>942681.28000000014</v>
          </cell>
          <cell r="N715">
            <v>-114407.55999999998</v>
          </cell>
          <cell r="P715">
            <v>828273.7200000002</v>
          </cell>
          <cell r="R715">
            <v>533737</v>
          </cell>
          <cell r="T715">
            <v>7.6251295584541134</v>
          </cell>
          <cell r="V715">
            <v>77366</v>
          </cell>
          <cell r="X715">
            <v>-143882.54999999996</v>
          </cell>
          <cell r="Z715">
            <v>20</v>
          </cell>
          <cell r="AB715">
            <v>28776.509999999991</v>
          </cell>
          <cell r="AD715">
            <v>495996.96000000008</v>
          </cell>
          <cell r="AF715">
            <v>7.6251295584541134</v>
          </cell>
          <cell r="AH715">
            <v>67519</v>
          </cell>
          <cell r="AJ715">
            <v>-114407.55999999998</v>
          </cell>
          <cell r="AL715">
            <v>20</v>
          </cell>
          <cell r="AN715">
            <v>22881.511999999999</v>
          </cell>
          <cell r="AP715">
            <v>471989.91200000007</v>
          </cell>
        </row>
        <row r="716">
          <cell r="A716" t="str">
            <v>39205California</v>
          </cell>
          <cell r="B716" t="str">
            <v>California</v>
          </cell>
          <cell r="C716" t="str">
            <v>California</v>
          </cell>
          <cell r="D716">
            <v>392.05</v>
          </cell>
          <cell r="E716">
            <v>392.05</v>
          </cell>
          <cell r="F716" t="str">
            <v>Transportation Equipment - Medium Trucks</v>
          </cell>
          <cell r="H716">
            <v>1055548.28</v>
          </cell>
          <cell r="J716">
            <v>-43619.220000000008</v>
          </cell>
          <cell r="L716">
            <v>1011929.06</v>
          </cell>
          <cell r="N716">
            <v>-50000.63</v>
          </cell>
          <cell r="P716">
            <v>961928.43</v>
          </cell>
          <cell r="R716">
            <v>402981</v>
          </cell>
          <cell r="T716">
            <v>5.0511041420662437</v>
          </cell>
          <cell r="V716">
            <v>52215</v>
          </cell>
          <cell r="X716">
            <v>-43619.220000000008</v>
          </cell>
          <cell r="Z716">
            <v>15</v>
          </cell>
          <cell r="AB716">
            <v>6542.8830000000016</v>
          </cell>
          <cell r="AD716">
            <v>418119.66299999994</v>
          </cell>
          <cell r="AF716">
            <v>5.0511041420662437</v>
          </cell>
          <cell r="AH716">
            <v>49851</v>
          </cell>
          <cell r="AJ716">
            <v>-50000.63</v>
          </cell>
          <cell r="AL716">
            <v>15</v>
          </cell>
          <cell r="AN716">
            <v>7500.0944999999992</v>
          </cell>
          <cell r="AP716">
            <v>425470.12749999994</v>
          </cell>
        </row>
        <row r="717">
          <cell r="A717" t="str">
            <v>39209California</v>
          </cell>
          <cell r="B717" t="str">
            <v>California</v>
          </cell>
          <cell r="C717" t="str">
            <v>California</v>
          </cell>
          <cell r="D717">
            <v>392.09</v>
          </cell>
          <cell r="E717">
            <v>392.09</v>
          </cell>
          <cell r="F717" t="str">
            <v>Transportation Equipment - Trailers</v>
          </cell>
          <cell r="H717">
            <v>461951.34</v>
          </cell>
          <cell r="J717">
            <v>-5445.08</v>
          </cell>
          <cell r="L717">
            <v>456506.26</v>
          </cell>
          <cell r="N717">
            <v>-5312.9000000000024</v>
          </cell>
          <cell r="P717">
            <v>451193.36</v>
          </cell>
          <cell r="R717">
            <v>142202</v>
          </cell>
          <cell r="T717">
            <v>2.4524502195796849</v>
          </cell>
          <cell r="V717">
            <v>11262</v>
          </cell>
          <cell r="X717">
            <v>-5445.08</v>
          </cell>
          <cell r="Z717">
            <v>5</v>
          </cell>
          <cell r="AB717">
            <v>272.25400000000002</v>
          </cell>
          <cell r="AD717">
            <v>148291.174</v>
          </cell>
          <cell r="AF717">
            <v>2.4524502195796849</v>
          </cell>
          <cell r="AH717">
            <v>11130</v>
          </cell>
          <cell r="AJ717">
            <v>-5312.9000000000024</v>
          </cell>
          <cell r="AL717">
            <v>5</v>
          </cell>
          <cell r="AN717">
            <v>265.6450000000001</v>
          </cell>
          <cell r="AP717">
            <v>154373.91899999999</v>
          </cell>
        </row>
        <row r="718">
          <cell r="A718" t="str">
            <v>39603California</v>
          </cell>
          <cell r="B718" t="str">
            <v>California</v>
          </cell>
          <cell r="C718" t="str">
            <v>California</v>
          </cell>
          <cell r="D718">
            <v>396.03</v>
          </cell>
          <cell r="E718">
            <v>396.03</v>
          </cell>
          <cell r="F718" t="str">
            <v>Light Power Operated Equipment</v>
          </cell>
          <cell r="H718">
            <v>1197491.3400000001</v>
          </cell>
          <cell r="J718">
            <v>-205322.71000000002</v>
          </cell>
          <cell r="L718">
            <v>992168.63000000012</v>
          </cell>
          <cell r="N718">
            <v>-74015.070000000007</v>
          </cell>
          <cell r="P718">
            <v>918153.56</v>
          </cell>
          <cell r="R718">
            <v>536606</v>
          </cell>
          <cell r="T718">
            <v>9.7067622610240765</v>
          </cell>
          <cell r="V718">
            <v>106273</v>
          </cell>
          <cell r="X718">
            <v>-205322.71000000002</v>
          </cell>
          <cell r="Z718">
            <v>15</v>
          </cell>
          <cell r="AB718">
            <v>30798.406500000005</v>
          </cell>
          <cell r="AD718">
            <v>468354.69649999996</v>
          </cell>
          <cell r="AF718">
            <v>9.7067622610240765</v>
          </cell>
          <cell r="AH718">
            <v>92715</v>
          </cell>
          <cell r="AJ718">
            <v>-74015.070000000007</v>
          </cell>
          <cell r="AL718">
            <v>15</v>
          </cell>
          <cell r="AN718">
            <v>11102.2605</v>
          </cell>
          <cell r="AP718">
            <v>498156.88699999993</v>
          </cell>
        </row>
        <row r="719">
          <cell r="A719" t="str">
            <v>39607California</v>
          </cell>
          <cell r="B719" t="str">
            <v>California</v>
          </cell>
          <cell r="C719" t="str">
            <v>California</v>
          </cell>
          <cell r="D719">
            <v>396.07</v>
          </cell>
          <cell r="E719">
            <v>396.07</v>
          </cell>
          <cell r="F719" t="str">
            <v>Heavy Power Operated Equipment</v>
          </cell>
          <cell r="H719">
            <v>3402265.82</v>
          </cell>
          <cell r="J719">
            <v>-170385.43999999997</v>
          </cell>
          <cell r="L719">
            <v>3231880.38</v>
          </cell>
          <cell r="N719">
            <v>-180860.24999999997</v>
          </cell>
          <cell r="P719">
            <v>3051020.13</v>
          </cell>
          <cell r="R719">
            <v>1145360</v>
          </cell>
          <cell r="T719">
            <v>5.3912563839152963</v>
          </cell>
          <cell r="V719">
            <v>178832</v>
          </cell>
          <cell r="X719">
            <v>-170385.43999999997</v>
          </cell>
          <cell r="Z719">
            <v>15</v>
          </cell>
          <cell r="AB719">
            <v>25557.815999999995</v>
          </cell>
          <cell r="AD719">
            <v>1179364.3760000002</v>
          </cell>
          <cell r="AF719">
            <v>5.3912563839152963</v>
          </cell>
          <cell r="AH719">
            <v>169364</v>
          </cell>
          <cell r="AJ719">
            <v>-180860.24999999997</v>
          </cell>
          <cell r="AL719">
            <v>15</v>
          </cell>
          <cell r="AN719">
            <v>27129.037499999995</v>
          </cell>
          <cell r="AP719">
            <v>1194997.1635000003</v>
          </cell>
        </row>
        <row r="720">
          <cell r="F720" t="str">
            <v>TOTAL CALIFORNIA - GENERAL</v>
          </cell>
          <cell r="H720">
            <v>10157893.85</v>
          </cell>
          <cell r="J720">
            <v>-577373.05999999994</v>
          </cell>
          <cell r="L720">
            <v>9580520.7899999991</v>
          </cell>
          <cell r="N720">
            <v>-433895.20999999996</v>
          </cell>
          <cell r="P720">
            <v>9146625.5800000019</v>
          </cell>
          <cell r="R720">
            <v>3854766</v>
          </cell>
          <cell r="V720">
            <v>491221</v>
          </cell>
          <cell r="X720">
            <v>-577373.05999999994</v>
          </cell>
          <cell r="AB720">
            <v>90204.257499999992</v>
          </cell>
          <cell r="AD720">
            <v>3858818.1975000002</v>
          </cell>
          <cell r="AH720">
            <v>455653</v>
          </cell>
          <cell r="AJ720">
            <v>-433895.20999999996</v>
          </cell>
          <cell r="AN720">
            <v>67018.789499999999</v>
          </cell>
          <cell r="AP720">
            <v>3947594.7770000002</v>
          </cell>
        </row>
        <row r="722">
          <cell r="F722" t="str">
            <v>UTAH - GENERAL</v>
          </cell>
        </row>
        <row r="723">
          <cell r="A723" t="str">
            <v>38920Utah</v>
          </cell>
          <cell r="B723" t="str">
            <v>Utah</v>
          </cell>
          <cell r="C723" t="str">
            <v>Utah</v>
          </cell>
          <cell r="D723">
            <v>389.2</v>
          </cell>
          <cell r="E723">
            <v>389.2</v>
          </cell>
          <cell r="F723" t="str">
            <v>Land Rights</v>
          </cell>
          <cell r="H723">
            <v>35298.050000000003</v>
          </cell>
          <cell r="J723">
            <v>-809.2700000000001</v>
          </cell>
          <cell r="L723">
            <v>34488.780000000006</v>
          </cell>
          <cell r="N723">
            <v>-814.69</v>
          </cell>
          <cell r="P723">
            <v>33674.090000000004</v>
          </cell>
          <cell r="R723">
            <v>18073</v>
          </cell>
          <cell r="T723">
            <v>2.0102909319401174</v>
          </cell>
          <cell r="V723">
            <v>701</v>
          </cell>
          <cell r="X723">
            <v>-809.2700000000001</v>
          </cell>
          <cell r="Z723">
            <v>0</v>
          </cell>
          <cell r="AB723">
            <v>0</v>
          </cell>
          <cell r="AD723">
            <v>17964.73</v>
          </cell>
          <cell r="AF723">
            <v>2.0102909319401174</v>
          </cell>
          <cell r="AH723">
            <v>685</v>
          </cell>
          <cell r="AJ723">
            <v>-814.69</v>
          </cell>
          <cell r="AL723">
            <v>0</v>
          </cell>
          <cell r="AN723">
            <v>0</v>
          </cell>
          <cell r="AP723">
            <v>17835.04</v>
          </cell>
        </row>
        <row r="724">
          <cell r="A724" t="str">
            <v>39000Utah</v>
          </cell>
          <cell r="B724" t="str">
            <v>Utah</v>
          </cell>
          <cell r="C724" t="str">
            <v>Utah</v>
          </cell>
          <cell r="D724">
            <v>390</v>
          </cell>
          <cell r="E724">
            <v>390</v>
          </cell>
          <cell r="F724" t="str">
            <v>Structures and Improvements</v>
          </cell>
          <cell r="H724">
            <v>90351122.719999999</v>
          </cell>
          <cell r="J724">
            <v>-1304889.04</v>
          </cell>
          <cell r="L724">
            <v>89046233.679999992</v>
          </cell>
          <cell r="N724">
            <v>-1256724.2399999998</v>
          </cell>
          <cell r="P724">
            <v>87789509.439999998</v>
          </cell>
          <cell r="R724">
            <v>26437183</v>
          </cell>
          <cell r="T724">
            <v>2.2128641370603295</v>
          </cell>
          <cell r="V724">
            <v>1984910</v>
          </cell>
          <cell r="X724">
            <v>-1304889.04</v>
          </cell>
          <cell r="Z724">
            <v>5</v>
          </cell>
          <cell r="AB724">
            <v>65244.452000000005</v>
          </cell>
          <cell r="AD724">
            <v>27182448.412</v>
          </cell>
          <cell r="AF724">
            <v>2.2128641370603295</v>
          </cell>
          <cell r="AH724">
            <v>1956567</v>
          </cell>
          <cell r="AJ724">
            <v>-1256724.2399999998</v>
          </cell>
          <cell r="AL724">
            <v>5</v>
          </cell>
          <cell r="AN724">
            <v>62836.211999999992</v>
          </cell>
          <cell r="AP724">
            <v>27945127.384000003</v>
          </cell>
        </row>
        <row r="725">
          <cell r="A725" t="str">
            <v>39201Utah</v>
          </cell>
          <cell r="B725" t="str">
            <v>Utah</v>
          </cell>
          <cell r="C725" t="str">
            <v>Utah</v>
          </cell>
          <cell r="D725">
            <v>392.01</v>
          </cell>
          <cell r="E725">
            <v>392.01</v>
          </cell>
          <cell r="F725" t="str">
            <v>Transportation Equipment - Light Trucks and Vans</v>
          </cell>
          <cell r="H725">
            <v>15782371.74</v>
          </cell>
          <cell r="J725">
            <v>-1692101.3099999998</v>
          </cell>
          <cell r="L725">
            <v>14090270.43</v>
          </cell>
          <cell r="N725">
            <v>-1659698.4599999997</v>
          </cell>
          <cell r="P725">
            <v>12430571.970000001</v>
          </cell>
          <cell r="R725">
            <v>7805851</v>
          </cell>
          <cell r="T725">
            <v>7.6251295584541134</v>
          </cell>
          <cell r="V725">
            <v>1138914</v>
          </cell>
          <cell r="X725">
            <v>-1692101.3099999998</v>
          </cell>
          <cell r="Z725">
            <v>10</v>
          </cell>
          <cell r="AB725">
            <v>169210.13099999996</v>
          </cell>
          <cell r="AD725">
            <v>7421873.8210000005</v>
          </cell>
          <cell r="AF725">
            <v>7.6251295584541134</v>
          </cell>
          <cell r="AH725">
            <v>1011124</v>
          </cell>
          <cell r="AJ725">
            <v>-1659698.4599999997</v>
          </cell>
          <cell r="AL725">
            <v>10</v>
          </cell>
          <cell r="AN725">
            <v>165969.84599999999</v>
          </cell>
          <cell r="AP725">
            <v>6939269.2070000004</v>
          </cell>
        </row>
        <row r="726">
          <cell r="A726" t="str">
            <v>39230Utah</v>
          </cell>
          <cell r="B726" t="str">
            <v>Utah</v>
          </cell>
          <cell r="C726" t="str">
            <v>Utah</v>
          </cell>
          <cell r="D726">
            <v>392.3</v>
          </cell>
          <cell r="E726">
            <v>392.3</v>
          </cell>
          <cell r="F726" t="str">
            <v>Aircraft</v>
          </cell>
          <cell r="H726">
            <v>3076269.26</v>
          </cell>
          <cell r="J726">
            <v>0</v>
          </cell>
          <cell r="L726">
            <v>3076269.26</v>
          </cell>
          <cell r="N726">
            <v>0</v>
          </cell>
          <cell r="P726">
            <v>3076269.26</v>
          </cell>
          <cell r="R726">
            <v>439135</v>
          </cell>
          <cell r="T726">
            <v>3.5859446334649747</v>
          </cell>
          <cell r="V726">
            <v>110313</v>
          </cell>
          <cell r="X726">
            <v>0</v>
          </cell>
          <cell r="Z726">
            <v>64</v>
          </cell>
          <cell r="AB726">
            <v>0</v>
          </cell>
          <cell r="AD726">
            <v>549448</v>
          </cell>
          <cell r="AF726">
            <v>3.5859446334649747</v>
          </cell>
          <cell r="AH726">
            <v>110313</v>
          </cell>
          <cell r="AJ726">
            <v>0</v>
          </cell>
          <cell r="AL726">
            <v>64</v>
          </cell>
          <cell r="AN726">
            <v>0</v>
          </cell>
          <cell r="AP726">
            <v>659761</v>
          </cell>
        </row>
        <row r="727">
          <cell r="A727" t="str">
            <v>39205Utah</v>
          </cell>
          <cell r="B727" t="str">
            <v>Utah</v>
          </cell>
          <cell r="C727" t="str">
            <v>Utah</v>
          </cell>
          <cell r="D727">
            <v>392.05</v>
          </cell>
          <cell r="E727">
            <v>392.05</v>
          </cell>
          <cell r="F727" t="str">
            <v>Transportation Equipment - Medium Trucks</v>
          </cell>
          <cell r="H727">
            <v>21495245.66</v>
          </cell>
          <cell r="J727">
            <v>-1248519.2799999998</v>
          </cell>
          <cell r="L727">
            <v>20246726.379999999</v>
          </cell>
          <cell r="N727">
            <v>-1288510.19</v>
          </cell>
          <cell r="P727">
            <v>18958216.189999998</v>
          </cell>
          <cell r="R727">
            <v>8322264</v>
          </cell>
          <cell r="T727">
            <v>5.0511041420662437</v>
          </cell>
          <cell r="V727">
            <v>1054215</v>
          </cell>
          <cell r="X727">
            <v>-1248519.2799999998</v>
          </cell>
          <cell r="Z727">
            <v>10</v>
          </cell>
          <cell r="AB727">
            <v>124851.92799999997</v>
          </cell>
          <cell r="AD727">
            <v>8252811.648000001</v>
          </cell>
          <cell r="AF727">
            <v>5.0511041420662437</v>
          </cell>
          <cell r="AH727">
            <v>990141</v>
          </cell>
          <cell r="AJ727">
            <v>-1288510.19</v>
          </cell>
          <cell r="AL727">
            <v>10</v>
          </cell>
          <cell r="AN727">
            <v>128851.01899999999</v>
          </cell>
          <cell r="AP727">
            <v>8083293.4770000027</v>
          </cell>
        </row>
        <row r="728">
          <cell r="A728" t="str">
            <v>39209Utah</v>
          </cell>
          <cell r="B728" t="str">
            <v>Utah</v>
          </cell>
          <cell r="C728" t="str">
            <v>Utah</v>
          </cell>
          <cell r="D728">
            <v>392.09</v>
          </cell>
          <cell r="E728">
            <v>392.09</v>
          </cell>
          <cell r="F728" t="str">
            <v>Transportation Equipment - Trailers</v>
          </cell>
          <cell r="H728">
            <v>7090753.1299999999</v>
          </cell>
          <cell r="J728">
            <v>-248428.84999999998</v>
          </cell>
          <cell r="L728">
            <v>6842324.2800000003</v>
          </cell>
          <cell r="N728">
            <v>-244173.82999999996</v>
          </cell>
          <cell r="P728">
            <v>6598150.4500000002</v>
          </cell>
          <cell r="R728">
            <v>2285961</v>
          </cell>
          <cell r="T728">
            <v>2.4524502195796849</v>
          </cell>
          <cell r="V728">
            <v>170851</v>
          </cell>
          <cell r="X728">
            <v>-248428.84999999998</v>
          </cell>
          <cell r="Z728">
            <v>25</v>
          </cell>
          <cell r="AB728">
            <v>62107.212499999994</v>
          </cell>
          <cell r="AD728">
            <v>2270490.3624999998</v>
          </cell>
          <cell r="AF728">
            <v>2.4524502195796849</v>
          </cell>
          <cell r="AH728">
            <v>164810</v>
          </cell>
          <cell r="AJ728">
            <v>-244173.82999999996</v>
          </cell>
          <cell r="AL728">
            <v>25</v>
          </cell>
          <cell r="AN728">
            <v>61043.45749999999</v>
          </cell>
          <cell r="AP728">
            <v>2252169.9899999998</v>
          </cell>
        </row>
        <row r="729">
          <cell r="A729" t="str">
            <v>39603Utah</v>
          </cell>
          <cell r="B729" t="str">
            <v>Utah</v>
          </cell>
          <cell r="C729" t="str">
            <v>Utah</v>
          </cell>
          <cell r="D729">
            <v>396.03</v>
          </cell>
          <cell r="E729">
            <v>396.03</v>
          </cell>
          <cell r="F729" t="str">
            <v>Light Power Operated Equipment</v>
          </cell>
          <cell r="H729">
            <v>6295956.5300000003</v>
          </cell>
          <cell r="J729">
            <v>-404696.10000000003</v>
          </cell>
          <cell r="L729">
            <v>5891260.4300000006</v>
          </cell>
          <cell r="N729">
            <v>-409862.18</v>
          </cell>
          <cell r="P729">
            <v>5481398.2500000009</v>
          </cell>
          <cell r="R729">
            <v>1752852</v>
          </cell>
          <cell r="T729">
            <v>9.7067622610240765</v>
          </cell>
          <cell r="V729">
            <v>591492</v>
          </cell>
          <cell r="X729">
            <v>-404696.10000000003</v>
          </cell>
          <cell r="Z729">
            <v>10</v>
          </cell>
          <cell r="AB729">
            <v>40469.610000000008</v>
          </cell>
          <cell r="AD729">
            <v>1980117.51</v>
          </cell>
          <cell r="AF729">
            <v>9.7067622610240765</v>
          </cell>
          <cell r="AH729">
            <v>551958</v>
          </cell>
          <cell r="AJ729">
            <v>-409862.18</v>
          </cell>
          <cell r="AL729">
            <v>10</v>
          </cell>
          <cell r="AN729">
            <v>40986.218000000001</v>
          </cell>
          <cell r="AP729">
            <v>2163199.5479999995</v>
          </cell>
        </row>
        <row r="730">
          <cell r="A730" t="str">
            <v>39607Utah</v>
          </cell>
          <cell r="B730" t="str">
            <v>Utah</v>
          </cell>
          <cell r="C730" t="str">
            <v>Utah</v>
          </cell>
          <cell r="D730">
            <v>396.07</v>
          </cell>
          <cell r="E730">
            <v>396.07</v>
          </cell>
          <cell r="F730" t="str">
            <v>Heavy Power Operated Equipment</v>
          </cell>
          <cell r="H730">
            <v>50520185.100000001</v>
          </cell>
          <cell r="J730">
            <v>-3322603.9200000004</v>
          </cell>
          <cell r="L730">
            <v>47197581.18</v>
          </cell>
          <cell r="N730">
            <v>-3299351.9</v>
          </cell>
          <cell r="P730">
            <v>43898229.280000001</v>
          </cell>
          <cell r="R730">
            <v>13443662</v>
          </cell>
          <cell r="T730">
            <v>5.3912563839152963</v>
          </cell>
          <cell r="V730">
            <v>2634108</v>
          </cell>
          <cell r="X730">
            <v>-3322603.9200000004</v>
          </cell>
          <cell r="Z730">
            <v>15</v>
          </cell>
          <cell r="AB730">
            <v>498390.58800000005</v>
          </cell>
          <cell r="AD730">
            <v>13253556.668</v>
          </cell>
          <cell r="AF730">
            <v>5.3912563839152963</v>
          </cell>
          <cell r="AH730">
            <v>2455604</v>
          </cell>
          <cell r="AJ730">
            <v>-3299351.9</v>
          </cell>
          <cell r="AL730">
            <v>15</v>
          </cell>
          <cell r="AN730">
            <v>494902.78499999997</v>
          </cell>
          <cell r="AP730">
            <v>12904711.552999999</v>
          </cell>
        </row>
        <row r="731">
          <cell r="F731" t="str">
            <v>TOTAL UTAH - GENERAL</v>
          </cell>
          <cell r="H731">
            <v>194647202.19</v>
          </cell>
          <cell r="J731">
            <v>-8222047.7699999996</v>
          </cell>
          <cell r="L731">
            <v>186425154.41999999</v>
          </cell>
          <cell r="N731">
            <v>-8159135.4900000002</v>
          </cell>
          <cell r="P731">
            <v>178266018.93000001</v>
          </cell>
          <cell r="R731">
            <v>60504981</v>
          </cell>
          <cell r="V731">
            <v>7685504</v>
          </cell>
          <cell r="X731">
            <v>-8222047.7699999996</v>
          </cell>
          <cell r="AB731">
            <v>960273.92149999994</v>
          </cell>
          <cell r="AD731">
            <v>60928711.151499994</v>
          </cell>
          <cell r="AH731">
            <v>7241202</v>
          </cell>
          <cell r="AJ731">
            <v>-8159135.4900000002</v>
          </cell>
          <cell r="AN731">
            <v>954589.53749999986</v>
          </cell>
          <cell r="AP731">
            <v>60965367.199000016</v>
          </cell>
        </row>
        <row r="733">
          <cell r="F733" t="str">
            <v>TOTAL GENERAL PLANT</v>
          </cell>
          <cell r="H733">
            <v>454793010.87000006</v>
          </cell>
          <cell r="J733">
            <v>-18779318.710000005</v>
          </cell>
          <cell r="L733">
            <v>436013692.16000003</v>
          </cell>
          <cell r="N733">
            <v>-18052548.369999997</v>
          </cell>
          <cell r="P733">
            <v>417961143.78999996</v>
          </cell>
          <cell r="R733">
            <v>133453357</v>
          </cell>
          <cell r="V733">
            <v>18796986</v>
          </cell>
          <cell r="X733">
            <v>-18779318.710000005</v>
          </cell>
          <cell r="AB733">
            <v>2433336.4670000006</v>
          </cell>
          <cell r="AD733">
            <v>135904360.757</v>
          </cell>
          <cell r="AH733">
            <v>17706065</v>
          </cell>
          <cell r="AJ733">
            <v>-18052548.369999997</v>
          </cell>
          <cell r="AN733">
            <v>2336377.3480000007</v>
          </cell>
          <cell r="AP733">
            <v>137894254.73499998</v>
          </cell>
        </row>
        <row r="736">
          <cell r="E736" t="str">
            <v>UTAH MINING</v>
          </cell>
        </row>
        <row r="737">
          <cell r="A737" t="str">
            <v>39930Utah</v>
          </cell>
          <cell r="B737" t="str">
            <v>Utah</v>
          </cell>
          <cell r="C737" t="str">
            <v>Utah</v>
          </cell>
          <cell r="D737">
            <v>399.3</v>
          </cell>
          <cell r="E737">
            <v>399.3</v>
          </cell>
          <cell r="F737" t="str">
            <v>Structures and Improvements</v>
          </cell>
          <cell r="H737">
            <v>15693192.640000001</v>
          </cell>
          <cell r="J737">
            <v>-307822.59000000003</v>
          </cell>
          <cell r="L737">
            <v>15385370.050000001</v>
          </cell>
          <cell r="N737">
            <v>-317895.15000000002</v>
          </cell>
          <cell r="P737">
            <v>15067474.9</v>
          </cell>
          <cell r="R737">
            <v>9679311</v>
          </cell>
          <cell r="T737">
            <v>0.81441230043344026</v>
          </cell>
          <cell r="V737">
            <v>126554</v>
          </cell>
          <cell r="X737">
            <v>-307822.59000000003</v>
          </cell>
          <cell r="Z737">
            <v>-1</v>
          </cell>
          <cell r="AB737">
            <v>-3078.2259000000004</v>
          </cell>
          <cell r="AD737">
            <v>9494964.1841000002</v>
          </cell>
          <cell r="AF737">
            <v>0.81441230043344026</v>
          </cell>
          <cell r="AH737">
            <v>124006</v>
          </cell>
          <cell r="AJ737">
            <v>-317895.15000000002</v>
          </cell>
          <cell r="AL737">
            <v>-1</v>
          </cell>
          <cell r="AN737">
            <v>-3178.9515000000001</v>
          </cell>
          <cell r="AP737">
            <v>9297896.0825999994</v>
          </cell>
        </row>
        <row r="738">
          <cell r="A738" t="str">
            <v>39931Utah</v>
          </cell>
          <cell r="B738" t="str">
            <v>Utah</v>
          </cell>
          <cell r="C738" t="str">
            <v>Utah</v>
          </cell>
          <cell r="D738">
            <v>399.31</v>
          </cell>
          <cell r="E738">
            <v>399.31</v>
          </cell>
          <cell r="F738" t="str">
            <v>Structures and Improvements - Prep Plant</v>
          </cell>
          <cell r="H738">
            <v>24395253.870000001</v>
          </cell>
          <cell r="J738">
            <v>-58721.290000000008</v>
          </cell>
          <cell r="L738">
            <v>24336532.580000002</v>
          </cell>
          <cell r="N738">
            <v>-67064.369999999981</v>
          </cell>
          <cell r="P738">
            <v>24269468.210000001</v>
          </cell>
          <cell r="R738">
            <v>15333506</v>
          </cell>
          <cell r="T738">
            <v>1.8562799192858557</v>
          </cell>
          <cell r="V738">
            <v>452299</v>
          </cell>
          <cell r="X738">
            <v>-58721.290000000008</v>
          </cell>
          <cell r="Z738">
            <v>-7</v>
          </cell>
          <cell r="AB738">
            <v>-4110.4903000000004</v>
          </cell>
          <cell r="AD738">
            <v>15722973.219700001</v>
          </cell>
          <cell r="AF738">
            <v>1.8562799192858557</v>
          </cell>
          <cell r="AH738">
            <v>451132</v>
          </cell>
          <cell r="AJ738">
            <v>-67064.369999999981</v>
          </cell>
          <cell r="AL738">
            <v>-7</v>
          </cell>
          <cell r="AN738">
            <v>-4694.5058999999983</v>
          </cell>
          <cell r="AP738">
            <v>16102346.343800003</v>
          </cell>
        </row>
        <row r="739">
          <cell r="A739" t="str">
            <v>39941Utah</v>
          </cell>
          <cell r="B739" t="str">
            <v>Utah</v>
          </cell>
          <cell r="C739" t="str">
            <v>Utah</v>
          </cell>
          <cell r="D739">
            <v>399.41</v>
          </cell>
          <cell r="E739">
            <v>399.41</v>
          </cell>
          <cell r="F739" t="str">
            <v>Surface Processing Equipment - Prep Plant</v>
          </cell>
          <cell r="H739">
            <v>8155178.0899999999</v>
          </cell>
          <cell r="J739">
            <v>-18161.119999999995</v>
          </cell>
          <cell r="L739">
            <v>8137016.9699999997</v>
          </cell>
          <cell r="N739">
            <v>-20883.11</v>
          </cell>
          <cell r="P739">
            <v>8116133.8599999994</v>
          </cell>
          <cell r="R739">
            <v>5102375</v>
          </cell>
          <cell r="T739">
            <v>1.8810951381994572</v>
          </cell>
          <cell r="V739">
            <v>153236</v>
          </cell>
          <cell r="X739">
            <v>-18161.119999999995</v>
          </cell>
          <cell r="Z739">
            <v>-7</v>
          </cell>
          <cell r="AB739">
            <v>-1271.2783999999997</v>
          </cell>
          <cell r="AD739">
            <v>5236178.6015999997</v>
          </cell>
          <cell r="AF739">
            <v>1.8810951381994572</v>
          </cell>
          <cell r="AH739">
            <v>152869</v>
          </cell>
          <cell r="AJ739">
            <v>-20883.11</v>
          </cell>
          <cell r="AL739">
            <v>-7</v>
          </cell>
          <cell r="AN739">
            <v>-1461.8177000000003</v>
          </cell>
          <cell r="AP739">
            <v>5366702.6738999998</v>
          </cell>
        </row>
        <row r="740">
          <cell r="A740" t="str">
            <v>39944Utah</v>
          </cell>
          <cell r="B740" t="str">
            <v>Utah</v>
          </cell>
          <cell r="C740" t="str">
            <v>Utah</v>
          </cell>
          <cell r="D740">
            <v>399.44</v>
          </cell>
          <cell r="E740">
            <v>399.44</v>
          </cell>
          <cell r="F740" t="str">
            <v>Surface Electric Power Facilities</v>
          </cell>
          <cell r="H740">
            <v>3424574.61</v>
          </cell>
          <cell r="J740">
            <v>-4006.84</v>
          </cell>
          <cell r="L740">
            <v>3420567.77</v>
          </cell>
          <cell r="N740">
            <v>-4732</v>
          </cell>
          <cell r="P740">
            <v>3415835.77</v>
          </cell>
          <cell r="R740">
            <v>855172</v>
          </cell>
          <cell r="T740">
            <v>7.440333829974441</v>
          </cell>
          <cell r="V740">
            <v>254651</v>
          </cell>
          <cell r="X740">
            <v>-4006.84</v>
          </cell>
          <cell r="Z740">
            <v>0</v>
          </cell>
          <cell r="AB740">
            <v>0</v>
          </cell>
          <cell r="AD740">
            <v>1105816.1599999999</v>
          </cell>
          <cell r="AF740">
            <v>7.440333829974441</v>
          </cell>
          <cell r="AH740">
            <v>254326</v>
          </cell>
          <cell r="AJ740">
            <v>-4732</v>
          </cell>
          <cell r="AL740">
            <v>0</v>
          </cell>
          <cell r="AN740">
            <v>0</v>
          </cell>
          <cell r="AP740">
            <v>1355410.16</v>
          </cell>
        </row>
        <row r="741">
          <cell r="A741" t="str">
            <v>39945Utah</v>
          </cell>
          <cell r="B741" t="str">
            <v>Utah</v>
          </cell>
          <cell r="C741" t="str">
            <v>Utah</v>
          </cell>
          <cell r="D741">
            <v>399.45</v>
          </cell>
          <cell r="E741">
            <v>399.45</v>
          </cell>
          <cell r="F741" t="str">
            <v>Underground Equipment</v>
          </cell>
          <cell r="H741">
            <v>135138069.09999999</v>
          </cell>
          <cell r="J741">
            <v>-17378845.600000001</v>
          </cell>
          <cell r="L741">
            <v>117759223.5</v>
          </cell>
          <cell r="N741">
            <v>-11581401.02</v>
          </cell>
          <cell r="P741">
            <v>106177822.48</v>
          </cell>
          <cell r="R741">
            <v>66892475</v>
          </cell>
          <cell r="T741">
            <v>4.6158263048663963</v>
          </cell>
          <cell r="V741">
            <v>5836650</v>
          </cell>
          <cell r="X741">
            <v>-17378845.600000001</v>
          </cell>
          <cell r="Z741">
            <v>5</v>
          </cell>
          <cell r="AB741">
            <v>868942.28</v>
          </cell>
          <cell r="AD741">
            <v>56219221.68</v>
          </cell>
          <cell r="AF741">
            <v>4.6158263048663963</v>
          </cell>
          <cell r="AH741">
            <v>5168273</v>
          </cell>
          <cell r="AJ741">
            <v>-11581401.02</v>
          </cell>
          <cell r="AL741">
            <v>5</v>
          </cell>
          <cell r="AN741">
            <v>579070.05099999998</v>
          </cell>
          <cell r="AP741">
            <v>50385163.710999995</v>
          </cell>
        </row>
        <row r="742">
          <cell r="A742" t="str">
            <v>39951Utah</v>
          </cell>
          <cell r="B742" t="str">
            <v>Utah</v>
          </cell>
          <cell r="C742" t="str">
            <v>Utah</v>
          </cell>
          <cell r="D742">
            <v>399.51</v>
          </cell>
          <cell r="E742">
            <v>399.51</v>
          </cell>
          <cell r="F742" t="str">
            <v>Vehicles</v>
          </cell>
          <cell r="H742">
            <v>1191523.48</v>
          </cell>
          <cell r="J742">
            <v>-88321.590000000011</v>
          </cell>
          <cell r="L742">
            <v>1103201.8899999999</v>
          </cell>
          <cell r="N742">
            <v>-90008.98</v>
          </cell>
          <cell r="P742">
            <v>1013192.9099999999</v>
          </cell>
          <cell r="R742">
            <v>698773</v>
          </cell>
          <cell r="T742">
            <v>4.4861089230611473</v>
          </cell>
          <cell r="V742">
            <v>51472</v>
          </cell>
          <cell r="X742">
            <v>-88321.590000000011</v>
          </cell>
          <cell r="Z742">
            <v>5</v>
          </cell>
          <cell r="AB742">
            <v>4416.0795000000007</v>
          </cell>
          <cell r="AD742">
            <v>666339.48950000003</v>
          </cell>
          <cell r="AF742">
            <v>4.4861089230611473</v>
          </cell>
          <cell r="AH742">
            <v>47472</v>
          </cell>
          <cell r="AJ742">
            <v>-90008.98</v>
          </cell>
          <cell r="AL742">
            <v>5</v>
          </cell>
          <cell r="AN742">
            <v>4500.4489999999996</v>
          </cell>
          <cell r="AP742">
            <v>628302.95850000007</v>
          </cell>
        </row>
        <row r="743">
          <cell r="A743" t="str">
            <v>39952Utah</v>
          </cell>
          <cell r="B743" t="str">
            <v>Utah</v>
          </cell>
          <cell r="C743" t="str">
            <v>Utah</v>
          </cell>
          <cell r="D743">
            <v>399.52</v>
          </cell>
          <cell r="E743">
            <v>399.52</v>
          </cell>
          <cell r="F743" t="str">
            <v>Heavy Construction Equipment</v>
          </cell>
          <cell r="H743">
            <v>5988395.7199999997</v>
          </cell>
          <cell r="J743">
            <v>-351435.85000000009</v>
          </cell>
          <cell r="L743">
            <v>5636959.8699999992</v>
          </cell>
          <cell r="N743">
            <v>-224882.39000000007</v>
          </cell>
          <cell r="P743">
            <v>5412077.4799999995</v>
          </cell>
          <cell r="R743">
            <v>2432657</v>
          </cell>
          <cell r="T743">
            <v>3.0797610783351681</v>
          </cell>
          <cell r="V743">
            <v>179017</v>
          </cell>
          <cell r="X743">
            <v>-351435.85000000009</v>
          </cell>
          <cell r="Z743">
            <v>5</v>
          </cell>
          <cell r="AB743">
            <v>17571.792500000003</v>
          </cell>
          <cell r="AD743">
            <v>2277809.9424999999</v>
          </cell>
          <cell r="AF743">
            <v>3.0797610783351681</v>
          </cell>
          <cell r="AH743">
            <v>170142</v>
          </cell>
          <cell r="AJ743">
            <v>-224882.39000000007</v>
          </cell>
          <cell r="AL743">
            <v>5</v>
          </cell>
          <cell r="AN743">
            <v>11244.119500000004</v>
          </cell>
          <cell r="AP743">
            <v>2234313.6719999998</v>
          </cell>
        </row>
        <row r="744">
          <cell r="A744" t="str">
            <v>39960Utah</v>
          </cell>
          <cell r="B744" t="str">
            <v>Utah</v>
          </cell>
          <cell r="C744" t="str">
            <v>Utah</v>
          </cell>
          <cell r="D744">
            <v>399.6</v>
          </cell>
          <cell r="E744">
            <v>399.6</v>
          </cell>
          <cell r="F744" t="str">
            <v>Miscellaneous Equipment</v>
          </cell>
          <cell r="H744">
            <v>2331379.02</v>
          </cell>
          <cell r="J744">
            <v>-213514.59</v>
          </cell>
          <cell r="L744">
            <v>2117864.4300000002</v>
          </cell>
          <cell r="N744">
            <v>-201158.04000000007</v>
          </cell>
          <cell r="P744">
            <v>1916706.3900000001</v>
          </cell>
          <cell r="R744">
            <v>1237403</v>
          </cell>
          <cell r="T744">
            <v>4.9664658726555153</v>
          </cell>
          <cell r="V744">
            <v>110485</v>
          </cell>
          <cell r="X744">
            <v>-213514.59</v>
          </cell>
          <cell r="Z744">
            <v>1</v>
          </cell>
          <cell r="AB744">
            <v>2135.1459</v>
          </cell>
          <cell r="AD744">
            <v>1136508.5558999998</v>
          </cell>
          <cell r="AF744">
            <v>4.9664658726555153</v>
          </cell>
          <cell r="AH744">
            <v>100188</v>
          </cell>
          <cell r="AJ744">
            <v>-201158.04000000007</v>
          </cell>
          <cell r="AL744">
            <v>1</v>
          </cell>
          <cell r="AN744">
            <v>2011.5804000000007</v>
          </cell>
          <cell r="AP744">
            <v>1037550.0962999997</v>
          </cell>
        </row>
        <row r="745">
          <cell r="A745" t="str">
            <v>39961Utah</v>
          </cell>
          <cell r="B745" t="str">
            <v>Utah</v>
          </cell>
          <cell r="C745" t="str">
            <v>Utah</v>
          </cell>
          <cell r="D745">
            <v>399.61</v>
          </cell>
          <cell r="E745">
            <v>399.61</v>
          </cell>
          <cell r="F745" t="str">
            <v>Computer Equipment</v>
          </cell>
          <cell r="H745">
            <v>392405.87</v>
          </cell>
          <cell r="J745">
            <v>-157531.34</v>
          </cell>
          <cell r="L745">
            <v>234874.53</v>
          </cell>
          <cell r="N745">
            <v>-56658.109999999993</v>
          </cell>
          <cell r="P745">
            <v>178216.42</v>
          </cell>
          <cell r="R745">
            <v>353253</v>
          </cell>
          <cell r="T745">
            <v>1.7550807640166213</v>
          </cell>
          <cell r="V745">
            <v>5505</v>
          </cell>
          <cell r="X745">
            <v>-157531.34</v>
          </cell>
          <cell r="Z745">
            <v>0</v>
          </cell>
          <cell r="AB745">
            <v>0</v>
          </cell>
          <cell r="AD745">
            <v>201226.66</v>
          </cell>
          <cell r="AF745">
            <v>1.7550807640166213</v>
          </cell>
          <cell r="AH745">
            <v>3625</v>
          </cell>
          <cell r="AJ745">
            <v>-56658.109999999993</v>
          </cell>
          <cell r="AL745">
            <v>0</v>
          </cell>
          <cell r="AN745">
            <v>0</v>
          </cell>
          <cell r="AP745">
            <v>148193.55000000002</v>
          </cell>
        </row>
        <row r="746">
          <cell r="A746" t="str">
            <v>39970Utah</v>
          </cell>
          <cell r="B746" t="str">
            <v>Utah</v>
          </cell>
          <cell r="C746" t="str">
            <v>Utah</v>
          </cell>
          <cell r="D746">
            <v>399.7</v>
          </cell>
          <cell r="E746">
            <v>399.7</v>
          </cell>
          <cell r="F746" t="str">
            <v>Mine Development</v>
          </cell>
          <cell r="H746">
            <v>38414876.890000001</v>
          </cell>
          <cell r="J746">
            <v>0</v>
          </cell>
          <cell r="L746">
            <v>38414876.890000001</v>
          </cell>
          <cell r="N746">
            <v>0</v>
          </cell>
          <cell r="P746">
            <v>38414876.890000001</v>
          </cell>
          <cell r="R746">
            <v>17773786</v>
          </cell>
          <cell r="T746">
            <v>2.5384343267296816</v>
          </cell>
          <cell r="V746">
            <v>975136</v>
          </cell>
          <cell r="X746">
            <v>0</v>
          </cell>
          <cell r="Z746">
            <v>0</v>
          </cell>
          <cell r="AB746">
            <v>0</v>
          </cell>
          <cell r="AD746">
            <v>18748922</v>
          </cell>
          <cell r="AF746">
            <v>2.5384343267296816</v>
          </cell>
          <cell r="AH746">
            <v>975136</v>
          </cell>
          <cell r="AJ746">
            <v>0</v>
          </cell>
          <cell r="AL746">
            <v>0</v>
          </cell>
          <cell r="AN746">
            <v>0</v>
          </cell>
          <cell r="AP746">
            <v>19724058</v>
          </cell>
        </row>
        <row r="747">
          <cell r="F747" t="str">
            <v>TOTAL UTAH MINING</v>
          </cell>
          <cell r="H747">
            <v>235124849.29000002</v>
          </cell>
          <cell r="J747">
            <v>-18578360.810000002</v>
          </cell>
          <cell r="L747">
            <v>216546488.48000002</v>
          </cell>
          <cell r="N747">
            <v>-12564683.170000002</v>
          </cell>
          <cell r="P747">
            <v>203981805.30999994</v>
          </cell>
          <cell r="R747">
            <v>120358711</v>
          </cell>
          <cell r="V747">
            <v>8145005</v>
          </cell>
          <cell r="X747">
            <v>-18578360.810000002</v>
          </cell>
          <cell r="AB747">
            <v>884605.30330000003</v>
          </cell>
          <cell r="AD747">
            <v>110809960.49329999</v>
          </cell>
          <cell r="AH747">
            <v>7447169</v>
          </cell>
          <cell r="AJ747">
            <v>-12564683.170000002</v>
          </cell>
          <cell r="AN747">
            <v>587490.92480000004</v>
          </cell>
          <cell r="AP747">
            <v>106279937.24810001</v>
          </cell>
        </row>
        <row r="749">
          <cell r="F749" t="str">
            <v>TOTAL ELECTRIC PLANT</v>
          </cell>
          <cell r="H749">
            <v>21091685846.220005</v>
          </cell>
          <cell r="J749">
            <v>-177165799.84000012</v>
          </cell>
          <cell r="L749">
            <v>20914520046.380005</v>
          </cell>
          <cell r="N749">
            <v>-162507860.54000011</v>
          </cell>
          <cell r="P749">
            <v>20752012185.84</v>
          </cell>
          <cell r="R749">
            <v>6811625346</v>
          </cell>
          <cell r="V749">
            <v>539844361</v>
          </cell>
          <cell r="X749">
            <v>-177165799.84000012</v>
          </cell>
          <cell r="AB749">
            <v>-6405065.0900000036</v>
          </cell>
          <cell r="AD749">
            <v>7150478655.5799952</v>
          </cell>
          <cell r="AH749">
            <v>534357663</v>
          </cell>
          <cell r="AJ749">
            <v>-162507860.54000011</v>
          </cell>
          <cell r="AN749">
            <v>-7275381.8122000033</v>
          </cell>
          <cell r="AP749">
            <v>7497632889.7378025</v>
          </cell>
        </row>
        <row r="758">
          <cell r="E758" t="str">
            <v>RECONCILIATION</v>
          </cell>
        </row>
        <row r="760">
          <cell r="E760" t="str">
            <v>Amortization Accounts</v>
          </cell>
        </row>
        <row r="761">
          <cell r="D761">
            <v>390.3</v>
          </cell>
          <cell r="E761" t="str">
            <v>390.30</v>
          </cell>
          <cell r="F761" t="str">
            <v>Structures and Improvements - Panels</v>
          </cell>
          <cell r="H761">
            <v>12769896.23</v>
          </cell>
          <cell r="AH761" t="e">
            <v>#N/A</v>
          </cell>
          <cell r="AJ761" t="e">
            <v>#N/A</v>
          </cell>
        </row>
        <row r="762">
          <cell r="D762">
            <v>391</v>
          </cell>
          <cell r="E762" t="str">
            <v>391.00</v>
          </cell>
          <cell r="F762" t="str">
            <v>Office Furniture</v>
          </cell>
          <cell r="H762">
            <v>20976668.91</v>
          </cell>
          <cell r="AH762" t="e">
            <v>#N/A</v>
          </cell>
          <cell r="AJ762" t="e">
            <v>#N/A</v>
          </cell>
        </row>
      </sheetData>
      <sheetData sheetId="16" refreshError="1"/>
      <sheetData sheetId="17" refreshError="1"/>
      <sheetData sheetId="18" refreshError="1"/>
      <sheetData sheetId="19" refreshError="1"/>
      <sheetData sheetId="20" refreshError="1"/>
      <sheetData sheetId="21" refreshError="1"/>
      <sheetData sheetId="22">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350.2</v>
          </cell>
          <cell r="B2" t="str">
            <v xml:space="preserve">          </v>
          </cell>
          <cell r="C2">
            <v>75</v>
          </cell>
          <cell r="D2" t="str">
            <v xml:space="preserve">   R4</v>
          </cell>
          <cell r="E2">
            <v>0</v>
          </cell>
          <cell r="F2">
            <v>167178458.81</v>
          </cell>
          <cell r="G2">
            <v>32894221</v>
          </cell>
          <cell r="H2">
            <v>134284238</v>
          </cell>
          <cell r="I2">
            <v>2115671</v>
          </cell>
          <cell r="J2">
            <v>1.27</v>
          </cell>
          <cell r="K2">
            <v>63.5</v>
          </cell>
          <cell r="L2" t="str">
            <v xml:space="preserve">               </v>
          </cell>
          <cell r="M2" t="str">
            <v xml:space="preserve">               </v>
          </cell>
          <cell r="N2" t="str">
            <v xml:space="preserve">               </v>
          </cell>
          <cell r="O2">
            <v>19.7</v>
          </cell>
          <cell r="P2">
            <v>13.2</v>
          </cell>
          <cell r="Q2">
            <v>28578366</v>
          </cell>
          <cell r="R2">
            <v>2223474</v>
          </cell>
          <cell r="S2">
            <v>1.33</v>
          </cell>
        </row>
        <row r="3">
          <cell r="A3">
            <v>352</v>
          </cell>
          <cell r="B3" t="str">
            <v xml:space="preserve">          </v>
          </cell>
          <cell r="C3">
            <v>75</v>
          </cell>
          <cell r="D3" t="str">
            <v xml:space="preserve"> R2.5</v>
          </cell>
          <cell r="E3">
            <v>-10</v>
          </cell>
          <cell r="F3">
            <v>176270707.69999999</v>
          </cell>
          <cell r="G3">
            <v>27267672</v>
          </cell>
          <cell r="H3">
            <v>166630106</v>
          </cell>
          <cell r="I3">
            <v>2510457</v>
          </cell>
          <cell r="J3">
            <v>1.42</v>
          </cell>
          <cell r="K3">
            <v>66.400000000000006</v>
          </cell>
          <cell r="L3" t="str">
            <v xml:space="preserve">               </v>
          </cell>
          <cell r="M3" t="str">
            <v xml:space="preserve">               </v>
          </cell>
          <cell r="N3" t="str">
            <v xml:space="preserve">               </v>
          </cell>
          <cell r="O3">
            <v>15.5</v>
          </cell>
          <cell r="P3">
            <v>10.199999999999999</v>
          </cell>
          <cell r="Q3">
            <v>23690043</v>
          </cell>
          <cell r="R3">
            <v>2578840</v>
          </cell>
          <cell r="S3">
            <v>1.46</v>
          </cell>
        </row>
        <row r="4">
          <cell r="A4">
            <v>353</v>
          </cell>
          <cell r="B4" t="str">
            <v xml:space="preserve">          </v>
          </cell>
          <cell r="C4">
            <v>58</v>
          </cell>
          <cell r="D4" t="str">
            <v xml:space="preserve">   S0</v>
          </cell>
          <cell r="E4">
            <v>-5</v>
          </cell>
          <cell r="F4">
            <v>1752348598.2</v>
          </cell>
          <cell r="G4">
            <v>344667485.64999998</v>
          </cell>
          <cell r="H4">
            <v>1495298542</v>
          </cell>
          <cell r="I4">
            <v>30551519</v>
          </cell>
          <cell r="J4">
            <v>1.74</v>
          </cell>
          <cell r="K4">
            <v>48.9</v>
          </cell>
          <cell r="L4" t="str">
            <v xml:space="preserve">               </v>
          </cell>
          <cell r="M4" t="str">
            <v xml:space="preserve">               </v>
          </cell>
          <cell r="N4" t="str">
            <v xml:space="preserve">               </v>
          </cell>
          <cell r="O4">
            <v>19.7</v>
          </cell>
          <cell r="P4">
            <v>12.7</v>
          </cell>
          <cell r="Q4">
            <v>299445718</v>
          </cell>
          <cell r="R4">
            <v>31647416</v>
          </cell>
          <cell r="S4">
            <v>1.81</v>
          </cell>
        </row>
        <row r="5">
          <cell r="A5">
            <v>354</v>
          </cell>
          <cell r="B5" t="str">
            <v xml:space="preserve">          </v>
          </cell>
          <cell r="C5">
            <v>68</v>
          </cell>
          <cell r="D5" t="str">
            <v xml:space="preserve">   R4</v>
          </cell>
          <cell r="E5">
            <v>-10</v>
          </cell>
          <cell r="F5">
            <v>999134396.80999994</v>
          </cell>
          <cell r="G5">
            <v>245622436</v>
          </cell>
          <cell r="H5">
            <v>853425400</v>
          </cell>
          <cell r="I5">
            <v>15322481</v>
          </cell>
          <cell r="J5">
            <v>1.53</v>
          </cell>
          <cell r="K5">
            <v>55.7</v>
          </cell>
          <cell r="L5" t="str">
            <v xml:space="preserve">               </v>
          </cell>
          <cell r="M5" t="str">
            <v xml:space="preserve">               </v>
          </cell>
          <cell r="N5" t="str">
            <v xml:space="preserve">               </v>
          </cell>
          <cell r="O5">
            <v>24.6</v>
          </cell>
          <cell r="P5">
            <v>13.5</v>
          </cell>
          <cell r="Q5">
            <v>213395779</v>
          </cell>
          <cell r="R5">
            <v>16156003</v>
          </cell>
          <cell r="S5">
            <v>1.62</v>
          </cell>
        </row>
        <row r="6">
          <cell r="A6">
            <v>355</v>
          </cell>
          <cell r="B6" t="str">
            <v xml:space="preserve">          </v>
          </cell>
          <cell r="C6">
            <v>60</v>
          </cell>
          <cell r="D6" t="str">
            <v xml:space="preserve">   R2</v>
          </cell>
          <cell r="E6">
            <v>-40</v>
          </cell>
          <cell r="F6">
            <v>682627069.52999997</v>
          </cell>
          <cell r="G6">
            <v>269941053</v>
          </cell>
          <cell r="H6">
            <v>685736844</v>
          </cell>
          <cell r="I6">
            <v>14875167</v>
          </cell>
          <cell r="J6">
            <v>2.1800000000000002</v>
          </cell>
          <cell r="K6">
            <v>46.1</v>
          </cell>
          <cell r="L6" t="str">
            <v xml:space="preserve">               </v>
          </cell>
          <cell r="M6" t="str">
            <v xml:space="preserve">               </v>
          </cell>
          <cell r="N6" t="str">
            <v xml:space="preserve">               </v>
          </cell>
          <cell r="O6">
            <v>39.5</v>
          </cell>
          <cell r="P6">
            <v>17.7</v>
          </cell>
          <cell r="Q6">
            <v>234523695</v>
          </cell>
          <cell r="R6">
            <v>15959821</v>
          </cell>
          <cell r="S6">
            <v>2.34</v>
          </cell>
        </row>
        <row r="7">
          <cell r="A7">
            <v>356</v>
          </cell>
          <cell r="B7" t="str">
            <v xml:space="preserve">          </v>
          </cell>
          <cell r="C7">
            <v>63</v>
          </cell>
          <cell r="D7" t="str">
            <v xml:space="preserve">   R3</v>
          </cell>
          <cell r="E7">
            <v>-30</v>
          </cell>
          <cell r="F7">
            <v>920382840.80999994</v>
          </cell>
          <cell r="G7">
            <v>401810096</v>
          </cell>
          <cell r="H7">
            <v>794687597</v>
          </cell>
          <cell r="I7">
            <v>17290805</v>
          </cell>
          <cell r="J7">
            <v>1.88</v>
          </cell>
          <cell r="K7">
            <v>46</v>
          </cell>
          <cell r="L7" t="str">
            <v xml:space="preserve">               </v>
          </cell>
          <cell r="M7" t="str">
            <v xml:space="preserve">               </v>
          </cell>
          <cell r="N7" t="str">
            <v xml:space="preserve">               </v>
          </cell>
          <cell r="O7">
            <v>43.7</v>
          </cell>
          <cell r="P7">
            <v>20</v>
          </cell>
          <cell r="Q7">
            <v>349090986</v>
          </cell>
          <cell r="R7">
            <v>19024313</v>
          </cell>
          <cell r="S7">
            <v>2.0699999999999998</v>
          </cell>
        </row>
        <row r="8">
          <cell r="A8">
            <v>357</v>
          </cell>
          <cell r="B8" t="str">
            <v xml:space="preserve">          </v>
          </cell>
          <cell r="C8">
            <v>60</v>
          </cell>
          <cell r="D8" t="str">
            <v xml:space="preserve">   R2</v>
          </cell>
          <cell r="E8">
            <v>0</v>
          </cell>
          <cell r="F8">
            <v>3327627.05</v>
          </cell>
          <cell r="G8">
            <v>751093</v>
          </cell>
          <cell r="H8">
            <v>2576534</v>
          </cell>
          <cell r="I8">
            <v>53109</v>
          </cell>
          <cell r="J8">
            <v>1.6</v>
          </cell>
          <cell r="K8">
            <v>48.5</v>
          </cell>
          <cell r="L8" t="str">
            <v xml:space="preserve">               </v>
          </cell>
          <cell r="M8" t="str">
            <v xml:space="preserve">               </v>
          </cell>
          <cell r="N8" t="str">
            <v xml:space="preserve">               </v>
          </cell>
          <cell r="O8">
            <v>22.6</v>
          </cell>
          <cell r="P8">
            <v>13.7</v>
          </cell>
          <cell r="Q8">
            <v>652547</v>
          </cell>
          <cell r="R8">
            <v>55571</v>
          </cell>
          <cell r="S8">
            <v>1.67</v>
          </cell>
        </row>
        <row r="9">
          <cell r="A9">
            <v>358</v>
          </cell>
          <cell r="B9" t="str">
            <v xml:space="preserve">          </v>
          </cell>
          <cell r="C9">
            <v>60</v>
          </cell>
          <cell r="D9" t="str">
            <v xml:space="preserve">   R2</v>
          </cell>
          <cell r="E9">
            <v>-5</v>
          </cell>
          <cell r="F9">
            <v>7499459.6799999997</v>
          </cell>
          <cell r="G9">
            <v>1881007</v>
          </cell>
          <cell r="H9">
            <v>5993426</v>
          </cell>
          <cell r="I9">
            <v>124453</v>
          </cell>
          <cell r="J9">
            <v>1.66</v>
          </cell>
          <cell r="K9">
            <v>48.2</v>
          </cell>
          <cell r="L9" t="str">
            <v xml:space="preserve">               </v>
          </cell>
          <cell r="M9" t="str">
            <v xml:space="preserve">               </v>
          </cell>
          <cell r="N9" t="str">
            <v xml:space="preserve">               </v>
          </cell>
          <cell r="O9">
            <v>25.1</v>
          </cell>
          <cell r="P9">
            <v>14.8</v>
          </cell>
          <cell r="Q9">
            <v>1634211</v>
          </cell>
          <cell r="R9">
            <v>131503</v>
          </cell>
          <cell r="S9">
            <v>1.75</v>
          </cell>
        </row>
        <row r="10">
          <cell r="A10">
            <v>359</v>
          </cell>
          <cell r="B10" t="str">
            <v xml:space="preserve">          </v>
          </cell>
          <cell r="C10">
            <v>70</v>
          </cell>
          <cell r="D10" t="str">
            <v xml:space="preserve">   R5</v>
          </cell>
          <cell r="E10">
            <v>0</v>
          </cell>
          <cell r="F10">
            <v>11912914.77</v>
          </cell>
          <cell r="G10">
            <v>4159086</v>
          </cell>
          <cell r="H10">
            <v>7753829</v>
          </cell>
          <cell r="I10">
            <v>156986</v>
          </cell>
          <cell r="J10">
            <v>1.32</v>
          </cell>
          <cell r="K10">
            <v>49.4</v>
          </cell>
          <cell r="L10" t="str">
            <v xml:space="preserve">               </v>
          </cell>
          <cell r="M10" t="str">
            <v xml:space="preserve">               </v>
          </cell>
          <cell r="N10" t="str">
            <v xml:space="preserve">               </v>
          </cell>
          <cell r="O10">
            <v>34.9</v>
          </cell>
          <cell r="P10">
            <v>21.3</v>
          </cell>
          <cell r="Q10">
            <v>3613397</v>
          </cell>
          <cell r="R10">
            <v>170355</v>
          </cell>
          <cell r="S10">
            <v>1.43</v>
          </cell>
        </row>
      </sheetData>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onversion"/>
    </sheetNames>
    <sheetDataSet>
      <sheetData sheetId="0" refreshError="1">
        <row r="2">
          <cell r="A2">
            <v>10001</v>
          </cell>
          <cell r="B2">
            <v>10190</v>
          </cell>
          <cell r="C2">
            <v>1200</v>
          </cell>
          <cell r="E2">
            <v>1000</v>
          </cell>
        </row>
        <row r="3">
          <cell r="A3">
            <v>10011</v>
          </cell>
          <cell r="B3">
            <v>11832</v>
          </cell>
          <cell r="C3">
            <v>1200</v>
          </cell>
          <cell r="E3">
            <v>1000</v>
          </cell>
        </row>
        <row r="4">
          <cell r="A4">
            <v>10025</v>
          </cell>
          <cell r="B4">
            <v>11655</v>
          </cell>
          <cell r="C4">
            <v>1200</v>
          </cell>
          <cell r="E4">
            <v>1000</v>
          </cell>
        </row>
        <row r="5">
          <cell r="A5">
            <v>10026</v>
          </cell>
          <cell r="B5">
            <v>11683</v>
          </cell>
          <cell r="C5">
            <v>1200</v>
          </cell>
          <cell r="E5">
            <v>1000</v>
          </cell>
        </row>
        <row r="6">
          <cell r="A6">
            <v>10100</v>
          </cell>
          <cell r="B6">
            <v>10190</v>
          </cell>
          <cell r="C6">
            <v>1200</v>
          </cell>
          <cell r="E6">
            <v>1000</v>
          </cell>
        </row>
        <row r="7">
          <cell r="A7">
            <v>10175</v>
          </cell>
          <cell r="B7">
            <v>11676</v>
          </cell>
          <cell r="C7">
            <v>1200</v>
          </cell>
          <cell r="E7">
            <v>1000</v>
          </cell>
        </row>
        <row r="8">
          <cell r="A8">
            <v>10200</v>
          </cell>
          <cell r="B8">
            <v>11676</v>
          </cell>
          <cell r="C8">
            <v>1200</v>
          </cell>
          <cell r="E8">
            <v>1000</v>
          </cell>
        </row>
        <row r="9">
          <cell r="A9">
            <v>10265</v>
          </cell>
          <cell r="B9">
            <v>11676</v>
          </cell>
          <cell r="C9">
            <v>1200</v>
          </cell>
          <cell r="E9">
            <v>1000</v>
          </cell>
        </row>
        <row r="10">
          <cell r="A10">
            <v>10210</v>
          </cell>
          <cell r="B10">
            <v>11845</v>
          </cell>
          <cell r="C10">
            <v>1200</v>
          </cell>
          <cell r="E10">
            <v>1000</v>
          </cell>
        </row>
        <row r="11">
          <cell r="A11">
            <v>10305</v>
          </cell>
          <cell r="B11">
            <v>11622</v>
          </cell>
          <cell r="C11">
            <v>1200</v>
          </cell>
          <cell r="E11">
            <v>1000</v>
          </cell>
        </row>
        <row r="12">
          <cell r="A12">
            <v>10306</v>
          </cell>
          <cell r="B12">
            <v>11638</v>
          </cell>
          <cell r="C12">
            <v>1200</v>
          </cell>
          <cell r="E12">
            <v>1000</v>
          </cell>
        </row>
        <row r="13">
          <cell r="A13">
            <v>10310</v>
          </cell>
          <cell r="B13">
            <v>11625</v>
          </cell>
          <cell r="C13">
            <v>1200</v>
          </cell>
          <cell r="E13">
            <v>1000</v>
          </cell>
        </row>
        <row r="14">
          <cell r="A14">
            <v>10346</v>
          </cell>
          <cell r="B14">
            <v>11629</v>
          </cell>
          <cell r="C14">
            <v>1200</v>
          </cell>
          <cell r="E14">
            <v>1000</v>
          </cell>
        </row>
        <row r="15">
          <cell r="A15">
            <v>10355</v>
          </cell>
          <cell r="B15">
            <v>11629</v>
          </cell>
          <cell r="C15">
            <v>1200</v>
          </cell>
          <cell r="E15">
            <v>1000</v>
          </cell>
        </row>
        <row r="16">
          <cell r="A16">
            <v>10360</v>
          </cell>
          <cell r="B16">
            <v>11629</v>
          </cell>
          <cell r="C16">
            <v>1200</v>
          </cell>
          <cell r="E16">
            <v>1000</v>
          </cell>
        </row>
        <row r="17">
          <cell r="A17">
            <v>10365</v>
          </cell>
          <cell r="B17">
            <v>11629</v>
          </cell>
          <cell r="C17">
            <v>1200</v>
          </cell>
          <cell r="E17">
            <v>1000</v>
          </cell>
        </row>
        <row r="18">
          <cell r="A18">
            <v>10370</v>
          </cell>
          <cell r="B18">
            <v>11629</v>
          </cell>
          <cell r="C18">
            <v>1200</v>
          </cell>
          <cell r="E18">
            <v>1000</v>
          </cell>
        </row>
        <row r="19">
          <cell r="A19">
            <v>10375</v>
          </cell>
          <cell r="B19">
            <v>11629</v>
          </cell>
          <cell r="C19">
            <v>1200</v>
          </cell>
          <cell r="E19">
            <v>1000</v>
          </cell>
        </row>
        <row r="20">
          <cell r="A20">
            <v>10380</v>
          </cell>
          <cell r="B20">
            <v>11629</v>
          </cell>
          <cell r="C20">
            <v>1200</v>
          </cell>
          <cell r="E20">
            <v>1000</v>
          </cell>
        </row>
        <row r="21">
          <cell r="A21">
            <v>10385</v>
          </cell>
          <cell r="B21">
            <v>11629</v>
          </cell>
          <cell r="C21">
            <v>1200</v>
          </cell>
          <cell r="E21">
            <v>1000</v>
          </cell>
        </row>
        <row r="22">
          <cell r="A22">
            <v>10390</v>
          </cell>
          <cell r="B22">
            <v>11629</v>
          </cell>
          <cell r="C22">
            <v>1200</v>
          </cell>
          <cell r="E22">
            <v>1000</v>
          </cell>
        </row>
        <row r="23">
          <cell r="A23">
            <v>10395</v>
          </cell>
          <cell r="B23">
            <v>11629</v>
          </cell>
          <cell r="C23">
            <v>1200</v>
          </cell>
          <cell r="E23">
            <v>1000</v>
          </cell>
        </row>
        <row r="24">
          <cell r="A24">
            <v>10410</v>
          </cell>
          <cell r="B24">
            <v>11678</v>
          </cell>
          <cell r="C24">
            <v>1200</v>
          </cell>
          <cell r="E24">
            <v>1000</v>
          </cell>
        </row>
        <row r="25">
          <cell r="A25">
            <v>10412</v>
          </cell>
          <cell r="B25">
            <v>11682</v>
          </cell>
          <cell r="C25">
            <v>1200</v>
          </cell>
          <cell r="E25">
            <v>1000</v>
          </cell>
        </row>
        <row r="26">
          <cell r="A26">
            <v>10420</v>
          </cell>
          <cell r="B26">
            <v>11681</v>
          </cell>
          <cell r="C26">
            <v>1200</v>
          </cell>
          <cell r="E26">
            <v>1000</v>
          </cell>
        </row>
        <row r="27">
          <cell r="A27">
            <v>10440</v>
          </cell>
          <cell r="B27">
            <v>11683</v>
          </cell>
          <cell r="C27">
            <v>1200</v>
          </cell>
          <cell r="E27">
            <v>1000</v>
          </cell>
        </row>
        <row r="28">
          <cell r="A28">
            <v>10610</v>
          </cell>
          <cell r="B28">
            <v>11636</v>
          </cell>
          <cell r="C28">
            <v>1200</v>
          </cell>
          <cell r="E28">
            <v>1000</v>
          </cell>
        </row>
        <row r="29">
          <cell r="A29">
            <v>10625</v>
          </cell>
          <cell r="B29">
            <v>11636</v>
          </cell>
          <cell r="C29">
            <v>1200</v>
          </cell>
          <cell r="E29">
            <v>1000</v>
          </cell>
        </row>
        <row r="30">
          <cell r="A30">
            <v>10656</v>
          </cell>
          <cell r="B30">
            <v>11636</v>
          </cell>
          <cell r="C30">
            <v>1200</v>
          </cell>
          <cell r="E30">
            <v>1000</v>
          </cell>
        </row>
        <row r="31">
          <cell r="A31">
            <v>10700</v>
          </cell>
          <cell r="B31">
            <v>11758</v>
          </cell>
          <cell r="C31">
            <v>1201</v>
          </cell>
          <cell r="E31">
            <v>1000</v>
          </cell>
        </row>
        <row r="32">
          <cell r="A32">
            <v>10701</v>
          </cell>
          <cell r="B32">
            <v>11759</v>
          </cell>
          <cell r="C32">
            <v>1201</v>
          </cell>
          <cell r="E32">
            <v>1000</v>
          </cell>
        </row>
        <row r="33">
          <cell r="A33">
            <v>10810</v>
          </cell>
          <cell r="B33">
            <v>11625</v>
          </cell>
          <cell r="C33">
            <v>1200</v>
          </cell>
          <cell r="E33">
            <v>1000</v>
          </cell>
        </row>
        <row r="34">
          <cell r="A34">
            <v>10901</v>
          </cell>
          <cell r="B34">
            <v>11622</v>
          </cell>
          <cell r="C34">
            <v>1200</v>
          </cell>
          <cell r="E34">
            <v>1000</v>
          </cell>
        </row>
        <row r="35">
          <cell r="A35">
            <v>10910</v>
          </cell>
          <cell r="B35">
            <v>11622</v>
          </cell>
          <cell r="C35">
            <v>1200</v>
          </cell>
          <cell r="E35">
            <v>1000</v>
          </cell>
        </row>
        <row r="36">
          <cell r="A36">
            <v>11100</v>
          </cell>
          <cell r="B36">
            <v>11845</v>
          </cell>
          <cell r="C36">
            <v>1200</v>
          </cell>
          <cell r="E36">
            <v>1000</v>
          </cell>
        </row>
        <row r="37">
          <cell r="A37">
            <v>11334</v>
          </cell>
          <cell r="B37">
            <v>11845</v>
          </cell>
          <cell r="C37">
            <v>1200</v>
          </cell>
          <cell r="E37">
            <v>1000</v>
          </cell>
        </row>
        <row r="38">
          <cell r="A38">
            <v>17500</v>
          </cell>
          <cell r="B38">
            <v>10765</v>
          </cell>
          <cell r="C38">
            <v>1192</v>
          </cell>
          <cell r="E38">
            <v>1000</v>
          </cell>
        </row>
        <row r="39">
          <cell r="A39">
            <v>20030</v>
          </cell>
          <cell r="B39">
            <v>12248</v>
          </cell>
          <cell r="C39">
            <v>1201</v>
          </cell>
          <cell r="E39">
            <v>1000</v>
          </cell>
        </row>
        <row r="40">
          <cell r="A40">
            <v>20035</v>
          </cell>
          <cell r="B40">
            <v>12289</v>
          </cell>
          <cell r="C40">
            <v>1201</v>
          </cell>
          <cell r="E40">
            <v>1000</v>
          </cell>
        </row>
        <row r="41">
          <cell r="A41">
            <v>20041</v>
          </cell>
          <cell r="B41">
            <v>10113</v>
          </cell>
          <cell r="C41">
            <v>1033</v>
          </cell>
          <cell r="E41">
            <v>1000</v>
          </cell>
        </row>
        <row r="42">
          <cell r="A42">
            <v>20043</v>
          </cell>
          <cell r="B42">
            <v>11600</v>
          </cell>
          <cell r="C42">
            <v>1040</v>
          </cell>
          <cell r="E42">
            <v>1000</v>
          </cell>
        </row>
        <row r="43">
          <cell r="A43">
            <v>20044</v>
          </cell>
          <cell r="B43">
            <v>12249</v>
          </cell>
          <cell r="C43">
            <v>1201</v>
          </cell>
          <cell r="E43">
            <v>1000</v>
          </cell>
        </row>
        <row r="44">
          <cell r="A44">
            <v>20047</v>
          </cell>
          <cell r="B44">
            <v>10113</v>
          </cell>
          <cell r="C44">
            <v>1033</v>
          </cell>
          <cell r="E44">
            <v>1000</v>
          </cell>
        </row>
        <row r="45">
          <cell r="A45">
            <v>20049</v>
          </cell>
          <cell r="B45">
            <v>11887</v>
          </cell>
          <cell r="C45">
            <v>1200</v>
          </cell>
          <cell r="E45">
            <v>1000</v>
          </cell>
        </row>
        <row r="46">
          <cell r="A46">
            <v>20050</v>
          </cell>
          <cell r="B46">
            <v>11600</v>
          </cell>
          <cell r="C46">
            <v>1040</v>
          </cell>
          <cell r="E46">
            <v>1000</v>
          </cell>
        </row>
        <row r="47">
          <cell r="A47">
            <v>20055</v>
          </cell>
          <cell r="B47">
            <v>10764</v>
          </cell>
          <cell r="C47">
            <v>1192</v>
          </cell>
          <cell r="E47">
            <v>1000</v>
          </cell>
        </row>
        <row r="48">
          <cell r="A48">
            <v>20071</v>
          </cell>
          <cell r="B48">
            <v>11627</v>
          </cell>
          <cell r="C48">
            <v>1200</v>
          </cell>
          <cell r="E48">
            <v>1000</v>
          </cell>
        </row>
        <row r="49">
          <cell r="A49">
            <v>20072</v>
          </cell>
          <cell r="B49">
            <v>11634</v>
          </cell>
          <cell r="C49">
            <v>1200</v>
          </cell>
          <cell r="E49">
            <v>1000</v>
          </cell>
        </row>
        <row r="50">
          <cell r="A50">
            <v>20073</v>
          </cell>
          <cell r="B50">
            <v>11627</v>
          </cell>
          <cell r="C50">
            <v>1200</v>
          </cell>
          <cell r="E50">
            <v>1000</v>
          </cell>
        </row>
        <row r="51">
          <cell r="A51">
            <v>20100</v>
          </cell>
          <cell r="B51">
            <v>11636</v>
          </cell>
          <cell r="C51">
            <v>1200</v>
          </cell>
          <cell r="E51">
            <v>1000</v>
          </cell>
        </row>
        <row r="52">
          <cell r="A52">
            <v>20150</v>
          </cell>
          <cell r="B52">
            <v>11636</v>
          </cell>
          <cell r="C52">
            <v>1200</v>
          </cell>
          <cell r="E52">
            <v>1000</v>
          </cell>
        </row>
        <row r="53">
          <cell r="A53">
            <v>20203</v>
          </cell>
          <cell r="B53">
            <v>11676</v>
          </cell>
          <cell r="C53">
            <v>1200</v>
          </cell>
          <cell r="E53">
            <v>1000</v>
          </cell>
        </row>
        <row r="54">
          <cell r="A54">
            <v>20205</v>
          </cell>
          <cell r="B54">
            <v>11676</v>
          </cell>
          <cell r="C54">
            <v>1200</v>
          </cell>
          <cell r="E54">
            <v>1000</v>
          </cell>
        </row>
        <row r="55">
          <cell r="A55">
            <v>20209</v>
          </cell>
          <cell r="B55">
            <v>11676</v>
          </cell>
          <cell r="C55">
            <v>1200</v>
          </cell>
          <cell r="E55">
            <v>1000</v>
          </cell>
        </row>
        <row r="56">
          <cell r="A56">
            <v>20211</v>
          </cell>
          <cell r="B56">
            <v>11676</v>
          </cell>
          <cell r="C56">
            <v>1200</v>
          </cell>
          <cell r="E56">
            <v>1000</v>
          </cell>
        </row>
        <row r="57">
          <cell r="A57">
            <v>20232</v>
          </cell>
          <cell r="B57">
            <v>11676</v>
          </cell>
          <cell r="C57">
            <v>1200</v>
          </cell>
          <cell r="E57">
            <v>1000</v>
          </cell>
        </row>
        <row r="58">
          <cell r="A58">
            <v>20301</v>
          </cell>
          <cell r="B58">
            <v>12249</v>
          </cell>
          <cell r="C58">
            <v>1201</v>
          </cell>
          <cell r="E58">
            <v>1000</v>
          </cell>
        </row>
        <row r="59">
          <cell r="A59">
            <v>20310</v>
          </cell>
          <cell r="B59">
            <v>12293</v>
          </cell>
          <cell r="C59">
            <v>1201</v>
          </cell>
          <cell r="E59">
            <v>1000</v>
          </cell>
        </row>
        <row r="60">
          <cell r="A60">
            <v>20315</v>
          </cell>
          <cell r="B60">
            <v>12249</v>
          </cell>
          <cell r="C60">
            <v>1201</v>
          </cell>
          <cell r="E60">
            <v>1000</v>
          </cell>
        </row>
        <row r="61">
          <cell r="A61">
            <v>21010</v>
          </cell>
          <cell r="B61">
            <v>12249</v>
          </cell>
          <cell r="C61">
            <v>1201</v>
          </cell>
          <cell r="E61">
            <v>1000</v>
          </cell>
        </row>
        <row r="62">
          <cell r="A62">
            <v>21101</v>
          </cell>
          <cell r="B62">
            <v>11127</v>
          </cell>
          <cell r="C62">
            <v>1167</v>
          </cell>
          <cell r="E62">
            <v>1000</v>
          </cell>
        </row>
        <row r="63">
          <cell r="A63">
            <v>21102</v>
          </cell>
          <cell r="B63">
            <v>11127</v>
          </cell>
          <cell r="C63">
            <v>1167</v>
          </cell>
          <cell r="E63">
            <v>1000</v>
          </cell>
        </row>
        <row r="64">
          <cell r="A64">
            <v>21103</v>
          </cell>
          <cell r="B64">
            <v>11127</v>
          </cell>
          <cell r="C64">
            <v>1167</v>
          </cell>
          <cell r="E64">
            <v>1000</v>
          </cell>
        </row>
        <row r="65">
          <cell r="A65">
            <v>21104</v>
          </cell>
          <cell r="B65">
            <v>11127</v>
          </cell>
          <cell r="C65">
            <v>1167</v>
          </cell>
          <cell r="E65">
            <v>1000</v>
          </cell>
        </row>
        <row r="66">
          <cell r="A66">
            <v>21105</v>
          </cell>
          <cell r="B66">
            <v>11127</v>
          </cell>
          <cell r="C66">
            <v>1167</v>
          </cell>
          <cell r="E66">
            <v>1000</v>
          </cell>
        </row>
        <row r="67">
          <cell r="A67">
            <v>21106</v>
          </cell>
          <cell r="B67">
            <v>11127</v>
          </cell>
          <cell r="C67">
            <v>1167</v>
          </cell>
          <cell r="E67">
            <v>1000</v>
          </cell>
        </row>
        <row r="68">
          <cell r="A68">
            <v>21107</v>
          </cell>
          <cell r="B68">
            <v>11127</v>
          </cell>
          <cell r="C68">
            <v>1167</v>
          </cell>
          <cell r="E68">
            <v>1000</v>
          </cell>
        </row>
        <row r="69">
          <cell r="A69">
            <v>21201</v>
          </cell>
          <cell r="B69">
            <v>11127</v>
          </cell>
          <cell r="C69">
            <v>1167</v>
          </cell>
          <cell r="E69">
            <v>1000</v>
          </cell>
        </row>
        <row r="70">
          <cell r="A70">
            <v>21202</v>
          </cell>
          <cell r="B70">
            <v>11127</v>
          </cell>
          <cell r="C70">
            <v>1167</v>
          </cell>
          <cell r="E70">
            <v>1000</v>
          </cell>
        </row>
        <row r="71">
          <cell r="A71">
            <v>21203</v>
          </cell>
          <cell r="B71">
            <v>11127</v>
          </cell>
          <cell r="C71">
            <v>1167</v>
          </cell>
          <cell r="E71">
            <v>1000</v>
          </cell>
        </row>
        <row r="72">
          <cell r="A72">
            <v>21204</v>
          </cell>
          <cell r="B72">
            <v>11127</v>
          </cell>
          <cell r="C72">
            <v>1167</v>
          </cell>
          <cell r="E72">
            <v>1000</v>
          </cell>
        </row>
        <row r="73">
          <cell r="A73">
            <v>21205</v>
          </cell>
          <cell r="B73">
            <v>11127</v>
          </cell>
          <cell r="C73">
            <v>1167</v>
          </cell>
          <cell r="E73">
            <v>1000</v>
          </cell>
        </row>
        <row r="74">
          <cell r="A74">
            <v>21206</v>
          </cell>
          <cell r="B74">
            <v>11127</v>
          </cell>
          <cell r="C74">
            <v>1167</v>
          </cell>
          <cell r="E74">
            <v>1000</v>
          </cell>
        </row>
        <row r="75">
          <cell r="A75">
            <v>21207</v>
          </cell>
          <cell r="B75">
            <v>11127</v>
          </cell>
          <cell r="C75">
            <v>1167</v>
          </cell>
          <cell r="E75">
            <v>1000</v>
          </cell>
        </row>
        <row r="76">
          <cell r="A76">
            <v>21301</v>
          </cell>
          <cell r="B76">
            <v>11127</v>
          </cell>
          <cell r="C76">
            <v>1167</v>
          </cell>
          <cell r="E76">
            <v>1000</v>
          </cell>
        </row>
        <row r="77">
          <cell r="A77">
            <v>21302</v>
          </cell>
          <cell r="B77">
            <v>11127</v>
          </cell>
          <cell r="C77">
            <v>1167</v>
          </cell>
          <cell r="E77">
            <v>1000</v>
          </cell>
        </row>
        <row r="78">
          <cell r="A78">
            <v>21303</v>
          </cell>
          <cell r="B78">
            <v>11127</v>
          </cell>
          <cell r="C78">
            <v>1167</v>
          </cell>
          <cell r="E78">
            <v>1000</v>
          </cell>
        </row>
        <row r="79">
          <cell r="A79">
            <v>21401</v>
          </cell>
          <cell r="B79">
            <v>11127</v>
          </cell>
          <cell r="C79">
            <v>1167</v>
          </cell>
          <cell r="E79">
            <v>1000</v>
          </cell>
        </row>
        <row r="80">
          <cell r="A80">
            <v>21501</v>
          </cell>
          <cell r="B80">
            <v>11127</v>
          </cell>
          <cell r="C80">
            <v>1167</v>
          </cell>
          <cell r="E80">
            <v>1000</v>
          </cell>
        </row>
        <row r="81">
          <cell r="A81">
            <v>21601</v>
          </cell>
          <cell r="B81">
            <v>11127</v>
          </cell>
          <cell r="C81">
            <v>1167</v>
          </cell>
          <cell r="E81">
            <v>1000</v>
          </cell>
        </row>
        <row r="82">
          <cell r="A82">
            <v>21602</v>
          </cell>
          <cell r="B82">
            <v>11127</v>
          </cell>
          <cell r="C82">
            <v>1167</v>
          </cell>
          <cell r="E82">
            <v>1000</v>
          </cell>
        </row>
        <row r="83">
          <cell r="A83">
            <v>21603</v>
          </cell>
          <cell r="B83">
            <v>11127</v>
          </cell>
          <cell r="C83">
            <v>1167</v>
          </cell>
          <cell r="E83">
            <v>1000</v>
          </cell>
        </row>
        <row r="84">
          <cell r="A84">
            <v>21701</v>
          </cell>
          <cell r="B84">
            <v>11127</v>
          </cell>
          <cell r="C84">
            <v>1167</v>
          </cell>
          <cell r="E84">
            <v>1000</v>
          </cell>
        </row>
        <row r="85">
          <cell r="A85">
            <v>21702</v>
          </cell>
          <cell r="B85">
            <v>11127</v>
          </cell>
          <cell r="C85">
            <v>1167</v>
          </cell>
          <cell r="E85">
            <v>1000</v>
          </cell>
        </row>
        <row r="86">
          <cell r="A86">
            <v>21703</v>
          </cell>
          <cell r="B86">
            <v>11127</v>
          </cell>
          <cell r="C86">
            <v>1167</v>
          </cell>
          <cell r="E86">
            <v>1000</v>
          </cell>
        </row>
        <row r="87">
          <cell r="A87">
            <v>21704</v>
          </cell>
          <cell r="B87">
            <v>11127</v>
          </cell>
          <cell r="C87">
            <v>1167</v>
          </cell>
          <cell r="E87">
            <v>1000</v>
          </cell>
        </row>
        <row r="88">
          <cell r="A88">
            <v>21705</v>
          </cell>
          <cell r="B88">
            <v>11127</v>
          </cell>
          <cell r="C88">
            <v>1167</v>
          </cell>
          <cell r="E88">
            <v>1000</v>
          </cell>
        </row>
        <row r="89">
          <cell r="A89">
            <v>21801</v>
          </cell>
          <cell r="B89">
            <v>11127</v>
          </cell>
          <cell r="C89">
            <v>1167</v>
          </cell>
          <cell r="E89">
            <v>1000</v>
          </cell>
        </row>
        <row r="90">
          <cell r="A90">
            <v>21802</v>
          </cell>
          <cell r="B90">
            <v>11127</v>
          </cell>
          <cell r="C90">
            <v>1167</v>
          </cell>
          <cell r="E90">
            <v>1000</v>
          </cell>
        </row>
        <row r="91">
          <cell r="A91">
            <v>22052</v>
          </cell>
          <cell r="B91">
            <v>10817</v>
          </cell>
          <cell r="C91">
            <v>1167</v>
          </cell>
          <cell r="E91">
            <v>1000</v>
          </cell>
        </row>
        <row r="92">
          <cell r="A92">
            <v>22056</v>
          </cell>
          <cell r="B92">
            <v>10814</v>
          </cell>
          <cell r="C92">
            <v>1167</v>
          </cell>
          <cell r="E92">
            <v>1000</v>
          </cell>
        </row>
        <row r="93">
          <cell r="A93">
            <v>22058</v>
          </cell>
          <cell r="B93">
            <v>11126</v>
          </cell>
          <cell r="C93">
            <v>1167</v>
          </cell>
          <cell r="E93">
            <v>1000</v>
          </cell>
        </row>
        <row r="94">
          <cell r="A94">
            <v>22059</v>
          </cell>
          <cell r="B94">
            <v>11126</v>
          </cell>
          <cell r="C94">
            <v>1167</v>
          </cell>
          <cell r="E94">
            <v>1000</v>
          </cell>
        </row>
        <row r="95">
          <cell r="A95">
            <v>22114</v>
          </cell>
          <cell r="B95">
            <v>11871</v>
          </cell>
          <cell r="C95">
            <v>1030</v>
          </cell>
          <cell r="E95">
            <v>1000</v>
          </cell>
        </row>
        <row r="96">
          <cell r="A96">
            <v>22205</v>
          </cell>
          <cell r="B96">
            <v>11648</v>
          </cell>
          <cell r="C96">
            <v>1206</v>
          </cell>
          <cell r="E96">
            <v>1000</v>
          </cell>
        </row>
        <row r="97">
          <cell r="A97">
            <v>22215</v>
          </cell>
          <cell r="B97">
            <v>11651</v>
          </cell>
          <cell r="C97">
            <v>1200</v>
          </cell>
          <cell r="E97">
            <v>1000</v>
          </cell>
        </row>
        <row r="98">
          <cell r="A98">
            <v>22315</v>
          </cell>
          <cell r="B98">
            <v>11652</v>
          </cell>
          <cell r="C98">
            <v>1200</v>
          </cell>
          <cell r="E98">
            <v>1000</v>
          </cell>
        </row>
        <row r="99">
          <cell r="A99">
            <v>22335</v>
          </cell>
          <cell r="B99">
            <v>11650</v>
          </cell>
          <cell r="C99">
            <v>1200</v>
          </cell>
          <cell r="E99">
            <v>1000</v>
          </cell>
        </row>
        <row r="100">
          <cell r="A100">
            <v>22355</v>
          </cell>
          <cell r="B100">
            <v>11648</v>
          </cell>
          <cell r="C100">
            <v>1200</v>
          </cell>
          <cell r="E100">
            <v>1000</v>
          </cell>
        </row>
        <row r="101">
          <cell r="A101">
            <v>22415</v>
          </cell>
          <cell r="B101">
            <v>11655</v>
          </cell>
          <cell r="C101">
            <v>1200</v>
          </cell>
          <cell r="E101">
            <v>1000</v>
          </cell>
        </row>
        <row r="102">
          <cell r="A102">
            <v>22425</v>
          </cell>
          <cell r="B102">
            <v>11653</v>
          </cell>
          <cell r="C102">
            <v>1200</v>
          </cell>
          <cell r="E102">
            <v>1000</v>
          </cell>
        </row>
        <row r="103">
          <cell r="A103">
            <v>22435</v>
          </cell>
          <cell r="B103">
            <v>11648</v>
          </cell>
          <cell r="C103">
            <v>1200</v>
          </cell>
          <cell r="E103">
            <v>1000</v>
          </cell>
        </row>
        <row r="104">
          <cell r="A104">
            <v>22460</v>
          </cell>
          <cell r="B104">
            <v>11654</v>
          </cell>
          <cell r="C104">
            <v>1200</v>
          </cell>
          <cell r="E104">
            <v>1000</v>
          </cell>
        </row>
        <row r="105">
          <cell r="A105">
            <v>22510</v>
          </cell>
          <cell r="B105">
            <v>11648</v>
          </cell>
          <cell r="C105">
            <v>1200</v>
          </cell>
          <cell r="E105">
            <v>1000</v>
          </cell>
        </row>
        <row r="106">
          <cell r="A106">
            <v>22540</v>
          </cell>
          <cell r="B106">
            <v>11682</v>
          </cell>
          <cell r="C106">
            <v>1200</v>
          </cell>
          <cell r="E106">
            <v>1000</v>
          </cell>
        </row>
        <row r="107">
          <cell r="A107">
            <v>22725</v>
          </cell>
          <cell r="B107">
            <v>11655</v>
          </cell>
          <cell r="C107">
            <v>1200</v>
          </cell>
          <cell r="E107">
            <v>1000</v>
          </cell>
        </row>
        <row r="108">
          <cell r="A108">
            <v>22760</v>
          </cell>
          <cell r="B108">
            <v>11898</v>
          </cell>
          <cell r="C108">
            <v>1200</v>
          </cell>
          <cell r="E108">
            <v>1000</v>
          </cell>
        </row>
        <row r="109">
          <cell r="A109">
            <v>22761</v>
          </cell>
          <cell r="B109">
            <v>11898</v>
          </cell>
          <cell r="C109">
            <v>1200</v>
          </cell>
          <cell r="E109">
            <v>1000</v>
          </cell>
        </row>
        <row r="110">
          <cell r="A110">
            <v>22762</v>
          </cell>
          <cell r="B110">
            <v>11898</v>
          </cell>
          <cell r="C110">
            <v>1200</v>
          </cell>
          <cell r="E110">
            <v>1000</v>
          </cell>
        </row>
        <row r="111">
          <cell r="A111">
            <v>22801</v>
          </cell>
          <cell r="B111">
            <v>11679</v>
          </cell>
          <cell r="C111">
            <v>1200</v>
          </cell>
          <cell r="E111">
            <v>1000</v>
          </cell>
        </row>
        <row r="112">
          <cell r="A112">
            <v>22803</v>
          </cell>
          <cell r="B112">
            <v>11679</v>
          </cell>
          <cell r="C112">
            <v>1200</v>
          </cell>
          <cell r="E112">
            <v>1000</v>
          </cell>
        </row>
        <row r="113">
          <cell r="A113">
            <v>22810</v>
          </cell>
          <cell r="B113">
            <v>11679</v>
          </cell>
          <cell r="C113">
            <v>1200</v>
          </cell>
          <cell r="E113">
            <v>1000</v>
          </cell>
        </row>
        <row r="114">
          <cell r="A114">
            <v>22811</v>
          </cell>
          <cell r="B114">
            <v>11680</v>
          </cell>
          <cell r="C114">
            <v>1200</v>
          </cell>
          <cell r="E114">
            <v>1000</v>
          </cell>
        </row>
        <row r="115">
          <cell r="A115">
            <v>22812</v>
          </cell>
          <cell r="B115">
            <v>11680</v>
          </cell>
          <cell r="C115">
            <v>1200</v>
          </cell>
          <cell r="E115">
            <v>1000</v>
          </cell>
        </row>
        <row r="116">
          <cell r="A116">
            <v>22815</v>
          </cell>
          <cell r="B116">
            <v>11679</v>
          </cell>
          <cell r="C116">
            <v>1200</v>
          </cell>
          <cell r="E116">
            <v>1000</v>
          </cell>
        </row>
        <row r="117">
          <cell r="A117">
            <v>22820</v>
          </cell>
          <cell r="B117">
            <v>11679</v>
          </cell>
          <cell r="C117">
            <v>1200</v>
          </cell>
          <cell r="E117">
            <v>1000</v>
          </cell>
        </row>
        <row r="118">
          <cell r="A118">
            <v>22830</v>
          </cell>
          <cell r="B118">
            <v>11679</v>
          </cell>
          <cell r="C118">
            <v>1200</v>
          </cell>
          <cell r="E118">
            <v>1000</v>
          </cell>
        </row>
        <row r="119">
          <cell r="A119">
            <v>22850</v>
          </cell>
          <cell r="B119">
            <v>11679</v>
          </cell>
          <cell r="C119">
            <v>1200</v>
          </cell>
          <cell r="E119">
            <v>1000</v>
          </cell>
        </row>
        <row r="120">
          <cell r="A120">
            <v>22860</v>
          </cell>
          <cell r="B120">
            <v>11679</v>
          </cell>
          <cell r="C120">
            <v>1200</v>
          </cell>
          <cell r="E120">
            <v>1000</v>
          </cell>
        </row>
        <row r="121">
          <cell r="A121">
            <v>22870</v>
          </cell>
          <cell r="B121">
            <v>11679</v>
          </cell>
          <cell r="C121">
            <v>1200</v>
          </cell>
          <cell r="E121">
            <v>1000</v>
          </cell>
        </row>
        <row r="122">
          <cell r="A122">
            <v>22880</v>
          </cell>
          <cell r="B122">
            <v>11679</v>
          </cell>
          <cell r="C122">
            <v>1200</v>
          </cell>
          <cell r="E122">
            <v>1000</v>
          </cell>
        </row>
        <row r="123">
          <cell r="A123">
            <v>22885</v>
          </cell>
          <cell r="B123">
            <v>11679</v>
          </cell>
          <cell r="C123">
            <v>1200</v>
          </cell>
          <cell r="E123">
            <v>1000</v>
          </cell>
        </row>
        <row r="124">
          <cell r="A124">
            <v>22890</v>
          </cell>
          <cell r="B124">
            <v>11679</v>
          </cell>
          <cell r="C124">
            <v>1200</v>
          </cell>
          <cell r="E124">
            <v>1000</v>
          </cell>
        </row>
        <row r="125">
          <cell r="A125">
            <v>22896</v>
          </cell>
          <cell r="B125">
            <v>11679</v>
          </cell>
          <cell r="C125">
            <v>1200</v>
          </cell>
          <cell r="E125">
            <v>1000</v>
          </cell>
        </row>
        <row r="126">
          <cell r="A126">
            <v>22905</v>
          </cell>
          <cell r="B126">
            <v>11656</v>
          </cell>
          <cell r="C126">
            <v>1200</v>
          </cell>
          <cell r="E126">
            <v>1000</v>
          </cell>
        </row>
        <row r="127">
          <cell r="A127">
            <v>23120</v>
          </cell>
          <cell r="B127">
            <v>11633</v>
          </cell>
          <cell r="C127">
            <v>1200</v>
          </cell>
          <cell r="E127">
            <v>1000</v>
          </cell>
        </row>
        <row r="128">
          <cell r="A128">
            <v>23126</v>
          </cell>
          <cell r="B128">
            <v>11883</v>
          </cell>
          <cell r="C128">
            <v>1167</v>
          </cell>
          <cell r="E128">
            <v>1000</v>
          </cell>
        </row>
        <row r="129">
          <cell r="A129">
            <v>23128</v>
          </cell>
          <cell r="B129">
            <v>11680</v>
          </cell>
          <cell r="C129">
            <v>1200</v>
          </cell>
          <cell r="E129">
            <v>1000</v>
          </cell>
        </row>
        <row r="130">
          <cell r="A130">
            <v>23129</v>
          </cell>
          <cell r="B130">
            <v>11680</v>
          </cell>
          <cell r="C130">
            <v>1200</v>
          </cell>
          <cell r="E130">
            <v>1000</v>
          </cell>
        </row>
        <row r="131">
          <cell r="A131">
            <v>23201</v>
          </cell>
          <cell r="B131">
            <v>12289</v>
          </cell>
          <cell r="C131">
            <v>1201</v>
          </cell>
          <cell r="E131">
            <v>1000</v>
          </cell>
        </row>
        <row r="132">
          <cell r="A132">
            <v>23220</v>
          </cell>
          <cell r="B132">
            <v>11647</v>
          </cell>
          <cell r="C132">
            <v>1200</v>
          </cell>
          <cell r="E132">
            <v>1000</v>
          </cell>
        </row>
        <row r="133">
          <cell r="A133">
            <v>23225</v>
          </cell>
          <cell r="B133">
            <v>11647</v>
          </cell>
          <cell r="C133">
            <v>1200</v>
          </cell>
          <cell r="E133">
            <v>1000</v>
          </cell>
        </row>
        <row r="134">
          <cell r="A134">
            <v>23240</v>
          </cell>
          <cell r="B134">
            <v>12293</v>
          </cell>
          <cell r="C134">
            <v>1201</v>
          </cell>
          <cell r="E134">
            <v>1000</v>
          </cell>
        </row>
        <row r="135">
          <cell r="A135">
            <v>23241</v>
          </cell>
          <cell r="B135">
            <v>12291</v>
          </cell>
          <cell r="C135">
            <v>1201</v>
          </cell>
          <cell r="E135">
            <v>1000</v>
          </cell>
        </row>
        <row r="136">
          <cell r="A136">
            <v>23300</v>
          </cell>
          <cell r="B136">
            <v>12290</v>
          </cell>
          <cell r="C136">
            <v>1201</v>
          </cell>
          <cell r="E136">
            <v>1000</v>
          </cell>
        </row>
        <row r="137">
          <cell r="A137">
            <v>23315</v>
          </cell>
          <cell r="B137">
            <v>11887</v>
          </cell>
          <cell r="C137">
            <v>1200</v>
          </cell>
          <cell r="E137">
            <v>1000</v>
          </cell>
        </row>
        <row r="138">
          <cell r="A138">
            <v>23316</v>
          </cell>
          <cell r="B138">
            <v>11829</v>
          </cell>
          <cell r="C138">
            <v>1200</v>
          </cell>
          <cell r="E138">
            <v>1000</v>
          </cell>
        </row>
        <row r="139">
          <cell r="A139">
            <v>23320</v>
          </cell>
          <cell r="B139">
            <v>11909</v>
          </cell>
          <cell r="C139">
            <v>1167</v>
          </cell>
          <cell r="E139">
            <v>1000</v>
          </cell>
        </row>
        <row r="140">
          <cell r="A140">
            <v>23330</v>
          </cell>
          <cell r="B140">
            <v>12293</v>
          </cell>
          <cell r="C140">
            <v>1201</v>
          </cell>
          <cell r="E140">
            <v>1000</v>
          </cell>
        </row>
        <row r="141">
          <cell r="A141">
            <v>23405</v>
          </cell>
          <cell r="B141">
            <v>11640</v>
          </cell>
          <cell r="C141">
            <v>1200</v>
          </cell>
          <cell r="E141">
            <v>1000</v>
          </cell>
        </row>
        <row r="142">
          <cell r="A142">
            <v>23420</v>
          </cell>
          <cell r="B142">
            <v>11640</v>
          </cell>
          <cell r="C142">
            <v>1200</v>
          </cell>
          <cell r="E142">
            <v>1000</v>
          </cell>
        </row>
        <row r="143">
          <cell r="A143">
            <v>23430</v>
          </cell>
          <cell r="B143">
            <v>11640</v>
          </cell>
          <cell r="C143">
            <v>1200</v>
          </cell>
          <cell r="E143">
            <v>1000</v>
          </cell>
        </row>
        <row r="144">
          <cell r="A144">
            <v>23440</v>
          </cell>
          <cell r="B144">
            <v>11640</v>
          </cell>
          <cell r="C144">
            <v>1200</v>
          </cell>
          <cell r="E144">
            <v>1000</v>
          </cell>
        </row>
        <row r="145">
          <cell r="A145">
            <v>23450</v>
          </cell>
          <cell r="B145">
            <v>11640</v>
          </cell>
          <cell r="C145">
            <v>1200</v>
          </cell>
          <cell r="E145">
            <v>1000</v>
          </cell>
        </row>
        <row r="146">
          <cell r="A146">
            <v>23550</v>
          </cell>
          <cell r="B146">
            <v>11530</v>
          </cell>
          <cell r="C146">
            <v>1200</v>
          </cell>
          <cell r="E146">
            <v>1000</v>
          </cell>
        </row>
        <row r="147">
          <cell r="A147">
            <v>23551</v>
          </cell>
          <cell r="B147">
            <v>12290</v>
          </cell>
          <cell r="C147">
            <v>1201</v>
          </cell>
          <cell r="E147">
            <v>1000</v>
          </cell>
        </row>
        <row r="148">
          <cell r="A148">
            <v>23555</v>
          </cell>
          <cell r="B148">
            <v>12290</v>
          </cell>
          <cell r="C148">
            <v>1201</v>
          </cell>
          <cell r="E148">
            <v>1000</v>
          </cell>
        </row>
        <row r="149">
          <cell r="A149">
            <v>23560</v>
          </cell>
          <cell r="B149">
            <v>12202</v>
          </cell>
          <cell r="C149">
            <v>1201</v>
          </cell>
          <cell r="E149">
            <v>1000</v>
          </cell>
        </row>
        <row r="150">
          <cell r="A150">
            <v>23561</v>
          </cell>
          <cell r="B150">
            <v>11838</v>
          </cell>
          <cell r="C150">
            <v>1200</v>
          </cell>
          <cell r="E150">
            <v>1000</v>
          </cell>
        </row>
        <row r="151">
          <cell r="A151">
            <v>23635</v>
          </cell>
          <cell r="B151">
            <v>11647</v>
          </cell>
          <cell r="C151">
            <v>1200</v>
          </cell>
          <cell r="E151">
            <v>1000</v>
          </cell>
        </row>
        <row r="152">
          <cell r="A152">
            <v>23700</v>
          </cell>
          <cell r="B152">
            <v>11647</v>
          </cell>
          <cell r="C152">
            <v>1200</v>
          </cell>
          <cell r="E152">
            <v>1000</v>
          </cell>
        </row>
        <row r="153">
          <cell r="A153">
            <v>23710</v>
          </cell>
          <cell r="B153">
            <v>11647</v>
          </cell>
          <cell r="C153">
            <v>1200</v>
          </cell>
          <cell r="E153">
            <v>1000</v>
          </cell>
        </row>
        <row r="154">
          <cell r="A154">
            <v>23720</v>
          </cell>
          <cell r="B154">
            <v>11647</v>
          </cell>
          <cell r="C154">
            <v>1200</v>
          </cell>
          <cell r="E154">
            <v>1000</v>
          </cell>
        </row>
        <row r="155">
          <cell r="A155">
            <v>24001</v>
          </cell>
          <cell r="B155">
            <v>10193</v>
          </cell>
          <cell r="C155">
            <v>1028</v>
          </cell>
          <cell r="E155">
            <v>1000</v>
          </cell>
        </row>
        <row r="156">
          <cell r="A156">
            <v>24002</v>
          </cell>
          <cell r="B156">
            <v>10193</v>
          </cell>
          <cell r="C156">
            <v>1028</v>
          </cell>
          <cell r="E156">
            <v>1000</v>
          </cell>
        </row>
        <row r="157">
          <cell r="A157">
            <v>25001</v>
          </cell>
          <cell r="B157">
            <v>11645</v>
          </cell>
          <cell r="C157">
            <v>1200</v>
          </cell>
          <cell r="E157">
            <v>1000</v>
          </cell>
        </row>
        <row r="158">
          <cell r="A158">
            <v>25002</v>
          </cell>
          <cell r="B158">
            <v>11886</v>
          </cell>
          <cell r="C158">
            <v>1200</v>
          </cell>
          <cell r="E158">
            <v>1000</v>
          </cell>
        </row>
        <row r="159">
          <cell r="A159">
            <v>25005</v>
          </cell>
          <cell r="B159">
            <v>11640</v>
          </cell>
          <cell r="C159">
            <v>1200</v>
          </cell>
          <cell r="E159">
            <v>1000</v>
          </cell>
        </row>
        <row r="160">
          <cell r="A160">
            <v>25012</v>
          </cell>
          <cell r="B160">
            <v>12304</v>
          </cell>
          <cell r="C160">
            <v>1200</v>
          </cell>
          <cell r="E160">
            <v>1000</v>
          </cell>
        </row>
        <row r="161">
          <cell r="A161">
            <v>25014</v>
          </cell>
          <cell r="B161">
            <v>12304</v>
          </cell>
          <cell r="C161">
            <v>1200</v>
          </cell>
          <cell r="E161">
            <v>1000</v>
          </cell>
        </row>
        <row r="162">
          <cell r="A162">
            <v>25022</v>
          </cell>
          <cell r="B162">
            <v>12303</v>
          </cell>
          <cell r="C162">
            <v>1200</v>
          </cell>
          <cell r="E162">
            <v>1000</v>
          </cell>
        </row>
        <row r="163">
          <cell r="A163">
            <v>25024</v>
          </cell>
          <cell r="B163">
            <v>11657</v>
          </cell>
          <cell r="C163">
            <v>1200</v>
          </cell>
          <cell r="E163">
            <v>1000</v>
          </cell>
        </row>
        <row r="164">
          <cell r="A164">
            <v>25026</v>
          </cell>
          <cell r="B164">
            <v>11657</v>
          </cell>
          <cell r="C164">
            <v>1200</v>
          </cell>
          <cell r="E164">
            <v>1000</v>
          </cell>
        </row>
        <row r="165">
          <cell r="A165">
            <v>25027</v>
          </cell>
          <cell r="B165">
            <v>11657</v>
          </cell>
          <cell r="C165">
            <v>1200</v>
          </cell>
          <cell r="E165">
            <v>1000</v>
          </cell>
        </row>
        <row r="166">
          <cell r="A166">
            <v>25028</v>
          </cell>
          <cell r="B166">
            <v>12303</v>
          </cell>
          <cell r="C166">
            <v>1200</v>
          </cell>
          <cell r="E166">
            <v>1000</v>
          </cell>
        </row>
        <row r="167">
          <cell r="A167">
            <v>25030</v>
          </cell>
          <cell r="B167">
            <v>11643</v>
          </cell>
          <cell r="C167">
            <v>1200</v>
          </cell>
          <cell r="E167">
            <v>1000</v>
          </cell>
        </row>
        <row r="168">
          <cell r="A168">
            <v>25050</v>
          </cell>
          <cell r="B168">
            <v>11641</v>
          </cell>
          <cell r="C168">
            <v>1200</v>
          </cell>
          <cell r="E168">
            <v>1000</v>
          </cell>
        </row>
        <row r="169">
          <cell r="A169">
            <v>25060</v>
          </cell>
          <cell r="B169">
            <v>11641</v>
          </cell>
          <cell r="C169">
            <v>1200</v>
          </cell>
          <cell r="E169">
            <v>1000</v>
          </cell>
        </row>
        <row r="170">
          <cell r="A170">
            <v>25070</v>
          </cell>
          <cell r="B170">
            <v>11643</v>
          </cell>
          <cell r="C170">
            <v>1200</v>
          </cell>
          <cell r="E170">
            <v>1000</v>
          </cell>
        </row>
        <row r="171">
          <cell r="A171">
            <v>25080</v>
          </cell>
          <cell r="B171">
            <v>11643</v>
          </cell>
          <cell r="C171">
            <v>1200</v>
          </cell>
          <cell r="E171">
            <v>1000</v>
          </cell>
        </row>
        <row r="172">
          <cell r="A172">
            <v>25090</v>
          </cell>
          <cell r="B172">
            <v>11643</v>
          </cell>
          <cell r="C172">
            <v>1200</v>
          </cell>
          <cell r="E172">
            <v>1000</v>
          </cell>
        </row>
        <row r="173">
          <cell r="A173">
            <v>25110</v>
          </cell>
          <cell r="B173">
            <v>11126</v>
          </cell>
          <cell r="C173">
            <v>1167</v>
          </cell>
          <cell r="E173">
            <v>1000</v>
          </cell>
        </row>
        <row r="174">
          <cell r="A174">
            <v>25112</v>
          </cell>
          <cell r="B174">
            <v>11686</v>
          </cell>
          <cell r="C174">
            <v>1201</v>
          </cell>
          <cell r="E174">
            <v>1000</v>
          </cell>
        </row>
        <row r="175">
          <cell r="A175">
            <v>25113</v>
          </cell>
          <cell r="B175">
            <v>11126</v>
          </cell>
          <cell r="C175">
            <v>1167</v>
          </cell>
          <cell r="E175">
            <v>1000</v>
          </cell>
        </row>
        <row r="176">
          <cell r="A176">
            <v>25132</v>
          </cell>
          <cell r="B176">
            <v>11686</v>
          </cell>
          <cell r="C176">
            <v>1201</v>
          </cell>
          <cell r="E176">
            <v>1000</v>
          </cell>
        </row>
        <row r="177">
          <cell r="A177">
            <v>25142</v>
          </cell>
          <cell r="B177">
            <v>11686</v>
          </cell>
          <cell r="C177">
            <v>1201</v>
          </cell>
          <cell r="E177">
            <v>1000</v>
          </cell>
        </row>
        <row r="178">
          <cell r="A178">
            <v>25160</v>
          </cell>
          <cell r="B178">
            <v>11744</v>
          </cell>
          <cell r="C178">
            <v>1201</v>
          </cell>
          <cell r="E178">
            <v>1000</v>
          </cell>
        </row>
        <row r="179">
          <cell r="A179">
            <v>25172</v>
          </cell>
          <cell r="B179">
            <v>11745</v>
          </cell>
          <cell r="C179">
            <v>1201</v>
          </cell>
          <cell r="E179">
            <v>1000</v>
          </cell>
        </row>
        <row r="180">
          <cell r="A180">
            <v>25173</v>
          </cell>
          <cell r="B180">
            <v>11744</v>
          </cell>
          <cell r="C180">
            <v>1201</v>
          </cell>
          <cell r="E180">
            <v>1000</v>
          </cell>
        </row>
        <row r="181">
          <cell r="A181">
            <v>25174</v>
          </cell>
          <cell r="B181">
            <v>11746</v>
          </cell>
          <cell r="C181">
            <v>1201</v>
          </cell>
          <cell r="E181">
            <v>1000</v>
          </cell>
        </row>
        <row r="182">
          <cell r="A182">
            <v>25176</v>
          </cell>
          <cell r="B182">
            <v>11747</v>
          </cell>
          <cell r="C182">
            <v>1201</v>
          </cell>
          <cell r="E182">
            <v>1000</v>
          </cell>
        </row>
        <row r="183">
          <cell r="A183">
            <v>25177</v>
          </cell>
          <cell r="B183">
            <v>11744</v>
          </cell>
          <cell r="C183">
            <v>1201</v>
          </cell>
          <cell r="E183">
            <v>1000</v>
          </cell>
        </row>
        <row r="184">
          <cell r="A184">
            <v>25178</v>
          </cell>
          <cell r="B184">
            <v>11744</v>
          </cell>
          <cell r="C184">
            <v>1201</v>
          </cell>
          <cell r="E184">
            <v>1000</v>
          </cell>
        </row>
        <row r="185">
          <cell r="A185">
            <v>25182</v>
          </cell>
          <cell r="B185">
            <v>11744</v>
          </cell>
          <cell r="C185">
            <v>1201</v>
          </cell>
          <cell r="E185">
            <v>1000</v>
          </cell>
        </row>
        <row r="186">
          <cell r="A186">
            <v>27001</v>
          </cell>
          <cell r="B186">
            <v>11674</v>
          </cell>
          <cell r="C186">
            <v>1200</v>
          </cell>
          <cell r="E186">
            <v>1000</v>
          </cell>
        </row>
        <row r="187">
          <cell r="A187">
            <v>27005</v>
          </cell>
          <cell r="B187">
            <v>11858</v>
          </cell>
          <cell r="C187">
            <v>1200</v>
          </cell>
          <cell r="E187">
            <v>1000</v>
          </cell>
        </row>
        <row r="188">
          <cell r="A188">
            <v>27010</v>
          </cell>
          <cell r="B188">
            <v>11674</v>
          </cell>
          <cell r="C188">
            <v>1200</v>
          </cell>
          <cell r="E188">
            <v>1000</v>
          </cell>
        </row>
        <row r="189">
          <cell r="A189">
            <v>27020</v>
          </cell>
          <cell r="B189">
            <v>11674</v>
          </cell>
          <cell r="C189">
            <v>1200</v>
          </cell>
          <cell r="E189">
            <v>1000</v>
          </cell>
        </row>
        <row r="190">
          <cell r="A190">
            <v>27030</v>
          </cell>
          <cell r="B190">
            <v>11674</v>
          </cell>
          <cell r="C190">
            <v>1200</v>
          </cell>
          <cell r="E190">
            <v>1000</v>
          </cell>
        </row>
        <row r="191">
          <cell r="A191">
            <v>27105</v>
          </cell>
          <cell r="B191">
            <v>11624</v>
          </cell>
          <cell r="C191">
            <v>1200</v>
          </cell>
          <cell r="E191">
            <v>1000</v>
          </cell>
        </row>
        <row r="192">
          <cell r="A192">
            <v>27110</v>
          </cell>
          <cell r="B192">
            <v>11626</v>
          </cell>
          <cell r="C192">
            <v>1200</v>
          </cell>
          <cell r="E192">
            <v>1000</v>
          </cell>
        </row>
        <row r="193">
          <cell r="A193">
            <v>27251</v>
          </cell>
          <cell r="B193">
            <v>11626</v>
          </cell>
          <cell r="C193">
            <v>1200</v>
          </cell>
          <cell r="E193">
            <v>1000</v>
          </cell>
        </row>
        <row r="194">
          <cell r="A194">
            <v>27311</v>
          </cell>
          <cell r="B194">
            <v>11632</v>
          </cell>
          <cell r="C194">
            <v>1200</v>
          </cell>
          <cell r="E194">
            <v>1000</v>
          </cell>
        </row>
        <row r="195">
          <cell r="A195">
            <v>27331</v>
          </cell>
          <cell r="B195">
            <v>11640</v>
          </cell>
          <cell r="C195">
            <v>1200</v>
          </cell>
          <cell r="E195">
            <v>1000</v>
          </cell>
        </row>
        <row r="196">
          <cell r="A196">
            <v>27335</v>
          </cell>
          <cell r="B196">
            <v>11640</v>
          </cell>
          <cell r="C196">
            <v>1200</v>
          </cell>
          <cell r="E196">
            <v>1000</v>
          </cell>
        </row>
        <row r="197">
          <cell r="A197">
            <v>27336</v>
          </cell>
          <cell r="B197">
            <v>11640</v>
          </cell>
          <cell r="C197">
            <v>1200</v>
          </cell>
          <cell r="E197">
            <v>1000</v>
          </cell>
        </row>
        <row r="198">
          <cell r="A198">
            <v>27361</v>
          </cell>
          <cell r="B198">
            <v>11640</v>
          </cell>
          <cell r="C198">
            <v>1200</v>
          </cell>
          <cell r="E198">
            <v>1000</v>
          </cell>
        </row>
        <row r="199">
          <cell r="A199">
            <v>27431</v>
          </cell>
          <cell r="B199">
            <v>11635</v>
          </cell>
          <cell r="C199">
            <v>1200</v>
          </cell>
          <cell r="E199">
            <v>1000</v>
          </cell>
        </row>
        <row r="200">
          <cell r="A200">
            <v>27441</v>
          </cell>
          <cell r="B200">
            <v>11635</v>
          </cell>
          <cell r="C200">
            <v>1200</v>
          </cell>
          <cell r="E200">
            <v>1000</v>
          </cell>
        </row>
        <row r="201">
          <cell r="A201">
            <v>27451</v>
          </cell>
          <cell r="B201">
            <v>11635</v>
          </cell>
          <cell r="C201">
            <v>1200</v>
          </cell>
          <cell r="E201">
            <v>1000</v>
          </cell>
        </row>
        <row r="202">
          <cell r="A202">
            <v>27601</v>
          </cell>
          <cell r="B202">
            <v>11624</v>
          </cell>
          <cell r="C202">
            <v>1200</v>
          </cell>
          <cell r="E202">
            <v>1000</v>
          </cell>
        </row>
        <row r="203">
          <cell r="A203">
            <v>27615</v>
          </cell>
          <cell r="B203">
            <v>11624</v>
          </cell>
          <cell r="C203">
            <v>1200</v>
          </cell>
          <cell r="E203">
            <v>1000</v>
          </cell>
        </row>
        <row r="204">
          <cell r="A204">
            <v>27620</v>
          </cell>
          <cell r="B204">
            <v>11624</v>
          </cell>
          <cell r="C204">
            <v>1200</v>
          </cell>
          <cell r="E204">
            <v>1000</v>
          </cell>
        </row>
        <row r="205">
          <cell r="A205">
            <v>27641</v>
          </cell>
          <cell r="B205">
            <v>11624</v>
          </cell>
          <cell r="C205">
            <v>1200</v>
          </cell>
          <cell r="E205">
            <v>1000</v>
          </cell>
        </row>
        <row r="206">
          <cell r="A206">
            <v>27645</v>
          </cell>
          <cell r="B206">
            <v>11624</v>
          </cell>
          <cell r="C206">
            <v>1200</v>
          </cell>
          <cell r="E206">
            <v>1000</v>
          </cell>
        </row>
        <row r="207">
          <cell r="A207">
            <v>27660</v>
          </cell>
          <cell r="B207">
            <v>11624</v>
          </cell>
          <cell r="C207">
            <v>1200</v>
          </cell>
          <cell r="E207">
            <v>1000</v>
          </cell>
        </row>
        <row r="208">
          <cell r="A208">
            <v>27680</v>
          </cell>
          <cell r="B208">
            <v>11629</v>
          </cell>
          <cell r="C208">
            <v>1200</v>
          </cell>
          <cell r="E208">
            <v>1000</v>
          </cell>
        </row>
        <row r="209">
          <cell r="A209">
            <v>27722</v>
          </cell>
          <cell r="B209">
            <v>11623</v>
          </cell>
          <cell r="C209">
            <v>1200</v>
          </cell>
          <cell r="E209">
            <v>1000</v>
          </cell>
        </row>
        <row r="210">
          <cell r="A210">
            <v>27724</v>
          </cell>
          <cell r="B210">
            <v>11623</v>
          </cell>
          <cell r="C210">
            <v>1200</v>
          </cell>
          <cell r="E210">
            <v>1000</v>
          </cell>
        </row>
        <row r="211">
          <cell r="A211">
            <v>27731</v>
          </cell>
          <cell r="B211">
            <v>11623</v>
          </cell>
          <cell r="C211">
            <v>1200</v>
          </cell>
          <cell r="E211">
            <v>1000</v>
          </cell>
        </row>
        <row r="212">
          <cell r="A212">
            <v>27733</v>
          </cell>
          <cell r="B212">
            <v>11623</v>
          </cell>
          <cell r="C212">
            <v>1200</v>
          </cell>
          <cell r="E212">
            <v>1000</v>
          </cell>
        </row>
        <row r="213">
          <cell r="A213">
            <v>27740</v>
          </cell>
          <cell r="B213">
            <v>11623</v>
          </cell>
          <cell r="C213">
            <v>1200</v>
          </cell>
          <cell r="E213">
            <v>1000</v>
          </cell>
        </row>
        <row r="214">
          <cell r="A214">
            <v>27750</v>
          </cell>
          <cell r="B214">
            <v>11623</v>
          </cell>
          <cell r="C214">
            <v>1200</v>
          </cell>
          <cell r="E214">
            <v>1000</v>
          </cell>
        </row>
        <row r="215">
          <cell r="A215">
            <v>27800</v>
          </cell>
          <cell r="B215">
            <v>11626</v>
          </cell>
          <cell r="C215">
            <v>1200</v>
          </cell>
          <cell r="E215">
            <v>1000</v>
          </cell>
        </row>
        <row r="216">
          <cell r="A216">
            <v>27801</v>
          </cell>
          <cell r="B216">
            <v>11626</v>
          </cell>
          <cell r="C216">
            <v>1200</v>
          </cell>
          <cell r="E216">
            <v>1000</v>
          </cell>
        </row>
        <row r="217">
          <cell r="A217">
            <v>27802</v>
          </cell>
          <cell r="B217">
            <v>11626</v>
          </cell>
          <cell r="C217">
            <v>1200</v>
          </cell>
          <cell r="E217">
            <v>1000</v>
          </cell>
        </row>
        <row r="218">
          <cell r="A218">
            <v>27851</v>
          </cell>
          <cell r="B218">
            <v>11630</v>
          </cell>
          <cell r="C218">
            <v>1200</v>
          </cell>
          <cell r="E218">
            <v>1000</v>
          </cell>
        </row>
        <row r="219">
          <cell r="A219">
            <v>27871</v>
          </cell>
          <cell r="B219">
            <v>11630</v>
          </cell>
          <cell r="C219">
            <v>1200</v>
          </cell>
          <cell r="E219">
            <v>1000</v>
          </cell>
        </row>
        <row r="220">
          <cell r="A220">
            <v>27872</v>
          </cell>
          <cell r="B220">
            <v>11883</v>
          </cell>
          <cell r="C220">
            <v>1167</v>
          </cell>
          <cell r="E220">
            <v>1000</v>
          </cell>
        </row>
        <row r="221">
          <cell r="A221">
            <v>27873</v>
          </cell>
          <cell r="B221">
            <v>11883</v>
          </cell>
          <cell r="C221">
            <v>1167</v>
          </cell>
          <cell r="E221">
            <v>1000</v>
          </cell>
        </row>
        <row r="222">
          <cell r="A222">
            <v>27874</v>
          </cell>
          <cell r="B222">
            <v>11624</v>
          </cell>
          <cell r="C222">
            <v>1200</v>
          </cell>
          <cell r="E222">
            <v>1000</v>
          </cell>
        </row>
        <row r="223">
          <cell r="A223">
            <v>27877</v>
          </cell>
          <cell r="B223">
            <v>11625</v>
          </cell>
          <cell r="C223">
            <v>1200</v>
          </cell>
          <cell r="E223">
            <v>1000</v>
          </cell>
        </row>
        <row r="224">
          <cell r="A224">
            <v>28002</v>
          </cell>
          <cell r="B224">
            <v>11630</v>
          </cell>
          <cell r="C224">
            <v>1200</v>
          </cell>
          <cell r="E224">
            <v>1000</v>
          </cell>
        </row>
        <row r="225">
          <cell r="A225">
            <v>28110</v>
          </cell>
          <cell r="B225">
            <v>11623</v>
          </cell>
          <cell r="C225">
            <v>1200</v>
          </cell>
          <cell r="E225">
            <v>1000</v>
          </cell>
        </row>
        <row r="226">
          <cell r="A226">
            <v>28111</v>
          </cell>
          <cell r="B226">
            <v>11624</v>
          </cell>
          <cell r="C226">
            <v>1200</v>
          </cell>
          <cell r="E226">
            <v>1000</v>
          </cell>
        </row>
        <row r="227">
          <cell r="A227">
            <v>28115</v>
          </cell>
          <cell r="B227">
            <v>11623</v>
          </cell>
          <cell r="C227">
            <v>1200</v>
          </cell>
          <cell r="E227">
            <v>1000</v>
          </cell>
        </row>
        <row r="228">
          <cell r="A228">
            <v>28400</v>
          </cell>
          <cell r="B228">
            <v>11622</v>
          </cell>
          <cell r="C228">
            <v>1200</v>
          </cell>
          <cell r="E228">
            <v>1000</v>
          </cell>
        </row>
        <row r="229">
          <cell r="A229">
            <v>28610</v>
          </cell>
          <cell r="B229">
            <v>11629</v>
          </cell>
          <cell r="C229">
            <v>1200</v>
          </cell>
          <cell r="E229">
            <v>1000</v>
          </cell>
        </row>
        <row r="230">
          <cell r="A230">
            <v>28620</v>
          </cell>
          <cell r="B230">
            <v>11629</v>
          </cell>
          <cell r="C230">
            <v>1200</v>
          </cell>
          <cell r="E230">
            <v>1000</v>
          </cell>
        </row>
        <row r="231">
          <cell r="A231">
            <v>28630</v>
          </cell>
          <cell r="B231">
            <v>11629</v>
          </cell>
          <cell r="C231">
            <v>1200</v>
          </cell>
          <cell r="E231">
            <v>1000</v>
          </cell>
        </row>
        <row r="232">
          <cell r="A232">
            <v>29001</v>
          </cell>
          <cell r="B232">
            <v>11833</v>
          </cell>
          <cell r="C232">
            <v>1200</v>
          </cell>
          <cell r="E232">
            <v>1000</v>
          </cell>
        </row>
        <row r="233">
          <cell r="A233">
            <v>29002</v>
          </cell>
          <cell r="B233">
            <v>11834</v>
          </cell>
          <cell r="C233">
            <v>1200</v>
          </cell>
          <cell r="E233">
            <v>1000</v>
          </cell>
        </row>
        <row r="234">
          <cell r="A234">
            <v>29003</v>
          </cell>
          <cell r="B234">
            <v>11767</v>
          </cell>
          <cell r="C234">
            <v>1201</v>
          </cell>
          <cell r="E234">
            <v>1000</v>
          </cell>
        </row>
        <row r="235">
          <cell r="A235">
            <v>29010</v>
          </cell>
          <cell r="B235">
            <v>11626</v>
          </cell>
          <cell r="C235">
            <v>1200</v>
          </cell>
          <cell r="E235">
            <v>1000</v>
          </cell>
        </row>
        <row r="236">
          <cell r="A236">
            <v>29015</v>
          </cell>
          <cell r="B236">
            <v>11833</v>
          </cell>
          <cell r="C236">
            <v>1200</v>
          </cell>
          <cell r="E236">
            <v>1000</v>
          </cell>
        </row>
        <row r="237">
          <cell r="A237">
            <v>29020</v>
          </cell>
          <cell r="B237">
            <v>11835</v>
          </cell>
          <cell r="C237">
            <v>1200</v>
          </cell>
          <cell r="E237">
            <v>1000</v>
          </cell>
        </row>
        <row r="238">
          <cell r="A238">
            <v>29021</v>
          </cell>
          <cell r="B238">
            <v>11766</v>
          </cell>
          <cell r="C238">
            <v>1201</v>
          </cell>
          <cell r="E238">
            <v>1000</v>
          </cell>
        </row>
        <row r="239">
          <cell r="A239">
            <v>29025</v>
          </cell>
          <cell r="B239">
            <v>11839</v>
          </cell>
          <cell r="C239">
            <v>1200</v>
          </cell>
          <cell r="E239">
            <v>1000</v>
          </cell>
        </row>
        <row r="240">
          <cell r="A240">
            <v>29035</v>
          </cell>
          <cell r="B240">
            <v>11768</v>
          </cell>
          <cell r="C240">
            <v>1201</v>
          </cell>
          <cell r="E240">
            <v>1000</v>
          </cell>
        </row>
        <row r="241">
          <cell r="A241">
            <v>29045</v>
          </cell>
          <cell r="B241">
            <v>11841</v>
          </cell>
          <cell r="C241">
            <v>1201</v>
          </cell>
          <cell r="E241">
            <v>1000</v>
          </cell>
        </row>
        <row r="242">
          <cell r="A242">
            <v>29055</v>
          </cell>
          <cell r="B242">
            <v>11835</v>
          </cell>
          <cell r="C242">
            <v>1200</v>
          </cell>
          <cell r="E242">
            <v>1000</v>
          </cell>
        </row>
        <row r="243">
          <cell r="A243">
            <v>29080</v>
          </cell>
          <cell r="B243">
            <v>10193</v>
          </cell>
          <cell r="C243">
            <v>1028</v>
          </cell>
          <cell r="E243">
            <v>1000</v>
          </cell>
        </row>
        <row r="244">
          <cell r="A244">
            <v>29090</v>
          </cell>
          <cell r="B244">
            <v>11906</v>
          </cell>
          <cell r="C244">
            <v>1167</v>
          </cell>
          <cell r="E244">
            <v>1000</v>
          </cell>
        </row>
        <row r="245">
          <cell r="A245">
            <v>29101</v>
          </cell>
          <cell r="B245">
            <v>11837</v>
          </cell>
          <cell r="C245">
            <v>1200</v>
          </cell>
          <cell r="E245">
            <v>1000</v>
          </cell>
        </row>
        <row r="246">
          <cell r="A246">
            <v>29102</v>
          </cell>
          <cell r="B246">
            <v>11837</v>
          </cell>
          <cell r="C246">
            <v>1200</v>
          </cell>
          <cell r="E246">
            <v>1000</v>
          </cell>
        </row>
        <row r="247">
          <cell r="A247">
            <v>29121</v>
          </cell>
          <cell r="B247">
            <v>11837</v>
          </cell>
          <cell r="C247">
            <v>1200</v>
          </cell>
          <cell r="E247">
            <v>1000</v>
          </cell>
        </row>
        <row r="248">
          <cell r="A248">
            <v>29131</v>
          </cell>
          <cell r="B248">
            <v>11838</v>
          </cell>
          <cell r="C248">
            <v>1200</v>
          </cell>
          <cell r="E248">
            <v>1000</v>
          </cell>
        </row>
        <row r="249">
          <cell r="A249">
            <v>29161</v>
          </cell>
          <cell r="B249">
            <v>11837</v>
          </cell>
          <cell r="C249">
            <v>1200</v>
          </cell>
          <cell r="E249">
            <v>1000</v>
          </cell>
        </row>
        <row r="250">
          <cell r="A250">
            <v>29171</v>
          </cell>
          <cell r="B250">
            <v>11838</v>
          </cell>
          <cell r="C250">
            <v>1200</v>
          </cell>
          <cell r="E250">
            <v>1000</v>
          </cell>
        </row>
        <row r="251">
          <cell r="A251">
            <v>29181</v>
          </cell>
          <cell r="B251">
            <v>11836</v>
          </cell>
          <cell r="C251">
            <v>1200</v>
          </cell>
          <cell r="E251">
            <v>1000</v>
          </cell>
        </row>
        <row r="252">
          <cell r="A252">
            <v>29202</v>
          </cell>
          <cell r="B252">
            <v>11837</v>
          </cell>
          <cell r="C252">
            <v>1290</v>
          </cell>
          <cell r="E252">
            <v>1000</v>
          </cell>
        </row>
        <row r="253">
          <cell r="A253">
            <v>29203</v>
          </cell>
          <cell r="B253">
            <v>11837</v>
          </cell>
          <cell r="C253">
            <v>1200</v>
          </cell>
          <cell r="E253">
            <v>1000</v>
          </cell>
        </row>
        <row r="254">
          <cell r="A254">
            <v>29204</v>
          </cell>
          <cell r="B254">
            <v>11837</v>
          </cell>
          <cell r="C254">
            <v>1200</v>
          </cell>
          <cell r="E254">
            <v>1000</v>
          </cell>
        </row>
        <row r="255">
          <cell r="A255">
            <v>29251</v>
          </cell>
          <cell r="B255">
            <v>11837</v>
          </cell>
          <cell r="C255">
            <v>1200</v>
          </cell>
          <cell r="E255">
            <v>1000</v>
          </cell>
        </row>
        <row r="256">
          <cell r="A256">
            <v>29252</v>
          </cell>
          <cell r="B256">
            <v>11837</v>
          </cell>
          <cell r="C256">
            <v>1200</v>
          </cell>
          <cell r="E256">
            <v>1000</v>
          </cell>
        </row>
        <row r="257">
          <cell r="A257">
            <v>29350</v>
          </cell>
          <cell r="B257">
            <v>11838</v>
          </cell>
          <cell r="C257">
            <v>1200</v>
          </cell>
          <cell r="E257">
            <v>1000</v>
          </cell>
        </row>
        <row r="258">
          <cell r="A258">
            <v>29360</v>
          </cell>
          <cell r="B258">
            <v>11838</v>
          </cell>
          <cell r="C258">
            <v>1200</v>
          </cell>
          <cell r="E258">
            <v>1000</v>
          </cell>
        </row>
        <row r="259">
          <cell r="A259">
            <v>29411</v>
          </cell>
          <cell r="B259">
            <v>11768</v>
          </cell>
          <cell r="C259">
            <v>1201</v>
          </cell>
          <cell r="E259">
            <v>1000</v>
          </cell>
        </row>
        <row r="260">
          <cell r="A260">
            <v>29452</v>
          </cell>
          <cell r="B260">
            <v>11837</v>
          </cell>
          <cell r="C260">
            <v>1200</v>
          </cell>
          <cell r="E260">
            <v>1000</v>
          </cell>
        </row>
        <row r="261">
          <cell r="A261">
            <v>29501</v>
          </cell>
          <cell r="B261">
            <v>11768</v>
          </cell>
          <cell r="C261">
            <v>1201</v>
          </cell>
          <cell r="E261">
            <v>1000</v>
          </cell>
        </row>
        <row r="262">
          <cell r="A262">
            <v>29531</v>
          </cell>
          <cell r="B262">
            <v>11768</v>
          </cell>
          <cell r="C262">
            <v>1201</v>
          </cell>
          <cell r="E262">
            <v>1000</v>
          </cell>
        </row>
        <row r="263">
          <cell r="A263">
            <v>29561</v>
          </cell>
          <cell r="B263">
            <v>1.1768000000000001</v>
          </cell>
          <cell r="C263">
            <v>1201</v>
          </cell>
          <cell r="E263">
            <v>1000</v>
          </cell>
        </row>
        <row r="264">
          <cell r="A264">
            <v>29591</v>
          </cell>
          <cell r="B264">
            <v>11768</v>
          </cell>
          <cell r="C264">
            <v>1201</v>
          </cell>
          <cell r="E264">
            <v>1000</v>
          </cell>
        </row>
        <row r="265">
          <cell r="A265">
            <v>29604</v>
          </cell>
          <cell r="B265">
            <v>11840</v>
          </cell>
          <cell r="C265">
            <v>1201</v>
          </cell>
          <cell r="E265">
            <v>1000</v>
          </cell>
        </row>
        <row r="266">
          <cell r="A266">
            <v>29701</v>
          </cell>
          <cell r="B266">
            <v>11841</v>
          </cell>
          <cell r="C266">
            <v>1201</v>
          </cell>
          <cell r="E266">
            <v>1000</v>
          </cell>
        </row>
        <row r="267">
          <cell r="A267">
            <v>29702</v>
          </cell>
          <cell r="B267">
            <v>11841</v>
          </cell>
          <cell r="C267">
            <v>1201</v>
          </cell>
          <cell r="E267">
            <v>1000</v>
          </cell>
        </row>
        <row r="268">
          <cell r="A268">
            <v>30015</v>
          </cell>
          <cell r="B268">
            <v>11628</v>
          </cell>
          <cell r="C268">
            <v>1200</v>
          </cell>
          <cell r="E268">
            <v>1000</v>
          </cell>
        </row>
        <row r="269">
          <cell r="A269">
            <v>30020</v>
          </cell>
          <cell r="B269">
            <v>11628</v>
          </cell>
          <cell r="C269">
            <v>1200</v>
          </cell>
          <cell r="E269">
            <v>1000</v>
          </cell>
        </row>
        <row r="270">
          <cell r="A270">
            <v>30055</v>
          </cell>
          <cell r="B270">
            <v>11628</v>
          </cell>
          <cell r="C270">
            <v>1200</v>
          </cell>
          <cell r="E270">
            <v>1000</v>
          </cell>
        </row>
        <row r="271">
          <cell r="A271">
            <v>30060</v>
          </cell>
          <cell r="B271">
            <v>11628</v>
          </cell>
          <cell r="C271">
            <v>1200</v>
          </cell>
          <cell r="E271">
            <v>1000</v>
          </cell>
        </row>
        <row r="272">
          <cell r="A272">
            <v>30065</v>
          </cell>
          <cell r="B272">
            <v>11628</v>
          </cell>
          <cell r="C272">
            <v>1200</v>
          </cell>
          <cell r="E272">
            <v>1000</v>
          </cell>
        </row>
        <row r="273">
          <cell r="A273">
            <v>40510</v>
          </cell>
          <cell r="B273">
            <v>11127</v>
          </cell>
          <cell r="C273">
            <v>1167</v>
          </cell>
          <cell r="E273">
            <v>1000</v>
          </cell>
        </row>
        <row r="274">
          <cell r="A274">
            <v>40610</v>
          </cell>
          <cell r="B274">
            <v>10903</v>
          </cell>
          <cell r="C274">
            <v>1122</v>
          </cell>
          <cell r="E274">
            <v>1000</v>
          </cell>
        </row>
        <row r="275">
          <cell r="A275">
            <v>40614</v>
          </cell>
          <cell r="B275">
            <v>10903</v>
          </cell>
          <cell r="C275">
            <v>1122</v>
          </cell>
          <cell r="E275">
            <v>1000</v>
          </cell>
        </row>
        <row r="276">
          <cell r="A276">
            <v>40616</v>
          </cell>
          <cell r="B276">
            <v>10903</v>
          </cell>
          <cell r="C276">
            <v>1122</v>
          </cell>
          <cell r="E276">
            <v>1000</v>
          </cell>
        </row>
        <row r="277">
          <cell r="A277">
            <v>40617</v>
          </cell>
          <cell r="B277">
            <v>10903</v>
          </cell>
          <cell r="C277">
            <v>1122</v>
          </cell>
          <cell r="E277">
            <v>1000</v>
          </cell>
        </row>
        <row r="278">
          <cell r="A278">
            <v>40618</v>
          </cell>
          <cell r="B278">
            <v>10903</v>
          </cell>
          <cell r="C278">
            <v>1122</v>
          </cell>
          <cell r="E278">
            <v>1000</v>
          </cell>
        </row>
        <row r="279">
          <cell r="A279">
            <v>40620</v>
          </cell>
          <cell r="B279">
            <v>10903</v>
          </cell>
          <cell r="C279">
            <v>1122</v>
          </cell>
          <cell r="E279">
            <v>1000</v>
          </cell>
        </row>
        <row r="280">
          <cell r="A280">
            <v>40710</v>
          </cell>
          <cell r="B280">
            <v>10823</v>
          </cell>
          <cell r="C280">
            <v>1106</v>
          </cell>
          <cell r="E280">
            <v>1000</v>
          </cell>
        </row>
        <row r="281">
          <cell r="A281">
            <v>40716</v>
          </cell>
          <cell r="B281">
            <v>10823</v>
          </cell>
          <cell r="C281">
            <v>1106</v>
          </cell>
          <cell r="E281">
            <v>1000</v>
          </cell>
        </row>
        <row r="282">
          <cell r="A282">
            <v>40717</v>
          </cell>
          <cell r="B282">
            <v>10823</v>
          </cell>
          <cell r="C282">
            <v>1106</v>
          </cell>
          <cell r="E282">
            <v>1000</v>
          </cell>
        </row>
        <row r="283">
          <cell r="A283">
            <v>40718</v>
          </cell>
          <cell r="B283">
            <v>10823</v>
          </cell>
          <cell r="C283">
            <v>1106</v>
          </cell>
          <cell r="E283">
            <v>1000</v>
          </cell>
        </row>
        <row r="284">
          <cell r="A284">
            <v>40726</v>
          </cell>
          <cell r="B284">
            <v>10855</v>
          </cell>
          <cell r="C284">
            <v>1110</v>
          </cell>
          <cell r="E284">
            <v>1000</v>
          </cell>
        </row>
        <row r="285">
          <cell r="A285">
            <v>40726</v>
          </cell>
          <cell r="B285">
            <v>10855</v>
          </cell>
          <cell r="C285">
            <v>1110</v>
          </cell>
          <cell r="E285">
            <v>1000</v>
          </cell>
        </row>
        <row r="286">
          <cell r="A286">
            <v>40727</v>
          </cell>
          <cell r="B286">
            <v>10855</v>
          </cell>
          <cell r="C286">
            <v>1110</v>
          </cell>
          <cell r="E286">
            <v>1000</v>
          </cell>
        </row>
        <row r="287">
          <cell r="A287">
            <v>40730</v>
          </cell>
          <cell r="B287">
            <v>10875</v>
          </cell>
          <cell r="C287">
            <v>1115</v>
          </cell>
          <cell r="E287">
            <v>1000</v>
          </cell>
        </row>
        <row r="288">
          <cell r="A288">
            <v>40733</v>
          </cell>
          <cell r="B288">
            <v>10875</v>
          </cell>
          <cell r="C288">
            <v>1115</v>
          </cell>
          <cell r="E288">
            <v>1000</v>
          </cell>
        </row>
        <row r="289">
          <cell r="A289">
            <v>40736</v>
          </cell>
          <cell r="B289">
            <v>10875</v>
          </cell>
          <cell r="C289">
            <v>1115</v>
          </cell>
          <cell r="E289">
            <v>1000</v>
          </cell>
        </row>
        <row r="290">
          <cell r="A290">
            <v>40737</v>
          </cell>
          <cell r="B290">
            <v>10875</v>
          </cell>
          <cell r="C290">
            <v>1115</v>
          </cell>
          <cell r="E290">
            <v>1000</v>
          </cell>
        </row>
        <row r="291">
          <cell r="A291">
            <v>40738</v>
          </cell>
          <cell r="B291">
            <v>10875</v>
          </cell>
          <cell r="C291">
            <v>1115</v>
          </cell>
          <cell r="E291">
            <v>1000</v>
          </cell>
        </row>
        <row r="292">
          <cell r="A292">
            <v>40740</v>
          </cell>
          <cell r="B292">
            <v>10867</v>
          </cell>
          <cell r="C292">
            <v>1113</v>
          </cell>
          <cell r="E292">
            <v>1000</v>
          </cell>
        </row>
        <row r="293">
          <cell r="A293">
            <v>40743</v>
          </cell>
          <cell r="B293">
            <v>10867</v>
          </cell>
          <cell r="C293">
            <v>1113</v>
          </cell>
          <cell r="E293">
            <v>1000</v>
          </cell>
        </row>
        <row r="294">
          <cell r="A294">
            <v>40746</v>
          </cell>
          <cell r="B294">
            <v>10867</v>
          </cell>
          <cell r="C294">
            <v>1113</v>
          </cell>
          <cell r="E294">
            <v>1000</v>
          </cell>
        </row>
        <row r="295">
          <cell r="A295">
            <v>40748</v>
          </cell>
          <cell r="B295">
            <v>10867</v>
          </cell>
          <cell r="C295">
            <v>1113</v>
          </cell>
          <cell r="E295">
            <v>1000</v>
          </cell>
        </row>
        <row r="296">
          <cell r="A296">
            <v>40749</v>
          </cell>
          <cell r="B296">
            <v>10867</v>
          </cell>
          <cell r="C296">
            <v>1113</v>
          </cell>
          <cell r="E296">
            <v>1000</v>
          </cell>
        </row>
        <row r="297">
          <cell r="A297">
            <v>40750</v>
          </cell>
          <cell r="B297">
            <v>10859</v>
          </cell>
          <cell r="C297">
            <v>1111</v>
          </cell>
          <cell r="E297">
            <v>1000</v>
          </cell>
        </row>
        <row r="298">
          <cell r="A298">
            <v>40751</v>
          </cell>
          <cell r="B298">
            <v>10765</v>
          </cell>
          <cell r="C298">
            <v>1192</v>
          </cell>
          <cell r="E298">
            <v>1000</v>
          </cell>
        </row>
        <row r="299">
          <cell r="A299">
            <v>40756</v>
          </cell>
          <cell r="B299">
            <v>10859</v>
          </cell>
          <cell r="C299">
            <v>1111</v>
          </cell>
          <cell r="E299">
            <v>1000</v>
          </cell>
        </row>
        <row r="300">
          <cell r="A300">
            <v>40757</v>
          </cell>
          <cell r="B300">
            <v>10859</v>
          </cell>
          <cell r="C300">
            <v>1111</v>
          </cell>
          <cell r="E300">
            <v>1000</v>
          </cell>
        </row>
        <row r="301">
          <cell r="A301">
            <v>40758</v>
          </cell>
          <cell r="B301">
            <v>10859</v>
          </cell>
          <cell r="C301">
            <v>1111</v>
          </cell>
          <cell r="E301">
            <v>1000</v>
          </cell>
        </row>
        <row r="302">
          <cell r="A302">
            <v>40775</v>
          </cell>
          <cell r="B302">
            <v>10871</v>
          </cell>
          <cell r="C302">
            <v>1114</v>
          </cell>
          <cell r="E302">
            <v>1000</v>
          </cell>
        </row>
        <row r="303">
          <cell r="A303">
            <v>40776</v>
          </cell>
          <cell r="B303">
            <v>10871</v>
          </cell>
          <cell r="C303">
            <v>1114</v>
          </cell>
          <cell r="E303">
            <v>1000</v>
          </cell>
        </row>
        <row r="304">
          <cell r="A304">
            <v>40777</v>
          </cell>
          <cell r="B304">
            <v>10871</v>
          </cell>
          <cell r="C304">
            <v>1114</v>
          </cell>
          <cell r="E304">
            <v>1000</v>
          </cell>
        </row>
        <row r="305">
          <cell r="A305">
            <v>40910</v>
          </cell>
          <cell r="B305">
            <v>10879</v>
          </cell>
          <cell r="C305">
            <v>1116</v>
          </cell>
          <cell r="E305">
            <v>1000</v>
          </cell>
        </row>
        <row r="306">
          <cell r="A306">
            <v>40915</v>
          </cell>
          <cell r="B306">
            <v>10879</v>
          </cell>
          <cell r="C306">
            <v>1116</v>
          </cell>
          <cell r="E306">
            <v>1000</v>
          </cell>
        </row>
        <row r="307">
          <cell r="A307">
            <v>40916</v>
          </cell>
          <cell r="B307">
            <v>10879</v>
          </cell>
          <cell r="C307">
            <v>1116</v>
          </cell>
          <cell r="E307">
            <v>1000</v>
          </cell>
        </row>
        <row r="308">
          <cell r="A308">
            <v>40917</v>
          </cell>
          <cell r="B308">
            <v>10879</v>
          </cell>
          <cell r="C308">
            <v>1116</v>
          </cell>
          <cell r="E308">
            <v>1000</v>
          </cell>
        </row>
        <row r="309">
          <cell r="A309">
            <v>40918</v>
          </cell>
          <cell r="B309">
            <v>10879</v>
          </cell>
          <cell r="C309">
            <v>1116</v>
          </cell>
          <cell r="E309">
            <v>1000</v>
          </cell>
        </row>
        <row r="310">
          <cell r="A310">
            <v>40920</v>
          </cell>
          <cell r="B310">
            <v>10911</v>
          </cell>
          <cell r="C310">
            <v>1124</v>
          </cell>
          <cell r="E310">
            <v>1000</v>
          </cell>
        </row>
        <row r="311">
          <cell r="A311">
            <v>40926</v>
          </cell>
          <cell r="B311">
            <v>10911</v>
          </cell>
          <cell r="C311">
            <v>1124</v>
          </cell>
          <cell r="E311">
            <v>1000</v>
          </cell>
        </row>
        <row r="312">
          <cell r="A312">
            <v>40927</v>
          </cell>
          <cell r="B312">
            <v>10911</v>
          </cell>
          <cell r="C312">
            <v>1124</v>
          </cell>
          <cell r="E312">
            <v>1000</v>
          </cell>
        </row>
        <row r="313">
          <cell r="A313">
            <v>40928</v>
          </cell>
          <cell r="B313">
            <v>10911</v>
          </cell>
          <cell r="C313">
            <v>1124</v>
          </cell>
          <cell r="E313">
            <v>1000</v>
          </cell>
        </row>
        <row r="314">
          <cell r="A314">
            <v>40930</v>
          </cell>
          <cell r="B314">
            <v>10879</v>
          </cell>
          <cell r="C314">
            <v>1116</v>
          </cell>
          <cell r="E314">
            <v>1000</v>
          </cell>
        </row>
        <row r="315">
          <cell r="A315">
            <v>40960</v>
          </cell>
          <cell r="B315">
            <v>11059</v>
          </cell>
          <cell r="C315">
            <v>1156</v>
          </cell>
          <cell r="E315">
            <v>1000</v>
          </cell>
        </row>
        <row r="316">
          <cell r="A316">
            <v>41020</v>
          </cell>
          <cell r="B316">
            <v>11883</v>
          </cell>
          <cell r="C316">
            <v>1167</v>
          </cell>
          <cell r="E316">
            <v>1000</v>
          </cell>
        </row>
        <row r="317">
          <cell r="A317">
            <v>41030</v>
          </cell>
          <cell r="B317">
            <v>10831</v>
          </cell>
          <cell r="C317">
            <v>1108</v>
          </cell>
          <cell r="E317">
            <v>1000</v>
          </cell>
        </row>
        <row r="318">
          <cell r="A318">
            <v>41050</v>
          </cell>
          <cell r="B318">
            <v>10871</v>
          </cell>
          <cell r="C318">
            <v>1114</v>
          </cell>
          <cell r="E318">
            <v>1000</v>
          </cell>
        </row>
        <row r="319">
          <cell r="A319">
            <v>41051</v>
          </cell>
          <cell r="B319">
            <v>10871</v>
          </cell>
          <cell r="C319">
            <v>1114</v>
          </cell>
          <cell r="E319">
            <v>1000</v>
          </cell>
        </row>
        <row r="320">
          <cell r="A320">
            <v>41110</v>
          </cell>
          <cell r="B320">
            <v>10835</v>
          </cell>
          <cell r="C320">
            <v>1109</v>
          </cell>
          <cell r="E320">
            <v>1000</v>
          </cell>
        </row>
        <row r="321">
          <cell r="A321">
            <v>41145</v>
          </cell>
          <cell r="B321">
            <v>10827</v>
          </cell>
          <cell r="C321">
            <v>1107</v>
          </cell>
          <cell r="E321">
            <v>1000</v>
          </cell>
        </row>
        <row r="322">
          <cell r="A322">
            <v>41187</v>
          </cell>
          <cell r="B322">
            <v>11122</v>
          </cell>
          <cell r="C322">
            <v>1167</v>
          </cell>
          <cell r="E322">
            <v>1000</v>
          </cell>
        </row>
        <row r="323">
          <cell r="A323">
            <v>41190</v>
          </cell>
          <cell r="B323">
            <v>10879</v>
          </cell>
          <cell r="C323">
            <v>1116</v>
          </cell>
          <cell r="E323">
            <v>1000</v>
          </cell>
        </row>
        <row r="324">
          <cell r="A324">
            <v>41191</v>
          </cell>
          <cell r="B324">
            <v>10879</v>
          </cell>
          <cell r="C324">
            <v>1116</v>
          </cell>
          <cell r="E324">
            <v>1000</v>
          </cell>
        </row>
        <row r="325">
          <cell r="A325">
            <v>41200</v>
          </cell>
          <cell r="B325">
            <v>10887</v>
          </cell>
          <cell r="C325">
            <v>1118</v>
          </cell>
          <cell r="E325">
            <v>1000</v>
          </cell>
        </row>
        <row r="326">
          <cell r="A326">
            <v>41210</v>
          </cell>
          <cell r="B326">
            <v>10879</v>
          </cell>
          <cell r="C326">
            <v>1116</v>
          </cell>
          <cell r="E326">
            <v>1000</v>
          </cell>
        </row>
        <row r="327">
          <cell r="A327">
            <v>41220</v>
          </cell>
          <cell r="B327">
            <v>11883</v>
          </cell>
          <cell r="C327">
            <v>1167</v>
          </cell>
          <cell r="E327">
            <v>1000</v>
          </cell>
        </row>
        <row r="328">
          <cell r="A328">
            <v>41239</v>
          </cell>
          <cell r="B328">
            <v>10883</v>
          </cell>
          <cell r="C328">
            <v>1117</v>
          </cell>
          <cell r="E328">
            <v>1000</v>
          </cell>
        </row>
        <row r="329">
          <cell r="A329">
            <v>41240</v>
          </cell>
          <cell r="B329">
            <v>10883</v>
          </cell>
          <cell r="C329">
            <v>1117</v>
          </cell>
          <cell r="E329">
            <v>1000</v>
          </cell>
        </row>
        <row r="330">
          <cell r="A330">
            <v>41245</v>
          </cell>
          <cell r="B330">
            <v>10883</v>
          </cell>
          <cell r="C330">
            <v>1117</v>
          </cell>
          <cell r="E330">
            <v>1000</v>
          </cell>
        </row>
        <row r="331">
          <cell r="A331">
            <v>41260</v>
          </cell>
          <cell r="B331">
            <v>10899</v>
          </cell>
          <cell r="C331">
            <v>1121</v>
          </cell>
          <cell r="E331">
            <v>1000</v>
          </cell>
        </row>
        <row r="332">
          <cell r="A332">
            <v>41270</v>
          </cell>
          <cell r="B332">
            <v>11625</v>
          </cell>
          <cell r="C332">
            <v>1200</v>
          </cell>
          <cell r="E332">
            <v>1000</v>
          </cell>
        </row>
        <row r="333">
          <cell r="A333">
            <v>41289</v>
          </cell>
          <cell r="B333">
            <v>10919</v>
          </cell>
          <cell r="C333">
            <v>1126</v>
          </cell>
          <cell r="E333">
            <v>1000</v>
          </cell>
        </row>
        <row r="334">
          <cell r="A334">
            <v>41290</v>
          </cell>
          <cell r="B334">
            <v>10915</v>
          </cell>
          <cell r="C334">
            <v>1125</v>
          </cell>
          <cell r="E334">
            <v>1000</v>
          </cell>
        </row>
        <row r="335">
          <cell r="A335">
            <v>41300</v>
          </cell>
          <cell r="B335">
            <v>10867</v>
          </cell>
          <cell r="C335">
            <v>1113</v>
          </cell>
          <cell r="E335">
            <v>1000</v>
          </cell>
        </row>
        <row r="336">
          <cell r="A336">
            <v>41310</v>
          </cell>
          <cell r="B336">
            <v>10907</v>
          </cell>
          <cell r="C336">
            <v>1123</v>
          </cell>
          <cell r="E336">
            <v>1000</v>
          </cell>
        </row>
        <row r="337">
          <cell r="A337">
            <v>41320</v>
          </cell>
          <cell r="B337">
            <v>11883</v>
          </cell>
          <cell r="C337">
            <v>1167</v>
          </cell>
          <cell r="E337">
            <v>1000</v>
          </cell>
        </row>
        <row r="338">
          <cell r="A338">
            <v>41330</v>
          </cell>
          <cell r="B338">
            <v>10867</v>
          </cell>
          <cell r="C338">
            <v>1113</v>
          </cell>
          <cell r="E338">
            <v>1000</v>
          </cell>
        </row>
        <row r="339">
          <cell r="A339">
            <v>41335</v>
          </cell>
          <cell r="B339">
            <v>10867</v>
          </cell>
          <cell r="C339">
            <v>1113</v>
          </cell>
          <cell r="E339">
            <v>1000</v>
          </cell>
        </row>
        <row r="340">
          <cell r="A340">
            <v>41340</v>
          </cell>
          <cell r="B340">
            <v>10875</v>
          </cell>
          <cell r="C340">
            <v>1115</v>
          </cell>
          <cell r="E340">
            <v>1000</v>
          </cell>
        </row>
        <row r="341">
          <cell r="A341">
            <v>41342</v>
          </cell>
          <cell r="B341">
            <v>10875</v>
          </cell>
          <cell r="C341">
            <v>1115</v>
          </cell>
          <cell r="E341">
            <v>1000</v>
          </cell>
        </row>
        <row r="342">
          <cell r="A342">
            <v>41360</v>
          </cell>
          <cell r="B342">
            <v>10859</v>
          </cell>
          <cell r="C342">
            <v>1111</v>
          </cell>
          <cell r="E342">
            <v>1000</v>
          </cell>
        </row>
        <row r="343">
          <cell r="A343">
            <v>41366</v>
          </cell>
          <cell r="B343">
            <v>10859</v>
          </cell>
          <cell r="C343">
            <v>1111</v>
          </cell>
          <cell r="E343">
            <v>1000</v>
          </cell>
        </row>
        <row r="344">
          <cell r="A344">
            <v>41370</v>
          </cell>
          <cell r="B344">
            <v>10863</v>
          </cell>
          <cell r="C344">
            <v>1112</v>
          </cell>
          <cell r="E344">
            <v>1000</v>
          </cell>
        </row>
        <row r="345">
          <cell r="A345">
            <v>41375</v>
          </cell>
          <cell r="B345">
            <v>10863</v>
          </cell>
          <cell r="C345">
            <v>1112</v>
          </cell>
          <cell r="E345">
            <v>1000</v>
          </cell>
        </row>
        <row r="346">
          <cell r="A346">
            <v>41410</v>
          </cell>
          <cell r="B346">
            <v>10923</v>
          </cell>
          <cell r="C346">
            <v>1124</v>
          </cell>
          <cell r="E346">
            <v>1000</v>
          </cell>
        </row>
        <row r="347">
          <cell r="A347">
            <v>41420</v>
          </cell>
          <cell r="B347">
            <v>11883</v>
          </cell>
          <cell r="C347">
            <v>1167</v>
          </cell>
          <cell r="E347">
            <v>1000</v>
          </cell>
        </row>
        <row r="348">
          <cell r="A348">
            <v>41430</v>
          </cell>
          <cell r="B348">
            <v>10903</v>
          </cell>
          <cell r="C348">
            <v>1122</v>
          </cell>
          <cell r="E348">
            <v>1000</v>
          </cell>
        </row>
        <row r="349">
          <cell r="A349">
            <v>41435</v>
          </cell>
          <cell r="B349">
            <v>10903</v>
          </cell>
          <cell r="C349">
            <v>1122</v>
          </cell>
          <cell r="E349">
            <v>1000</v>
          </cell>
        </row>
        <row r="350">
          <cell r="A350">
            <v>41440</v>
          </cell>
          <cell r="B350">
            <v>10823</v>
          </cell>
          <cell r="C350">
            <v>1106</v>
          </cell>
          <cell r="E350">
            <v>1000</v>
          </cell>
        </row>
        <row r="351">
          <cell r="A351">
            <v>41441</v>
          </cell>
          <cell r="B351">
            <v>10823</v>
          </cell>
          <cell r="C351">
            <v>1106</v>
          </cell>
          <cell r="E351">
            <v>1000</v>
          </cell>
        </row>
        <row r="352">
          <cell r="A352">
            <v>41460</v>
          </cell>
          <cell r="B352">
            <v>10835</v>
          </cell>
          <cell r="C352">
            <v>1109</v>
          </cell>
          <cell r="E352">
            <v>1000</v>
          </cell>
        </row>
        <row r="353">
          <cell r="A353">
            <v>41470</v>
          </cell>
          <cell r="B353">
            <v>10895</v>
          </cell>
          <cell r="C353">
            <v>1120</v>
          </cell>
          <cell r="E353">
            <v>1000</v>
          </cell>
        </row>
        <row r="354">
          <cell r="A354">
            <v>41480</v>
          </cell>
          <cell r="B354">
            <v>10823</v>
          </cell>
          <cell r="C354">
            <v>1106</v>
          </cell>
          <cell r="E354">
            <v>1000</v>
          </cell>
        </row>
        <row r="355">
          <cell r="A355">
            <v>41490</v>
          </cell>
          <cell r="B355">
            <v>10831</v>
          </cell>
          <cell r="C355">
            <v>1108</v>
          </cell>
          <cell r="E355">
            <v>1000</v>
          </cell>
        </row>
        <row r="356">
          <cell r="A356">
            <v>41510</v>
          </cell>
          <cell r="B356">
            <v>10839</v>
          </cell>
          <cell r="C356">
            <v>1178</v>
          </cell>
          <cell r="E356">
            <v>1000</v>
          </cell>
        </row>
        <row r="357">
          <cell r="A357">
            <v>41540</v>
          </cell>
          <cell r="B357">
            <v>10839</v>
          </cell>
          <cell r="C357">
            <v>1178</v>
          </cell>
          <cell r="E357">
            <v>1000</v>
          </cell>
        </row>
        <row r="358">
          <cell r="A358">
            <v>41600</v>
          </cell>
          <cell r="B358">
            <v>10903</v>
          </cell>
          <cell r="C358">
            <v>1122</v>
          </cell>
          <cell r="E358">
            <v>1000</v>
          </cell>
        </row>
        <row r="359">
          <cell r="A359">
            <v>41610</v>
          </cell>
          <cell r="B359">
            <v>10815</v>
          </cell>
          <cell r="C359">
            <v>1167</v>
          </cell>
          <cell r="E359">
            <v>1000</v>
          </cell>
        </row>
        <row r="360">
          <cell r="A360">
            <v>41620</v>
          </cell>
          <cell r="B360">
            <v>11689</v>
          </cell>
          <cell r="C360">
            <v>1201</v>
          </cell>
          <cell r="E360">
            <v>1000</v>
          </cell>
        </row>
        <row r="361">
          <cell r="A361">
            <v>41800</v>
          </cell>
          <cell r="B361">
            <v>10823</v>
          </cell>
          <cell r="C361">
            <v>1106</v>
          </cell>
          <cell r="E361">
            <v>1000</v>
          </cell>
        </row>
        <row r="362">
          <cell r="A362">
            <v>42400</v>
          </cell>
          <cell r="B362">
            <v>10923</v>
          </cell>
          <cell r="C362">
            <v>1124</v>
          </cell>
          <cell r="E362">
            <v>1000</v>
          </cell>
        </row>
        <row r="363">
          <cell r="A363">
            <v>42440</v>
          </cell>
          <cell r="B363">
            <v>10927</v>
          </cell>
          <cell r="C363">
            <v>1127</v>
          </cell>
          <cell r="E363">
            <v>1000</v>
          </cell>
        </row>
        <row r="364">
          <cell r="A364">
            <v>42460</v>
          </cell>
          <cell r="B364">
            <v>10931</v>
          </cell>
          <cell r="C364">
            <v>1129</v>
          </cell>
          <cell r="E364">
            <v>1000</v>
          </cell>
        </row>
        <row r="365">
          <cell r="A365">
            <v>42461</v>
          </cell>
          <cell r="B365">
            <v>10931</v>
          </cell>
          <cell r="C365">
            <v>1129</v>
          </cell>
          <cell r="E365">
            <v>1000</v>
          </cell>
        </row>
        <row r="366">
          <cell r="A366">
            <v>42462</v>
          </cell>
          <cell r="B366">
            <v>10931</v>
          </cell>
          <cell r="C366">
            <v>1129</v>
          </cell>
          <cell r="E366">
            <v>1000</v>
          </cell>
        </row>
        <row r="367">
          <cell r="A367">
            <v>42463</v>
          </cell>
          <cell r="B367">
            <v>10931</v>
          </cell>
          <cell r="C367">
            <v>1129</v>
          </cell>
          <cell r="E367">
            <v>1000</v>
          </cell>
        </row>
        <row r="368">
          <cell r="A368">
            <v>42470</v>
          </cell>
          <cell r="B368">
            <v>11883</v>
          </cell>
          <cell r="C368">
            <v>1167</v>
          </cell>
          <cell r="E368">
            <v>1000</v>
          </cell>
        </row>
        <row r="369">
          <cell r="A369">
            <v>42950</v>
          </cell>
          <cell r="B369">
            <v>10931</v>
          </cell>
          <cell r="C369">
            <v>1129</v>
          </cell>
          <cell r="E369">
            <v>1000</v>
          </cell>
        </row>
        <row r="370">
          <cell r="A370">
            <v>42953</v>
          </cell>
          <cell r="B370">
            <v>10765</v>
          </cell>
          <cell r="C370">
            <v>1192</v>
          </cell>
          <cell r="E370">
            <v>1000</v>
          </cell>
        </row>
        <row r="371">
          <cell r="A371">
            <v>42956</v>
          </cell>
          <cell r="B371">
            <v>10931</v>
          </cell>
          <cell r="C371">
            <v>1129</v>
          </cell>
          <cell r="E371">
            <v>1000</v>
          </cell>
        </row>
        <row r="372">
          <cell r="A372">
            <v>42957</v>
          </cell>
          <cell r="B372">
            <v>10931</v>
          </cell>
          <cell r="C372">
            <v>1129</v>
          </cell>
          <cell r="E372">
            <v>1000</v>
          </cell>
        </row>
        <row r="373">
          <cell r="A373">
            <v>42958</v>
          </cell>
          <cell r="B373">
            <v>10931</v>
          </cell>
          <cell r="C373">
            <v>1129</v>
          </cell>
          <cell r="E373">
            <v>1000</v>
          </cell>
        </row>
        <row r="374">
          <cell r="A374">
            <v>42960</v>
          </cell>
          <cell r="B374">
            <v>10923</v>
          </cell>
          <cell r="C374">
            <v>1124</v>
          </cell>
          <cell r="E374">
            <v>1000</v>
          </cell>
        </row>
        <row r="375">
          <cell r="A375">
            <v>43530</v>
          </cell>
          <cell r="B375">
            <v>11883</v>
          </cell>
          <cell r="C375">
            <v>1167</v>
          </cell>
          <cell r="E375">
            <v>1000</v>
          </cell>
        </row>
        <row r="376">
          <cell r="A376">
            <v>44570</v>
          </cell>
          <cell r="B376">
            <v>11091</v>
          </cell>
          <cell r="C376">
            <v>1161</v>
          </cell>
          <cell r="E376">
            <v>1000</v>
          </cell>
        </row>
        <row r="377">
          <cell r="A377">
            <v>44600</v>
          </cell>
          <cell r="B377">
            <v>11095</v>
          </cell>
          <cell r="C377">
            <v>1162</v>
          </cell>
          <cell r="E377">
            <v>1000</v>
          </cell>
        </row>
        <row r="378">
          <cell r="A378">
            <v>44680</v>
          </cell>
          <cell r="B378">
            <v>11083</v>
          </cell>
          <cell r="C378">
            <v>1157</v>
          </cell>
          <cell r="E378">
            <v>1000</v>
          </cell>
        </row>
        <row r="379">
          <cell r="A379">
            <v>44970</v>
          </cell>
          <cell r="B379">
            <v>11091</v>
          </cell>
          <cell r="C379">
            <v>1161</v>
          </cell>
          <cell r="E379">
            <v>1000</v>
          </cell>
        </row>
        <row r="380">
          <cell r="A380">
            <v>44976</v>
          </cell>
          <cell r="B380">
            <v>11091</v>
          </cell>
          <cell r="C380">
            <v>1161</v>
          </cell>
          <cell r="E380">
            <v>1000</v>
          </cell>
        </row>
        <row r="381">
          <cell r="A381">
            <v>44977</v>
          </cell>
          <cell r="B381">
            <v>11091</v>
          </cell>
          <cell r="C381">
            <v>1161</v>
          </cell>
          <cell r="E381">
            <v>1000</v>
          </cell>
        </row>
        <row r="382">
          <cell r="A382">
            <v>45111</v>
          </cell>
          <cell r="B382">
            <v>11031</v>
          </cell>
          <cell r="C382">
            <v>1149</v>
          </cell>
          <cell r="E382">
            <v>1000</v>
          </cell>
        </row>
        <row r="383">
          <cell r="A383">
            <v>45333</v>
          </cell>
          <cell r="B383">
            <v>11059</v>
          </cell>
          <cell r="C383">
            <v>1156</v>
          </cell>
          <cell r="E383">
            <v>1000</v>
          </cell>
        </row>
        <row r="384">
          <cell r="A384">
            <v>45400</v>
          </cell>
          <cell r="B384">
            <v>11031</v>
          </cell>
          <cell r="C384">
            <v>1149</v>
          </cell>
          <cell r="E384">
            <v>1000</v>
          </cell>
        </row>
        <row r="385">
          <cell r="A385">
            <v>45402</v>
          </cell>
          <cell r="B385">
            <v>11031</v>
          </cell>
          <cell r="C385">
            <v>1149</v>
          </cell>
          <cell r="E385">
            <v>1000</v>
          </cell>
        </row>
        <row r="386">
          <cell r="A386">
            <v>45406</v>
          </cell>
          <cell r="B386">
            <v>11031</v>
          </cell>
          <cell r="C386">
            <v>1149</v>
          </cell>
          <cell r="E386">
            <v>1000</v>
          </cell>
        </row>
        <row r="387">
          <cell r="A387">
            <v>45407</v>
          </cell>
          <cell r="B387">
            <v>11031</v>
          </cell>
          <cell r="C387">
            <v>1149</v>
          </cell>
          <cell r="E387">
            <v>1000</v>
          </cell>
        </row>
        <row r="388">
          <cell r="A388">
            <v>45408</v>
          </cell>
          <cell r="B388">
            <v>11031</v>
          </cell>
          <cell r="C388">
            <v>1149</v>
          </cell>
          <cell r="E388">
            <v>1000</v>
          </cell>
        </row>
        <row r="389">
          <cell r="A389">
            <v>45410</v>
          </cell>
          <cell r="B389">
            <v>11059</v>
          </cell>
          <cell r="C389">
            <v>1156</v>
          </cell>
          <cell r="E389">
            <v>1000</v>
          </cell>
        </row>
        <row r="390">
          <cell r="A390">
            <v>45420</v>
          </cell>
          <cell r="B390">
            <v>11031</v>
          </cell>
          <cell r="C390">
            <v>1149</v>
          </cell>
          <cell r="E390">
            <v>1000</v>
          </cell>
        </row>
        <row r="391">
          <cell r="A391">
            <v>45430</v>
          </cell>
          <cell r="B391">
            <v>11031</v>
          </cell>
          <cell r="C391">
            <v>1149</v>
          </cell>
          <cell r="E391">
            <v>1000</v>
          </cell>
        </row>
        <row r="392">
          <cell r="A392">
            <v>45450</v>
          </cell>
          <cell r="B392">
            <v>11063</v>
          </cell>
          <cell r="C392">
            <v>1157</v>
          </cell>
          <cell r="E392">
            <v>1000</v>
          </cell>
        </row>
        <row r="393">
          <cell r="A393">
            <v>45456</v>
          </cell>
          <cell r="B393">
            <v>11063</v>
          </cell>
          <cell r="C393">
            <v>1157</v>
          </cell>
          <cell r="E393">
            <v>1000</v>
          </cell>
        </row>
        <row r="394">
          <cell r="A394">
            <v>45457</v>
          </cell>
          <cell r="B394">
            <v>11063</v>
          </cell>
          <cell r="C394">
            <v>1157</v>
          </cell>
          <cell r="E394">
            <v>1000</v>
          </cell>
        </row>
        <row r="395">
          <cell r="A395">
            <v>45470</v>
          </cell>
          <cell r="B395">
            <v>11685</v>
          </cell>
          <cell r="C395">
            <v>1201</v>
          </cell>
          <cell r="E395">
            <v>1000</v>
          </cell>
        </row>
        <row r="396">
          <cell r="A396">
            <v>45475</v>
          </cell>
          <cell r="B396">
            <v>11685</v>
          </cell>
          <cell r="C396">
            <v>1201</v>
          </cell>
          <cell r="E396">
            <v>1000</v>
          </cell>
        </row>
        <row r="397">
          <cell r="A397">
            <v>45480</v>
          </cell>
          <cell r="B397">
            <v>11059</v>
          </cell>
          <cell r="C397">
            <v>1156</v>
          </cell>
          <cell r="E397">
            <v>1000</v>
          </cell>
        </row>
        <row r="398">
          <cell r="A398">
            <v>45500</v>
          </cell>
          <cell r="B398">
            <v>11059</v>
          </cell>
          <cell r="C398">
            <v>1156</v>
          </cell>
          <cell r="E398">
            <v>1000</v>
          </cell>
        </row>
        <row r="399">
          <cell r="A399">
            <v>45506</v>
          </cell>
          <cell r="B399">
            <v>11059</v>
          </cell>
          <cell r="C399">
            <v>1156</v>
          </cell>
          <cell r="E399">
            <v>1000</v>
          </cell>
        </row>
        <row r="400">
          <cell r="A400">
            <v>45507</v>
          </cell>
          <cell r="B400">
            <v>11059</v>
          </cell>
          <cell r="C400">
            <v>1156</v>
          </cell>
          <cell r="E400">
            <v>1000</v>
          </cell>
        </row>
        <row r="401">
          <cell r="A401">
            <v>45508</v>
          </cell>
          <cell r="B401">
            <v>11059</v>
          </cell>
          <cell r="C401">
            <v>1156</v>
          </cell>
          <cell r="E401">
            <v>1000</v>
          </cell>
        </row>
        <row r="402">
          <cell r="A402">
            <v>45555</v>
          </cell>
          <cell r="B402">
            <v>11126</v>
          </cell>
          <cell r="C402">
            <v>1167</v>
          </cell>
          <cell r="E402">
            <v>1000</v>
          </cell>
        </row>
        <row r="403">
          <cell r="A403">
            <v>45630</v>
          </cell>
          <cell r="B403">
            <v>11031</v>
          </cell>
          <cell r="C403">
            <v>1149</v>
          </cell>
          <cell r="E403">
            <v>1000</v>
          </cell>
        </row>
        <row r="404">
          <cell r="A404">
            <v>45640</v>
          </cell>
          <cell r="B404">
            <v>11031</v>
          </cell>
          <cell r="C404">
            <v>1149</v>
          </cell>
          <cell r="E404">
            <v>1000</v>
          </cell>
        </row>
        <row r="405">
          <cell r="A405">
            <v>45650</v>
          </cell>
          <cell r="B405">
            <v>11035</v>
          </cell>
          <cell r="C405">
            <v>1150</v>
          </cell>
          <cell r="E405">
            <v>1000</v>
          </cell>
        </row>
        <row r="406">
          <cell r="A406">
            <v>45670</v>
          </cell>
          <cell r="B406">
            <v>11075</v>
          </cell>
          <cell r="C406">
            <v>1160</v>
          </cell>
          <cell r="E406">
            <v>1000</v>
          </cell>
        </row>
        <row r="407">
          <cell r="A407">
            <v>45680</v>
          </cell>
          <cell r="B407">
            <v>11063</v>
          </cell>
          <cell r="C407">
            <v>1157</v>
          </cell>
          <cell r="E407">
            <v>1000</v>
          </cell>
        </row>
        <row r="408">
          <cell r="A408">
            <v>45700</v>
          </cell>
          <cell r="B408">
            <v>11063</v>
          </cell>
          <cell r="C408">
            <v>1157</v>
          </cell>
          <cell r="E408">
            <v>1000</v>
          </cell>
        </row>
        <row r="409">
          <cell r="A409">
            <v>45720</v>
          </cell>
          <cell r="B409">
            <v>11071</v>
          </cell>
          <cell r="C409">
            <v>1159</v>
          </cell>
          <cell r="E409">
            <v>1000</v>
          </cell>
        </row>
        <row r="410">
          <cell r="A410">
            <v>45750</v>
          </cell>
          <cell r="B410">
            <v>11039</v>
          </cell>
          <cell r="C410">
            <v>1151</v>
          </cell>
          <cell r="E410">
            <v>1000</v>
          </cell>
        </row>
        <row r="411">
          <cell r="A411">
            <v>45760</v>
          </cell>
          <cell r="B411">
            <v>11055</v>
          </cell>
          <cell r="C411">
            <v>1155</v>
          </cell>
          <cell r="E411">
            <v>1000</v>
          </cell>
        </row>
        <row r="412">
          <cell r="A412">
            <v>45780</v>
          </cell>
          <cell r="B412">
            <v>11059</v>
          </cell>
          <cell r="C412">
            <v>1156</v>
          </cell>
          <cell r="E412">
            <v>1000</v>
          </cell>
        </row>
        <row r="413">
          <cell r="A413">
            <v>45790</v>
          </cell>
          <cell r="B413">
            <v>11883</v>
          </cell>
          <cell r="C413">
            <v>1167</v>
          </cell>
          <cell r="E413">
            <v>1000</v>
          </cell>
        </row>
        <row r="414">
          <cell r="A414">
            <v>46500</v>
          </cell>
          <cell r="B414">
            <v>11015</v>
          </cell>
          <cell r="C414">
            <v>1111</v>
          </cell>
          <cell r="E414">
            <v>1000</v>
          </cell>
        </row>
        <row r="415">
          <cell r="A415">
            <v>46510</v>
          </cell>
          <cell r="B415">
            <v>11011</v>
          </cell>
          <cell r="C415">
            <v>1145</v>
          </cell>
          <cell r="E415">
            <v>1000</v>
          </cell>
        </row>
        <row r="416">
          <cell r="A416">
            <v>46540</v>
          </cell>
          <cell r="B416">
            <v>11007</v>
          </cell>
          <cell r="C416">
            <v>1144</v>
          </cell>
          <cell r="E416">
            <v>1000</v>
          </cell>
        </row>
        <row r="417">
          <cell r="A417">
            <v>46541</v>
          </cell>
          <cell r="B417">
            <v>11007</v>
          </cell>
          <cell r="C417">
            <v>1144</v>
          </cell>
          <cell r="E417">
            <v>1000</v>
          </cell>
        </row>
        <row r="418">
          <cell r="A418">
            <v>46550</v>
          </cell>
          <cell r="B418">
            <v>11023</v>
          </cell>
          <cell r="C418">
            <v>1147</v>
          </cell>
          <cell r="E418">
            <v>1000</v>
          </cell>
        </row>
        <row r="419">
          <cell r="A419">
            <v>46560</v>
          </cell>
          <cell r="B419">
            <v>11019</v>
          </cell>
          <cell r="C419">
            <v>1146</v>
          </cell>
          <cell r="E419">
            <v>1000</v>
          </cell>
        </row>
        <row r="420">
          <cell r="A420">
            <v>46565</v>
          </cell>
          <cell r="B420">
            <v>11023</v>
          </cell>
          <cell r="C420">
            <v>1147</v>
          </cell>
          <cell r="E420">
            <v>1000</v>
          </cell>
        </row>
        <row r="421">
          <cell r="A421">
            <v>46746</v>
          </cell>
          <cell r="B421">
            <v>11007</v>
          </cell>
          <cell r="C421">
            <v>1144</v>
          </cell>
          <cell r="E421">
            <v>1000</v>
          </cell>
        </row>
        <row r="422">
          <cell r="A422">
            <v>46748</v>
          </cell>
          <cell r="B422">
            <v>11007</v>
          </cell>
          <cell r="C422">
            <v>1144</v>
          </cell>
          <cell r="E422">
            <v>1000</v>
          </cell>
        </row>
        <row r="423">
          <cell r="A423">
            <v>46749</v>
          </cell>
          <cell r="B423">
            <v>11007</v>
          </cell>
          <cell r="C423">
            <v>1144</v>
          </cell>
          <cell r="E423">
            <v>1000</v>
          </cell>
        </row>
        <row r="424">
          <cell r="A424">
            <v>46756</v>
          </cell>
          <cell r="B424">
            <v>11015</v>
          </cell>
          <cell r="C424">
            <v>1111</v>
          </cell>
          <cell r="E424">
            <v>1000</v>
          </cell>
        </row>
        <row r="425">
          <cell r="A425">
            <v>46757</v>
          </cell>
          <cell r="B425">
            <v>11015</v>
          </cell>
          <cell r="C425">
            <v>1111</v>
          </cell>
          <cell r="E425">
            <v>1000</v>
          </cell>
        </row>
        <row r="426">
          <cell r="A426">
            <v>46758</v>
          </cell>
          <cell r="B426">
            <v>11015</v>
          </cell>
          <cell r="C426">
            <v>1111</v>
          </cell>
          <cell r="E426">
            <v>1000</v>
          </cell>
        </row>
        <row r="427">
          <cell r="A427">
            <v>46760</v>
          </cell>
          <cell r="B427">
            <v>11007</v>
          </cell>
          <cell r="C427">
            <v>1144</v>
          </cell>
          <cell r="E427">
            <v>1000</v>
          </cell>
        </row>
        <row r="428">
          <cell r="A428">
            <v>46770</v>
          </cell>
          <cell r="B428">
            <v>11023</v>
          </cell>
          <cell r="C428">
            <v>1147</v>
          </cell>
          <cell r="E428">
            <v>1000</v>
          </cell>
        </row>
        <row r="429">
          <cell r="A429">
            <v>46776</v>
          </cell>
          <cell r="B429">
            <v>11023</v>
          </cell>
          <cell r="C429">
            <v>1147</v>
          </cell>
          <cell r="E429">
            <v>1000</v>
          </cell>
        </row>
        <row r="430">
          <cell r="A430">
            <v>46777</v>
          </cell>
          <cell r="B430">
            <v>11023</v>
          </cell>
          <cell r="C430">
            <v>1147</v>
          </cell>
          <cell r="E430">
            <v>1000</v>
          </cell>
        </row>
        <row r="431">
          <cell r="A431">
            <v>46779</v>
          </cell>
          <cell r="B431">
            <v>11023</v>
          </cell>
          <cell r="C431">
            <v>1147</v>
          </cell>
          <cell r="E431">
            <v>1000</v>
          </cell>
        </row>
        <row r="432">
          <cell r="A432">
            <v>46780</v>
          </cell>
          <cell r="B432">
            <v>11015</v>
          </cell>
          <cell r="C432">
            <v>1111</v>
          </cell>
          <cell r="E432">
            <v>1000</v>
          </cell>
        </row>
        <row r="433">
          <cell r="A433">
            <v>47500</v>
          </cell>
          <cell r="B433">
            <v>10765</v>
          </cell>
          <cell r="C433">
            <v>1192</v>
          </cell>
          <cell r="E433">
            <v>1000</v>
          </cell>
        </row>
        <row r="434">
          <cell r="A434">
            <v>47770</v>
          </cell>
          <cell r="B434">
            <v>10819</v>
          </cell>
          <cell r="C434">
            <v>1167</v>
          </cell>
          <cell r="E434">
            <v>1000</v>
          </cell>
        </row>
        <row r="435">
          <cell r="A435">
            <v>47950</v>
          </cell>
          <cell r="B435">
            <v>11934</v>
          </cell>
          <cell r="C435">
            <v>1167</v>
          </cell>
          <cell r="E435">
            <v>1000</v>
          </cell>
        </row>
        <row r="436">
          <cell r="A436">
            <v>47970</v>
          </cell>
          <cell r="B436">
            <v>11933</v>
          </cell>
          <cell r="C436">
            <v>1167</v>
          </cell>
          <cell r="E436">
            <v>1000</v>
          </cell>
        </row>
        <row r="437">
          <cell r="A437">
            <v>47975</v>
          </cell>
          <cell r="B437">
            <v>10816</v>
          </cell>
          <cell r="C437">
            <v>1167</v>
          </cell>
          <cell r="E437">
            <v>1000</v>
          </cell>
        </row>
        <row r="438">
          <cell r="A438">
            <v>48080</v>
          </cell>
          <cell r="B438">
            <v>10823</v>
          </cell>
          <cell r="C438">
            <v>1106</v>
          </cell>
          <cell r="E438">
            <v>1000</v>
          </cell>
        </row>
        <row r="439">
          <cell r="A439">
            <v>48340</v>
          </cell>
          <cell r="B439">
            <v>10855</v>
          </cell>
          <cell r="C439">
            <v>1110</v>
          </cell>
          <cell r="E439">
            <v>1000</v>
          </cell>
        </row>
        <row r="440">
          <cell r="A440">
            <v>48341</v>
          </cell>
          <cell r="B440">
            <v>10855</v>
          </cell>
          <cell r="C440">
            <v>1110</v>
          </cell>
          <cell r="E440">
            <v>1000</v>
          </cell>
        </row>
        <row r="441">
          <cell r="A441">
            <v>49500</v>
          </cell>
          <cell r="B441">
            <v>10819</v>
          </cell>
          <cell r="C441">
            <v>1167</v>
          </cell>
          <cell r="E441">
            <v>1000</v>
          </cell>
        </row>
        <row r="442">
          <cell r="A442">
            <v>49509</v>
          </cell>
          <cell r="B442">
            <v>11685</v>
          </cell>
          <cell r="C442">
            <v>1201</v>
          </cell>
          <cell r="E442">
            <v>1000</v>
          </cell>
        </row>
        <row r="443">
          <cell r="A443">
            <v>49570</v>
          </cell>
          <cell r="B443">
            <v>11123</v>
          </cell>
          <cell r="C443">
            <v>1167</v>
          </cell>
          <cell r="E443">
            <v>1000</v>
          </cell>
        </row>
        <row r="444">
          <cell r="A444">
            <v>49580</v>
          </cell>
          <cell r="B444">
            <v>11125</v>
          </cell>
          <cell r="C444">
            <v>1167</v>
          </cell>
          <cell r="E444">
            <v>1000</v>
          </cell>
        </row>
        <row r="445">
          <cell r="A445">
            <v>49610</v>
          </cell>
          <cell r="B445">
            <v>11031</v>
          </cell>
          <cell r="C445">
            <v>1149</v>
          </cell>
          <cell r="E445">
            <v>1000</v>
          </cell>
        </row>
        <row r="446">
          <cell r="A446">
            <v>49630</v>
          </cell>
          <cell r="B446">
            <v>10867</v>
          </cell>
          <cell r="C446">
            <v>1113</v>
          </cell>
          <cell r="E446">
            <v>1000</v>
          </cell>
        </row>
        <row r="447">
          <cell r="A447">
            <v>49650</v>
          </cell>
          <cell r="B447">
            <v>10903</v>
          </cell>
          <cell r="C447">
            <v>1122</v>
          </cell>
          <cell r="E447">
            <v>1000</v>
          </cell>
        </row>
        <row r="448">
          <cell r="A448">
            <v>49680</v>
          </cell>
          <cell r="B448">
            <v>10820</v>
          </cell>
          <cell r="C448">
            <v>1167</v>
          </cell>
          <cell r="E448">
            <v>1000</v>
          </cell>
        </row>
        <row r="449">
          <cell r="A449">
            <v>49690</v>
          </cell>
          <cell r="B449">
            <v>10818</v>
          </cell>
          <cell r="C449">
            <v>1167</v>
          </cell>
          <cell r="E449">
            <v>1000</v>
          </cell>
        </row>
        <row r="450">
          <cell r="A450">
            <v>52002</v>
          </cell>
          <cell r="B450">
            <v>11911</v>
          </cell>
          <cell r="C450">
            <v>1167</v>
          </cell>
          <cell r="E450">
            <v>1000</v>
          </cell>
        </row>
        <row r="451">
          <cell r="A451">
            <v>52010</v>
          </cell>
          <cell r="B451">
            <v>11910</v>
          </cell>
          <cell r="C451">
            <v>1167</v>
          </cell>
          <cell r="E451">
            <v>1000</v>
          </cell>
        </row>
        <row r="452">
          <cell r="A452">
            <v>52101</v>
          </cell>
          <cell r="B452">
            <v>11910</v>
          </cell>
          <cell r="C452">
            <v>1167</v>
          </cell>
          <cell r="E452">
            <v>1000</v>
          </cell>
        </row>
        <row r="453">
          <cell r="A453">
            <v>52104</v>
          </cell>
          <cell r="B453">
            <v>12293</v>
          </cell>
          <cell r="C453">
            <v>1201</v>
          </cell>
          <cell r="E453">
            <v>1000</v>
          </cell>
        </row>
        <row r="454">
          <cell r="A454">
            <v>52105</v>
          </cell>
          <cell r="B454">
            <v>12293</v>
          </cell>
          <cell r="C454">
            <v>1201</v>
          </cell>
          <cell r="E454">
            <v>1000</v>
          </cell>
        </row>
        <row r="455">
          <cell r="A455">
            <v>52106</v>
          </cell>
          <cell r="B455">
            <v>12293</v>
          </cell>
          <cell r="C455">
            <v>1201</v>
          </cell>
          <cell r="E455">
            <v>1000</v>
          </cell>
        </row>
        <row r="456">
          <cell r="A456">
            <v>52108</v>
          </cell>
          <cell r="B456">
            <v>11131</v>
          </cell>
          <cell r="C456">
            <v>1167</v>
          </cell>
          <cell r="E456">
            <v>1000</v>
          </cell>
        </row>
        <row r="457">
          <cell r="A457">
            <v>52109</v>
          </cell>
          <cell r="B457">
            <v>11131</v>
          </cell>
          <cell r="C457">
            <v>1167</v>
          </cell>
          <cell r="E457">
            <v>1000</v>
          </cell>
        </row>
        <row r="458">
          <cell r="A458">
            <v>52113</v>
          </cell>
          <cell r="B458">
            <v>11255</v>
          </cell>
          <cell r="C458">
            <v>1106</v>
          </cell>
          <cell r="E458">
            <v>1000</v>
          </cell>
        </row>
        <row r="459">
          <cell r="A459">
            <v>52114</v>
          </cell>
          <cell r="B459">
            <v>11145</v>
          </cell>
          <cell r="C459">
            <v>1113</v>
          </cell>
          <cell r="E459">
            <v>1000</v>
          </cell>
        </row>
        <row r="460">
          <cell r="A460">
            <v>52116</v>
          </cell>
          <cell r="B460">
            <v>11131</v>
          </cell>
          <cell r="C460">
            <v>1167</v>
          </cell>
          <cell r="E460">
            <v>1000</v>
          </cell>
        </row>
        <row r="461">
          <cell r="A461">
            <v>52117</v>
          </cell>
          <cell r="B461">
            <v>11135</v>
          </cell>
          <cell r="C461">
            <v>1167</v>
          </cell>
          <cell r="E461">
            <v>1000</v>
          </cell>
        </row>
        <row r="462">
          <cell r="A462">
            <v>52120</v>
          </cell>
          <cell r="B462">
            <v>11907</v>
          </cell>
          <cell r="C462">
            <v>1167</v>
          </cell>
          <cell r="E462">
            <v>1000</v>
          </cell>
        </row>
        <row r="463">
          <cell r="A463">
            <v>52125</v>
          </cell>
          <cell r="B463">
            <v>12301</v>
          </cell>
          <cell r="C463">
            <v>1167</v>
          </cell>
          <cell r="E463">
            <v>1000</v>
          </cell>
        </row>
        <row r="464">
          <cell r="A464">
            <v>52126</v>
          </cell>
          <cell r="B464">
            <v>12301</v>
          </cell>
          <cell r="C464">
            <v>1167</v>
          </cell>
          <cell r="E464">
            <v>1000</v>
          </cell>
        </row>
        <row r="465">
          <cell r="A465">
            <v>52129</v>
          </cell>
          <cell r="B465">
            <v>12299</v>
          </cell>
          <cell r="C465">
            <v>1167</v>
          </cell>
          <cell r="E465">
            <v>1000</v>
          </cell>
        </row>
        <row r="466">
          <cell r="A466">
            <v>52131</v>
          </cell>
          <cell r="B466">
            <v>11315</v>
          </cell>
          <cell r="C466">
            <v>1157</v>
          </cell>
          <cell r="E466">
            <v>1000</v>
          </cell>
        </row>
        <row r="467">
          <cell r="A467">
            <v>52132</v>
          </cell>
          <cell r="B467">
            <v>11320</v>
          </cell>
          <cell r="C467">
            <v>1157</v>
          </cell>
          <cell r="E467">
            <v>1000</v>
          </cell>
        </row>
        <row r="468">
          <cell r="A468">
            <v>52133</v>
          </cell>
          <cell r="B468">
            <v>11305</v>
          </cell>
          <cell r="C468">
            <v>1148</v>
          </cell>
          <cell r="E468">
            <v>1000</v>
          </cell>
        </row>
        <row r="469">
          <cell r="A469">
            <v>52134</v>
          </cell>
          <cell r="B469">
            <v>11335</v>
          </cell>
          <cell r="C469">
            <v>1160</v>
          </cell>
          <cell r="E469">
            <v>1000</v>
          </cell>
        </row>
        <row r="470">
          <cell r="A470">
            <v>52135</v>
          </cell>
          <cell r="B470">
            <v>11340</v>
          </cell>
          <cell r="C470">
            <v>1160</v>
          </cell>
          <cell r="E470">
            <v>1000</v>
          </cell>
        </row>
        <row r="471">
          <cell r="A471">
            <v>52136</v>
          </cell>
          <cell r="B471">
            <v>11345</v>
          </cell>
          <cell r="C471">
            <v>1159</v>
          </cell>
          <cell r="E471">
            <v>1000</v>
          </cell>
        </row>
        <row r="472">
          <cell r="A472">
            <v>52137</v>
          </cell>
          <cell r="B472">
            <v>11280</v>
          </cell>
          <cell r="C472">
            <v>1154</v>
          </cell>
          <cell r="E472">
            <v>1000</v>
          </cell>
        </row>
        <row r="473">
          <cell r="A473">
            <v>52138</v>
          </cell>
          <cell r="B473">
            <v>11350</v>
          </cell>
          <cell r="C473">
            <v>1159</v>
          </cell>
          <cell r="E473">
            <v>1000</v>
          </cell>
        </row>
        <row r="474">
          <cell r="A474">
            <v>52139</v>
          </cell>
          <cell r="B474">
            <v>11285</v>
          </cell>
          <cell r="C474">
            <v>1153</v>
          </cell>
          <cell r="E474">
            <v>1000</v>
          </cell>
        </row>
        <row r="475">
          <cell r="A475">
            <v>52141</v>
          </cell>
          <cell r="B475">
            <v>11300</v>
          </cell>
          <cell r="C475">
            <v>1156</v>
          </cell>
          <cell r="E475">
            <v>1000</v>
          </cell>
        </row>
        <row r="476">
          <cell r="A476">
            <v>52142</v>
          </cell>
          <cell r="B476">
            <v>11290</v>
          </cell>
          <cell r="C476">
            <v>1152</v>
          </cell>
          <cell r="E476">
            <v>1000</v>
          </cell>
        </row>
        <row r="477">
          <cell r="A477">
            <v>52143</v>
          </cell>
          <cell r="B477">
            <v>11295</v>
          </cell>
          <cell r="C477">
            <v>1155</v>
          </cell>
          <cell r="E477">
            <v>1000</v>
          </cell>
        </row>
        <row r="478">
          <cell r="A478">
            <v>52144</v>
          </cell>
          <cell r="B478">
            <v>11310</v>
          </cell>
          <cell r="C478">
            <v>1151</v>
          </cell>
          <cell r="E478">
            <v>1000</v>
          </cell>
        </row>
        <row r="479">
          <cell r="A479">
            <v>52145</v>
          </cell>
          <cell r="B479">
            <v>11325</v>
          </cell>
          <cell r="C479">
            <v>1150</v>
          </cell>
          <cell r="E479">
            <v>1000</v>
          </cell>
        </row>
        <row r="480">
          <cell r="A480">
            <v>52146</v>
          </cell>
          <cell r="B480">
            <v>11330</v>
          </cell>
          <cell r="C480">
            <v>1149</v>
          </cell>
          <cell r="E480">
            <v>1000</v>
          </cell>
        </row>
        <row r="481">
          <cell r="A481">
            <v>52149</v>
          </cell>
          <cell r="B481">
            <v>11135</v>
          </cell>
          <cell r="C481">
            <v>1167</v>
          </cell>
          <cell r="E481">
            <v>1000</v>
          </cell>
        </row>
        <row r="482">
          <cell r="A482">
            <v>52151</v>
          </cell>
          <cell r="B482">
            <v>11320</v>
          </cell>
          <cell r="C482">
            <v>1157</v>
          </cell>
          <cell r="E482">
            <v>1000</v>
          </cell>
        </row>
        <row r="483">
          <cell r="A483">
            <v>52152</v>
          </cell>
          <cell r="B483">
            <v>11315</v>
          </cell>
          <cell r="C483">
            <v>1157</v>
          </cell>
          <cell r="E483">
            <v>1000</v>
          </cell>
        </row>
        <row r="484">
          <cell r="A484">
            <v>52156</v>
          </cell>
          <cell r="B484">
            <v>11355</v>
          </cell>
          <cell r="C484">
            <v>1132</v>
          </cell>
          <cell r="E484">
            <v>1000</v>
          </cell>
        </row>
        <row r="485">
          <cell r="A485">
            <v>52157</v>
          </cell>
          <cell r="B485">
            <v>11360</v>
          </cell>
          <cell r="C485">
            <v>1140</v>
          </cell>
          <cell r="E485">
            <v>1000</v>
          </cell>
        </row>
        <row r="486">
          <cell r="A486">
            <v>52158</v>
          </cell>
          <cell r="B486">
            <v>11365</v>
          </cell>
          <cell r="C486">
            <v>1140</v>
          </cell>
          <cell r="E486">
            <v>1000</v>
          </cell>
        </row>
        <row r="487">
          <cell r="A487">
            <v>52159</v>
          </cell>
          <cell r="B487">
            <v>11370</v>
          </cell>
          <cell r="C487">
            <v>1140</v>
          </cell>
          <cell r="E487">
            <v>1000</v>
          </cell>
        </row>
        <row r="488">
          <cell r="A488">
            <v>52160</v>
          </cell>
          <cell r="B488">
            <v>11375</v>
          </cell>
          <cell r="C488">
            <v>1140</v>
          </cell>
          <cell r="E488">
            <v>1000</v>
          </cell>
        </row>
        <row r="489">
          <cell r="A489">
            <v>52163</v>
          </cell>
          <cell r="B489">
            <v>11380</v>
          </cell>
          <cell r="C489">
            <v>1134</v>
          </cell>
          <cell r="E489">
            <v>1000</v>
          </cell>
        </row>
        <row r="490">
          <cell r="A490">
            <v>52164</v>
          </cell>
          <cell r="B490">
            <v>11385</v>
          </cell>
          <cell r="C490">
            <v>1140</v>
          </cell>
          <cell r="E490">
            <v>1000</v>
          </cell>
        </row>
        <row r="491">
          <cell r="A491">
            <v>52165</v>
          </cell>
          <cell r="B491">
            <v>11390</v>
          </cell>
          <cell r="C491">
            <v>1139</v>
          </cell>
          <cell r="E491">
            <v>1000</v>
          </cell>
        </row>
        <row r="492">
          <cell r="A492">
            <v>52167</v>
          </cell>
          <cell r="B492">
            <v>11395</v>
          </cell>
          <cell r="C492">
            <v>1139</v>
          </cell>
          <cell r="E492">
            <v>1000</v>
          </cell>
        </row>
        <row r="493">
          <cell r="A493">
            <v>52168</v>
          </cell>
          <cell r="B493">
            <v>11400</v>
          </cell>
          <cell r="C493">
            <v>1139</v>
          </cell>
          <cell r="E493">
            <v>1000</v>
          </cell>
        </row>
        <row r="494">
          <cell r="A494">
            <v>52169</v>
          </cell>
          <cell r="B494">
            <v>11405</v>
          </cell>
          <cell r="C494">
            <v>1134</v>
          </cell>
          <cell r="E494">
            <v>1000</v>
          </cell>
        </row>
        <row r="495">
          <cell r="A495">
            <v>52170</v>
          </cell>
          <cell r="B495">
            <v>11410</v>
          </cell>
          <cell r="C495">
            <v>1133</v>
          </cell>
          <cell r="E495">
            <v>1000</v>
          </cell>
        </row>
        <row r="496">
          <cell r="A496">
            <v>52171</v>
          </cell>
          <cell r="B496">
            <v>11142</v>
          </cell>
          <cell r="C496">
            <v>1167</v>
          </cell>
          <cell r="E496">
            <v>1000</v>
          </cell>
        </row>
        <row r="497">
          <cell r="A497">
            <v>52181</v>
          </cell>
          <cell r="B497">
            <v>11145</v>
          </cell>
          <cell r="C497">
            <v>1113</v>
          </cell>
          <cell r="E497">
            <v>1000</v>
          </cell>
        </row>
        <row r="498">
          <cell r="A498">
            <v>52182</v>
          </cell>
          <cell r="B498">
            <v>11175</v>
          </cell>
          <cell r="C498">
            <v>1111</v>
          </cell>
          <cell r="E498">
            <v>1000</v>
          </cell>
        </row>
        <row r="499">
          <cell r="A499">
            <v>52183</v>
          </cell>
          <cell r="B499">
            <v>11570</v>
          </cell>
          <cell r="C499">
            <v>1147</v>
          </cell>
          <cell r="E499">
            <v>1000</v>
          </cell>
        </row>
        <row r="500">
          <cell r="A500">
            <v>52184</v>
          </cell>
          <cell r="B500">
            <v>11155</v>
          </cell>
          <cell r="C500">
            <v>1115</v>
          </cell>
          <cell r="E500">
            <v>1000</v>
          </cell>
        </row>
        <row r="501">
          <cell r="A501">
            <v>52186</v>
          </cell>
          <cell r="B501">
            <v>11160</v>
          </cell>
          <cell r="C501">
            <v>1114</v>
          </cell>
          <cell r="E501">
            <v>1000</v>
          </cell>
        </row>
        <row r="502">
          <cell r="A502">
            <v>52187</v>
          </cell>
          <cell r="B502">
            <v>11150</v>
          </cell>
          <cell r="C502">
            <v>1110</v>
          </cell>
          <cell r="E502">
            <v>1000</v>
          </cell>
        </row>
        <row r="503">
          <cell r="A503">
            <v>52188</v>
          </cell>
          <cell r="B503">
            <v>11575</v>
          </cell>
          <cell r="C503">
            <v>1145</v>
          </cell>
          <cell r="E503">
            <v>1000</v>
          </cell>
        </row>
        <row r="504">
          <cell r="A504">
            <v>52189</v>
          </cell>
          <cell r="B504">
            <v>11180</v>
          </cell>
          <cell r="C504">
            <v>1112</v>
          </cell>
          <cell r="E504">
            <v>1000</v>
          </cell>
        </row>
        <row r="505">
          <cell r="A505">
            <v>52190</v>
          </cell>
          <cell r="B505">
            <v>11165</v>
          </cell>
          <cell r="C505">
            <v>1115</v>
          </cell>
          <cell r="E505">
            <v>1000</v>
          </cell>
        </row>
        <row r="506">
          <cell r="A506">
            <v>52191</v>
          </cell>
          <cell r="B506">
            <v>11580</v>
          </cell>
          <cell r="C506">
            <v>1146</v>
          </cell>
          <cell r="E506">
            <v>1000</v>
          </cell>
        </row>
        <row r="507">
          <cell r="A507">
            <v>52192</v>
          </cell>
          <cell r="B507">
            <v>11170</v>
          </cell>
          <cell r="C507">
            <v>1114</v>
          </cell>
          <cell r="E507">
            <v>1000</v>
          </cell>
        </row>
        <row r="508">
          <cell r="A508">
            <v>52193</v>
          </cell>
          <cell r="B508">
            <v>11585</v>
          </cell>
          <cell r="C508">
            <v>1144</v>
          </cell>
          <cell r="E508">
            <v>1000</v>
          </cell>
        </row>
        <row r="509">
          <cell r="A509">
            <v>52195</v>
          </cell>
          <cell r="B509">
            <v>11240</v>
          </cell>
          <cell r="C509">
            <v>1178</v>
          </cell>
          <cell r="E509">
            <v>1000</v>
          </cell>
        </row>
        <row r="510">
          <cell r="A510">
            <v>52196</v>
          </cell>
          <cell r="B510">
            <v>11175</v>
          </cell>
          <cell r="C510">
            <v>1111</v>
          </cell>
          <cell r="E510">
            <v>1000</v>
          </cell>
        </row>
        <row r="511">
          <cell r="A511">
            <v>52197</v>
          </cell>
          <cell r="B511">
            <v>11590</v>
          </cell>
          <cell r="C511">
            <v>1111</v>
          </cell>
          <cell r="E511">
            <v>1000</v>
          </cell>
        </row>
        <row r="512">
          <cell r="A512">
            <v>52199</v>
          </cell>
          <cell r="B512">
            <v>11145</v>
          </cell>
          <cell r="C512">
            <v>1113</v>
          </cell>
          <cell r="E512">
            <v>1000</v>
          </cell>
        </row>
        <row r="513">
          <cell r="A513">
            <v>52201</v>
          </cell>
          <cell r="B513">
            <v>11465</v>
          </cell>
          <cell r="C513">
            <v>1165</v>
          </cell>
          <cell r="E513">
            <v>1000</v>
          </cell>
        </row>
        <row r="514">
          <cell r="A514">
            <v>52202</v>
          </cell>
          <cell r="B514">
            <v>11470</v>
          </cell>
          <cell r="C514">
            <v>1165</v>
          </cell>
          <cell r="E514">
            <v>1000</v>
          </cell>
        </row>
        <row r="515">
          <cell r="A515">
            <v>52203</v>
          </cell>
          <cell r="B515">
            <v>11475</v>
          </cell>
          <cell r="C515">
            <v>1165</v>
          </cell>
          <cell r="E515">
            <v>1000</v>
          </cell>
        </row>
        <row r="516">
          <cell r="A516">
            <v>52204</v>
          </cell>
          <cell r="B516">
            <v>11480</v>
          </cell>
          <cell r="C516">
            <v>1166</v>
          </cell>
          <cell r="E516">
            <v>1000</v>
          </cell>
        </row>
        <row r="517">
          <cell r="A517">
            <v>52206</v>
          </cell>
          <cell r="B517">
            <v>11485</v>
          </cell>
          <cell r="C517">
            <v>1163</v>
          </cell>
          <cell r="E517">
            <v>1000</v>
          </cell>
        </row>
        <row r="518">
          <cell r="A518">
            <v>52206</v>
          </cell>
          <cell r="B518">
            <v>11490</v>
          </cell>
          <cell r="C518">
            <v>1164</v>
          </cell>
          <cell r="E518">
            <v>1000</v>
          </cell>
        </row>
        <row r="519">
          <cell r="A519">
            <v>52207</v>
          </cell>
          <cell r="B519">
            <v>11495</v>
          </cell>
          <cell r="C519">
            <v>1164</v>
          </cell>
          <cell r="E519">
            <v>1000</v>
          </cell>
        </row>
        <row r="520">
          <cell r="A520">
            <v>52208</v>
          </cell>
          <cell r="B520">
            <v>11500</v>
          </cell>
          <cell r="C520">
            <v>1163</v>
          </cell>
          <cell r="E520">
            <v>1000</v>
          </cell>
        </row>
        <row r="521">
          <cell r="A521">
            <v>52209</v>
          </cell>
          <cell r="B521">
            <v>11505</v>
          </cell>
          <cell r="C521">
            <v>1138</v>
          </cell>
          <cell r="E521">
            <v>1000</v>
          </cell>
        </row>
        <row r="522">
          <cell r="A522">
            <v>52210</v>
          </cell>
          <cell r="B522">
            <v>11520</v>
          </cell>
          <cell r="C522">
            <v>1166</v>
          </cell>
          <cell r="E522">
            <v>1000</v>
          </cell>
        </row>
        <row r="523">
          <cell r="A523">
            <v>52211</v>
          </cell>
          <cell r="B523">
            <v>11525</v>
          </cell>
          <cell r="C523">
            <v>1137</v>
          </cell>
          <cell r="E523">
            <v>1000</v>
          </cell>
        </row>
        <row r="524">
          <cell r="A524">
            <v>52212</v>
          </cell>
          <cell r="B524">
            <v>11510</v>
          </cell>
          <cell r="C524">
            <v>1165</v>
          </cell>
          <cell r="E524">
            <v>1000</v>
          </cell>
        </row>
        <row r="525">
          <cell r="A525">
            <v>52213</v>
          </cell>
          <cell r="B525">
            <v>11515</v>
          </cell>
          <cell r="C525">
            <v>1177</v>
          </cell>
          <cell r="E525">
            <v>1000</v>
          </cell>
        </row>
        <row r="526">
          <cell r="A526">
            <v>52214</v>
          </cell>
          <cell r="B526">
            <v>11142</v>
          </cell>
          <cell r="C526">
            <v>1167</v>
          </cell>
          <cell r="E526">
            <v>1000</v>
          </cell>
        </row>
        <row r="527">
          <cell r="A527">
            <v>52226</v>
          </cell>
          <cell r="B527">
            <v>11555</v>
          </cell>
          <cell r="C527">
            <v>1162</v>
          </cell>
          <cell r="E527">
            <v>1000</v>
          </cell>
        </row>
        <row r="528">
          <cell r="A528">
            <v>52227</v>
          </cell>
          <cell r="B528">
            <v>11560</v>
          </cell>
          <cell r="C528">
            <v>1161</v>
          </cell>
          <cell r="E528">
            <v>1000</v>
          </cell>
        </row>
        <row r="529">
          <cell r="A529">
            <v>52228</v>
          </cell>
          <cell r="B529">
            <v>11565</v>
          </cell>
          <cell r="C529">
            <v>1161</v>
          </cell>
          <cell r="E529">
            <v>1000</v>
          </cell>
        </row>
        <row r="530">
          <cell r="A530">
            <v>52230</v>
          </cell>
          <cell r="B530">
            <v>11565</v>
          </cell>
          <cell r="C530">
            <v>1161</v>
          </cell>
          <cell r="E530">
            <v>1000</v>
          </cell>
        </row>
        <row r="531">
          <cell r="A531">
            <v>52251</v>
          </cell>
          <cell r="B531">
            <v>11530</v>
          </cell>
          <cell r="C531">
            <v>1129</v>
          </cell>
          <cell r="E531">
            <v>1000</v>
          </cell>
        </row>
        <row r="532">
          <cell r="A532">
            <v>52252</v>
          </cell>
          <cell r="B532">
            <v>11535</v>
          </cell>
          <cell r="C532">
            <v>1127</v>
          </cell>
          <cell r="E532">
            <v>1000</v>
          </cell>
        </row>
        <row r="533">
          <cell r="A533">
            <v>52253</v>
          </cell>
          <cell r="B533">
            <v>11540</v>
          </cell>
          <cell r="C533">
            <v>1127</v>
          </cell>
          <cell r="E533">
            <v>1000</v>
          </cell>
        </row>
        <row r="534">
          <cell r="A534">
            <v>52254</v>
          </cell>
          <cell r="B534">
            <v>11545</v>
          </cell>
          <cell r="C534">
            <v>1124</v>
          </cell>
          <cell r="E534">
            <v>1000</v>
          </cell>
        </row>
        <row r="535">
          <cell r="A535">
            <v>52255</v>
          </cell>
          <cell r="B535">
            <v>11185</v>
          </cell>
          <cell r="C535">
            <v>1126</v>
          </cell>
          <cell r="E535">
            <v>1000</v>
          </cell>
        </row>
        <row r="536">
          <cell r="A536">
            <v>52256</v>
          </cell>
          <cell r="B536">
            <v>11190</v>
          </cell>
          <cell r="C536">
            <v>1123</v>
          </cell>
          <cell r="E536">
            <v>1000</v>
          </cell>
        </row>
        <row r="537">
          <cell r="A537">
            <v>52257</v>
          </cell>
          <cell r="B537">
            <v>11550</v>
          </cell>
          <cell r="C537">
            <v>1124</v>
          </cell>
          <cell r="E537">
            <v>1000</v>
          </cell>
        </row>
        <row r="538">
          <cell r="A538">
            <v>52258</v>
          </cell>
          <cell r="B538">
            <v>11195</v>
          </cell>
          <cell r="C538">
            <v>1125</v>
          </cell>
          <cell r="E538">
            <v>1000</v>
          </cell>
        </row>
        <row r="539">
          <cell r="A539">
            <v>52259</v>
          </cell>
          <cell r="B539">
            <v>11545</v>
          </cell>
          <cell r="C539">
            <v>1124</v>
          </cell>
          <cell r="E539">
            <v>1000</v>
          </cell>
        </row>
        <row r="540">
          <cell r="A540">
            <v>52260</v>
          </cell>
          <cell r="B540">
            <v>11545</v>
          </cell>
          <cell r="C540">
            <v>1124</v>
          </cell>
          <cell r="E540">
            <v>1000</v>
          </cell>
        </row>
        <row r="541">
          <cell r="A541">
            <v>52261</v>
          </cell>
          <cell r="B541">
            <v>11142</v>
          </cell>
          <cell r="C541">
            <v>1167</v>
          </cell>
          <cell r="E541">
            <v>1000</v>
          </cell>
        </row>
        <row r="542">
          <cell r="A542">
            <v>52276</v>
          </cell>
          <cell r="B542">
            <v>11200</v>
          </cell>
          <cell r="C542">
            <v>1120</v>
          </cell>
          <cell r="E542">
            <v>1000</v>
          </cell>
        </row>
        <row r="543">
          <cell r="A543">
            <v>52278</v>
          </cell>
          <cell r="B543">
            <v>11210</v>
          </cell>
          <cell r="C543">
            <v>1121</v>
          </cell>
          <cell r="E543">
            <v>1000</v>
          </cell>
        </row>
        <row r="544">
          <cell r="A544">
            <v>52279</v>
          </cell>
          <cell r="B544">
            <v>11235</v>
          </cell>
          <cell r="C544">
            <v>1108</v>
          </cell>
          <cell r="E544">
            <v>1000</v>
          </cell>
        </row>
        <row r="545">
          <cell r="A545">
            <v>52280</v>
          </cell>
          <cell r="B545">
            <v>11245</v>
          </cell>
          <cell r="C545">
            <v>1107</v>
          </cell>
          <cell r="E545">
            <v>1000</v>
          </cell>
        </row>
        <row r="546">
          <cell r="A546">
            <v>52281</v>
          </cell>
          <cell r="B546">
            <v>11250</v>
          </cell>
          <cell r="C546">
            <v>1109</v>
          </cell>
          <cell r="E546">
            <v>1000</v>
          </cell>
        </row>
        <row r="547">
          <cell r="A547">
            <v>52283</v>
          </cell>
          <cell r="B547">
            <v>11255</v>
          </cell>
          <cell r="C547">
            <v>1106</v>
          </cell>
          <cell r="E547">
            <v>1000</v>
          </cell>
        </row>
        <row r="548">
          <cell r="A548">
            <v>52284</v>
          </cell>
          <cell r="B548">
            <v>11260</v>
          </cell>
          <cell r="C548">
            <v>1106</v>
          </cell>
          <cell r="E548">
            <v>1000</v>
          </cell>
        </row>
        <row r="549">
          <cell r="A549">
            <v>52285</v>
          </cell>
          <cell r="B549">
            <v>11205</v>
          </cell>
          <cell r="C549">
            <v>1122</v>
          </cell>
          <cell r="E549">
            <v>1000</v>
          </cell>
        </row>
        <row r="550">
          <cell r="A550">
            <v>52286</v>
          </cell>
          <cell r="B550">
            <v>11265</v>
          </cell>
          <cell r="C550">
            <v>1106</v>
          </cell>
          <cell r="E550">
            <v>1000</v>
          </cell>
        </row>
        <row r="551">
          <cell r="A551">
            <v>52289</v>
          </cell>
          <cell r="B551">
            <v>11270</v>
          </cell>
          <cell r="C551">
            <v>1106</v>
          </cell>
          <cell r="E551">
            <v>1000</v>
          </cell>
        </row>
        <row r="552">
          <cell r="A552">
            <v>52290</v>
          </cell>
          <cell r="B552">
            <v>11275</v>
          </cell>
          <cell r="C552">
            <v>1106</v>
          </cell>
          <cell r="E552">
            <v>1000</v>
          </cell>
        </row>
        <row r="553">
          <cell r="A553">
            <v>52291</v>
          </cell>
          <cell r="B553">
            <v>11220</v>
          </cell>
          <cell r="C553">
            <v>1116</v>
          </cell>
          <cell r="E553">
            <v>1000</v>
          </cell>
        </row>
        <row r="554">
          <cell r="A554">
            <v>52292</v>
          </cell>
          <cell r="B554">
            <v>11215</v>
          </cell>
          <cell r="C554">
            <v>1116</v>
          </cell>
          <cell r="E554">
            <v>1000</v>
          </cell>
        </row>
        <row r="555">
          <cell r="A555">
            <v>52293</v>
          </cell>
          <cell r="B555">
            <v>11225</v>
          </cell>
          <cell r="C555">
            <v>1117</v>
          </cell>
          <cell r="E555">
            <v>1000</v>
          </cell>
        </row>
        <row r="556">
          <cell r="A556">
            <v>52294</v>
          </cell>
          <cell r="B556">
            <v>11230</v>
          </cell>
          <cell r="C556">
            <v>1118</v>
          </cell>
          <cell r="E556">
            <v>1000</v>
          </cell>
        </row>
        <row r="557">
          <cell r="A557">
            <v>52301</v>
          </cell>
          <cell r="B557">
            <v>11415</v>
          </cell>
          <cell r="C557">
            <v>1175</v>
          </cell>
          <cell r="E557">
            <v>1000</v>
          </cell>
        </row>
        <row r="558">
          <cell r="A558">
            <v>52302</v>
          </cell>
          <cell r="B558">
            <v>11440</v>
          </cell>
          <cell r="C558">
            <v>1135</v>
          </cell>
          <cell r="E558">
            <v>1000</v>
          </cell>
        </row>
        <row r="559">
          <cell r="A559">
            <v>52303</v>
          </cell>
          <cell r="B559">
            <v>11455</v>
          </cell>
          <cell r="C559">
            <v>1176</v>
          </cell>
          <cell r="E559">
            <v>1000</v>
          </cell>
        </row>
        <row r="560">
          <cell r="A560">
            <v>52304</v>
          </cell>
          <cell r="B560">
            <v>11445</v>
          </cell>
          <cell r="C560">
            <v>1136</v>
          </cell>
          <cell r="E560">
            <v>1000</v>
          </cell>
        </row>
        <row r="561">
          <cell r="A561">
            <v>52305</v>
          </cell>
          <cell r="B561">
            <v>11460</v>
          </cell>
          <cell r="C561">
            <v>1174</v>
          </cell>
          <cell r="E561">
            <v>1000</v>
          </cell>
        </row>
        <row r="562">
          <cell r="A562">
            <v>52306</v>
          </cell>
          <cell r="B562">
            <v>11450</v>
          </cell>
          <cell r="C562">
            <v>1142</v>
          </cell>
          <cell r="E562">
            <v>1000</v>
          </cell>
        </row>
        <row r="563">
          <cell r="A563">
            <v>52307</v>
          </cell>
          <cell r="B563">
            <v>11420</v>
          </cell>
          <cell r="C563">
            <v>1130</v>
          </cell>
          <cell r="E563">
            <v>1000</v>
          </cell>
        </row>
        <row r="564">
          <cell r="A564">
            <v>52308</v>
          </cell>
          <cell r="B564">
            <v>11142</v>
          </cell>
          <cell r="C564">
            <v>1167</v>
          </cell>
          <cell r="E564">
            <v>1000</v>
          </cell>
        </row>
        <row r="565">
          <cell r="A565">
            <v>52309</v>
          </cell>
          <cell r="B565">
            <v>11425</v>
          </cell>
          <cell r="C565">
            <v>1130</v>
          </cell>
          <cell r="E565">
            <v>1000</v>
          </cell>
        </row>
        <row r="566">
          <cell r="A566">
            <v>52310</v>
          </cell>
          <cell r="B566">
            <v>11430</v>
          </cell>
          <cell r="C566">
            <v>1141</v>
          </cell>
          <cell r="E566">
            <v>1000</v>
          </cell>
        </row>
        <row r="567">
          <cell r="A567">
            <v>52311</v>
          </cell>
          <cell r="B567">
            <v>11435</v>
          </cell>
          <cell r="C567">
            <v>1141</v>
          </cell>
          <cell r="E567">
            <v>1000</v>
          </cell>
        </row>
        <row r="568">
          <cell r="A568">
            <v>52332</v>
          </cell>
          <cell r="B568">
            <v>11131</v>
          </cell>
          <cell r="C568">
            <v>1167</v>
          </cell>
          <cell r="E568">
            <v>1000</v>
          </cell>
        </row>
        <row r="569">
          <cell r="A569">
            <v>52350</v>
          </cell>
          <cell r="B569">
            <v>12297</v>
          </cell>
          <cell r="C569">
            <v>1167</v>
          </cell>
          <cell r="E569">
            <v>1000</v>
          </cell>
        </row>
        <row r="570">
          <cell r="A570">
            <v>52355</v>
          </cell>
          <cell r="B570">
            <v>11142</v>
          </cell>
          <cell r="C570">
            <v>1167</v>
          </cell>
          <cell r="E570">
            <v>1000</v>
          </cell>
        </row>
        <row r="571">
          <cell r="A571">
            <v>52360</v>
          </cell>
          <cell r="B571">
            <v>12298</v>
          </cell>
          <cell r="C571">
            <v>1167</v>
          </cell>
          <cell r="E571">
            <v>1000</v>
          </cell>
        </row>
        <row r="572">
          <cell r="A572">
            <v>52370</v>
          </cell>
          <cell r="B572">
            <v>12299</v>
          </cell>
          <cell r="C572">
            <v>1167</v>
          </cell>
          <cell r="E572">
            <v>1000</v>
          </cell>
        </row>
        <row r="573">
          <cell r="A573">
            <v>52371</v>
          </cell>
          <cell r="B573">
            <v>12300</v>
          </cell>
          <cell r="C573">
            <v>1167</v>
          </cell>
          <cell r="E573">
            <v>1000</v>
          </cell>
        </row>
        <row r="574">
          <cell r="A574">
            <v>52375</v>
          </cell>
          <cell r="B574">
            <v>12296</v>
          </cell>
          <cell r="C574">
            <v>1167</v>
          </cell>
          <cell r="E574">
            <v>1000</v>
          </cell>
        </row>
        <row r="575">
          <cell r="A575">
            <v>52380</v>
          </cell>
          <cell r="B575">
            <v>11910</v>
          </cell>
          <cell r="C575">
            <v>1167</v>
          </cell>
          <cell r="E575">
            <v>1000</v>
          </cell>
        </row>
        <row r="576">
          <cell r="A576">
            <v>52381</v>
          </cell>
          <cell r="B576">
            <v>12294</v>
          </cell>
          <cell r="C576">
            <v>1167</v>
          </cell>
          <cell r="E576">
            <v>1000</v>
          </cell>
        </row>
        <row r="577">
          <cell r="A577">
            <v>52390</v>
          </cell>
          <cell r="B577">
            <v>11908</v>
          </cell>
          <cell r="C577">
            <v>1167</v>
          </cell>
          <cell r="E577">
            <v>1000</v>
          </cell>
        </row>
        <row r="578">
          <cell r="A578">
            <v>52395</v>
          </cell>
          <cell r="B578">
            <v>11908</v>
          </cell>
          <cell r="C578">
            <v>1167</v>
          </cell>
          <cell r="E578">
            <v>1000</v>
          </cell>
        </row>
        <row r="579">
          <cell r="A579">
            <v>52401</v>
          </cell>
          <cell r="B579">
            <v>11135</v>
          </cell>
          <cell r="C579">
            <v>1167</v>
          </cell>
          <cell r="E579">
            <v>1000</v>
          </cell>
        </row>
        <row r="580">
          <cell r="A580">
            <v>52402</v>
          </cell>
          <cell r="B580">
            <v>11136</v>
          </cell>
          <cell r="C580">
            <v>1167</v>
          </cell>
          <cell r="E580">
            <v>1000</v>
          </cell>
        </row>
        <row r="581">
          <cell r="A581">
            <v>52403</v>
          </cell>
          <cell r="B581">
            <v>11138</v>
          </cell>
          <cell r="C581">
            <v>1167</v>
          </cell>
          <cell r="E581">
            <v>1000</v>
          </cell>
        </row>
        <row r="582">
          <cell r="A582">
            <v>52404</v>
          </cell>
          <cell r="B582">
            <v>11137</v>
          </cell>
          <cell r="C582">
            <v>1167</v>
          </cell>
          <cell r="E582">
            <v>1000</v>
          </cell>
        </row>
        <row r="583">
          <cell r="A583">
            <v>52405</v>
          </cell>
          <cell r="B583">
            <v>11135</v>
          </cell>
          <cell r="C583">
            <v>1167</v>
          </cell>
          <cell r="E583">
            <v>1000</v>
          </cell>
        </row>
        <row r="584">
          <cell r="A584">
            <v>52411</v>
          </cell>
          <cell r="B584">
            <v>11131</v>
          </cell>
          <cell r="C584">
            <v>1167</v>
          </cell>
          <cell r="E584">
            <v>1000</v>
          </cell>
        </row>
        <row r="585">
          <cell r="A585">
            <v>52412</v>
          </cell>
          <cell r="B585">
            <v>11132</v>
          </cell>
          <cell r="C585">
            <v>1167</v>
          </cell>
          <cell r="E585">
            <v>1000</v>
          </cell>
        </row>
        <row r="586">
          <cell r="A586">
            <v>52413</v>
          </cell>
          <cell r="B586">
            <v>11134</v>
          </cell>
          <cell r="C586">
            <v>1167</v>
          </cell>
          <cell r="E586">
            <v>1000</v>
          </cell>
        </row>
        <row r="587">
          <cell r="A587">
            <v>52414</v>
          </cell>
          <cell r="B587">
            <v>11133</v>
          </cell>
          <cell r="C587">
            <v>1167</v>
          </cell>
          <cell r="E587">
            <v>1000</v>
          </cell>
        </row>
        <row r="588">
          <cell r="A588">
            <v>52415</v>
          </cell>
          <cell r="B588">
            <v>11131</v>
          </cell>
          <cell r="C588">
            <v>1167</v>
          </cell>
          <cell r="E588">
            <v>1000</v>
          </cell>
        </row>
        <row r="589">
          <cell r="A589">
            <v>52475</v>
          </cell>
          <cell r="B589">
            <v>12295</v>
          </cell>
          <cell r="C589">
            <v>1167</v>
          </cell>
          <cell r="E589">
            <v>1000</v>
          </cell>
        </row>
        <row r="590">
          <cell r="A590">
            <v>52500</v>
          </cell>
          <cell r="B590">
            <v>11634</v>
          </cell>
          <cell r="C590">
            <v>1200</v>
          </cell>
          <cell r="E590">
            <v>1000</v>
          </cell>
        </row>
        <row r="591">
          <cell r="A591">
            <v>52607</v>
          </cell>
          <cell r="B591">
            <v>12249</v>
          </cell>
          <cell r="C591">
            <v>1201</v>
          </cell>
          <cell r="E591">
            <v>1000</v>
          </cell>
        </row>
        <row r="592">
          <cell r="A592">
            <v>52633</v>
          </cell>
          <cell r="B592">
            <v>11142</v>
          </cell>
          <cell r="C592">
            <v>1167</v>
          </cell>
          <cell r="E592">
            <v>1000</v>
          </cell>
        </row>
        <row r="593">
          <cell r="A593">
            <v>52641</v>
          </cell>
          <cell r="B593">
            <v>11142</v>
          </cell>
          <cell r="C593">
            <v>1167</v>
          </cell>
          <cell r="E593">
            <v>1000</v>
          </cell>
        </row>
        <row r="594">
          <cell r="A594">
            <v>52703</v>
          </cell>
          <cell r="B594">
            <v>12288</v>
          </cell>
          <cell r="C594">
            <v>1201</v>
          </cell>
          <cell r="E594">
            <v>1000</v>
          </cell>
        </row>
        <row r="595">
          <cell r="A595">
            <v>52704</v>
          </cell>
          <cell r="B595">
            <v>12270</v>
          </cell>
          <cell r="C595">
            <v>1201</v>
          </cell>
          <cell r="E595">
            <v>1000</v>
          </cell>
        </row>
        <row r="596">
          <cell r="A596">
            <v>52705</v>
          </cell>
          <cell r="B596">
            <v>12264</v>
          </cell>
          <cell r="C596">
            <v>1201</v>
          </cell>
          <cell r="E596">
            <v>1000</v>
          </cell>
        </row>
        <row r="597">
          <cell r="A597">
            <v>52706</v>
          </cell>
          <cell r="B597">
            <v>12282</v>
          </cell>
          <cell r="C597">
            <v>1201</v>
          </cell>
          <cell r="E597">
            <v>1000</v>
          </cell>
        </row>
        <row r="598">
          <cell r="A598">
            <v>52707</v>
          </cell>
          <cell r="B598">
            <v>12282</v>
          </cell>
          <cell r="C598">
            <v>1201</v>
          </cell>
          <cell r="E598">
            <v>1000</v>
          </cell>
        </row>
        <row r="599">
          <cell r="A599">
            <v>52708</v>
          </cell>
          <cell r="B599">
            <v>12276</v>
          </cell>
          <cell r="C599">
            <v>1201</v>
          </cell>
          <cell r="E599">
            <v>1000</v>
          </cell>
        </row>
        <row r="600">
          <cell r="A600">
            <v>52709</v>
          </cell>
          <cell r="B600">
            <v>12276</v>
          </cell>
          <cell r="C600">
            <v>1201</v>
          </cell>
          <cell r="E600">
            <v>1000</v>
          </cell>
        </row>
        <row r="601">
          <cell r="A601">
            <v>52710</v>
          </cell>
          <cell r="B601">
            <v>12270</v>
          </cell>
          <cell r="C601">
            <v>1201</v>
          </cell>
          <cell r="E601">
            <v>1000</v>
          </cell>
        </row>
        <row r="602">
          <cell r="A602">
            <v>52711</v>
          </cell>
          <cell r="B602">
            <v>12264</v>
          </cell>
          <cell r="C602">
            <v>1201</v>
          </cell>
          <cell r="E602">
            <v>1000</v>
          </cell>
        </row>
        <row r="603">
          <cell r="A603">
            <v>52712</v>
          </cell>
          <cell r="B603">
            <v>12258</v>
          </cell>
          <cell r="C603">
            <v>1201</v>
          </cell>
          <cell r="E603">
            <v>1000</v>
          </cell>
        </row>
        <row r="604">
          <cell r="A604">
            <v>52721</v>
          </cell>
          <cell r="B604">
            <v>11142</v>
          </cell>
          <cell r="C604">
            <v>1167</v>
          </cell>
          <cell r="E604">
            <v>1000</v>
          </cell>
        </row>
        <row r="605">
          <cell r="A605">
            <v>52750</v>
          </cell>
          <cell r="B605">
            <v>12249</v>
          </cell>
          <cell r="C605">
            <v>1201</v>
          </cell>
          <cell r="E605">
            <v>1000</v>
          </cell>
        </row>
        <row r="606">
          <cell r="A606">
            <v>52800</v>
          </cell>
          <cell r="B606">
            <v>12249</v>
          </cell>
          <cell r="C606">
            <v>1201</v>
          </cell>
          <cell r="E606">
            <v>1000</v>
          </cell>
        </row>
        <row r="607">
          <cell r="A607">
            <v>52804</v>
          </cell>
          <cell r="B607">
            <v>12249</v>
          </cell>
          <cell r="C607">
            <v>1201</v>
          </cell>
          <cell r="E607">
            <v>1000</v>
          </cell>
        </row>
        <row r="608">
          <cell r="A608">
            <v>52905</v>
          </cell>
          <cell r="B608">
            <v>11135</v>
          </cell>
          <cell r="C608">
            <v>1167</v>
          </cell>
          <cell r="E608">
            <v>1000</v>
          </cell>
        </row>
        <row r="609">
          <cell r="A609">
            <v>53101</v>
          </cell>
          <cell r="B609">
            <v>11125</v>
          </cell>
          <cell r="C609">
            <v>1167</v>
          </cell>
          <cell r="E609">
            <v>1000</v>
          </cell>
        </row>
        <row r="610">
          <cell r="A610">
            <v>53250</v>
          </cell>
          <cell r="B610">
            <v>11634</v>
          </cell>
          <cell r="C610">
            <v>1200</v>
          </cell>
          <cell r="E610">
            <v>1000</v>
          </cell>
        </row>
        <row r="611">
          <cell r="A611">
            <v>53450</v>
          </cell>
          <cell r="B611">
            <v>11124</v>
          </cell>
          <cell r="C611">
            <v>1167</v>
          </cell>
          <cell r="E611">
            <v>1000</v>
          </cell>
        </row>
        <row r="612">
          <cell r="A612">
            <v>53505</v>
          </cell>
          <cell r="B612">
            <v>11119</v>
          </cell>
          <cell r="C612">
            <v>1167</v>
          </cell>
          <cell r="E612">
            <v>1000</v>
          </cell>
        </row>
        <row r="613">
          <cell r="A613">
            <v>53710</v>
          </cell>
          <cell r="B613">
            <v>11121</v>
          </cell>
          <cell r="C613">
            <v>1167</v>
          </cell>
          <cell r="E613">
            <v>1000</v>
          </cell>
        </row>
        <row r="614">
          <cell r="A614">
            <v>53811</v>
          </cell>
          <cell r="B614">
            <v>10931</v>
          </cell>
          <cell r="C614">
            <v>1129</v>
          </cell>
          <cell r="E614">
            <v>1000</v>
          </cell>
        </row>
        <row r="615">
          <cell r="A615">
            <v>53821</v>
          </cell>
          <cell r="B615">
            <v>10903</v>
          </cell>
          <cell r="C615">
            <v>1122</v>
          </cell>
          <cell r="E615">
            <v>1000</v>
          </cell>
        </row>
        <row r="616">
          <cell r="A616">
            <v>53831</v>
          </cell>
          <cell r="B616">
            <v>10879</v>
          </cell>
          <cell r="C616">
            <v>1116</v>
          </cell>
          <cell r="E616">
            <v>1000</v>
          </cell>
        </row>
        <row r="617">
          <cell r="A617">
            <v>54013</v>
          </cell>
          <cell r="B617">
            <v>11679</v>
          </cell>
          <cell r="C617">
            <v>1200</v>
          </cell>
          <cell r="E617">
            <v>1000</v>
          </cell>
        </row>
        <row r="618">
          <cell r="A618">
            <v>54023</v>
          </cell>
          <cell r="B618">
            <v>11127</v>
          </cell>
          <cell r="C618">
            <v>1167</v>
          </cell>
          <cell r="E618">
            <v>1000</v>
          </cell>
        </row>
        <row r="619">
          <cell r="A619">
            <v>54025</v>
          </cell>
          <cell r="B619">
            <v>11768</v>
          </cell>
          <cell r="C619">
            <v>1201</v>
          </cell>
          <cell r="E619">
            <v>1000</v>
          </cell>
        </row>
        <row r="620">
          <cell r="A620">
            <v>54035</v>
          </cell>
          <cell r="B620">
            <v>11768</v>
          </cell>
          <cell r="C620">
            <v>1201</v>
          </cell>
          <cell r="E620">
            <v>1000</v>
          </cell>
        </row>
        <row r="621">
          <cell r="A621">
            <v>54041</v>
          </cell>
          <cell r="B621">
            <v>11842</v>
          </cell>
          <cell r="C621">
            <v>1201</v>
          </cell>
          <cell r="E621">
            <v>1000</v>
          </cell>
        </row>
        <row r="622">
          <cell r="A622">
            <v>54042</v>
          </cell>
          <cell r="B622">
            <v>11768</v>
          </cell>
          <cell r="C622">
            <v>1201</v>
          </cell>
          <cell r="E622">
            <v>1000</v>
          </cell>
        </row>
        <row r="623">
          <cell r="A623">
            <v>54043</v>
          </cell>
          <cell r="B623">
            <v>11768</v>
          </cell>
          <cell r="C623">
            <v>1201</v>
          </cell>
          <cell r="E623">
            <v>1000</v>
          </cell>
        </row>
        <row r="624">
          <cell r="A624">
            <v>54044</v>
          </cell>
          <cell r="B624">
            <v>11768</v>
          </cell>
          <cell r="C624">
            <v>1201</v>
          </cell>
          <cell r="E624">
            <v>1000</v>
          </cell>
        </row>
        <row r="625">
          <cell r="A625">
            <v>54045</v>
          </cell>
          <cell r="B625">
            <v>11766</v>
          </cell>
          <cell r="C625">
            <v>1201</v>
          </cell>
          <cell r="E625">
            <v>1000</v>
          </cell>
        </row>
        <row r="626">
          <cell r="A626">
            <v>54046</v>
          </cell>
          <cell r="B626">
            <v>11768</v>
          </cell>
          <cell r="C626">
            <v>1201</v>
          </cell>
          <cell r="E626">
            <v>1000</v>
          </cell>
        </row>
        <row r="627">
          <cell r="A627">
            <v>54050</v>
          </cell>
          <cell r="B627">
            <v>11837</v>
          </cell>
          <cell r="C627">
            <v>1200</v>
          </cell>
          <cell r="E627">
            <v>1000</v>
          </cell>
        </row>
        <row r="628">
          <cell r="A628">
            <v>54055</v>
          </cell>
          <cell r="B628">
            <v>11126</v>
          </cell>
          <cell r="C628">
            <v>1167</v>
          </cell>
          <cell r="E628">
            <v>1000</v>
          </cell>
        </row>
        <row r="629">
          <cell r="A629">
            <v>54059</v>
          </cell>
          <cell r="B629">
            <v>11679</v>
          </cell>
          <cell r="C629">
            <v>1200</v>
          </cell>
          <cell r="E629">
            <v>1000</v>
          </cell>
        </row>
        <row r="630">
          <cell r="A630">
            <v>54060</v>
          </cell>
          <cell r="B630">
            <v>11679</v>
          </cell>
          <cell r="C630">
            <v>1200</v>
          </cell>
          <cell r="E630">
            <v>1000</v>
          </cell>
        </row>
        <row r="631">
          <cell r="A631">
            <v>54063</v>
          </cell>
          <cell r="B631">
            <v>11679</v>
          </cell>
          <cell r="C631">
            <v>1200</v>
          </cell>
          <cell r="E631">
            <v>1000</v>
          </cell>
        </row>
        <row r="632">
          <cell r="A632">
            <v>54077</v>
          </cell>
          <cell r="B632">
            <v>11682</v>
          </cell>
          <cell r="C632">
            <v>1200</v>
          </cell>
          <cell r="E632">
            <v>1000</v>
          </cell>
        </row>
        <row r="633">
          <cell r="A633">
            <v>54110</v>
          </cell>
          <cell r="B633">
            <v>10955</v>
          </cell>
          <cell r="C633">
            <v>1135</v>
          </cell>
          <cell r="E633">
            <v>1000</v>
          </cell>
        </row>
        <row r="634">
          <cell r="A634">
            <v>54112</v>
          </cell>
          <cell r="B634">
            <v>10955</v>
          </cell>
          <cell r="C634">
            <v>1135</v>
          </cell>
          <cell r="E634">
            <v>1000</v>
          </cell>
        </row>
        <row r="635">
          <cell r="A635">
            <v>54114</v>
          </cell>
          <cell r="B635">
            <v>10955</v>
          </cell>
          <cell r="C635">
            <v>1135</v>
          </cell>
          <cell r="E635">
            <v>1000</v>
          </cell>
        </row>
        <row r="636">
          <cell r="A636">
            <v>54117</v>
          </cell>
          <cell r="B636">
            <v>11127</v>
          </cell>
          <cell r="C636">
            <v>1167</v>
          </cell>
          <cell r="E636">
            <v>1000</v>
          </cell>
        </row>
        <row r="637">
          <cell r="A637">
            <v>54118</v>
          </cell>
          <cell r="B637">
            <v>11127</v>
          </cell>
          <cell r="C637">
            <v>1167</v>
          </cell>
          <cell r="E637">
            <v>1000</v>
          </cell>
        </row>
        <row r="638">
          <cell r="A638">
            <v>54120</v>
          </cell>
          <cell r="B638">
            <v>10979</v>
          </cell>
          <cell r="C638">
            <v>1141</v>
          </cell>
          <cell r="E638">
            <v>1000</v>
          </cell>
        </row>
        <row r="639">
          <cell r="A639">
            <v>54215</v>
          </cell>
          <cell r="B639">
            <v>11126</v>
          </cell>
          <cell r="C639">
            <v>1167</v>
          </cell>
          <cell r="E639">
            <v>1000</v>
          </cell>
        </row>
        <row r="640">
          <cell r="A640">
            <v>54222</v>
          </cell>
          <cell r="B640">
            <v>11111</v>
          </cell>
          <cell r="C640">
            <v>1165</v>
          </cell>
          <cell r="E640">
            <v>1000</v>
          </cell>
        </row>
        <row r="641">
          <cell r="A641">
            <v>54236</v>
          </cell>
          <cell r="B641">
            <v>11685</v>
          </cell>
          <cell r="C641">
            <v>1201</v>
          </cell>
          <cell r="E641">
            <v>1000</v>
          </cell>
        </row>
        <row r="642">
          <cell r="A642">
            <v>54312</v>
          </cell>
          <cell r="B642">
            <v>11115</v>
          </cell>
          <cell r="C642">
            <v>1166</v>
          </cell>
          <cell r="E642">
            <v>1000</v>
          </cell>
        </row>
        <row r="643">
          <cell r="A643">
            <v>54314</v>
          </cell>
          <cell r="B643">
            <v>11115</v>
          </cell>
          <cell r="C643">
            <v>1166</v>
          </cell>
          <cell r="E643">
            <v>1000</v>
          </cell>
        </row>
        <row r="644">
          <cell r="A644">
            <v>54316</v>
          </cell>
          <cell r="B644">
            <v>11115</v>
          </cell>
          <cell r="C644">
            <v>1166</v>
          </cell>
          <cell r="E644">
            <v>1000</v>
          </cell>
        </row>
        <row r="645">
          <cell r="A645">
            <v>54317</v>
          </cell>
          <cell r="B645">
            <v>11115</v>
          </cell>
          <cell r="C645">
            <v>1166</v>
          </cell>
          <cell r="E645">
            <v>1000</v>
          </cell>
        </row>
        <row r="646">
          <cell r="A646">
            <v>54322</v>
          </cell>
          <cell r="B646">
            <v>10995</v>
          </cell>
          <cell r="C646">
            <v>1174</v>
          </cell>
          <cell r="E646">
            <v>1000</v>
          </cell>
        </row>
        <row r="647">
          <cell r="A647">
            <v>54325</v>
          </cell>
          <cell r="B647">
            <v>10995</v>
          </cell>
          <cell r="C647">
            <v>1174</v>
          </cell>
          <cell r="E647">
            <v>1000</v>
          </cell>
        </row>
        <row r="648">
          <cell r="A648">
            <v>54327</v>
          </cell>
          <cell r="B648">
            <v>10995</v>
          </cell>
          <cell r="C648">
            <v>1174</v>
          </cell>
          <cell r="E648">
            <v>1000</v>
          </cell>
        </row>
        <row r="649">
          <cell r="A649">
            <v>54328</v>
          </cell>
          <cell r="B649">
            <v>10995</v>
          </cell>
          <cell r="C649">
            <v>1174</v>
          </cell>
          <cell r="E649">
            <v>1000</v>
          </cell>
        </row>
        <row r="650">
          <cell r="A650">
            <v>54331</v>
          </cell>
          <cell r="B650">
            <v>11043</v>
          </cell>
          <cell r="C650">
            <v>1152</v>
          </cell>
          <cell r="E650">
            <v>1000</v>
          </cell>
        </row>
        <row r="651">
          <cell r="A651">
            <v>54333</v>
          </cell>
          <cell r="B651">
            <v>11043</v>
          </cell>
          <cell r="C651">
            <v>1152</v>
          </cell>
          <cell r="E651">
            <v>1000</v>
          </cell>
        </row>
        <row r="652">
          <cell r="A652">
            <v>54334</v>
          </cell>
          <cell r="B652">
            <v>11043</v>
          </cell>
          <cell r="C652">
            <v>1152</v>
          </cell>
          <cell r="E652">
            <v>1000</v>
          </cell>
        </row>
        <row r="653">
          <cell r="A653">
            <v>54345</v>
          </cell>
          <cell r="B653">
            <v>10765</v>
          </cell>
          <cell r="C653">
            <v>1192</v>
          </cell>
          <cell r="E653">
            <v>1000</v>
          </cell>
        </row>
        <row r="654">
          <cell r="A654">
            <v>54366</v>
          </cell>
          <cell r="B654">
            <v>11125</v>
          </cell>
          <cell r="C654">
            <v>1167</v>
          </cell>
          <cell r="E654">
            <v>1000</v>
          </cell>
        </row>
        <row r="655">
          <cell r="A655">
            <v>54376</v>
          </cell>
          <cell r="B655">
            <v>11687</v>
          </cell>
          <cell r="C655">
            <v>1201</v>
          </cell>
          <cell r="E655">
            <v>1000</v>
          </cell>
        </row>
        <row r="656">
          <cell r="A656">
            <v>54380</v>
          </cell>
          <cell r="B656">
            <v>11124</v>
          </cell>
          <cell r="C656">
            <v>1167</v>
          </cell>
          <cell r="E656">
            <v>1000</v>
          </cell>
        </row>
        <row r="657">
          <cell r="A657">
            <v>54421</v>
          </cell>
          <cell r="B657">
            <v>10995</v>
          </cell>
          <cell r="C657">
            <v>1174</v>
          </cell>
          <cell r="E657">
            <v>1000</v>
          </cell>
        </row>
        <row r="658">
          <cell r="A658">
            <v>54540</v>
          </cell>
          <cell r="B658">
            <v>11883</v>
          </cell>
          <cell r="C658">
            <v>1167</v>
          </cell>
          <cell r="E658">
            <v>1000</v>
          </cell>
        </row>
        <row r="659">
          <cell r="A659">
            <v>54670</v>
          </cell>
          <cell r="B659">
            <v>10999</v>
          </cell>
          <cell r="C659">
            <v>1177</v>
          </cell>
          <cell r="E659">
            <v>1000</v>
          </cell>
        </row>
        <row r="660">
          <cell r="A660">
            <v>54675</v>
          </cell>
          <cell r="B660">
            <v>11107</v>
          </cell>
          <cell r="C660">
            <v>1164</v>
          </cell>
          <cell r="E660">
            <v>1000</v>
          </cell>
        </row>
        <row r="661">
          <cell r="A661">
            <v>54681</v>
          </cell>
          <cell r="B661">
            <v>10991</v>
          </cell>
          <cell r="C661">
            <v>1176</v>
          </cell>
          <cell r="E661">
            <v>1000</v>
          </cell>
        </row>
        <row r="662">
          <cell r="A662">
            <v>54700</v>
          </cell>
          <cell r="B662">
            <v>10967</v>
          </cell>
          <cell r="C662">
            <v>1138</v>
          </cell>
          <cell r="E662">
            <v>1000</v>
          </cell>
        </row>
        <row r="663">
          <cell r="A663">
            <v>54751</v>
          </cell>
          <cell r="B663">
            <v>11047</v>
          </cell>
          <cell r="C663">
            <v>1153</v>
          </cell>
          <cell r="E663">
            <v>1000</v>
          </cell>
        </row>
        <row r="664">
          <cell r="A664">
            <v>54760</v>
          </cell>
          <cell r="B664">
            <v>11051</v>
          </cell>
          <cell r="C664">
            <v>1154</v>
          </cell>
          <cell r="E664">
            <v>1000</v>
          </cell>
        </row>
        <row r="665">
          <cell r="A665">
            <v>54774</v>
          </cell>
          <cell r="B665">
            <v>11043</v>
          </cell>
          <cell r="C665">
            <v>1152</v>
          </cell>
          <cell r="E665">
            <v>1000</v>
          </cell>
        </row>
        <row r="666">
          <cell r="A666">
            <v>54775</v>
          </cell>
          <cell r="B666">
            <v>11043</v>
          </cell>
          <cell r="C666">
            <v>1152</v>
          </cell>
          <cell r="E666">
            <v>1000</v>
          </cell>
        </row>
        <row r="667">
          <cell r="A667">
            <v>54776</v>
          </cell>
          <cell r="B667">
            <v>11043</v>
          </cell>
          <cell r="C667">
            <v>1152</v>
          </cell>
          <cell r="E667">
            <v>1000</v>
          </cell>
        </row>
        <row r="668">
          <cell r="A668">
            <v>54780</v>
          </cell>
          <cell r="B668">
            <v>11043</v>
          </cell>
          <cell r="C668">
            <v>1152</v>
          </cell>
          <cell r="E668">
            <v>1000</v>
          </cell>
        </row>
        <row r="669">
          <cell r="A669">
            <v>54811</v>
          </cell>
          <cell r="B669">
            <v>11883</v>
          </cell>
          <cell r="C669">
            <v>1167</v>
          </cell>
          <cell r="E669">
            <v>1000</v>
          </cell>
        </row>
        <row r="670">
          <cell r="A670">
            <v>54911</v>
          </cell>
          <cell r="B670">
            <v>11111</v>
          </cell>
          <cell r="C670">
            <v>1165</v>
          </cell>
          <cell r="E670">
            <v>1000</v>
          </cell>
        </row>
        <row r="671">
          <cell r="A671">
            <v>54914</v>
          </cell>
          <cell r="B671">
            <v>11111</v>
          </cell>
          <cell r="C671">
            <v>1165</v>
          </cell>
          <cell r="E671">
            <v>1000</v>
          </cell>
        </row>
        <row r="672">
          <cell r="A672">
            <v>54920</v>
          </cell>
          <cell r="B672">
            <v>11115</v>
          </cell>
          <cell r="C672">
            <v>1166</v>
          </cell>
          <cell r="E672">
            <v>1000</v>
          </cell>
        </row>
        <row r="673">
          <cell r="A673">
            <v>54961</v>
          </cell>
          <cell r="B673">
            <v>11107</v>
          </cell>
          <cell r="C673">
            <v>1164</v>
          </cell>
          <cell r="E673">
            <v>1000</v>
          </cell>
        </row>
        <row r="674">
          <cell r="A674">
            <v>54981</v>
          </cell>
          <cell r="B674">
            <v>10963</v>
          </cell>
          <cell r="C674">
            <v>1137</v>
          </cell>
          <cell r="E674">
            <v>1000</v>
          </cell>
        </row>
        <row r="675">
          <cell r="A675">
            <v>54995</v>
          </cell>
          <cell r="B675">
            <v>11103</v>
          </cell>
          <cell r="C675">
            <v>1163</v>
          </cell>
          <cell r="E675">
            <v>1000</v>
          </cell>
        </row>
        <row r="676">
          <cell r="A676">
            <v>55003</v>
          </cell>
          <cell r="B676">
            <v>11120</v>
          </cell>
          <cell r="C676">
            <v>1167</v>
          </cell>
          <cell r="E676">
            <v>1000</v>
          </cell>
        </row>
        <row r="677">
          <cell r="A677">
            <v>55007</v>
          </cell>
          <cell r="B677">
            <v>10979</v>
          </cell>
          <cell r="C677">
            <v>1141</v>
          </cell>
          <cell r="E677">
            <v>1000</v>
          </cell>
        </row>
        <row r="678">
          <cell r="A678">
            <v>55008</v>
          </cell>
          <cell r="B678">
            <v>10955</v>
          </cell>
          <cell r="C678">
            <v>1135</v>
          </cell>
          <cell r="E678">
            <v>1000</v>
          </cell>
        </row>
        <row r="679">
          <cell r="A679">
            <v>55009</v>
          </cell>
          <cell r="B679">
            <v>10995</v>
          </cell>
          <cell r="C679">
            <v>1174</v>
          </cell>
          <cell r="E679">
            <v>1000</v>
          </cell>
        </row>
        <row r="680">
          <cell r="A680">
            <v>55010</v>
          </cell>
          <cell r="B680">
            <v>10955</v>
          </cell>
          <cell r="C680">
            <v>1135</v>
          </cell>
          <cell r="E680">
            <v>1000</v>
          </cell>
        </row>
        <row r="681">
          <cell r="A681">
            <v>55020</v>
          </cell>
          <cell r="B681">
            <v>10979</v>
          </cell>
          <cell r="C681">
            <v>1141</v>
          </cell>
          <cell r="E681">
            <v>1000</v>
          </cell>
        </row>
        <row r="682">
          <cell r="A682">
            <v>55025</v>
          </cell>
          <cell r="B682">
            <v>10979</v>
          </cell>
          <cell r="C682">
            <v>1141</v>
          </cell>
          <cell r="E682">
            <v>1000</v>
          </cell>
        </row>
        <row r="683">
          <cell r="A683">
            <v>55030</v>
          </cell>
          <cell r="B683">
            <v>10955</v>
          </cell>
          <cell r="C683">
            <v>1135</v>
          </cell>
          <cell r="E683">
            <v>1000</v>
          </cell>
        </row>
        <row r="684">
          <cell r="A684">
            <v>55035</v>
          </cell>
          <cell r="B684">
            <v>10995</v>
          </cell>
          <cell r="C684">
            <v>1174</v>
          </cell>
          <cell r="E684">
            <v>1000</v>
          </cell>
        </row>
        <row r="685">
          <cell r="A685">
            <v>55161</v>
          </cell>
          <cell r="B685">
            <v>11685</v>
          </cell>
          <cell r="C685">
            <v>1201</v>
          </cell>
          <cell r="E685">
            <v>1000</v>
          </cell>
        </row>
        <row r="686">
          <cell r="A686">
            <v>55165</v>
          </cell>
          <cell r="B686">
            <v>11685</v>
          </cell>
          <cell r="C686">
            <v>1201</v>
          </cell>
          <cell r="E686">
            <v>1000</v>
          </cell>
        </row>
        <row r="687">
          <cell r="A687">
            <v>55180</v>
          </cell>
          <cell r="B687">
            <v>10955</v>
          </cell>
          <cell r="C687">
            <v>1135</v>
          </cell>
          <cell r="E687">
            <v>1000</v>
          </cell>
        </row>
        <row r="688">
          <cell r="A688">
            <v>55205</v>
          </cell>
          <cell r="B688">
            <v>10979</v>
          </cell>
          <cell r="C688">
            <v>1141</v>
          </cell>
          <cell r="E688">
            <v>1000</v>
          </cell>
        </row>
        <row r="689">
          <cell r="A689">
            <v>55210</v>
          </cell>
          <cell r="B689">
            <v>11932</v>
          </cell>
          <cell r="C689">
            <v>1167</v>
          </cell>
          <cell r="E689">
            <v>1000</v>
          </cell>
        </row>
        <row r="690">
          <cell r="A690">
            <v>55231</v>
          </cell>
          <cell r="B690">
            <v>10955</v>
          </cell>
          <cell r="C690">
            <v>1135</v>
          </cell>
          <cell r="E690">
            <v>1000</v>
          </cell>
        </row>
        <row r="691">
          <cell r="A691">
            <v>55232</v>
          </cell>
          <cell r="B691">
            <v>10955</v>
          </cell>
          <cell r="C691">
            <v>1135</v>
          </cell>
          <cell r="E691">
            <v>1000</v>
          </cell>
        </row>
        <row r="692">
          <cell r="A692">
            <v>55233</v>
          </cell>
          <cell r="B692">
            <v>10955</v>
          </cell>
          <cell r="C692">
            <v>1135</v>
          </cell>
          <cell r="E692">
            <v>1000</v>
          </cell>
        </row>
        <row r="693">
          <cell r="A693">
            <v>55241</v>
          </cell>
          <cell r="B693">
            <v>10955</v>
          </cell>
          <cell r="C693">
            <v>1135</v>
          </cell>
          <cell r="E693">
            <v>1000</v>
          </cell>
        </row>
        <row r="694">
          <cell r="A694">
            <v>55242</v>
          </cell>
          <cell r="B694">
            <v>10955</v>
          </cell>
          <cell r="C694">
            <v>1135</v>
          </cell>
          <cell r="E694">
            <v>1000</v>
          </cell>
        </row>
        <row r="695">
          <cell r="A695">
            <v>55250</v>
          </cell>
          <cell r="B695">
            <v>10955</v>
          </cell>
          <cell r="C695">
            <v>1135</v>
          </cell>
          <cell r="E695">
            <v>1000</v>
          </cell>
        </row>
        <row r="696">
          <cell r="A696">
            <v>55251</v>
          </cell>
          <cell r="B696">
            <v>10765</v>
          </cell>
          <cell r="C696">
            <v>1192</v>
          </cell>
          <cell r="E696">
            <v>1000</v>
          </cell>
        </row>
        <row r="697">
          <cell r="A697">
            <v>55254</v>
          </cell>
          <cell r="B697">
            <v>10979</v>
          </cell>
          <cell r="C697">
            <v>1141</v>
          </cell>
          <cell r="E697">
            <v>1000</v>
          </cell>
        </row>
        <row r="698">
          <cell r="A698">
            <v>55255</v>
          </cell>
          <cell r="B698">
            <v>10955</v>
          </cell>
          <cell r="C698">
            <v>1135</v>
          </cell>
          <cell r="E698">
            <v>1000</v>
          </cell>
        </row>
        <row r="699">
          <cell r="A699">
            <v>55256</v>
          </cell>
          <cell r="B699">
            <v>10995</v>
          </cell>
          <cell r="C699">
            <v>1174</v>
          </cell>
          <cell r="E699">
            <v>1000</v>
          </cell>
        </row>
        <row r="700">
          <cell r="A700">
            <v>55260</v>
          </cell>
          <cell r="B700">
            <v>10979</v>
          </cell>
          <cell r="C700">
            <v>1141</v>
          </cell>
          <cell r="E700">
            <v>1000</v>
          </cell>
        </row>
        <row r="701">
          <cell r="A701">
            <v>55261</v>
          </cell>
          <cell r="B701">
            <v>10979</v>
          </cell>
          <cell r="C701">
            <v>1141</v>
          </cell>
          <cell r="E701">
            <v>1000</v>
          </cell>
        </row>
        <row r="702">
          <cell r="A702">
            <v>55262</v>
          </cell>
          <cell r="B702">
            <v>10979</v>
          </cell>
          <cell r="C702">
            <v>1141</v>
          </cell>
          <cell r="E702">
            <v>1000</v>
          </cell>
        </row>
        <row r="703">
          <cell r="A703">
            <v>55265</v>
          </cell>
          <cell r="B703">
            <v>10955</v>
          </cell>
          <cell r="C703">
            <v>1135</v>
          </cell>
          <cell r="E703">
            <v>1000</v>
          </cell>
        </row>
        <row r="704">
          <cell r="A704">
            <v>55270</v>
          </cell>
          <cell r="B704">
            <v>11757</v>
          </cell>
          <cell r="C704">
            <v>1201</v>
          </cell>
          <cell r="E704">
            <v>1000</v>
          </cell>
        </row>
        <row r="705">
          <cell r="A705">
            <v>55271</v>
          </cell>
          <cell r="B705">
            <v>10979</v>
          </cell>
          <cell r="C705">
            <v>1141</v>
          </cell>
          <cell r="E705">
            <v>1000</v>
          </cell>
        </row>
        <row r="706">
          <cell r="A706">
            <v>55272</v>
          </cell>
          <cell r="B706">
            <v>10955</v>
          </cell>
          <cell r="C706">
            <v>1135</v>
          </cell>
          <cell r="E706">
            <v>1000</v>
          </cell>
        </row>
        <row r="707">
          <cell r="A707">
            <v>55273</v>
          </cell>
          <cell r="B707">
            <v>10955</v>
          </cell>
          <cell r="C707">
            <v>1135</v>
          </cell>
          <cell r="E707">
            <v>1000</v>
          </cell>
        </row>
        <row r="708">
          <cell r="A708">
            <v>55275</v>
          </cell>
          <cell r="B708">
            <v>10955</v>
          </cell>
          <cell r="C708">
            <v>1135</v>
          </cell>
          <cell r="E708">
            <v>1000</v>
          </cell>
        </row>
        <row r="709">
          <cell r="A709">
            <v>55281</v>
          </cell>
          <cell r="B709">
            <v>10955</v>
          </cell>
          <cell r="C709">
            <v>1135</v>
          </cell>
          <cell r="E709">
            <v>1000</v>
          </cell>
        </row>
        <row r="710">
          <cell r="A710">
            <v>55282</v>
          </cell>
          <cell r="B710">
            <v>10971</v>
          </cell>
          <cell r="C710">
            <v>1139</v>
          </cell>
          <cell r="E710">
            <v>1000</v>
          </cell>
        </row>
        <row r="711">
          <cell r="A711">
            <v>55283</v>
          </cell>
          <cell r="B711">
            <v>10955</v>
          </cell>
          <cell r="C711">
            <v>1135</v>
          </cell>
          <cell r="E711">
            <v>1000</v>
          </cell>
        </row>
        <row r="712">
          <cell r="A712">
            <v>55284</v>
          </cell>
          <cell r="B712">
            <v>10971</v>
          </cell>
          <cell r="C712">
            <v>1139</v>
          </cell>
          <cell r="E712">
            <v>1000</v>
          </cell>
        </row>
        <row r="713">
          <cell r="A713">
            <v>55286</v>
          </cell>
          <cell r="B713">
            <v>10971</v>
          </cell>
          <cell r="C713">
            <v>1139</v>
          </cell>
          <cell r="E713">
            <v>1000</v>
          </cell>
        </row>
        <row r="714">
          <cell r="A714">
            <v>55288</v>
          </cell>
          <cell r="B714">
            <v>10971</v>
          </cell>
          <cell r="C714">
            <v>1139</v>
          </cell>
          <cell r="E714">
            <v>1000</v>
          </cell>
        </row>
        <row r="715">
          <cell r="A715">
            <v>55292</v>
          </cell>
          <cell r="B715">
            <v>10975</v>
          </cell>
          <cell r="C715">
            <v>1140</v>
          </cell>
          <cell r="E715">
            <v>1000</v>
          </cell>
        </row>
        <row r="716">
          <cell r="A716">
            <v>55294</v>
          </cell>
          <cell r="B716">
            <v>10975</v>
          </cell>
          <cell r="C716">
            <v>1140</v>
          </cell>
          <cell r="E716">
            <v>1000</v>
          </cell>
        </row>
        <row r="717">
          <cell r="A717">
            <v>55296</v>
          </cell>
          <cell r="B717">
            <v>10975</v>
          </cell>
          <cell r="C717">
            <v>1140</v>
          </cell>
          <cell r="E717">
            <v>1000</v>
          </cell>
        </row>
        <row r="718">
          <cell r="A718">
            <v>55300</v>
          </cell>
          <cell r="B718">
            <v>10987</v>
          </cell>
          <cell r="C718">
            <v>1175</v>
          </cell>
          <cell r="E718">
            <v>1000</v>
          </cell>
        </row>
        <row r="719">
          <cell r="A719">
            <v>55330</v>
          </cell>
          <cell r="B719">
            <v>10959</v>
          </cell>
          <cell r="C719">
            <v>1136</v>
          </cell>
          <cell r="E719">
            <v>1000</v>
          </cell>
        </row>
        <row r="720">
          <cell r="A720">
            <v>55340</v>
          </cell>
          <cell r="B720">
            <v>11883</v>
          </cell>
          <cell r="C720">
            <v>1167</v>
          </cell>
          <cell r="E720">
            <v>1000</v>
          </cell>
        </row>
        <row r="721">
          <cell r="A721">
            <v>55351</v>
          </cell>
          <cell r="B721">
            <v>10979</v>
          </cell>
          <cell r="C721">
            <v>1141</v>
          </cell>
          <cell r="E721">
            <v>1000</v>
          </cell>
        </row>
        <row r="722">
          <cell r="A722">
            <v>55360</v>
          </cell>
          <cell r="B722">
            <v>11883</v>
          </cell>
          <cell r="C722">
            <v>1167</v>
          </cell>
          <cell r="E722">
            <v>1000</v>
          </cell>
        </row>
        <row r="723">
          <cell r="A723">
            <v>55370</v>
          </cell>
          <cell r="B723">
            <v>10979</v>
          </cell>
          <cell r="C723">
            <v>1141</v>
          </cell>
          <cell r="E723">
            <v>1000</v>
          </cell>
        </row>
        <row r="724">
          <cell r="A724">
            <v>55410</v>
          </cell>
          <cell r="B724">
            <v>10955</v>
          </cell>
          <cell r="C724">
            <v>1135</v>
          </cell>
          <cell r="E724">
            <v>1000</v>
          </cell>
        </row>
        <row r="725">
          <cell r="A725">
            <v>55411</v>
          </cell>
          <cell r="B725">
            <v>11883</v>
          </cell>
          <cell r="C725">
            <v>1167</v>
          </cell>
          <cell r="E725">
            <v>1000</v>
          </cell>
        </row>
        <row r="726">
          <cell r="A726">
            <v>55510</v>
          </cell>
          <cell r="B726">
            <v>10939</v>
          </cell>
          <cell r="C726">
            <v>1131</v>
          </cell>
          <cell r="E726">
            <v>1000</v>
          </cell>
        </row>
        <row r="727">
          <cell r="A727">
            <v>55512</v>
          </cell>
          <cell r="B727">
            <v>10935</v>
          </cell>
          <cell r="C727">
            <v>1130</v>
          </cell>
          <cell r="E727">
            <v>1000</v>
          </cell>
        </row>
        <row r="728">
          <cell r="A728">
            <v>55514</v>
          </cell>
          <cell r="B728">
            <v>10935</v>
          </cell>
          <cell r="C728">
            <v>1136</v>
          </cell>
          <cell r="E728">
            <v>1000</v>
          </cell>
        </row>
        <row r="729">
          <cell r="A729">
            <v>55515</v>
          </cell>
          <cell r="B729">
            <v>10935</v>
          </cell>
          <cell r="C729">
            <v>1130</v>
          </cell>
          <cell r="E729">
            <v>1000</v>
          </cell>
        </row>
        <row r="730">
          <cell r="A730">
            <v>55516</v>
          </cell>
          <cell r="B730">
            <v>10935</v>
          </cell>
          <cell r="C730">
            <v>1130</v>
          </cell>
          <cell r="E730">
            <v>1000</v>
          </cell>
        </row>
        <row r="731">
          <cell r="A731">
            <v>55517</v>
          </cell>
          <cell r="B731">
            <v>10943</v>
          </cell>
          <cell r="C731">
            <v>1132</v>
          </cell>
          <cell r="E731">
            <v>1000</v>
          </cell>
        </row>
        <row r="732">
          <cell r="A732">
            <v>55518</v>
          </cell>
          <cell r="B732">
            <v>10943</v>
          </cell>
          <cell r="C732">
            <v>1132</v>
          </cell>
          <cell r="E732">
            <v>1000</v>
          </cell>
        </row>
        <row r="733">
          <cell r="A733">
            <v>55519</v>
          </cell>
          <cell r="B733">
            <v>10939</v>
          </cell>
          <cell r="C733">
            <v>1131</v>
          </cell>
          <cell r="E733">
            <v>1000</v>
          </cell>
        </row>
        <row r="734">
          <cell r="A734">
            <v>55523</v>
          </cell>
          <cell r="B734">
            <v>10935</v>
          </cell>
          <cell r="C734">
            <v>1130</v>
          </cell>
          <cell r="E734">
            <v>1000</v>
          </cell>
        </row>
        <row r="735">
          <cell r="A735">
            <v>55530</v>
          </cell>
          <cell r="B735">
            <v>10935</v>
          </cell>
          <cell r="C735">
            <v>1130</v>
          </cell>
          <cell r="E735">
            <v>1000</v>
          </cell>
        </row>
        <row r="736">
          <cell r="A736">
            <v>55535</v>
          </cell>
          <cell r="B736">
            <v>10935</v>
          </cell>
          <cell r="C736">
            <v>1130</v>
          </cell>
          <cell r="E736">
            <v>1000</v>
          </cell>
        </row>
        <row r="737">
          <cell r="A737">
            <v>55575</v>
          </cell>
          <cell r="B737">
            <v>11883</v>
          </cell>
          <cell r="C737">
            <v>1167</v>
          </cell>
          <cell r="E737">
            <v>1000</v>
          </cell>
        </row>
        <row r="738">
          <cell r="A738">
            <v>55600</v>
          </cell>
          <cell r="B738">
            <v>10951</v>
          </cell>
          <cell r="C738">
            <v>1134</v>
          </cell>
          <cell r="E738">
            <v>1000</v>
          </cell>
        </row>
        <row r="739">
          <cell r="A739">
            <v>55610</v>
          </cell>
          <cell r="B739">
            <v>10939</v>
          </cell>
          <cell r="C739">
            <v>1131</v>
          </cell>
          <cell r="E739">
            <v>1000</v>
          </cell>
        </row>
        <row r="740">
          <cell r="A740">
            <v>55620</v>
          </cell>
          <cell r="B740">
            <v>10947</v>
          </cell>
          <cell r="C740">
            <v>1133</v>
          </cell>
          <cell r="E740">
            <v>1000</v>
          </cell>
        </row>
        <row r="741">
          <cell r="A741">
            <v>55630</v>
          </cell>
          <cell r="B741">
            <v>10943</v>
          </cell>
          <cell r="C741">
            <v>1132</v>
          </cell>
          <cell r="E741">
            <v>1000</v>
          </cell>
        </row>
        <row r="742">
          <cell r="A742">
            <v>55641</v>
          </cell>
          <cell r="B742">
            <v>11883</v>
          </cell>
          <cell r="C742">
            <v>1167</v>
          </cell>
          <cell r="E742">
            <v>1000</v>
          </cell>
        </row>
        <row r="743">
          <cell r="A743">
            <v>55682</v>
          </cell>
          <cell r="B743">
            <v>10943</v>
          </cell>
          <cell r="C743">
            <v>1132</v>
          </cell>
          <cell r="E743">
            <v>1000</v>
          </cell>
        </row>
        <row r="744">
          <cell r="A744">
            <v>55684</v>
          </cell>
          <cell r="B744">
            <v>10943</v>
          </cell>
          <cell r="C744">
            <v>1132</v>
          </cell>
          <cell r="E744">
            <v>1000</v>
          </cell>
        </row>
        <row r="745">
          <cell r="A745">
            <v>55685</v>
          </cell>
          <cell r="B745">
            <v>10943</v>
          </cell>
          <cell r="C745">
            <v>1132</v>
          </cell>
          <cell r="E745">
            <v>1000</v>
          </cell>
        </row>
        <row r="746">
          <cell r="A746">
            <v>55686</v>
          </cell>
          <cell r="B746">
            <v>10943</v>
          </cell>
          <cell r="C746">
            <v>1132</v>
          </cell>
          <cell r="E746">
            <v>1000</v>
          </cell>
        </row>
        <row r="747">
          <cell r="A747">
            <v>55688</v>
          </cell>
          <cell r="B747">
            <v>10943</v>
          </cell>
          <cell r="C747">
            <v>1132</v>
          </cell>
          <cell r="E747">
            <v>1000</v>
          </cell>
        </row>
        <row r="748">
          <cell r="A748">
            <v>55690</v>
          </cell>
          <cell r="B748">
            <v>10943</v>
          </cell>
          <cell r="C748">
            <v>1132</v>
          </cell>
          <cell r="E748">
            <v>1000</v>
          </cell>
        </row>
        <row r="749">
          <cell r="A749">
            <v>55820</v>
          </cell>
          <cell r="B749">
            <v>10935</v>
          </cell>
          <cell r="C749">
            <v>1130</v>
          </cell>
          <cell r="E749">
            <v>1000</v>
          </cell>
        </row>
        <row r="750">
          <cell r="A750">
            <v>55955</v>
          </cell>
          <cell r="B750">
            <v>10971</v>
          </cell>
          <cell r="C750">
            <v>1139</v>
          </cell>
          <cell r="E750">
            <v>1000</v>
          </cell>
        </row>
        <row r="751">
          <cell r="A751">
            <v>55990</v>
          </cell>
          <cell r="B751">
            <v>10975</v>
          </cell>
          <cell r="C751">
            <v>1140</v>
          </cell>
          <cell r="E751">
            <v>1000</v>
          </cell>
        </row>
        <row r="752">
          <cell r="A752">
            <v>56250</v>
          </cell>
          <cell r="B752">
            <v>10768</v>
          </cell>
          <cell r="C752">
            <v>1192</v>
          </cell>
          <cell r="E752">
            <v>1000</v>
          </cell>
        </row>
        <row r="753">
          <cell r="A753">
            <v>56310</v>
          </cell>
          <cell r="B753">
            <v>11684</v>
          </cell>
          <cell r="C753">
            <v>1201</v>
          </cell>
          <cell r="E753">
            <v>1000</v>
          </cell>
        </row>
        <row r="754">
          <cell r="A754">
            <v>56320</v>
          </cell>
          <cell r="B754">
            <v>11684</v>
          </cell>
          <cell r="C754">
            <v>1201</v>
          </cell>
          <cell r="E754">
            <v>1000</v>
          </cell>
        </row>
        <row r="755">
          <cell r="A755">
            <v>56330</v>
          </cell>
          <cell r="B755">
            <v>11684</v>
          </cell>
          <cell r="C755">
            <v>1201</v>
          </cell>
          <cell r="E755">
            <v>1000</v>
          </cell>
        </row>
        <row r="756">
          <cell r="A756">
            <v>56340</v>
          </cell>
          <cell r="B756">
            <v>11127</v>
          </cell>
          <cell r="C756">
            <v>1167</v>
          </cell>
          <cell r="E756">
            <v>1000</v>
          </cell>
        </row>
        <row r="757">
          <cell r="A757">
            <v>56350</v>
          </cell>
          <cell r="B757">
            <v>11838</v>
          </cell>
          <cell r="C757">
            <v>1200</v>
          </cell>
          <cell r="E757">
            <v>1000</v>
          </cell>
        </row>
        <row r="758">
          <cell r="A758">
            <v>56410</v>
          </cell>
          <cell r="B758">
            <v>11685</v>
          </cell>
          <cell r="C758">
            <v>1201</v>
          </cell>
          <cell r="E758">
            <v>1000</v>
          </cell>
        </row>
        <row r="759">
          <cell r="A759">
            <v>56460</v>
          </cell>
          <cell r="B759">
            <v>11685</v>
          </cell>
          <cell r="C759">
            <v>1201</v>
          </cell>
          <cell r="E759">
            <v>1000</v>
          </cell>
        </row>
        <row r="760">
          <cell r="A760">
            <v>56465</v>
          </cell>
          <cell r="B760">
            <v>11685</v>
          </cell>
          <cell r="C760">
            <v>1201</v>
          </cell>
          <cell r="E760">
            <v>1000</v>
          </cell>
        </row>
        <row r="761">
          <cell r="A761">
            <v>56470</v>
          </cell>
          <cell r="B761">
            <v>11684</v>
          </cell>
          <cell r="C761">
            <v>1201</v>
          </cell>
          <cell r="E761">
            <v>1000</v>
          </cell>
        </row>
        <row r="762">
          <cell r="A762">
            <v>56475</v>
          </cell>
          <cell r="B762">
            <v>11685</v>
          </cell>
          <cell r="C762">
            <v>1201</v>
          </cell>
          <cell r="E762">
            <v>1000</v>
          </cell>
        </row>
        <row r="763">
          <cell r="A763">
            <v>56520</v>
          </cell>
          <cell r="B763">
            <v>11685</v>
          </cell>
          <cell r="C763">
            <v>1201</v>
          </cell>
          <cell r="E763">
            <v>1000</v>
          </cell>
        </row>
        <row r="764">
          <cell r="A764">
            <v>56530</v>
          </cell>
          <cell r="B764">
            <v>11684</v>
          </cell>
          <cell r="C764">
            <v>1201</v>
          </cell>
          <cell r="E764">
            <v>1000</v>
          </cell>
        </row>
        <row r="765">
          <cell r="A765">
            <v>56545</v>
          </cell>
          <cell r="B765">
            <v>11684</v>
          </cell>
          <cell r="C765">
            <v>1201</v>
          </cell>
          <cell r="E765">
            <v>1000</v>
          </cell>
        </row>
        <row r="766">
          <cell r="A766">
            <v>56560</v>
          </cell>
          <cell r="B766">
            <v>11686</v>
          </cell>
          <cell r="C766">
            <v>1201</v>
          </cell>
          <cell r="E766">
            <v>1000</v>
          </cell>
        </row>
        <row r="767">
          <cell r="A767">
            <v>56610</v>
          </cell>
          <cell r="B767">
            <v>11684</v>
          </cell>
          <cell r="C767">
            <v>1201</v>
          </cell>
          <cell r="E767">
            <v>1000</v>
          </cell>
        </row>
        <row r="768">
          <cell r="A768">
            <v>56620</v>
          </cell>
          <cell r="B768">
            <v>11684</v>
          </cell>
          <cell r="C768">
            <v>1201</v>
          </cell>
          <cell r="E768">
            <v>1000</v>
          </cell>
        </row>
        <row r="769">
          <cell r="A769">
            <v>56625</v>
          </cell>
          <cell r="B769">
            <v>11690</v>
          </cell>
          <cell r="C769">
            <v>1201</v>
          </cell>
          <cell r="E769">
            <v>1000</v>
          </cell>
        </row>
        <row r="770">
          <cell r="A770">
            <v>56630</v>
          </cell>
          <cell r="B770">
            <v>11684</v>
          </cell>
          <cell r="C770">
            <v>1201</v>
          </cell>
          <cell r="E770">
            <v>1000</v>
          </cell>
        </row>
        <row r="771">
          <cell r="A771">
            <v>56640</v>
          </cell>
          <cell r="B771">
            <v>11684</v>
          </cell>
          <cell r="C771">
            <v>1201</v>
          </cell>
          <cell r="E771">
            <v>1000</v>
          </cell>
        </row>
        <row r="772">
          <cell r="A772">
            <v>56650</v>
          </cell>
          <cell r="B772">
            <v>11684</v>
          </cell>
          <cell r="C772">
            <v>1201</v>
          </cell>
          <cell r="E772">
            <v>1000</v>
          </cell>
        </row>
        <row r="773">
          <cell r="A773">
            <v>56710</v>
          </cell>
          <cell r="B773">
            <v>11687</v>
          </cell>
          <cell r="C773">
            <v>1201</v>
          </cell>
          <cell r="E773">
            <v>1000</v>
          </cell>
        </row>
        <row r="774">
          <cell r="A774">
            <v>56720</v>
          </cell>
          <cell r="B774">
            <v>11687</v>
          </cell>
          <cell r="C774">
            <v>1201</v>
          </cell>
          <cell r="E774">
            <v>1000</v>
          </cell>
        </row>
        <row r="775">
          <cell r="A775">
            <v>56810</v>
          </cell>
          <cell r="B775">
            <v>11690</v>
          </cell>
          <cell r="C775">
            <v>1201</v>
          </cell>
          <cell r="E775">
            <v>1000</v>
          </cell>
        </row>
        <row r="776">
          <cell r="A776">
            <v>56830</v>
          </cell>
          <cell r="B776">
            <v>11689</v>
          </cell>
          <cell r="C776">
            <v>1261</v>
          </cell>
          <cell r="E776">
            <v>1000</v>
          </cell>
        </row>
        <row r="777">
          <cell r="A777">
            <v>56840</v>
          </cell>
          <cell r="B777">
            <v>11684</v>
          </cell>
          <cell r="C777">
            <v>1201</v>
          </cell>
          <cell r="E777">
            <v>1000</v>
          </cell>
        </row>
        <row r="778">
          <cell r="A778">
            <v>56850</v>
          </cell>
          <cell r="B778">
            <v>11684</v>
          </cell>
          <cell r="C778">
            <v>1201</v>
          </cell>
          <cell r="E778">
            <v>1000</v>
          </cell>
        </row>
        <row r="779">
          <cell r="A779">
            <v>56860</v>
          </cell>
          <cell r="B779">
            <v>11127</v>
          </cell>
          <cell r="C779">
            <v>1167</v>
          </cell>
          <cell r="E779">
            <v>1000</v>
          </cell>
        </row>
        <row r="780">
          <cell r="A780">
            <v>56870</v>
          </cell>
          <cell r="B780">
            <v>11125</v>
          </cell>
          <cell r="C780">
            <v>1167</v>
          </cell>
          <cell r="E780">
            <v>1000</v>
          </cell>
        </row>
        <row r="781">
          <cell r="A781">
            <v>57001</v>
          </cell>
          <cell r="B781">
            <v>12252</v>
          </cell>
          <cell r="C781">
            <v>1201</v>
          </cell>
          <cell r="E781">
            <v>1000</v>
          </cell>
        </row>
        <row r="782">
          <cell r="A782">
            <v>57002</v>
          </cell>
          <cell r="B782">
            <v>12248</v>
          </cell>
          <cell r="C782">
            <v>1201</v>
          </cell>
          <cell r="E782">
            <v>1000</v>
          </cell>
        </row>
        <row r="783">
          <cell r="A783">
            <v>57003</v>
          </cell>
          <cell r="B783">
            <v>12252</v>
          </cell>
          <cell r="C783">
            <v>1201</v>
          </cell>
          <cell r="E783">
            <v>1000</v>
          </cell>
        </row>
        <row r="784">
          <cell r="A784">
            <v>57101</v>
          </cell>
          <cell r="B784">
            <v>11873</v>
          </cell>
          <cell r="C784">
            <v>1167</v>
          </cell>
          <cell r="E784">
            <v>1000</v>
          </cell>
        </row>
        <row r="785">
          <cell r="A785">
            <v>57103</v>
          </cell>
          <cell r="B785">
            <v>11751</v>
          </cell>
          <cell r="C785">
            <v>1201</v>
          </cell>
          <cell r="E785">
            <v>1000</v>
          </cell>
        </row>
        <row r="786">
          <cell r="A786">
            <v>57118</v>
          </cell>
          <cell r="B786">
            <v>11761</v>
          </cell>
          <cell r="C786">
            <v>1201</v>
          </cell>
          <cell r="E786">
            <v>1000</v>
          </cell>
        </row>
        <row r="787">
          <cell r="A787">
            <v>57119</v>
          </cell>
          <cell r="B787">
            <v>11760</v>
          </cell>
          <cell r="C787">
            <v>1201</v>
          </cell>
          <cell r="E787">
            <v>1000</v>
          </cell>
        </row>
        <row r="788">
          <cell r="A788">
            <v>57121</v>
          </cell>
          <cell r="B788">
            <v>11760</v>
          </cell>
          <cell r="C788">
            <v>1201</v>
          </cell>
          <cell r="E788">
            <v>1000</v>
          </cell>
        </row>
        <row r="789">
          <cell r="A789">
            <v>57122</v>
          </cell>
          <cell r="B789">
            <v>11763</v>
          </cell>
          <cell r="C789">
            <v>1201</v>
          </cell>
          <cell r="E789">
            <v>1000</v>
          </cell>
        </row>
        <row r="790">
          <cell r="A790">
            <v>57123</v>
          </cell>
          <cell r="B790">
            <v>11761</v>
          </cell>
          <cell r="C790">
            <v>1201</v>
          </cell>
          <cell r="E790">
            <v>1000</v>
          </cell>
        </row>
        <row r="791">
          <cell r="A791">
            <v>57124</v>
          </cell>
          <cell r="B791">
            <v>11763</v>
          </cell>
          <cell r="C791">
            <v>1201</v>
          </cell>
          <cell r="E791">
            <v>1000</v>
          </cell>
        </row>
        <row r="792">
          <cell r="A792">
            <v>67125</v>
          </cell>
          <cell r="B792">
            <v>11761</v>
          </cell>
          <cell r="C792">
            <v>1201</v>
          </cell>
          <cell r="E792">
            <v>1000</v>
          </cell>
        </row>
        <row r="793">
          <cell r="A793">
            <v>57126</v>
          </cell>
          <cell r="B793">
            <v>11760</v>
          </cell>
          <cell r="C793">
            <v>1201</v>
          </cell>
          <cell r="E793">
            <v>1000</v>
          </cell>
        </row>
        <row r="794">
          <cell r="A794">
            <v>57127</v>
          </cell>
          <cell r="B794">
            <v>11761</v>
          </cell>
          <cell r="C794">
            <v>1201</v>
          </cell>
          <cell r="E794">
            <v>1000</v>
          </cell>
        </row>
        <row r="795">
          <cell r="A795">
            <v>57128</v>
          </cell>
          <cell r="B795">
            <v>11760</v>
          </cell>
          <cell r="C795">
            <v>1201</v>
          </cell>
          <cell r="E795">
            <v>1000</v>
          </cell>
        </row>
        <row r="796">
          <cell r="A796">
            <v>57129</v>
          </cell>
          <cell r="B796">
            <v>11761</v>
          </cell>
          <cell r="C796">
            <v>1201</v>
          </cell>
          <cell r="E796">
            <v>1000</v>
          </cell>
        </row>
        <row r="797">
          <cell r="A797">
            <v>57131</v>
          </cell>
          <cell r="B797">
            <v>11752</v>
          </cell>
          <cell r="C797">
            <v>1201</v>
          </cell>
          <cell r="E797">
            <v>1000</v>
          </cell>
        </row>
        <row r="798">
          <cell r="A798">
            <v>57132</v>
          </cell>
          <cell r="B798">
            <v>11753</v>
          </cell>
          <cell r="C798">
            <v>1201</v>
          </cell>
          <cell r="E798">
            <v>1000</v>
          </cell>
        </row>
        <row r="799">
          <cell r="A799">
            <v>57133</v>
          </cell>
          <cell r="B799">
            <v>11753</v>
          </cell>
          <cell r="C799">
            <v>1201</v>
          </cell>
          <cell r="E799">
            <v>1000</v>
          </cell>
        </row>
        <row r="800">
          <cell r="A800">
            <v>57134</v>
          </cell>
          <cell r="B800">
            <v>11753</v>
          </cell>
          <cell r="C800">
            <v>1201</v>
          </cell>
          <cell r="E800">
            <v>1000</v>
          </cell>
        </row>
        <row r="801">
          <cell r="A801">
            <v>57141</v>
          </cell>
          <cell r="B801">
            <v>11752</v>
          </cell>
          <cell r="C801">
            <v>1201</v>
          </cell>
          <cell r="E801">
            <v>1000</v>
          </cell>
        </row>
        <row r="802">
          <cell r="A802">
            <v>57147</v>
          </cell>
          <cell r="B802">
            <v>11754</v>
          </cell>
          <cell r="C802">
            <v>1201</v>
          </cell>
          <cell r="E802">
            <v>1000</v>
          </cell>
        </row>
        <row r="803">
          <cell r="A803">
            <v>57151</v>
          </cell>
          <cell r="B803">
            <v>11756</v>
          </cell>
          <cell r="C803">
            <v>1261</v>
          </cell>
          <cell r="E803">
            <v>1000</v>
          </cell>
        </row>
        <row r="804">
          <cell r="A804">
            <v>57152</v>
          </cell>
          <cell r="B804">
            <v>11757</v>
          </cell>
          <cell r="C804">
            <v>1201</v>
          </cell>
          <cell r="E804">
            <v>1000</v>
          </cell>
        </row>
        <row r="805">
          <cell r="A805">
            <v>57161</v>
          </cell>
          <cell r="B805">
            <v>11751</v>
          </cell>
          <cell r="C805">
            <v>1201</v>
          </cell>
          <cell r="E805">
            <v>1000</v>
          </cell>
        </row>
        <row r="806">
          <cell r="A806">
            <v>57163</v>
          </cell>
          <cell r="B806">
            <v>11751</v>
          </cell>
          <cell r="C806">
            <v>1201</v>
          </cell>
          <cell r="E806">
            <v>1000</v>
          </cell>
        </row>
        <row r="807">
          <cell r="A807">
            <v>57164</v>
          </cell>
          <cell r="B807">
            <v>11751</v>
          </cell>
          <cell r="C807">
            <v>1201</v>
          </cell>
          <cell r="E807">
            <v>1000</v>
          </cell>
        </row>
        <row r="808">
          <cell r="A808">
            <v>57165</v>
          </cell>
          <cell r="B808">
            <v>11751</v>
          </cell>
          <cell r="C808">
            <v>1201</v>
          </cell>
          <cell r="E808">
            <v>1000</v>
          </cell>
        </row>
        <row r="809">
          <cell r="A809">
            <v>57166</v>
          </cell>
          <cell r="B809">
            <v>11751</v>
          </cell>
          <cell r="C809">
            <v>1201</v>
          </cell>
          <cell r="E809">
            <v>1000</v>
          </cell>
        </row>
        <row r="810">
          <cell r="A810">
            <v>57167</v>
          </cell>
          <cell r="B810">
            <v>11751</v>
          </cell>
          <cell r="C810">
            <v>1201</v>
          </cell>
          <cell r="E810">
            <v>1000</v>
          </cell>
        </row>
        <row r="811">
          <cell r="A811">
            <v>57171</v>
          </cell>
          <cell r="B811">
            <v>11751</v>
          </cell>
          <cell r="C811">
            <v>1201</v>
          </cell>
          <cell r="E811">
            <v>1000</v>
          </cell>
        </row>
        <row r="812">
          <cell r="A812">
            <v>57173</v>
          </cell>
          <cell r="B812">
            <v>11751</v>
          </cell>
          <cell r="C812">
            <v>1201</v>
          </cell>
          <cell r="E812">
            <v>1000</v>
          </cell>
        </row>
        <row r="813">
          <cell r="A813">
            <v>57174</v>
          </cell>
          <cell r="B813">
            <v>11751</v>
          </cell>
          <cell r="C813">
            <v>1201</v>
          </cell>
          <cell r="E813">
            <v>1000</v>
          </cell>
        </row>
        <row r="814">
          <cell r="A814">
            <v>57176</v>
          </cell>
          <cell r="B814">
            <v>11751</v>
          </cell>
          <cell r="C814">
            <v>1201</v>
          </cell>
          <cell r="E814">
            <v>1000</v>
          </cell>
        </row>
        <row r="815">
          <cell r="A815">
            <v>57181</v>
          </cell>
          <cell r="B815">
            <v>11751</v>
          </cell>
          <cell r="C815">
            <v>1201</v>
          </cell>
          <cell r="E815">
            <v>1000</v>
          </cell>
        </row>
        <row r="816">
          <cell r="A816">
            <v>57182</v>
          </cell>
          <cell r="B816">
            <v>11751</v>
          </cell>
          <cell r="C816">
            <v>1201</v>
          </cell>
          <cell r="E816">
            <v>1000</v>
          </cell>
        </row>
        <row r="817">
          <cell r="A817">
            <v>57183</v>
          </cell>
          <cell r="B817">
            <v>11751</v>
          </cell>
          <cell r="C817">
            <v>1201</v>
          </cell>
          <cell r="E817">
            <v>1000</v>
          </cell>
        </row>
        <row r="818">
          <cell r="A818">
            <v>57184</v>
          </cell>
          <cell r="B818">
            <v>11751</v>
          </cell>
          <cell r="C818">
            <v>1201</v>
          </cell>
          <cell r="E818">
            <v>1000</v>
          </cell>
        </row>
        <row r="819">
          <cell r="A819">
            <v>57185</v>
          </cell>
          <cell r="B819">
            <v>11751</v>
          </cell>
          <cell r="C819">
            <v>1201</v>
          </cell>
          <cell r="E819">
            <v>1000</v>
          </cell>
        </row>
        <row r="820">
          <cell r="A820">
            <v>57187</v>
          </cell>
          <cell r="B820">
            <v>11751</v>
          </cell>
          <cell r="C820">
            <v>1201</v>
          </cell>
          <cell r="E820">
            <v>1000</v>
          </cell>
        </row>
        <row r="821">
          <cell r="A821">
            <v>57189</v>
          </cell>
          <cell r="B821">
            <v>11751</v>
          </cell>
          <cell r="C821">
            <v>1201</v>
          </cell>
          <cell r="E821">
            <v>1000</v>
          </cell>
        </row>
        <row r="822">
          <cell r="A822">
            <v>57192</v>
          </cell>
          <cell r="B822">
            <v>11751</v>
          </cell>
          <cell r="C822">
            <v>1201</v>
          </cell>
          <cell r="E822">
            <v>1000</v>
          </cell>
        </row>
        <row r="823">
          <cell r="A823">
            <v>67194</v>
          </cell>
          <cell r="B823">
            <v>11751</v>
          </cell>
          <cell r="C823">
            <v>1201</v>
          </cell>
          <cell r="E823">
            <v>1000</v>
          </cell>
        </row>
        <row r="824">
          <cell r="A824">
            <v>57195</v>
          </cell>
          <cell r="B824">
            <v>11751</v>
          </cell>
          <cell r="C824">
            <v>1201</v>
          </cell>
          <cell r="E824">
            <v>1000</v>
          </cell>
        </row>
        <row r="825">
          <cell r="A825">
            <v>57196</v>
          </cell>
          <cell r="B825">
            <v>11751</v>
          </cell>
          <cell r="C825">
            <v>1201</v>
          </cell>
          <cell r="E825">
            <v>1000</v>
          </cell>
        </row>
        <row r="826">
          <cell r="A826">
            <v>57198</v>
          </cell>
          <cell r="B826">
            <v>11751</v>
          </cell>
          <cell r="C826">
            <v>1201</v>
          </cell>
          <cell r="E826">
            <v>1000</v>
          </cell>
        </row>
        <row r="827">
          <cell r="A827">
            <v>57199</v>
          </cell>
          <cell r="B827">
            <v>11751</v>
          </cell>
          <cell r="C827">
            <v>1201</v>
          </cell>
          <cell r="E827">
            <v>1000</v>
          </cell>
        </row>
        <row r="828">
          <cell r="A828">
            <v>57201</v>
          </cell>
          <cell r="B828">
            <v>11765</v>
          </cell>
          <cell r="C828">
            <v>1201</v>
          </cell>
          <cell r="E828">
            <v>1000</v>
          </cell>
        </row>
        <row r="829">
          <cell r="A829">
            <v>57202</v>
          </cell>
          <cell r="B829">
            <v>11765</v>
          </cell>
          <cell r="C829">
            <v>1201</v>
          </cell>
          <cell r="E829">
            <v>1000</v>
          </cell>
        </row>
        <row r="830">
          <cell r="A830">
            <v>57203</v>
          </cell>
          <cell r="B830">
            <v>11837</v>
          </cell>
          <cell r="C830">
            <v>1200</v>
          </cell>
          <cell r="E830">
            <v>1000</v>
          </cell>
        </row>
        <row r="831">
          <cell r="A831">
            <v>57204</v>
          </cell>
          <cell r="B831">
            <v>11837</v>
          </cell>
          <cell r="C831">
            <v>1200</v>
          </cell>
          <cell r="E831">
            <v>1000</v>
          </cell>
        </row>
        <row r="832">
          <cell r="A832">
            <v>57221</v>
          </cell>
          <cell r="B832">
            <v>11764</v>
          </cell>
          <cell r="C832">
            <v>1201</v>
          </cell>
          <cell r="E832">
            <v>1000</v>
          </cell>
        </row>
        <row r="833">
          <cell r="A833">
            <v>57222</v>
          </cell>
          <cell r="B833">
            <v>11764</v>
          </cell>
          <cell r="C833">
            <v>1201</v>
          </cell>
          <cell r="E833">
            <v>1000</v>
          </cell>
        </row>
        <row r="834">
          <cell r="A834">
            <v>57301</v>
          </cell>
          <cell r="B834">
            <v>11634</v>
          </cell>
          <cell r="C834">
            <v>1200</v>
          </cell>
          <cell r="E834">
            <v>1000</v>
          </cell>
        </row>
        <row r="835">
          <cell r="A835">
            <v>57350</v>
          </cell>
          <cell r="B835">
            <v>11751</v>
          </cell>
          <cell r="C835">
            <v>1201</v>
          </cell>
          <cell r="E835">
            <v>1000</v>
          </cell>
        </row>
        <row r="836">
          <cell r="A836">
            <v>57351</v>
          </cell>
          <cell r="B836">
            <v>11751</v>
          </cell>
          <cell r="C836">
            <v>1201</v>
          </cell>
          <cell r="E836">
            <v>1000</v>
          </cell>
        </row>
        <row r="837">
          <cell r="A837">
            <v>57352</v>
          </cell>
          <cell r="B837">
            <v>11751</v>
          </cell>
          <cell r="C837">
            <v>1201</v>
          </cell>
          <cell r="E837">
            <v>1000</v>
          </cell>
        </row>
        <row r="838">
          <cell r="A838">
            <v>57353</v>
          </cell>
          <cell r="B838">
            <v>11751</v>
          </cell>
          <cell r="C838">
            <v>1201</v>
          </cell>
          <cell r="E838">
            <v>1000</v>
          </cell>
        </row>
        <row r="839">
          <cell r="A839">
            <v>57355</v>
          </cell>
          <cell r="B839">
            <v>11751</v>
          </cell>
          <cell r="C839">
            <v>1201</v>
          </cell>
          <cell r="E839">
            <v>1000</v>
          </cell>
        </row>
        <row r="840">
          <cell r="A840">
            <v>57356</v>
          </cell>
          <cell r="B840">
            <v>11751</v>
          </cell>
          <cell r="C840">
            <v>1201</v>
          </cell>
          <cell r="E840">
            <v>1000</v>
          </cell>
        </row>
        <row r="841">
          <cell r="A841">
            <v>57357</v>
          </cell>
          <cell r="B841">
            <v>11751</v>
          </cell>
          <cell r="C841">
            <v>1201</v>
          </cell>
          <cell r="E841">
            <v>1000</v>
          </cell>
        </row>
        <row r="842">
          <cell r="A842">
            <v>57358</v>
          </cell>
          <cell r="B842">
            <v>11751</v>
          </cell>
          <cell r="C842">
            <v>1201</v>
          </cell>
          <cell r="E842">
            <v>1000</v>
          </cell>
        </row>
        <row r="843">
          <cell r="A843">
            <v>57359</v>
          </cell>
          <cell r="B843">
            <v>11751</v>
          </cell>
          <cell r="C843">
            <v>1201</v>
          </cell>
          <cell r="E843">
            <v>1000</v>
          </cell>
        </row>
        <row r="844">
          <cell r="A844">
            <v>57360</v>
          </cell>
          <cell r="B844">
            <v>11751</v>
          </cell>
          <cell r="C844">
            <v>1201</v>
          </cell>
          <cell r="E844">
            <v>1000</v>
          </cell>
        </row>
        <row r="845">
          <cell r="A845">
            <v>57361</v>
          </cell>
          <cell r="B845">
            <v>11751</v>
          </cell>
          <cell r="C845">
            <v>1201</v>
          </cell>
          <cell r="E845">
            <v>1000</v>
          </cell>
        </row>
        <row r="846">
          <cell r="A846">
            <v>57362</v>
          </cell>
          <cell r="B846">
            <v>11751</v>
          </cell>
          <cell r="C846">
            <v>1201</v>
          </cell>
          <cell r="E846">
            <v>1000</v>
          </cell>
        </row>
        <row r="847">
          <cell r="A847">
            <v>57364</v>
          </cell>
          <cell r="B847">
            <v>11751</v>
          </cell>
          <cell r="C847">
            <v>1201</v>
          </cell>
          <cell r="E847">
            <v>1000</v>
          </cell>
        </row>
        <row r="848">
          <cell r="A848">
            <v>57365</v>
          </cell>
          <cell r="B848">
            <v>11751</v>
          </cell>
          <cell r="C848">
            <v>1201</v>
          </cell>
          <cell r="E848">
            <v>1000</v>
          </cell>
        </row>
        <row r="849">
          <cell r="A849">
            <v>57371</v>
          </cell>
          <cell r="B849">
            <v>11751</v>
          </cell>
          <cell r="C849">
            <v>1201</v>
          </cell>
          <cell r="E849">
            <v>1000</v>
          </cell>
        </row>
        <row r="850">
          <cell r="A850">
            <v>57411</v>
          </cell>
          <cell r="B850">
            <v>12276</v>
          </cell>
          <cell r="C850">
            <v>1201</v>
          </cell>
          <cell r="E850">
            <v>1000</v>
          </cell>
        </row>
        <row r="851">
          <cell r="A851">
            <v>57412</v>
          </cell>
          <cell r="B851">
            <v>12276</v>
          </cell>
          <cell r="C851">
            <v>1201</v>
          </cell>
          <cell r="E851">
            <v>1000</v>
          </cell>
        </row>
        <row r="852">
          <cell r="A852">
            <v>57413</v>
          </cell>
          <cell r="B852">
            <v>12276</v>
          </cell>
          <cell r="C852">
            <v>1201</v>
          </cell>
          <cell r="E852">
            <v>1000</v>
          </cell>
        </row>
        <row r="853">
          <cell r="A853">
            <v>57414</v>
          </cell>
          <cell r="B853">
            <v>12276</v>
          </cell>
          <cell r="C853">
            <v>1201</v>
          </cell>
          <cell r="E853">
            <v>1000</v>
          </cell>
        </row>
        <row r="854">
          <cell r="A854">
            <v>57415</v>
          </cell>
          <cell r="B854">
            <v>12276</v>
          </cell>
          <cell r="C854">
            <v>1201</v>
          </cell>
          <cell r="E854">
            <v>1000</v>
          </cell>
        </row>
        <row r="855">
          <cell r="A855">
            <v>57431</v>
          </cell>
          <cell r="B855">
            <v>12276</v>
          </cell>
          <cell r="C855">
            <v>1201</v>
          </cell>
          <cell r="E855">
            <v>1000</v>
          </cell>
        </row>
        <row r="856">
          <cell r="A856">
            <v>57432</v>
          </cell>
          <cell r="B856">
            <v>12276</v>
          </cell>
          <cell r="C856">
            <v>1201</v>
          </cell>
          <cell r="E856">
            <v>1000</v>
          </cell>
        </row>
        <row r="857">
          <cell r="A857">
            <v>57433</v>
          </cell>
          <cell r="B857">
            <v>12276</v>
          </cell>
          <cell r="C857">
            <v>1201</v>
          </cell>
          <cell r="E857">
            <v>1000</v>
          </cell>
        </row>
        <row r="858">
          <cell r="A858">
            <v>57435</v>
          </cell>
          <cell r="B858">
            <v>12276</v>
          </cell>
          <cell r="C858">
            <v>1201</v>
          </cell>
          <cell r="E858">
            <v>1000</v>
          </cell>
        </row>
        <row r="859">
          <cell r="A859">
            <v>57436</v>
          </cell>
          <cell r="B859">
            <v>12276</v>
          </cell>
          <cell r="C859">
            <v>1201</v>
          </cell>
          <cell r="E859">
            <v>1000</v>
          </cell>
        </row>
        <row r="860">
          <cell r="A860">
            <v>57437</v>
          </cell>
          <cell r="B860">
            <v>12276</v>
          </cell>
          <cell r="C860">
            <v>1201</v>
          </cell>
          <cell r="E860">
            <v>1000</v>
          </cell>
        </row>
        <row r="861">
          <cell r="A861">
            <v>57438</v>
          </cell>
          <cell r="B861">
            <v>12276</v>
          </cell>
          <cell r="C861">
            <v>1201</v>
          </cell>
          <cell r="E861">
            <v>1000</v>
          </cell>
        </row>
        <row r="862">
          <cell r="A862">
            <v>57451</v>
          </cell>
          <cell r="B862">
            <v>12258</v>
          </cell>
          <cell r="C862">
            <v>1201</v>
          </cell>
          <cell r="E862">
            <v>1000</v>
          </cell>
        </row>
        <row r="863">
          <cell r="A863">
            <v>57452</v>
          </cell>
          <cell r="B863">
            <v>12258</v>
          </cell>
          <cell r="C863">
            <v>1201</v>
          </cell>
          <cell r="E863">
            <v>1000</v>
          </cell>
        </row>
        <row r="864">
          <cell r="A864">
            <v>57454</v>
          </cell>
          <cell r="B864">
            <v>12258</v>
          </cell>
          <cell r="C864">
            <v>1201</v>
          </cell>
          <cell r="E864">
            <v>1000</v>
          </cell>
        </row>
        <row r="865">
          <cell r="A865">
            <v>57455</v>
          </cell>
          <cell r="B865">
            <v>12258</v>
          </cell>
          <cell r="C865">
            <v>1201</v>
          </cell>
          <cell r="E865">
            <v>1000</v>
          </cell>
        </row>
        <row r="866">
          <cell r="A866">
            <v>57456</v>
          </cell>
          <cell r="B866">
            <v>12258</v>
          </cell>
          <cell r="C866">
            <v>1201</v>
          </cell>
          <cell r="E866">
            <v>1000</v>
          </cell>
        </row>
        <row r="867">
          <cell r="A867">
            <v>57458</v>
          </cell>
          <cell r="B867">
            <v>12258</v>
          </cell>
          <cell r="C867">
            <v>1201</v>
          </cell>
          <cell r="E867">
            <v>1000</v>
          </cell>
        </row>
        <row r="868">
          <cell r="A868">
            <v>57471</v>
          </cell>
          <cell r="B868">
            <v>12270</v>
          </cell>
          <cell r="C868">
            <v>1201</v>
          </cell>
          <cell r="E868">
            <v>1000</v>
          </cell>
        </row>
        <row r="869">
          <cell r="A869">
            <v>57473</v>
          </cell>
          <cell r="B869">
            <v>12270</v>
          </cell>
          <cell r="C869">
            <v>1201</v>
          </cell>
          <cell r="E869">
            <v>1000</v>
          </cell>
        </row>
        <row r="870">
          <cell r="A870">
            <v>51474</v>
          </cell>
          <cell r="B870">
            <v>12270</v>
          </cell>
          <cell r="C870">
            <v>1201</v>
          </cell>
          <cell r="E870">
            <v>1000</v>
          </cell>
        </row>
        <row r="871">
          <cell r="A871">
            <v>57475</v>
          </cell>
          <cell r="B871">
            <v>12270</v>
          </cell>
          <cell r="C871">
            <v>1201</v>
          </cell>
          <cell r="E871">
            <v>1000</v>
          </cell>
        </row>
        <row r="872">
          <cell r="A872">
            <v>57476</v>
          </cell>
          <cell r="B872">
            <v>12270</v>
          </cell>
          <cell r="C872">
            <v>1201</v>
          </cell>
          <cell r="E872">
            <v>1000</v>
          </cell>
        </row>
        <row r="873">
          <cell r="A873">
            <v>57477</v>
          </cell>
          <cell r="B873">
            <v>12270</v>
          </cell>
          <cell r="C873">
            <v>1201</v>
          </cell>
          <cell r="E873">
            <v>1000</v>
          </cell>
        </row>
        <row r="874">
          <cell r="A874">
            <v>57478</v>
          </cell>
          <cell r="B874">
            <v>12270</v>
          </cell>
          <cell r="C874">
            <v>1201</v>
          </cell>
          <cell r="E874">
            <v>1000</v>
          </cell>
        </row>
        <row r="875">
          <cell r="A875">
            <v>57479</v>
          </cell>
          <cell r="B875">
            <v>12270</v>
          </cell>
          <cell r="C875">
            <v>1201</v>
          </cell>
          <cell r="E875">
            <v>1000</v>
          </cell>
        </row>
        <row r="876">
          <cell r="A876">
            <v>57480</v>
          </cell>
          <cell r="B876">
            <v>12270</v>
          </cell>
          <cell r="C876">
            <v>1201</v>
          </cell>
          <cell r="E876">
            <v>1000</v>
          </cell>
        </row>
        <row r="877">
          <cell r="A877">
            <v>57481</v>
          </cell>
          <cell r="B877">
            <v>12270</v>
          </cell>
          <cell r="C877">
            <v>1201</v>
          </cell>
          <cell r="E877">
            <v>1000</v>
          </cell>
        </row>
        <row r="878">
          <cell r="A878">
            <v>57483</v>
          </cell>
          <cell r="B878">
            <v>12270</v>
          </cell>
          <cell r="C878">
            <v>1201</v>
          </cell>
          <cell r="E878">
            <v>1000</v>
          </cell>
        </row>
        <row r="879">
          <cell r="A879">
            <v>57492</v>
          </cell>
          <cell r="B879">
            <v>12288</v>
          </cell>
          <cell r="C879">
            <v>1201</v>
          </cell>
          <cell r="E879">
            <v>1000</v>
          </cell>
        </row>
        <row r="880">
          <cell r="A880">
            <v>57493</v>
          </cell>
          <cell r="B880">
            <v>12288</v>
          </cell>
          <cell r="C880">
            <v>1201</v>
          </cell>
          <cell r="E880">
            <v>1000</v>
          </cell>
        </row>
        <row r="881">
          <cell r="A881">
            <v>57501</v>
          </cell>
          <cell r="B881">
            <v>12251</v>
          </cell>
          <cell r="C881">
            <v>1201</v>
          </cell>
          <cell r="E881">
            <v>1000</v>
          </cell>
        </row>
        <row r="882">
          <cell r="A882">
            <v>57502</v>
          </cell>
          <cell r="B882">
            <v>12204</v>
          </cell>
          <cell r="C882">
            <v>1201</v>
          </cell>
          <cell r="E882">
            <v>1000</v>
          </cell>
        </row>
        <row r="883">
          <cell r="A883">
            <v>57601</v>
          </cell>
          <cell r="B883">
            <v>11883</v>
          </cell>
          <cell r="C883">
            <v>1167</v>
          </cell>
          <cell r="E883">
            <v>1000</v>
          </cell>
        </row>
        <row r="884">
          <cell r="A884">
            <v>57909</v>
          </cell>
          <cell r="B884">
            <v>12252</v>
          </cell>
          <cell r="C884">
            <v>1201</v>
          </cell>
          <cell r="E884">
            <v>1000</v>
          </cell>
        </row>
        <row r="885">
          <cell r="A885">
            <v>58020</v>
          </cell>
          <cell r="B885">
            <v>12258</v>
          </cell>
          <cell r="C885">
            <v>1201</v>
          </cell>
          <cell r="E885">
            <v>1000</v>
          </cell>
        </row>
        <row r="886">
          <cell r="A886">
            <v>58040</v>
          </cell>
          <cell r="B886">
            <v>12292</v>
          </cell>
          <cell r="C886">
            <v>1201</v>
          </cell>
          <cell r="E886">
            <v>1000</v>
          </cell>
        </row>
        <row r="887">
          <cell r="A887">
            <v>58050</v>
          </cell>
          <cell r="B887">
            <v>11634</v>
          </cell>
          <cell r="C887">
            <v>1200</v>
          </cell>
          <cell r="E887">
            <v>1000</v>
          </cell>
        </row>
        <row r="888">
          <cell r="A888">
            <v>58080</v>
          </cell>
          <cell r="B888">
            <v>12247</v>
          </cell>
          <cell r="C888">
            <v>1201</v>
          </cell>
          <cell r="E888">
            <v>1000</v>
          </cell>
        </row>
        <row r="889">
          <cell r="A889">
            <v>58090</v>
          </cell>
          <cell r="B889">
            <v>12249</v>
          </cell>
          <cell r="C889">
            <v>1201</v>
          </cell>
          <cell r="E889">
            <v>1000</v>
          </cell>
        </row>
        <row r="890">
          <cell r="A890">
            <v>58110</v>
          </cell>
          <cell r="B890">
            <v>12248</v>
          </cell>
          <cell r="C890">
            <v>1201</v>
          </cell>
          <cell r="E890">
            <v>1000</v>
          </cell>
        </row>
        <row r="891">
          <cell r="A891">
            <v>58120</v>
          </cell>
          <cell r="B891">
            <v>12249</v>
          </cell>
          <cell r="C891">
            <v>1201</v>
          </cell>
          <cell r="E891">
            <v>1000</v>
          </cell>
        </row>
        <row r="892">
          <cell r="A892">
            <v>58140</v>
          </cell>
          <cell r="B892">
            <v>12249</v>
          </cell>
          <cell r="C892">
            <v>1201</v>
          </cell>
          <cell r="E892">
            <v>1000</v>
          </cell>
        </row>
        <row r="893">
          <cell r="A893">
            <v>58150</v>
          </cell>
          <cell r="B893">
            <v>12249</v>
          </cell>
          <cell r="C893">
            <v>1201</v>
          </cell>
          <cell r="E893">
            <v>1000</v>
          </cell>
        </row>
        <row r="894">
          <cell r="A894">
            <v>58170</v>
          </cell>
          <cell r="B894">
            <v>12249</v>
          </cell>
          <cell r="C894">
            <v>1201</v>
          </cell>
          <cell r="E894">
            <v>1000</v>
          </cell>
        </row>
        <row r="895">
          <cell r="A895">
            <v>58201</v>
          </cell>
          <cell r="B895">
            <v>10765</v>
          </cell>
          <cell r="C895">
            <v>1192</v>
          </cell>
          <cell r="E895">
            <v>1000</v>
          </cell>
        </row>
        <row r="896">
          <cell r="A896">
            <v>58312</v>
          </cell>
          <cell r="B896">
            <v>10764</v>
          </cell>
          <cell r="C896">
            <v>1192</v>
          </cell>
          <cell r="E896">
            <v>1000</v>
          </cell>
        </row>
        <row r="897">
          <cell r="A897">
            <v>58313</v>
          </cell>
          <cell r="B897">
            <v>10764</v>
          </cell>
          <cell r="C897">
            <v>1192</v>
          </cell>
          <cell r="E897">
            <v>1000</v>
          </cell>
        </row>
        <row r="898">
          <cell r="A898">
            <v>58314</v>
          </cell>
          <cell r="B898">
            <v>10766</v>
          </cell>
          <cell r="C898">
            <v>1192</v>
          </cell>
          <cell r="E898">
            <v>1000</v>
          </cell>
        </row>
        <row r="899">
          <cell r="A899">
            <v>58315</v>
          </cell>
          <cell r="B899">
            <v>10764</v>
          </cell>
          <cell r="C899">
            <v>1192</v>
          </cell>
          <cell r="E899">
            <v>1000</v>
          </cell>
        </row>
        <row r="900">
          <cell r="A900">
            <v>58316</v>
          </cell>
          <cell r="B900">
            <v>10764</v>
          </cell>
          <cell r="C900">
            <v>1192</v>
          </cell>
          <cell r="E900">
            <v>1000</v>
          </cell>
        </row>
        <row r="901">
          <cell r="A901">
            <v>58317</v>
          </cell>
          <cell r="B901">
            <v>10764</v>
          </cell>
          <cell r="C901">
            <v>1192</v>
          </cell>
          <cell r="E901">
            <v>1000</v>
          </cell>
        </row>
        <row r="902">
          <cell r="A902">
            <v>58318</v>
          </cell>
          <cell r="B902">
            <v>10764</v>
          </cell>
          <cell r="C902">
            <v>1192</v>
          </cell>
          <cell r="E902">
            <v>1000</v>
          </cell>
        </row>
        <row r="903">
          <cell r="A903">
            <v>58322</v>
          </cell>
          <cell r="B903">
            <v>10765</v>
          </cell>
          <cell r="C903">
            <v>1192</v>
          </cell>
          <cell r="E903">
            <v>1000</v>
          </cell>
        </row>
        <row r="904">
          <cell r="A904">
            <v>58323</v>
          </cell>
          <cell r="B904">
            <v>10765</v>
          </cell>
          <cell r="C904">
            <v>1192</v>
          </cell>
          <cell r="E904">
            <v>1000</v>
          </cell>
        </row>
        <row r="905">
          <cell r="A905">
            <v>58325</v>
          </cell>
          <cell r="B905">
            <v>10766</v>
          </cell>
          <cell r="C905">
            <v>1192</v>
          </cell>
          <cell r="E905">
            <v>1000</v>
          </cell>
        </row>
        <row r="906">
          <cell r="A906">
            <v>58327</v>
          </cell>
          <cell r="B906">
            <v>10765</v>
          </cell>
          <cell r="C906">
            <v>1192</v>
          </cell>
          <cell r="E906">
            <v>1000</v>
          </cell>
        </row>
        <row r="907">
          <cell r="A907">
            <v>58328</v>
          </cell>
          <cell r="B907">
            <v>10765</v>
          </cell>
          <cell r="C907">
            <v>1192</v>
          </cell>
          <cell r="E907">
            <v>1000</v>
          </cell>
        </row>
        <row r="908">
          <cell r="A908">
            <v>58329</v>
          </cell>
          <cell r="B908">
            <v>10765</v>
          </cell>
          <cell r="C908">
            <v>1192</v>
          </cell>
          <cell r="E908">
            <v>1000</v>
          </cell>
        </row>
        <row r="909">
          <cell r="A909">
            <v>58341</v>
          </cell>
          <cell r="B909">
            <v>10765</v>
          </cell>
          <cell r="C909">
            <v>1192</v>
          </cell>
          <cell r="E909">
            <v>1000</v>
          </cell>
        </row>
        <row r="910">
          <cell r="A910">
            <v>59310</v>
          </cell>
          <cell r="B910">
            <v>12289</v>
          </cell>
          <cell r="C910">
            <v>1201</v>
          </cell>
          <cell r="E910">
            <v>1000</v>
          </cell>
        </row>
        <row r="911">
          <cell r="A911">
            <v>59320</v>
          </cell>
          <cell r="B911">
            <v>12291</v>
          </cell>
          <cell r="C911">
            <v>1201</v>
          </cell>
          <cell r="E911">
            <v>1000</v>
          </cell>
        </row>
        <row r="912">
          <cell r="A912">
            <v>59325</v>
          </cell>
          <cell r="B912">
            <v>12293</v>
          </cell>
          <cell r="C912">
            <v>1201</v>
          </cell>
          <cell r="E912">
            <v>1000</v>
          </cell>
        </row>
        <row r="913">
          <cell r="A913">
            <v>59340</v>
          </cell>
          <cell r="B913">
            <v>12291</v>
          </cell>
          <cell r="C913">
            <v>1201</v>
          </cell>
          <cell r="E913">
            <v>1000</v>
          </cell>
        </row>
        <row r="914">
          <cell r="A914">
            <v>59601</v>
          </cell>
          <cell r="B914">
            <v>11878</v>
          </cell>
          <cell r="C914">
            <v>1196</v>
          </cell>
          <cell r="E914">
            <v>1000</v>
          </cell>
        </row>
        <row r="915">
          <cell r="A915">
            <v>59720</v>
          </cell>
          <cell r="B915">
            <v>12203</v>
          </cell>
          <cell r="C915">
            <v>1201</v>
          </cell>
          <cell r="E915">
            <v>1000</v>
          </cell>
        </row>
        <row r="916">
          <cell r="A916">
            <v>67500</v>
          </cell>
          <cell r="B916">
            <v>10765</v>
          </cell>
          <cell r="C916">
            <v>1192</v>
          </cell>
          <cell r="E916">
            <v>1000</v>
          </cell>
        </row>
        <row r="917">
          <cell r="A917">
            <v>70001</v>
          </cell>
          <cell r="B917">
            <v>11885</v>
          </cell>
          <cell r="C917">
            <v>1200</v>
          </cell>
          <cell r="E917">
            <v>1000</v>
          </cell>
        </row>
        <row r="918">
          <cell r="A918">
            <v>70003</v>
          </cell>
          <cell r="B918">
            <v>10763</v>
          </cell>
          <cell r="C918">
            <v>1192</v>
          </cell>
          <cell r="E918">
            <v>1000</v>
          </cell>
        </row>
        <row r="919">
          <cell r="A919">
            <v>70100</v>
          </cell>
          <cell r="B919">
            <v>11900</v>
          </cell>
          <cell r="C919">
            <v>1196</v>
          </cell>
          <cell r="E919">
            <v>1000</v>
          </cell>
        </row>
        <row r="920">
          <cell r="A920">
            <v>70102</v>
          </cell>
          <cell r="B920">
            <v>11901</v>
          </cell>
          <cell r="C920">
            <v>1196</v>
          </cell>
          <cell r="E920">
            <v>1000</v>
          </cell>
        </row>
        <row r="921">
          <cell r="A921">
            <v>70301</v>
          </cell>
          <cell r="B921">
            <v>11910</v>
          </cell>
          <cell r="C921">
            <v>1167</v>
          </cell>
          <cell r="E921">
            <v>1000</v>
          </cell>
        </row>
        <row r="922">
          <cell r="A922">
            <v>70320</v>
          </cell>
          <cell r="B922">
            <v>10300</v>
          </cell>
          <cell r="C922">
            <v>1197</v>
          </cell>
          <cell r="E922">
            <v>1000</v>
          </cell>
        </row>
        <row r="923">
          <cell r="A923">
            <v>70340</v>
          </cell>
          <cell r="B923">
            <v>11755</v>
          </cell>
          <cell r="C923">
            <v>1197</v>
          </cell>
          <cell r="E923">
            <v>1000</v>
          </cell>
        </row>
        <row r="924">
          <cell r="A924">
            <v>70350</v>
          </cell>
          <cell r="B924">
            <v>12302</v>
          </cell>
          <cell r="C924">
            <v>1167</v>
          </cell>
          <cell r="E924">
            <v>1000</v>
          </cell>
        </row>
        <row r="925">
          <cell r="A925">
            <v>70360</v>
          </cell>
          <cell r="B925">
            <v>10300</v>
          </cell>
          <cell r="C925">
            <v>1197</v>
          </cell>
          <cell r="E925">
            <v>1000</v>
          </cell>
        </row>
        <row r="926">
          <cell r="A926">
            <v>70405</v>
          </cell>
          <cell r="B926">
            <v>11633</v>
          </cell>
          <cell r="C926">
            <v>1200</v>
          </cell>
          <cell r="E926">
            <v>1000</v>
          </cell>
        </row>
        <row r="927">
          <cell r="A927">
            <v>70410</v>
          </cell>
          <cell r="B927">
            <v>11633</v>
          </cell>
          <cell r="C927">
            <v>1200</v>
          </cell>
          <cell r="E927">
            <v>1000</v>
          </cell>
        </row>
        <row r="928">
          <cell r="A928">
            <v>70420</v>
          </cell>
          <cell r="B928">
            <v>11633</v>
          </cell>
          <cell r="C928">
            <v>1200</v>
          </cell>
          <cell r="E928">
            <v>1000</v>
          </cell>
        </row>
        <row r="929">
          <cell r="A929">
            <v>70435</v>
          </cell>
          <cell r="B929">
            <v>11633</v>
          </cell>
          <cell r="C929">
            <v>1200</v>
          </cell>
          <cell r="E929">
            <v>1000</v>
          </cell>
        </row>
        <row r="930">
          <cell r="A930">
            <v>71151</v>
          </cell>
          <cell r="B930">
            <v>10192</v>
          </cell>
          <cell r="C930">
            <v>1197</v>
          </cell>
          <cell r="E930">
            <v>1000</v>
          </cell>
        </row>
        <row r="931">
          <cell r="A931">
            <v>71161</v>
          </cell>
          <cell r="B931">
            <v>11736</v>
          </cell>
          <cell r="C931">
            <v>1197</v>
          </cell>
          <cell r="E931">
            <v>1000</v>
          </cell>
        </row>
        <row r="932">
          <cell r="A932">
            <v>71165</v>
          </cell>
          <cell r="B932">
            <v>11736</v>
          </cell>
          <cell r="C932">
            <v>1197</v>
          </cell>
          <cell r="E932">
            <v>1000</v>
          </cell>
        </row>
        <row r="933">
          <cell r="A933">
            <v>71170</v>
          </cell>
          <cell r="B933">
            <v>11736</v>
          </cell>
          <cell r="C933">
            <v>1197</v>
          </cell>
          <cell r="E933">
            <v>1000</v>
          </cell>
        </row>
        <row r="934">
          <cell r="A934">
            <v>71270</v>
          </cell>
          <cell r="B934">
            <v>10300</v>
          </cell>
          <cell r="C934">
            <v>1197</v>
          </cell>
          <cell r="E934">
            <v>1000</v>
          </cell>
        </row>
        <row r="935">
          <cell r="A935">
            <v>71273</v>
          </cell>
          <cell r="B935">
            <v>11736</v>
          </cell>
          <cell r="C935">
            <v>1197</v>
          </cell>
          <cell r="E935">
            <v>1000</v>
          </cell>
        </row>
        <row r="936">
          <cell r="A936">
            <v>71277</v>
          </cell>
          <cell r="B936">
            <v>10300</v>
          </cell>
          <cell r="C936">
            <v>1197</v>
          </cell>
          <cell r="E936">
            <v>1000</v>
          </cell>
        </row>
        <row r="937">
          <cell r="A937">
            <v>71278</v>
          </cell>
          <cell r="B937">
            <v>11736</v>
          </cell>
          <cell r="C937">
            <v>1197</v>
          </cell>
          <cell r="E937">
            <v>1000</v>
          </cell>
        </row>
        <row r="938">
          <cell r="A938">
            <v>71280</v>
          </cell>
          <cell r="B938">
            <v>10300</v>
          </cell>
          <cell r="C938">
            <v>1197</v>
          </cell>
          <cell r="E938">
            <v>1000</v>
          </cell>
        </row>
        <row r="939">
          <cell r="A939">
            <v>71281</v>
          </cell>
          <cell r="B939">
            <v>10300</v>
          </cell>
          <cell r="C939">
            <v>1197</v>
          </cell>
          <cell r="E939">
            <v>1000</v>
          </cell>
        </row>
        <row r="940">
          <cell r="A940">
            <v>71300</v>
          </cell>
          <cell r="B940">
            <v>11736</v>
          </cell>
          <cell r="C940">
            <v>1197</v>
          </cell>
          <cell r="E940">
            <v>1000</v>
          </cell>
        </row>
        <row r="941">
          <cell r="A941">
            <v>71301</v>
          </cell>
          <cell r="B941">
            <v>11736</v>
          </cell>
          <cell r="C941">
            <v>1197</v>
          </cell>
          <cell r="E941">
            <v>1000</v>
          </cell>
        </row>
        <row r="942">
          <cell r="A942">
            <v>71320</v>
          </cell>
          <cell r="B942">
            <v>11736</v>
          </cell>
          <cell r="C942">
            <v>1197</v>
          </cell>
          <cell r="E942">
            <v>1000</v>
          </cell>
        </row>
        <row r="943">
          <cell r="A943">
            <v>71330</v>
          </cell>
          <cell r="B943">
            <v>11736</v>
          </cell>
          <cell r="C943">
            <v>1197</v>
          </cell>
          <cell r="E943">
            <v>1000</v>
          </cell>
        </row>
        <row r="944">
          <cell r="A944">
            <v>71340</v>
          </cell>
          <cell r="B944">
            <v>11736</v>
          </cell>
          <cell r="C944">
            <v>1197</v>
          </cell>
          <cell r="E944">
            <v>1000</v>
          </cell>
        </row>
        <row r="945">
          <cell r="A945">
            <v>71355</v>
          </cell>
          <cell r="B945">
            <v>10426</v>
          </cell>
          <cell r="C945">
            <v>1066</v>
          </cell>
          <cell r="E945">
            <v>1000</v>
          </cell>
        </row>
        <row r="946">
          <cell r="A946">
            <v>71361</v>
          </cell>
          <cell r="B946">
            <v>10426</v>
          </cell>
          <cell r="C946">
            <v>1066</v>
          </cell>
          <cell r="E946">
            <v>1000</v>
          </cell>
        </row>
        <row r="947">
          <cell r="A947">
            <v>71365</v>
          </cell>
          <cell r="B947">
            <v>10470</v>
          </cell>
          <cell r="C947">
            <v>1070</v>
          </cell>
          <cell r="E947">
            <v>1000</v>
          </cell>
        </row>
        <row r="948">
          <cell r="A948">
            <v>71370</v>
          </cell>
          <cell r="B948">
            <v>11686</v>
          </cell>
          <cell r="C948">
            <v>1201</v>
          </cell>
          <cell r="E948">
            <v>1000</v>
          </cell>
        </row>
        <row r="949">
          <cell r="A949">
            <v>71375</v>
          </cell>
          <cell r="B949">
            <v>11736</v>
          </cell>
          <cell r="C949">
            <v>1197</v>
          </cell>
          <cell r="E949">
            <v>1000</v>
          </cell>
        </row>
        <row r="950">
          <cell r="A950">
            <v>71380</v>
          </cell>
          <cell r="B950">
            <v>11736</v>
          </cell>
          <cell r="C950">
            <v>1197</v>
          </cell>
          <cell r="E950">
            <v>1000</v>
          </cell>
        </row>
        <row r="951">
          <cell r="A951">
            <v>71385</v>
          </cell>
          <cell r="B951">
            <v>11736</v>
          </cell>
          <cell r="C951">
            <v>1197</v>
          </cell>
          <cell r="E951">
            <v>1000</v>
          </cell>
        </row>
        <row r="952">
          <cell r="A952">
            <v>71390</v>
          </cell>
          <cell r="B952">
            <v>11736</v>
          </cell>
          <cell r="C952">
            <v>1197</v>
          </cell>
          <cell r="E952">
            <v>1000</v>
          </cell>
        </row>
        <row r="953">
          <cell r="A953">
            <v>71395</v>
          </cell>
          <cell r="B953">
            <v>11736</v>
          </cell>
          <cell r="C953">
            <v>1197</v>
          </cell>
          <cell r="E953">
            <v>1000</v>
          </cell>
        </row>
        <row r="954">
          <cell r="A954">
            <v>71420</v>
          </cell>
          <cell r="B954">
            <v>11686</v>
          </cell>
          <cell r="C954">
            <v>1201</v>
          </cell>
          <cell r="E954">
            <v>1000</v>
          </cell>
        </row>
        <row r="955">
          <cell r="A955">
            <v>71500</v>
          </cell>
          <cell r="B955">
            <v>11843</v>
          </cell>
          <cell r="C955">
            <v>1201</v>
          </cell>
          <cell r="E955">
            <v>1000</v>
          </cell>
        </row>
        <row r="956">
          <cell r="A956">
            <v>71510</v>
          </cell>
          <cell r="B956">
            <v>11844</v>
          </cell>
          <cell r="C956">
            <v>1201</v>
          </cell>
          <cell r="E956">
            <v>1000</v>
          </cell>
        </row>
        <row r="957">
          <cell r="A957">
            <v>71615</v>
          </cell>
          <cell r="B957">
            <v>11736</v>
          </cell>
          <cell r="C957">
            <v>1197</v>
          </cell>
          <cell r="E957">
            <v>1000</v>
          </cell>
        </row>
        <row r="958">
          <cell r="A958">
            <v>72100</v>
          </cell>
          <cell r="B958">
            <v>11883</v>
          </cell>
          <cell r="C958">
            <v>1167</v>
          </cell>
          <cell r="E958">
            <v>1000</v>
          </cell>
        </row>
        <row r="959">
          <cell r="A959">
            <v>72310</v>
          </cell>
          <cell r="B959">
            <v>10765</v>
          </cell>
          <cell r="C959">
            <v>1192</v>
          </cell>
          <cell r="E959">
            <v>1000</v>
          </cell>
        </row>
        <row r="960">
          <cell r="A960">
            <v>72335</v>
          </cell>
          <cell r="B960">
            <v>10766</v>
          </cell>
          <cell r="C960">
            <v>1192</v>
          </cell>
          <cell r="E960">
            <v>1000</v>
          </cell>
        </row>
        <row r="961">
          <cell r="A961">
            <v>72351</v>
          </cell>
          <cell r="B961">
            <v>11879</v>
          </cell>
          <cell r="C961">
            <v>1196</v>
          </cell>
          <cell r="E961">
            <v>1000</v>
          </cell>
        </row>
        <row r="962">
          <cell r="A962">
            <v>72352</v>
          </cell>
          <cell r="B962">
            <v>10766</v>
          </cell>
          <cell r="C962">
            <v>1192</v>
          </cell>
          <cell r="E962">
            <v>1000</v>
          </cell>
        </row>
        <row r="963">
          <cell r="A963">
            <v>72353</v>
          </cell>
          <cell r="B963">
            <v>11878</v>
          </cell>
          <cell r="C963">
            <v>1196</v>
          </cell>
          <cell r="E963">
            <v>1000</v>
          </cell>
        </row>
        <row r="964">
          <cell r="A964">
            <v>72380</v>
          </cell>
          <cell r="B964">
            <v>11877</v>
          </cell>
          <cell r="C964">
            <v>1196</v>
          </cell>
          <cell r="E964">
            <v>1000</v>
          </cell>
        </row>
        <row r="965">
          <cell r="A965">
            <v>73130</v>
          </cell>
          <cell r="B965">
            <v>10683</v>
          </cell>
          <cell r="C965">
            <v>1094</v>
          </cell>
          <cell r="E965">
            <v>1000</v>
          </cell>
        </row>
        <row r="966">
          <cell r="A966">
            <v>73140</v>
          </cell>
          <cell r="B966">
            <v>10683</v>
          </cell>
          <cell r="C966">
            <v>1094</v>
          </cell>
          <cell r="E966">
            <v>1000</v>
          </cell>
        </row>
        <row r="967">
          <cell r="A967">
            <v>73141</v>
          </cell>
          <cell r="B967">
            <v>10684</v>
          </cell>
          <cell r="C967">
            <v>1094</v>
          </cell>
          <cell r="E967">
            <v>1000</v>
          </cell>
        </row>
        <row r="968">
          <cell r="A968">
            <v>73142</v>
          </cell>
          <cell r="B968">
            <v>10685</v>
          </cell>
          <cell r="C968">
            <v>1094</v>
          </cell>
          <cell r="E968">
            <v>1000</v>
          </cell>
        </row>
        <row r="969">
          <cell r="A969">
            <v>73143</v>
          </cell>
          <cell r="B969">
            <v>10686</v>
          </cell>
          <cell r="C969">
            <v>1094</v>
          </cell>
          <cell r="E969">
            <v>1000</v>
          </cell>
        </row>
        <row r="970">
          <cell r="A970">
            <v>73144</v>
          </cell>
          <cell r="B970">
            <v>10687</v>
          </cell>
          <cell r="C970">
            <v>1094</v>
          </cell>
          <cell r="E970">
            <v>1000</v>
          </cell>
        </row>
        <row r="971">
          <cell r="A971">
            <v>73145</v>
          </cell>
          <cell r="B971">
            <v>10688</v>
          </cell>
          <cell r="C971">
            <v>1094</v>
          </cell>
          <cell r="E971">
            <v>1000</v>
          </cell>
        </row>
        <row r="972">
          <cell r="A972">
            <v>73146</v>
          </cell>
          <cell r="B972">
            <v>10690</v>
          </cell>
          <cell r="C972">
            <v>1094</v>
          </cell>
          <cell r="E972">
            <v>1000</v>
          </cell>
        </row>
        <row r="973">
          <cell r="A973">
            <v>73147</v>
          </cell>
          <cell r="B973">
            <v>10689</v>
          </cell>
          <cell r="C973">
            <v>1094</v>
          </cell>
          <cell r="E973">
            <v>1000</v>
          </cell>
        </row>
        <row r="974">
          <cell r="A974">
            <v>73148</v>
          </cell>
          <cell r="B974">
            <v>10680</v>
          </cell>
          <cell r="C974">
            <v>1093</v>
          </cell>
          <cell r="E974">
            <v>1000</v>
          </cell>
        </row>
        <row r="975">
          <cell r="A975">
            <v>73149</v>
          </cell>
          <cell r="B975">
            <v>10680</v>
          </cell>
          <cell r="C975">
            <v>1093</v>
          </cell>
          <cell r="E975">
            <v>1000</v>
          </cell>
        </row>
        <row r="976">
          <cell r="A976">
            <v>73209</v>
          </cell>
          <cell r="B976">
            <v>10659</v>
          </cell>
          <cell r="C976">
            <v>1086</v>
          </cell>
          <cell r="E976">
            <v>1000</v>
          </cell>
        </row>
        <row r="977">
          <cell r="A977">
            <v>73210</v>
          </cell>
          <cell r="B977">
            <v>10659</v>
          </cell>
          <cell r="C977">
            <v>1086</v>
          </cell>
          <cell r="E977">
            <v>1000</v>
          </cell>
        </row>
        <row r="978">
          <cell r="A978">
            <v>73211</v>
          </cell>
          <cell r="B978">
            <v>10659</v>
          </cell>
          <cell r="C978">
            <v>1086</v>
          </cell>
          <cell r="E978">
            <v>1000</v>
          </cell>
        </row>
        <row r="979">
          <cell r="A979">
            <v>73215</v>
          </cell>
          <cell r="B979">
            <v>10659</v>
          </cell>
          <cell r="C979">
            <v>1086</v>
          </cell>
          <cell r="E979">
            <v>1000</v>
          </cell>
        </row>
        <row r="980">
          <cell r="A980">
            <v>73218</v>
          </cell>
          <cell r="B980">
            <v>10656</v>
          </cell>
          <cell r="C980">
            <v>1086</v>
          </cell>
          <cell r="E980">
            <v>1000</v>
          </cell>
        </row>
        <row r="981">
          <cell r="A981">
            <v>73219</v>
          </cell>
          <cell r="B981">
            <v>10658</v>
          </cell>
          <cell r="C981">
            <v>1086</v>
          </cell>
          <cell r="E981">
            <v>1000</v>
          </cell>
        </row>
        <row r="982">
          <cell r="A982">
            <v>73220</v>
          </cell>
          <cell r="B982">
            <v>10657</v>
          </cell>
          <cell r="C982">
            <v>1086</v>
          </cell>
          <cell r="E982">
            <v>1000</v>
          </cell>
        </row>
        <row r="983">
          <cell r="A983">
            <v>73301</v>
          </cell>
          <cell r="B983">
            <v>10676</v>
          </cell>
          <cell r="C983">
            <v>1173</v>
          </cell>
          <cell r="E983">
            <v>1000</v>
          </cell>
        </row>
        <row r="984">
          <cell r="A984">
            <v>73302</v>
          </cell>
          <cell r="B984">
            <v>10676</v>
          </cell>
          <cell r="C984">
            <v>1173</v>
          </cell>
          <cell r="E984">
            <v>1000</v>
          </cell>
        </row>
        <row r="985">
          <cell r="A985">
            <v>73309</v>
          </cell>
          <cell r="B985">
            <v>10764</v>
          </cell>
          <cell r="C985">
            <v>1098</v>
          </cell>
          <cell r="E985">
            <v>1000</v>
          </cell>
        </row>
        <row r="986">
          <cell r="A986">
            <v>73310</v>
          </cell>
          <cell r="B986">
            <v>10712</v>
          </cell>
          <cell r="C986">
            <v>1098</v>
          </cell>
          <cell r="E986">
            <v>1000</v>
          </cell>
        </row>
        <row r="987">
          <cell r="A987">
            <v>73311</v>
          </cell>
          <cell r="B987">
            <v>10706</v>
          </cell>
          <cell r="C987">
            <v>1098</v>
          </cell>
          <cell r="E987">
            <v>1000</v>
          </cell>
        </row>
        <row r="988">
          <cell r="A988">
            <v>73312</v>
          </cell>
          <cell r="B988">
            <v>10704</v>
          </cell>
          <cell r="C988">
            <v>1098</v>
          </cell>
          <cell r="E988">
            <v>1000</v>
          </cell>
        </row>
        <row r="989">
          <cell r="A989">
            <v>73313</v>
          </cell>
          <cell r="B989">
            <v>10705</v>
          </cell>
          <cell r="C989">
            <v>1098</v>
          </cell>
          <cell r="E989">
            <v>1000</v>
          </cell>
        </row>
        <row r="990">
          <cell r="A990">
            <v>73314</v>
          </cell>
          <cell r="B990">
            <v>10707</v>
          </cell>
          <cell r="C990">
            <v>1098</v>
          </cell>
          <cell r="E990">
            <v>1000</v>
          </cell>
        </row>
        <row r="991">
          <cell r="A991">
            <v>73315</v>
          </cell>
          <cell r="B991">
            <v>10714</v>
          </cell>
          <cell r="C991">
            <v>1098</v>
          </cell>
          <cell r="E991">
            <v>1000</v>
          </cell>
        </row>
        <row r="992">
          <cell r="A992">
            <v>73316</v>
          </cell>
          <cell r="B992">
            <v>10716</v>
          </cell>
          <cell r="C992">
            <v>1098</v>
          </cell>
          <cell r="E992">
            <v>1000</v>
          </cell>
        </row>
        <row r="993">
          <cell r="A993">
            <v>73317</v>
          </cell>
          <cell r="B993">
            <v>10716</v>
          </cell>
          <cell r="C993">
            <v>1098</v>
          </cell>
          <cell r="E993">
            <v>1000</v>
          </cell>
        </row>
        <row r="994">
          <cell r="A994">
            <v>73318</v>
          </cell>
          <cell r="B994">
            <v>10717</v>
          </cell>
          <cell r="C994">
            <v>1098</v>
          </cell>
          <cell r="E994">
            <v>1000</v>
          </cell>
        </row>
        <row r="995">
          <cell r="A995">
            <v>73319</v>
          </cell>
          <cell r="B995">
            <v>10712</v>
          </cell>
          <cell r="C995">
            <v>1098</v>
          </cell>
          <cell r="E995">
            <v>1000</v>
          </cell>
        </row>
        <row r="996">
          <cell r="A996">
            <v>73330</v>
          </cell>
          <cell r="B996">
            <v>10695</v>
          </cell>
          <cell r="C996">
            <v>1090</v>
          </cell>
          <cell r="E996">
            <v>1000</v>
          </cell>
        </row>
        <row r="997">
          <cell r="A997">
            <v>73331</v>
          </cell>
          <cell r="B997">
            <v>10695</v>
          </cell>
          <cell r="C997">
            <v>1090</v>
          </cell>
          <cell r="E997">
            <v>1000</v>
          </cell>
        </row>
        <row r="998">
          <cell r="A998">
            <v>73332</v>
          </cell>
          <cell r="B998">
            <v>10696</v>
          </cell>
          <cell r="C998">
            <v>1090</v>
          </cell>
          <cell r="E998">
            <v>1000</v>
          </cell>
        </row>
        <row r="999">
          <cell r="A999">
            <v>73333</v>
          </cell>
          <cell r="B999">
            <v>10697</v>
          </cell>
          <cell r="C999">
            <v>1090</v>
          </cell>
          <cell r="E999">
            <v>1000</v>
          </cell>
        </row>
        <row r="1000">
          <cell r="A1000">
            <v>73334</v>
          </cell>
          <cell r="B1000">
            <v>10698</v>
          </cell>
          <cell r="C1000">
            <v>1090</v>
          </cell>
          <cell r="E1000">
            <v>1000</v>
          </cell>
        </row>
        <row r="1001">
          <cell r="A1001">
            <v>73336</v>
          </cell>
          <cell r="B1001">
            <v>10699</v>
          </cell>
          <cell r="C1001">
            <v>1090</v>
          </cell>
          <cell r="E1001">
            <v>1000</v>
          </cell>
        </row>
        <row r="1002">
          <cell r="A1002">
            <v>73401</v>
          </cell>
          <cell r="B1002">
            <v>10718</v>
          </cell>
          <cell r="C1002">
            <v>1170</v>
          </cell>
          <cell r="E1002">
            <v>1000</v>
          </cell>
        </row>
        <row r="1003">
          <cell r="A1003">
            <v>73403</v>
          </cell>
          <cell r="B1003">
            <v>10718</v>
          </cell>
          <cell r="C1003">
            <v>1170</v>
          </cell>
          <cell r="E1003">
            <v>1000</v>
          </cell>
        </row>
        <row r="1004">
          <cell r="A1004">
            <v>73405</v>
          </cell>
          <cell r="B1004">
            <v>10647</v>
          </cell>
          <cell r="C1004">
            <v>1197</v>
          </cell>
          <cell r="E1004">
            <v>1000</v>
          </cell>
        </row>
        <row r="1005">
          <cell r="A1005">
            <v>73406</v>
          </cell>
          <cell r="B1005">
            <v>10647</v>
          </cell>
          <cell r="C1005">
            <v>1197</v>
          </cell>
          <cell r="E1005">
            <v>1000</v>
          </cell>
        </row>
        <row r="1006">
          <cell r="A1006">
            <v>73411</v>
          </cell>
          <cell r="B1006">
            <v>11928</v>
          </cell>
          <cell r="C1006">
            <v>1170</v>
          </cell>
          <cell r="E1006">
            <v>1000</v>
          </cell>
        </row>
        <row r="1007">
          <cell r="A1007">
            <v>73421</v>
          </cell>
          <cell r="B1007">
            <v>11928</v>
          </cell>
          <cell r="C1007">
            <v>1170</v>
          </cell>
          <cell r="E1007">
            <v>1000</v>
          </cell>
        </row>
        <row r="1008">
          <cell r="A1008">
            <v>73425</v>
          </cell>
          <cell r="B1008">
            <v>11928</v>
          </cell>
          <cell r="C1008">
            <v>1170</v>
          </cell>
          <cell r="E1008">
            <v>1000</v>
          </cell>
        </row>
        <row r="1009">
          <cell r="A1009">
            <v>73430</v>
          </cell>
          <cell r="B1009">
            <v>11928</v>
          </cell>
          <cell r="C1009">
            <v>1170</v>
          </cell>
          <cell r="E1009">
            <v>1000</v>
          </cell>
        </row>
        <row r="1010">
          <cell r="A1010">
            <v>73435</v>
          </cell>
          <cell r="B1010">
            <v>11928</v>
          </cell>
          <cell r="C1010">
            <v>1170</v>
          </cell>
          <cell r="E1010">
            <v>1000</v>
          </cell>
        </row>
        <row r="1011">
          <cell r="A1011">
            <v>73439</v>
          </cell>
          <cell r="B1011">
            <v>10724</v>
          </cell>
          <cell r="C1011">
            <v>1170</v>
          </cell>
          <cell r="E1011">
            <v>1000</v>
          </cell>
        </row>
        <row r="1012">
          <cell r="A1012">
            <v>73440</v>
          </cell>
          <cell r="B1012">
            <v>10725</v>
          </cell>
          <cell r="C1012">
            <v>1170</v>
          </cell>
          <cell r="E1012">
            <v>1000</v>
          </cell>
        </row>
        <row r="1013">
          <cell r="A1013">
            <v>73441</v>
          </cell>
          <cell r="B1013">
            <v>10724</v>
          </cell>
          <cell r="C1013">
            <v>1170</v>
          </cell>
          <cell r="E1013">
            <v>1000</v>
          </cell>
        </row>
        <row r="1014">
          <cell r="A1014">
            <v>73444</v>
          </cell>
          <cell r="B1014">
            <v>10728</v>
          </cell>
          <cell r="C1014">
            <v>1170</v>
          </cell>
          <cell r="E1014">
            <v>1000</v>
          </cell>
        </row>
        <row r="1015">
          <cell r="A1015">
            <v>73445</v>
          </cell>
          <cell r="B1015">
            <v>10728</v>
          </cell>
          <cell r="C1015">
            <v>1170</v>
          </cell>
          <cell r="E1015">
            <v>1000</v>
          </cell>
        </row>
        <row r="1016">
          <cell r="A1016">
            <v>73446</v>
          </cell>
          <cell r="B1016">
            <v>10729</v>
          </cell>
          <cell r="C1016">
            <v>1170</v>
          </cell>
          <cell r="E1016">
            <v>1000</v>
          </cell>
        </row>
        <row r="1017">
          <cell r="A1017">
            <v>73447</v>
          </cell>
          <cell r="B1017">
            <v>10730</v>
          </cell>
          <cell r="C1017">
            <v>1170</v>
          </cell>
          <cell r="E1017">
            <v>1000</v>
          </cell>
        </row>
        <row r="1018">
          <cell r="A1018">
            <v>73448</v>
          </cell>
          <cell r="B1018">
            <v>10731</v>
          </cell>
          <cell r="C1018">
            <v>1170</v>
          </cell>
          <cell r="E1018">
            <v>1000</v>
          </cell>
        </row>
        <row r="1019">
          <cell r="A1019">
            <v>73449</v>
          </cell>
          <cell r="B1019">
            <v>10726</v>
          </cell>
          <cell r="C1019">
            <v>1170</v>
          </cell>
          <cell r="E1019">
            <v>1000</v>
          </cell>
        </row>
        <row r="1020">
          <cell r="A1020">
            <v>73450</v>
          </cell>
          <cell r="B1020">
            <v>10726</v>
          </cell>
          <cell r="C1020">
            <v>1170</v>
          </cell>
          <cell r="E1020">
            <v>1000</v>
          </cell>
        </row>
        <row r="1021">
          <cell r="A1021">
            <v>73451</v>
          </cell>
          <cell r="B1021">
            <v>10727</v>
          </cell>
          <cell r="C1021">
            <v>1170</v>
          </cell>
          <cell r="E1021">
            <v>1000</v>
          </cell>
        </row>
        <row r="1022">
          <cell r="A1022">
            <v>73455</v>
          </cell>
          <cell r="B1022">
            <v>10723</v>
          </cell>
          <cell r="C1022">
            <v>1170</v>
          </cell>
          <cell r="E1022">
            <v>1000</v>
          </cell>
        </row>
        <row r="1023">
          <cell r="A1023">
            <v>73459</v>
          </cell>
          <cell r="B1023">
            <v>10732</v>
          </cell>
          <cell r="C1023">
            <v>1170</v>
          </cell>
          <cell r="E1023">
            <v>1000</v>
          </cell>
        </row>
        <row r="1024">
          <cell r="A1024">
            <v>73460</v>
          </cell>
          <cell r="B1024">
            <v>10733</v>
          </cell>
          <cell r="C1024">
            <v>1170</v>
          </cell>
          <cell r="E1024">
            <v>1000</v>
          </cell>
        </row>
        <row r="1025">
          <cell r="A1025">
            <v>73461</v>
          </cell>
          <cell r="B1025">
            <v>10734</v>
          </cell>
          <cell r="C1025">
            <v>1170</v>
          </cell>
          <cell r="E1025">
            <v>1000</v>
          </cell>
        </row>
        <row r="1026">
          <cell r="A1026">
            <v>73462</v>
          </cell>
          <cell r="B1026">
            <v>10735</v>
          </cell>
          <cell r="C1026">
            <v>1170</v>
          </cell>
          <cell r="E1026">
            <v>1000</v>
          </cell>
        </row>
        <row r="1027">
          <cell r="A1027">
            <v>73465</v>
          </cell>
          <cell r="B1027">
            <v>10732</v>
          </cell>
          <cell r="C1027">
            <v>1170</v>
          </cell>
          <cell r="E1027">
            <v>1000</v>
          </cell>
        </row>
        <row r="1028">
          <cell r="A1028">
            <v>73501</v>
          </cell>
          <cell r="B1028">
            <v>10736</v>
          </cell>
          <cell r="C1028">
            <v>1170</v>
          </cell>
          <cell r="E1028">
            <v>1000</v>
          </cell>
        </row>
        <row r="1029">
          <cell r="A1029">
            <v>73511</v>
          </cell>
          <cell r="B1029">
            <v>10742</v>
          </cell>
          <cell r="C1029">
            <v>1170</v>
          </cell>
          <cell r="E1029">
            <v>1000</v>
          </cell>
        </row>
        <row r="1030">
          <cell r="A1030">
            <v>73512</v>
          </cell>
          <cell r="B1030">
            <v>10736</v>
          </cell>
          <cell r="C1030">
            <v>1170</v>
          </cell>
          <cell r="E1030">
            <v>1000</v>
          </cell>
        </row>
        <row r="1031">
          <cell r="A1031">
            <v>73515</v>
          </cell>
          <cell r="B1031">
            <v>10736</v>
          </cell>
          <cell r="C1031">
            <v>1170</v>
          </cell>
          <cell r="E1031">
            <v>1000</v>
          </cell>
        </row>
        <row r="1032">
          <cell r="A1032">
            <v>73520</v>
          </cell>
          <cell r="B1032">
            <v>10736</v>
          </cell>
          <cell r="C1032">
            <v>1170</v>
          </cell>
          <cell r="E1032">
            <v>1000</v>
          </cell>
        </row>
        <row r="1033">
          <cell r="A1033">
            <v>73525</v>
          </cell>
          <cell r="B1033">
            <v>10736</v>
          </cell>
          <cell r="C1033">
            <v>1170</v>
          </cell>
          <cell r="E1033">
            <v>1000</v>
          </cell>
        </row>
        <row r="1034">
          <cell r="A1034">
            <v>73530</v>
          </cell>
          <cell r="B1034">
            <v>10741</v>
          </cell>
          <cell r="C1034">
            <v>1170</v>
          </cell>
          <cell r="E1034">
            <v>1000</v>
          </cell>
        </row>
        <row r="1035">
          <cell r="A1035">
            <v>73534</v>
          </cell>
          <cell r="B1035">
            <v>10742</v>
          </cell>
          <cell r="C1035">
            <v>1170</v>
          </cell>
          <cell r="E1035">
            <v>1000</v>
          </cell>
        </row>
        <row r="1036">
          <cell r="A1036">
            <v>73535</v>
          </cell>
          <cell r="B1036">
            <v>10742</v>
          </cell>
          <cell r="C1036">
            <v>1170</v>
          </cell>
          <cell r="E1036">
            <v>1000</v>
          </cell>
        </row>
        <row r="1037">
          <cell r="A1037">
            <v>73536</v>
          </cell>
          <cell r="B1037">
            <v>10743</v>
          </cell>
          <cell r="C1037">
            <v>1170</v>
          </cell>
          <cell r="E1037">
            <v>1000</v>
          </cell>
        </row>
        <row r="1038">
          <cell r="A1038">
            <v>73537</v>
          </cell>
          <cell r="B1038">
            <v>10744</v>
          </cell>
          <cell r="C1038">
            <v>1170</v>
          </cell>
          <cell r="E1038">
            <v>1000</v>
          </cell>
        </row>
        <row r="1039">
          <cell r="A1039">
            <v>73539</v>
          </cell>
          <cell r="B1039">
            <v>10745</v>
          </cell>
          <cell r="C1039">
            <v>1170</v>
          </cell>
          <cell r="E1039">
            <v>1000</v>
          </cell>
        </row>
        <row r="1040">
          <cell r="A1040">
            <v>73540</v>
          </cell>
          <cell r="B1040">
            <v>10745</v>
          </cell>
          <cell r="C1040">
            <v>1170</v>
          </cell>
          <cell r="E1040">
            <v>1000</v>
          </cell>
        </row>
        <row r="1041">
          <cell r="A1041">
            <v>73541</v>
          </cell>
          <cell r="B1041">
            <v>10746</v>
          </cell>
          <cell r="C1041">
            <v>1170</v>
          </cell>
          <cell r="E1041">
            <v>1000</v>
          </cell>
        </row>
        <row r="1042">
          <cell r="A1042">
            <v>73544</v>
          </cell>
          <cell r="B1042">
            <v>10747</v>
          </cell>
          <cell r="C1042">
            <v>1170</v>
          </cell>
          <cell r="E1042">
            <v>1000</v>
          </cell>
        </row>
        <row r="1043">
          <cell r="A1043">
            <v>73545</v>
          </cell>
          <cell r="B1043">
            <v>10747</v>
          </cell>
          <cell r="C1043">
            <v>1170</v>
          </cell>
          <cell r="E1043">
            <v>1000</v>
          </cell>
        </row>
        <row r="1044">
          <cell r="A1044">
            <v>73546</v>
          </cell>
          <cell r="B1044">
            <v>10748</v>
          </cell>
          <cell r="C1044">
            <v>1170</v>
          </cell>
          <cell r="E1044">
            <v>1000</v>
          </cell>
        </row>
        <row r="1045">
          <cell r="A1045">
            <v>73550</v>
          </cell>
          <cell r="B1045">
            <v>11606</v>
          </cell>
          <cell r="C1045">
            <v>1170</v>
          </cell>
          <cell r="E1045">
            <v>1000</v>
          </cell>
        </row>
        <row r="1046">
          <cell r="A1046">
            <v>73610</v>
          </cell>
          <cell r="B1046">
            <v>11876</v>
          </cell>
          <cell r="C1046">
            <v>1196</v>
          </cell>
          <cell r="E1046">
            <v>1000</v>
          </cell>
        </row>
        <row r="1047">
          <cell r="A1047">
            <v>73619</v>
          </cell>
          <cell r="B1047">
            <v>10768</v>
          </cell>
          <cell r="C1047">
            <v>1192</v>
          </cell>
          <cell r="E1047">
            <v>1000</v>
          </cell>
        </row>
        <row r="1048">
          <cell r="A1048">
            <v>73630</v>
          </cell>
          <cell r="B1048">
            <v>11870</v>
          </cell>
          <cell r="C1048">
            <v>1030</v>
          </cell>
          <cell r="E1048">
            <v>1000</v>
          </cell>
        </row>
        <row r="1049">
          <cell r="A1049">
            <v>73701</v>
          </cell>
          <cell r="B1049">
            <v>10647</v>
          </cell>
          <cell r="C1049">
            <v>1197</v>
          </cell>
          <cell r="E1049">
            <v>1000</v>
          </cell>
        </row>
        <row r="1050">
          <cell r="A1050">
            <v>73705</v>
          </cell>
          <cell r="B1050">
            <v>10647</v>
          </cell>
          <cell r="C1050">
            <v>1197</v>
          </cell>
          <cell r="E1050">
            <v>1000</v>
          </cell>
        </row>
        <row r="1051">
          <cell r="A1051">
            <v>73711</v>
          </cell>
          <cell r="B1051">
            <v>10648</v>
          </cell>
          <cell r="C1051">
            <v>1197</v>
          </cell>
          <cell r="E1051">
            <v>1000</v>
          </cell>
        </row>
        <row r="1052">
          <cell r="A1052">
            <v>73713</v>
          </cell>
          <cell r="B1052">
            <v>10648</v>
          </cell>
          <cell r="C1052">
            <v>1197</v>
          </cell>
          <cell r="E1052">
            <v>1000</v>
          </cell>
        </row>
        <row r="1053">
          <cell r="A1053">
            <v>73721</v>
          </cell>
          <cell r="B1053">
            <v>10660</v>
          </cell>
          <cell r="C1053">
            <v>1194</v>
          </cell>
          <cell r="E1053">
            <v>1000</v>
          </cell>
        </row>
        <row r="1054">
          <cell r="A1054">
            <v>73723</v>
          </cell>
          <cell r="B1054">
            <v>10660</v>
          </cell>
          <cell r="C1054">
            <v>1194</v>
          </cell>
          <cell r="E1054">
            <v>1000</v>
          </cell>
        </row>
        <row r="1055">
          <cell r="A1055">
            <v>73730</v>
          </cell>
          <cell r="B1055">
            <v>10663</v>
          </cell>
          <cell r="C1055">
            <v>1194</v>
          </cell>
          <cell r="E1055">
            <v>1000</v>
          </cell>
        </row>
        <row r="1056">
          <cell r="A1056">
            <v>73733</v>
          </cell>
          <cell r="B1056">
            <v>10663</v>
          </cell>
          <cell r="C1056">
            <v>1194</v>
          </cell>
          <cell r="E1056">
            <v>1000</v>
          </cell>
        </row>
        <row r="1057">
          <cell r="A1057">
            <v>73734</v>
          </cell>
          <cell r="B1057">
            <v>10664</v>
          </cell>
          <cell r="C1057">
            <v>1194</v>
          </cell>
          <cell r="E1057">
            <v>1000</v>
          </cell>
        </row>
        <row r="1058">
          <cell r="A1058">
            <v>73743</v>
          </cell>
          <cell r="B1058">
            <v>10670</v>
          </cell>
          <cell r="C1058">
            <v>1194</v>
          </cell>
          <cell r="E1058">
            <v>1000</v>
          </cell>
        </row>
        <row r="1059">
          <cell r="A1059">
            <v>73747</v>
          </cell>
          <cell r="B1059">
            <v>10665</v>
          </cell>
          <cell r="C1059">
            <v>1194</v>
          </cell>
          <cell r="E1059">
            <v>1000</v>
          </cell>
        </row>
        <row r="1060">
          <cell r="A1060">
            <v>73750</v>
          </cell>
          <cell r="B1060">
            <v>10666</v>
          </cell>
          <cell r="C1060">
            <v>1194</v>
          </cell>
          <cell r="E1060">
            <v>1000</v>
          </cell>
        </row>
        <row r="1061">
          <cell r="A1061">
            <v>73760</v>
          </cell>
          <cell r="B1061">
            <v>10671</v>
          </cell>
          <cell r="C1061">
            <v>1194</v>
          </cell>
          <cell r="E1061">
            <v>1000</v>
          </cell>
        </row>
        <row r="1062">
          <cell r="A1062">
            <v>73764</v>
          </cell>
          <cell r="B1062">
            <v>10671</v>
          </cell>
          <cell r="C1062">
            <v>1194</v>
          </cell>
          <cell r="E1062">
            <v>1000</v>
          </cell>
        </row>
        <row r="1063">
          <cell r="A1063">
            <v>73766</v>
          </cell>
          <cell r="B1063">
            <v>10671</v>
          </cell>
          <cell r="C1063">
            <v>1194</v>
          </cell>
          <cell r="E1063">
            <v>1000</v>
          </cell>
        </row>
        <row r="1064">
          <cell r="A1064">
            <v>73770</v>
          </cell>
          <cell r="B1064">
            <v>10675</v>
          </cell>
          <cell r="C1064">
            <v>1194</v>
          </cell>
          <cell r="E1064">
            <v>1000</v>
          </cell>
        </row>
        <row r="1065">
          <cell r="A1065">
            <v>73777</v>
          </cell>
          <cell r="B1065">
            <v>10647</v>
          </cell>
          <cell r="C1065">
            <v>1197</v>
          </cell>
          <cell r="E1065">
            <v>1000</v>
          </cell>
        </row>
        <row r="1066">
          <cell r="A1066">
            <v>73780</v>
          </cell>
          <cell r="B1066">
            <v>10648</v>
          </cell>
          <cell r="C1066">
            <v>1197</v>
          </cell>
          <cell r="E1066">
            <v>1000</v>
          </cell>
        </row>
        <row r="1067">
          <cell r="A1067">
            <v>73785</v>
          </cell>
          <cell r="B1067">
            <v>10648</v>
          </cell>
          <cell r="C1067">
            <v>1197</v>
          </cell>
          <cell r="E1067">
            <v>1000</v>
          </cell>
        </row>
        <row r="1068">
          <cell r="A1068">
            <v>73786</v>
          </cell>
          <cell r="B1068">
            <v>10648</v>
          </cell>
          <cell r="C1068">
            <v>1197</v>
          </cell>
          <cell r="E1068">
            <v>1000</v>
          </cell>
        </row>
        <row r="1069">
          <cell r="A1069">
            <v>73795</v>
          </cell>
          <cell r="B1069">
            <v>10648</v>
          </cell>
          <cell r="C1069">
            <v>1197</v>
          </cell>
          <cell r="E1069">
            <v>1000</v>
          </cell>
        </row>
        <row r="1070">
          <cell r="A1070">
            <v>73797</v>
          </cell>
          <cell r="B1070">
            <v>10647</v>
          </cell>
          <cell r="C1070">
            <v>1197</v>
          </cell>
          <cell r="E1070">
            <v>1000</v>
          </cell>
        </row>
        <row r="1071">
          <cell r="A1071">
            <v>74001</v>
          </cell>
          <cell r="B1071">
            <v>10192</v>
          </cell>
          <cell r="C1071">
            <v>1197</v>
          </cell>
          <cell r="E1071">
            <v>1000</v>
          </cell>
        </row>
        <row r="1072">
          <cell r="A1072">
            <v>74101</v>
          </cell>
          <cell r="B1072">
            <v>10610</v>
          </cell>
          <cell r="C1072">
            <v>1205</v>
          </cell>
          <cell r="E1072">
            <v>1000</v>
          </cell>
        </row>
        <row r="1073">
          <cell r="A1073">
            <v>74201</v>
          </cell>
          <cell r="B1073">
            <v>10301</v>
          </cell>
          <cell r="C1073">
            <v>1063</v>
          </cell>
          <cell r="E1073">
            <v>1000</v>
          </cell>
        </row>
        <row r="1074">
          <cell r="A1074">
            <v>74210</v>
          </cell>
          <cell r="B1074">
            <v>10307</v>
          </cell>
          <cell r="C1074">
            <v>1063</v>
          </cell>
          <cell r="E1074">
            <v>1000</v>
          </cell>
        </row>
        <row r="1075">
          <cell r="A1075">
            <v>74220</v>
          </cell>
          <cell r="B1075">
            <v>10304</v>
          </cell>
          <cell r="C1075">
            <v>1063</v>
          </cell>
          <cell r="E1075">
            <v>1000</v>
          </cell>
        </row>
        <row r="1076">
          <cell r="A1076">
            <v>74230</v>
          </cell>
          <cell r="B1076">
            <v>10307</v>
          </cell>
          <cell r="C1076">
            <v>1063</v>
          </cell>
          <cell r="E1076">
            <v>1000</v>
          </cell>
        </row>
        <row r="1077">
          <cell r="A1077">
            <v>74240</v>
          </cell>
          <cell r="B1077">
            <v>10301</v>
          </cell>
          <cell r="C1077">
            <v>1063</v>
          </cell>
          <cell r="E1077">
            <v>1000</v>
          </cell>
        </row>
        <row r="1078">
          <cell r="A1078">
            <v>74250</v>
          </cell>
          <cell r="B1078">
            <v>10301</v>
          </cell>
          <cell r="C1078">
            <v>1063</v>
          </cell>
          <cell r="E1078">
            <v>1000</v>
          </cell>
        </row>
        <row r="1079">
          <cell r="A1079">
            <v>74405</v>
          </cell>
          <cell r="B1079">
            <v>10331</v>
          </cell>
          <cell r="C1079">
            <v>1082</v>
          </cell>
          <cell r="E1079">
            <v>1000</v>
          </cell>
        </row>
        <row r="1080">
          <cell r="A1080">
            <v>74410</v>
          </cell>
          <cell r="B1080">
            <v>10337</v>
          </cell>
          <cell r="C1080">
            <v>1082</v>
          </cell>
          <cell r="E1080">
            <v>1000</v>
          </cell>
        </row>
        <row r="1081">
          <cell r="A1081">
            <v>74411</v>
          </cell>
          <cell r="B1081">
            <v>10337</v>
          </cell>
          <cell r="C1081">
            <v>1082</v>
          </cell>
          <cell r="E1081">
            <v>1000</v>
          </cell>
        </row>
        <row r="1082">
          <cell r="A1082">
            <v>74412</v>
          </cell>
          <cell r="B1082">
            <v>10337</v>
          </cell>
          <cell r="C1082">
            <v>1082</v>
          </cell>
          <cell r="E1082">
            <v>1000</v>
          </cell>
        </row>
        <row r="1083">
          <cell r="A1083">
            <v>74413</v>
          </cell>
          <cell r="B1083">
            <v>10337</v>
          </cell>
          <cell r="C1083">
            <v>1082</v>
          </cell>
          <cell r="E1083">
            <v>1000</v>
          </cell>
        </row>
        <row r="1084">
          <cell r="A1084">
            <v>74414</v>
          </cell>
          <cell r="B1084">
            <v>10337</v>
          </cell>
          <cell r="C1084">
            <v>1082</v>
          </cell>
          <cell r="E1084">
            <v>1000</v>
          </cell>
        </row>
        <row r="1085">
          <cell r="A1085">
            <v>74421</v>
          </cell>
          <cell r="B1085">
            <v>10334</v>
          </cell>
          <cell r="C1085">
            <v>1082</v>
          </cell>
          <cell r="E1085">
            <v>1000</v>
          </cell>
        </row>
        <row r="1086">
          <cell r="A1086">
            <v>74422</v>
          </cell>
          <cell r="B1086">
            <v>10334</v>
          </cell>
          <cell r="C1086">
            <v>1082</v>
          </cell>
          <cell r="E1086">
            <v>1000</v>
          </cell>
        </row>
        <row r="1087">
          <cell r="A1087">
            <v>74423</v>
          </cell>
          <cell r="B1087">
            <v>16334</v>
          </cell>
          <cell r="C1087">
            <v>1082</v>
          </cell>
          <cell r="E1087">
            <v>1000</v>
          </cell>
        </row>
        <row r="1088">
          <cell r="A1088">
            <v>74424</v>
          </cell>
          <cell r="B1088">
            <v>10334</v>
          </cell>
          <cell r="C1088">
            <v>1082</v>
          </cell>
          <cell r="E1088">
            <v>1000</v>
          </cell>
        </row>
        <row r="1089">
          <cell r="A1089">
            <v>74425</v>
          </cell>
          <cell r="B1089">
            <v>10334</v>
          </cell>
          <cell r="C1089">
            <v>1082</v>
          </cell>
          <cell r="E1089">
            <v>1000</v>
          </cell>
        </row>
        <row r="1090">
          <cell r="A1090">
            <v>74426</v>
          </cell>
          <cell r="B1090">
            <v>10334</v>
          </cell>
          <cell r="C1090">
            <v>1082</v>
          </cell>
          <cell r="E1090">
            <v>1000</v>
          </cell>
        </row>
        <row r="1091">
          <cell r="A1091">
            <v>74430</v>
          </cell>
          <cell r="B1091">
            <v>10337</v>
          </cell>
          <cell r="C1091">
            <v>1082</v>
          </cell>
          <cell r="E1091">
            <v>1000</v>
          </cell>
        </row>
        <row r="1092">
          <cell r="A1092">
            <v>74441</v>
          </cell>
          <cell r="B1092">
            <v>10331</v>
          </cell>
          <cell r="C1092">
            <v>1082</v>
          </cell>
          <cell r="E1092">
            <v>1000</v>
          </cell>
        </row>
        <row r="1093">
          <cell r="A1093">
            <v>74442</v>
          </cell>
          <cell r="B1093">
            <v>10331</v>
          </cell>
          <cell r="C1093">
            <v>1082</v>
          </cell>
          <cell r="E1093">
            <v>1000</v>
          </cell>
        </row>
        <row r="1094">
          <cell r="A1094">
            <v>74443</v>
          </cell>
          <cell r="B1094">
            <v>10331</v>
          </cell>
          <cell r="C1094">
            <v>1082</v>
          </cell>
          <cell r="E1094">
            <v>1000</v>
          </cell>
        </row>
        <row r="1095">
          <cell r="A1095">
            <v>74444</v>
          </cell>
          <cell r="B1095">
            <v>10331</v>
          </cell>
          <cell r="C1095">
            <v>1082</v>
          </cell>
          <cell r="E1095">
            <v>1000</v>
          </cell>
        </row>
        <row r="1096">
          <cell r="A1096">
            <v>74445</v>
          </cell>
          <cell r="B1096">
            <v>10331</v>
          </cell>
          <cell r="C1096">
            <v>1082</v>
          </cell>
          <cell r="E1096">
            <v>1000</v>
          </cell>
        </row>
        <row r="1097">
          <cell r="A1097">
            <v>74600</v>
          </cell>
          <cell r="B1097">
            <v>10621</v>
          </cell>
          <cell r="C1097">
            <v>1182</v>
          </cell>
          <cell r="E1097">
            <v>1000</v>
          </cell>
        </row>
        <row r="1098">
          <cell r="A1098">
            <v>74610</v>
          </cell>
          <cell r="B1098">
            <v>10629</v>
          </cell>
          <cell r="C1098">
            <v>1103</v>
          </cell>
          <cell r="E1098">
            <v>1000</v>
          </cell>
        </row>
        <row r="1099">
          <cell r="A1099">
            <v>74620</v>
          </cell>
          <cell r="B1099">
            <v>10625</v>
          </cell>
          <cell r="C1099">
            <v>1101</v>
          </cell>
          <cell r="E1099">
            <v>1000</v>
          </cell>
        </row>
        <row r="1100">
          <cell r="A1100">
            <v>74627</v>
          </cell>
          <cell r="B1100">
            <v>11637</v>
          </cell>
          <cell r="C1100">
            <v>1198</v>
          </cell>
          <cell r="E1100">
            <v>1000</v>
          </cell>
        </row>
        <row r="1101">
          <cell r="A1101">
            <v>74630</v>
          </cell>
          <cell r="B1101">
            <v>10633</v>
          </cell>
          <cell r="C1101">
            <v>1102</v>
          </cell>
          <cell r="E1101">
            <v>1000</v>
          </cell>
        </row>
        <row r="1102">
          <cell r="A1102">
            <v>74635</v>
          </cell>
          <cell r="B1102">
            <v>10645</v>
          </cell>
          <cell r="C1102">
            <v>1104</v>
          </cell>
          <cell r="E1102">
            <v>1000</v>
          </cell>
        </row>
        <row r="1103">
          <cell r="A1103">
            <v>74650</v>
          </cell>
          <cell r="B1103">
            <v>10646</v>
          </cell>
          <cell r="C1103">
            <v>1203</v>
          </cell>
          <cell r="E1103">
            <v>1000</v>
          </cell>
        </row>
        <row r="1104">
          <cell r="A1104">
            <v>74705</v>
          </cell>
          <cell r="B1104">
            <v>10361</v>
          </cell>
          <cell r="C1104">
            <v>1073</v>
          </cell>
          <cell r="E1104">
            <v>1000</v>
          </cell>
        </row>
        <row r="1105">
          <cell r="A1105">
            <v>74710</v>
          </cell>
          <cell r="B1105">
            <v>10367</v>
          </cell>
          <cell r="C1105">
            <v>1073</v>
          </cell>
          <cell r="E1105">
            <v>1000</v>
          </cell>
        </row>
        <row r="1106">
          <cell r="A1106">
            <v>74721</v>
          </cell>
          <cell r="B1106">
            <v>10364</v>
          </cell>
          <cell r="C1106">
            <v>1073</v>
          </cell>
          <cell r="E1106">
            <v>1000</v>
          </cell>
        </row>
        <row r="1107">
          <cell r="A1107">
            <v>74723</v>
          </cell>
          <cell r="B1107">
            <v>10367</v>
          </cell>
          <cell r="C1107">
            <v>1073</v>
          </cell>
          <cell r="E1107">
            <v>1000</v>
          </cell>
        </row>
        <row r="1108">
          <cell r="A1108">
            <v>74731</v>
          </cell>
          <cell r="B1108">
            <v>10367</v>
          </cell>
          <cell r="C1108">
            <v>1073</v>
          </cell>
          <cell r="E1108">
            <v>1000</v>
          </cell>
        </row>
        <row r="1109">
          <cell r="A1109">
            <v>74733</v>
          </cell>
          <cell r="B1109">
            <v>10367</v>
          </cell>
          <cell r="C1109">
            <v>1073</v>
          </cell>
          <cell r="E1109">
            <v>1000</v>
          </cell>
        </row>
        <row r="1110">
          <cell r="A1110">
            <v>74737</v>
          </cell>
          <cell r="B1110">
            <v>10367</v>
          </cell>
          <cell r="C1110">
            <v>1073</v>
          </cell>
          <cell r="E1110">
            <v>1000</v>
          </cell>
        </row>
        <row r="1111">
          <cell r="A1111">
            <v>74741</v>
          </cell>
          <cell r="B1111">
            <v>10361</v>
          </cell>
          <cell r="C1111">
            <v>1073</v>
          </cell>
          <cell r="E1111">
            <v>1000</v>
          </cell>
        </row>
        <row r="1112">
          <cell r="A1112">
            <v>74742</v>
          </cell>
          <cell r="B1112">
            <v>10361</v>
          </cell>
          <cell r="C1112">
            <v>1073</v>
          </cell>
          <cell r="E1112">
            <v>1000</v>
          </cell>
        </row>
        <row r="1113">
          <cell r="A1113">
            <v>74743</v>
          </cell>
          <cell r="B1113">
            <v>10361</v>
          </cell>
          <cell r="C1113">
            <v>1073</v>
          </cell>
          <cell r="E1113">
            <v>1000</v>
          </cell>
        </row>
        <row r="1114">
          <cell r="A1114">
            <v>74744</v>
          </cell>
          <cell r="B1114">
            <v>10361</v>
          </cell>
          <cell r="C1114">
            <v>1073</v>
          </cell>
          <cell r="E1114">
            <v>1000</v>
          </cell>
        </row>
        <row r="1115">
          <cell r="A1115">
            <v>74745</v>
          </cell>
          <cell r="B1115">
            <v>10361</v>
          </cell>
          <cell r="C1115">
            <v>1073</v>
          </cell>
          <cell r="E1115">
            <v>1000</v>
          </cell>
        </row>
        <row r="1116">
          <cell r="A1116">
            <v>74746</v>
          </cell>
          <cell r="B1116">
            <v>10361</v>
          </cell>
          <cell r="C1116">
            <v>1073</v>
          </cell>
          <cell r="E1116">
            <v>1000</v>
          </cell>
        </row>
        <row r="1117">
          <cell r="A1117">
            <v>74801</v>
          </cell>
          <cell r="B1117">
            <v>10565</v>
          </cell>
          <cell r="C1117">
            <v>1080</v>
          </cell>
          <cell r="E1117">
            <v>1000</v>
          </cell>
        </row>
        <row r="1118">
          <cell r="A1118">
            <v>74810</v>
          </cell>
          <cell r="B1118">
            <v>10570</v>
          </cell>
          <cell r="C1118">
            <v>1080</v>
          </cell>
          <cell r="E1118">
            <v>1000</v>
          </cell>
        </row>
        <row r="1119">
          <cell r="A1119">
            <v>74820</v>
          </cell>
          <cell r="B1119">
            <v>10568</v>
          </cell>
          <cell r="C1119">
            <v>1080</v>
          </cell>
          <cell r="E1119">
            <v>1000</v>
          </cell>
        </row>
        <row r="1120">
          <cell r="A1120">
            <v>74830</v>
          </cell>
          <cell r="B1120">
            <v>10570</v>
          </cell>
          <cell r="C1120">
            <v>1080</v>
          </cell>
          <cell r="E1120">
            <v>1000</v>
          </cell>
        </row>
        <row r="1121">
          <cell r="A1121">
            <v>74835</v>
          </cell>
          <cell r="B1121">
            <v>10568</v>
          </cell>
          <cell r="C1121">
            <v>1080</v>
          </cell>
          <cell r="E1121">
            <v>1000</v>
          </cell>
        </row>
        <row r="1122">
          <cell r="A1122">
            <v>74840</v>
          </cell>
          <cell r="B1122">
            <v>10565</v>
          </cell>
          <cell r="C1122">
            <v>1080</v>
          </cell>
          <cell r="E1122">
            <v>1000</v>
          </cell>
        </row>
        <row r="1123">
          <cell r="A1123">
            <v>75001</v>
          </cell>
          <cell r="B1123">
            <v>10412</v>
          </cell>
          <cell r="C1123">
            <v>1066</v>
          </cell>
          <cell r="E1123">
            <v>1000</v>
          </cell>
        </row>
        <row r="1124">
          <cell r="A1124">
            <v>75010</v>
          </cell>
          <cell r="B1124">
            <v>10420</v>
          </cell>
          <cell r="C1124">
            <v>1066</v>
          </cell>
          <cell r="E1124">
            <v>1000</v>
          </cell>
        </row>
        <row r="1125">
          <cell r="A1125">
            <v>75020</v>
          </cell>
          <cell r="B1125">
            <v>10415</v>
          </cell>
          <cell r="C1125">
            <v>1066</v>
          </cell>
          <cell r="E1125">
            <v>1000</v>
          </cell>
        </row>
        <row r="1126">
          <cell r="A1126">
            <v>75030</v>
          </cell>
          <cell r="B1126">
            <v>10420</v>
          </cell>
          <cell r="C1126">
            <v>1066</v>
          </cell>
          <cell r="E1126">
            <v>1000</v>
          </cell>
        </row>
        <row r="1127">
          <cell r="A1127">
            <v>75031</v>
          </cell>
          <cell r="B1127">
            <v>10420</v>
          </cell>
          <cell r="C1127">
            <v>1066</v>
          </cell>
          <cell r="E1127">
            <v>1000</v>
          </cell>
        </row>
        <row r="1128">
          <cell r="A1128">
            <v>75035</v>
          </cell>
          <cell r="B1128">
            <v>10415</v>
          </cell>
          <cell r="C1128">
            <v>1066</v>
          </cell>
          <cell r="E1128">
            <v>1000</v>
          </cell>
        </row>
        <row r="1129">
          <cell r="A1129">
            <v>75040</v>
          </cell>
          <cell r="B1129">
            <v>10412</v>
          </cell>
          <cell r="C1129">
            <v>1066</v>
          </cell>
          <cell r="E1129">
            <v>1000</v>
          </cell>
        </row>
        <row r="1130">
          <cell r="A1130">
            <v>75080</v>
          </cell>
          <cell r="B1130">
            <v>10412</v>
          </cell>
          <cell r="C1130">
            <v>1066</v>
          </cell>
          <cell r="E1130">
            <v>1000</v>
          </cell>
        </row>
        <row r="1131">
          <cell r="A1131">
            <v>75201</v>
          </cell>
          <cell r="B1131">
            <v>10460</v>
          </cell>
          <cell r="C1131">
            <v>1070</v>
          </cell>
          <cell r="E1131">
            <v>1000</v>
          </cell>
        </row>
        <row r="1132">
          <cell r="A1132">
            <v>75203</v>
          </cell>
          <cell r="B1132">
            <v>10460</v>
          </cell>
          <cell r="C1132">
            <v>1070</v>
          </cell>
          <cell r="E1132">
            <v>1000</v>
          </cell>
        </row>
        <row r="1133">
          <cell r="A1133">
            <v>75205</v>
          </cell>
          <cell r="B1133">
            <v>10460</v>
          </cell>
          <cell r="C1133">
            <v>1070</v>
          </cell>
          <cell r="E1133">
            <v>1000</v>
          </cell>
        </row>
        <row r="1134">
          <cell r="A1134">
            <v>75210</v>
          </cell>
          <cell r="B1134">
            <v>10466</v>
          </cell>
          <cell r="C1134">
            <v>1070</v>
          </cell>
          <cell r="E1134">
            <v>1000</v>
          </cell>
        </row>
        <row r="1135">
          <cell r="A1135">
            <v>75211</v>
          </cell>
          <cell r="B1135">
            <v>10466</v>
          </cell>
          <cell r="C1135">
            <v>1070</v>
          </cell>
          <cell r="E1135">
            <v>1000</v>
          </cell>
        </row>
        <row r="1136">
          <cell r="A1136">
            <v>75212</v>
          </cell>
          <cell r="B1136">
            <v>10466</v>
          </cell>
          <cell r="C1136">
            <v>1070</v>
          </cell>
          <cell r="E1136">
            <v>1000</v>
          </cell>
        </row>
        <row r="1137">
          <cell r="A1137">
            <v>75213</v>
          </cell>
          <cell r="B1137">
            <v>10466</v>
          </cell>
          <cell r="C1137">
            <v>1070</v>
          </cell>
          <cell r="E1137">
            <v>1000</v>
          </cell>
        </row>
        <row r="1138">
          <cell r="A1138">
            <v>75214</v>
          </cell>
          <cell r="B1138">
            <v>10466</v>
          </cell>
          <cell r="C1138">
            <v>1070</v>
          </cell>
          <cell r="E1138">
            <v>1000</v>
          </cell>
        </row>
        <row r="1139">
          <cell r="A1139">
            <v>75215</v>
          </cell>
          <cell r="B1139">
            <v>10466</v>
          </cell>
          <cell r="C1139">
            <v>1070</v>
          </cell>
          <cell r="E1139">
            <v>1000</v>
          </cell>
        </row>
        <row r="1140">
          <cell r="A1140">
            <v>75216</v>
          </cell>
          <cell r="B1140">
            <v>10486</v>
          </cell>
          <cell r="C1140">
            <v>1070</v>
          </cell>
          <cell r="E1140">
            <v>1000</v>
          </cell>
        </row>
        <row r="1141">
          <cell r="A1141">
            <v>75217</v>
          </cell>
          <cell r="B1141">
            <v>10466</v>
          </cell>
          <cell r="C1141">
            <v>1070</v>
          </cell>
          <cell r="E1141">
            <v>1000</v>
          </cell>
        </row>
        <row r="1142">
          <cell r="A1142">
            <v>75220</v>
          </cell>
          <cell r="B1142">
            <v>10463</v>
          </cell>
          <cell r="C1142">
            <v>1070</v>
          </cell>
          <cell r="E1142">
            <v>1000</v>
          </cell>
        </row>
        <row r="1143">
          <cell r="A1143">
            <v>75221</v>
          </cell>
          <cell r="B1143">
            <v>10463</v>
          </cell>
          <cell r="C1143">
            <v>1070</v>
          </cell>
          <cell r="E1143">
            <v>1000</v>
          </cell>
        </row>
        <row r="1144">
          <cell r="A1144">
            <v>75230</v>
          </cell>
          <cell r="B1144">
            <v>10466</v>
          </cell>
          <cell r="C1144">
            <v>1070</v>
          </cell>
          <cell r="E1144">
            <v>1000</v>
          </cell>
        </row>
        <row r="1145">
          <cell r="A1145">
            <v>75235</v>
          </cell>
          <cell r="B1145">
            <v>10463</v>
          </cell>
          <cell r="C1145">
            <v>1070</v>
          </cell>
          <cell r="E1145">
            <v>1000</v>
          </cell>
        </row>
        <row r="1146">
          <cell r="A1146">
            <v>75240</v>
          </cell>
          <cell r="B1146">
            <v>10460</v>
          </cell>
          <cell r="C1146">
            <v>1070</v>
          </cell>
          <cell r="E1146">
            <v>1000</v>
          </cell>
        </row>
        <row r="1147">
          <cell r="A1147">
            <v>75405</v>
          </cell>
          <cell r="B1147">
            <v>10492</v>
          </cell>
          <cell r="C1147">
            <v>1058</v>
          </cell>
          <cell r="E1147">
            <v>1000</v>
          </cell>
        </row>
        <row r="1148">
          <cell r="A1148">
            <v>75412</v>
          </cell>
          <cell r="B1148">
            <v>10498</v>
          </cell>
          <cell r="C1148">
            <v>1058</v>
          </cell>
          <cell r="E1148">
            <v>1000</v>
          </cell>
        </row>
        <row r="1149">
          <cell r="A1149">
            <v>75413</v>
          </cell>
          <cell r="B1149">
            <v>10498</v>
          </cell>
          <cell r="C1149">
            <v>1058</v>
          </cell>
          <cell r="E1149">
            <v>1000</v>
          </cell>
        </row>
        <row r="1150">
          <cell r="A1150">
            <v>75414</v>
          </cell>
          <cell r="B1150">
            <v>10498</v>
          </cell>
          <cell r="C1150">
            <v>1058</v>
          </cell>
          <cell r="E1150">
            <v>1000</v>
          </cell>
        </row>
        <row r="1151">
          <cell r="A1151">
            <v>75415</v>
          </cell>
          <cell r="B1151">
            <v>10498</v>
          </cell>
          <cell r="C1151">
            <v>1058</v>
          </cell>
          <cell r="E1151">
            <v>1000</v>
          </cell>
        </row>
        <row r="1152">
          <cell r="A1152">
            <v>75416</v>
          </cell>
          <cell r="B1152">
            <v>10498</v>
          </cell>
          <cell r="C1152">
            <v>1058</v>
          </cell>
          <cell r="E1152">
            <v>1000</v>
          </cell>
        </row>
        <row r="1153">
          <cell r="A1153">
            <v>75417</v>
          </cell>
          <cell r="B1153">
            <v>10498</v>
          </cell>
          <cell r="C1153">
            <v>1058</v>
          </cell>
          <cell r="E1153">
            <v>1000</v>
          </cell>
        </row>
        <row r="1154">
          <cell r="A1154">
            <v>75418</v>
          </cell>
          <cell r="B1154">
            <v>10498</v>
          </cell>
          <cell r="C1154">
            <v>1058</v>
          </cell>
          <cell r="E1154">
            <v>1000</v>
          </cell>
        </row>
        <row r="1155">
          <cell r="A1155">
            <v>75419</v>
          </cell>
          <cell r="B1155">
            <v>10498</v>
          </cell>
          <cell r="C1155">
            <v>1058</v>
          </cell>
          <cell r="E1155">
            <v>1000</v>
          </cell>
        </row>
        <row r="1156">
          <cell r="A1156">
            <v>75420</v>
          </cell>
          <cell r="B1156">
            <v>10495</v>
          </cell>
          <cell r="C1156">
            <v>1058</v>
          </cell>
          <cell r="E1156">
            <v>1000</v>
          </cell>
        </row>
        <row r="1157">
          <cell r="A1157">
            <v>75430</v>
          </cell>
          <cell r="B1157">
            <v>10498</v>
          </cell>
          <cell r="C1157">
            <v>1058</v>
          </cell>
          <cell r="E1157">
            <v>1000</v>
          </cell>
        </row>
        <row r="1158">
          <cell r="A1158">
            <v>75441</v>
          </cell>
          <cell r="B1158">
            <v>10492</v>
          </cell>
          <cell r="C1158">
            <v>1058</v>
          </cell>
          <cell r="E1158">
            <v>1000</v>
          </cell>
        </row>
        <row r="1159">
          <cell r="A1159">
            <v>75443</v>
          </cell>
          <cell r="B1159">
            <v>10492</v>
          </cell>
          <cell r="C1159">
            <v>1058</v>
          </cell>
          <cell r="E1159">
            <v>1000</v>
          </cell>
        </row>
        <row r="1160">
          <cell r="A1160">
            <v>75451</v>
          </cell>
          <cell r="B1160">
            <v>10498</v>
          </cell>
          <cell r="C1160">
            <v>1058</v>
          </cell>
          <cell r="E1160">
            <v>1000</v>
          </cell>
        </row>
        <row r="1161">
          <cell r="A1161">
            <v>75452</v>
          </cell>
          <cell r="B1161">
            <v>10498</v>
          </cell>
          <cell r="C1161">
            <v>1058</v>
          </cell>
          <cell r="E1161">
            <v>1000</v>
          </cell>
        </row>
        <row r="1162">
          <cell r="A1162">
            <v>75453</v>
          </cell>
          <cell r="B1162">
            <v>10498</v>
          </cell>
          <cell r="C1162">
            <v>1058</v>
          </cell>
          <cell r="E1162">
            <v>1000</v>
          </cell>
        </row>
        <row r="1163">
          <cell r="A1163">
            <v>75473</v>
          </cell>
          <cell r="B1163">
            <v>10498</v>
          </cell>
          <cell r="C1163">
            <v>1058</v>
          </cell>
          <cell r="E1163">
            <v>1000</v>
          </cell>
        </row>
        <row r="1164">
          <cell r="A1164">
            <v>75474</v>
          </cell>
          <cell r="B1164">
            <v>10498</v>
          </cell>
          <cell r="C1164">
            <v>1058</v>
          </cell>
          <cell r="E1164">
            <v>1000</v>
          </cell>
        </row>
        <row r="1165">
          <cell r="A1165">
            <v>75482</v>
          </cell>
          <cell r="B1165">
            <v>10498</v>
          </cell>
          <cell r="C1165">
            <v>1058</v>
          </cell>
          <cell r="E1165">
            <v>1000</v>
          </cell>
        </row>
        <row r="1166">
          <cell r="A1166">
            <v>75483</v>
          </cell>
          <cell r="B1166">
            <v>10495</v>
          </cell>
          <cell r="C1166">
            <v>1058</v>
          </cell>
          <cell r="E1166">
            <v>1000</v>
          </cell>
        </row>
        <row r="1167">
          <cell r="A1167">
            <v>75484</v>
          </cell>
          <cell r="B1167">
            <v>10498</v>
          </cell>
          <cell r="C1167">
            <v>1058</v>
          </cell>
          <cell r="E1167">
            <v>1000</v>
          </cell>
        </row>
        <row r="1168">
          <cell r="A1168">
            <v>75485</v>
          </cell>
          <cell r="B1168">
            <v>10498</v>
          </cell>
          <cell r="C1168">
            <v>1058</v>
          </cell>
          <cell r="E1168">
            <v>1000</v>
          </cell>
        </row>
        <row r="1169">
          <cell r="A1169">
            <v>75486</v>
          </cell>
          <cell r="B1169">
            <v>10498</v>
          </cell>
          <cell r="C1169">
            <v>1058</v>
          </cell>
          <cell r="E1169">
            <v>1000</v>
          </cell>
        </row>
        <row r="1170">
          <cell r="A1170">
            <v>75487</v>
          </cell>
          <cell r="B1170">
            <v>10498</v>
          </cell>
          <cell r="C1170">
            <v>1058</v>
          </cell>
          <cell r="E1170">
            <v>1000</v>
          </cell>
        </row>
        <row r="1171">
          <cell r="A1171">
            <v>75488</v>
          </cell>
          <cell r="B1171">
            <v>10498</v>
          </cell>
          <cell r="C1171">
            <v>1058</v>
          </cell>
          <cell r="E1171">
            <v>1000</v>
          </cell>
        </row>
        <row r="1172">
          <cell r="A1172">
            <v>75490</v>
          </cell>
          <cell r="B1172">
            <v>10492</v>
          </cell>
          <cell r="C1172">
            <v>1058</v>
          </cell>
          <cell r="E1172">
            <v>1000</v>
          </cell>
        </row>
        <row r="1173">
          <cell r="A1173">
            <v>75601</v>
          </cell>
          <cell r="B1173">
            <v>10001</v>
          </cell>
          <cell r="C1173">
            <v>1001</v>
          </cell>
          <cell r="E1173">
            <v>1000</v>
          </cell>
        </row>
        <row r="1174">
          <cell r="A1174">
            <v>75610</v>
          </cell>
          <cell r="B1174">
            <v>10006</v>
          </cell>
          <cell r="C1174">
            <v>1001</v>
          </cell>
          <cell r="E1174">
            <v>1000</v>
          </cell>
        </row>
        <row r="1175">
          <cell r="A1175">
            <v>75611</v>
          </cell>
          <cell r="B1175">
            <v>10006</v>
          </cell>
          <cell r="C1175">
            <v>1001</v>
          </cell>
          <cell r="E1175">
            <v>1000</v>
          </cell>
        </row>
        <row r="1176">
          <cell r="A1176">
            <v>75612</v>
          </cell>
          <cell r="B1176">
            <v>10005</v>
          </cell>
          <cell r="C1176">
            <v>1001</v>
          </cell>
          <cell r="E1176">
            <v>1000</v>
          </cell>
        </row>
        <row r="1177">
          <cell r="A1177">
            <v>75615</v>
          </cell>
          <cell r="B1177">
            <v>10006</v>
          </cell>
          <cell r="C1177">
            <v>1001</v>
          </cell>
          <cell r="E1177">
            <v>1000</v>
          </cell>
        </row>
        <row r="1178">
          <cell r="A1178">
            <v>75616</v>
          </cell>
          <cell r="B1178">
            <v>10006</v>
          </cell>
          <cell r="C1178">
            <v>1001</v>
          </cell>
          <cell r="E1178">
            <v>1000</v>
          </cell>
        </row>
        <row r="1179">
          <cell r="A1179">
            <v>75617</v>
          </cell>
          <cell r="B1179">
            <v>10006</v>
          </cell>
          <cell r="C1179">
            <v>1091</v>
          </cell>
          <cell r="E1179">
            <v>1000</v>
          </cell>
        </row>
        <row r="1180">
          <cell r="A1180">
            <v>75620</v>
          </cell>
          <cell r="B1180">
            <v>10004</v>
          </cell>
          <cell r="C1180">
            <v>1001</v>
          </cell>
          <cell r="E1180">
            <v>1000</v>
          </cell>
        </row>
        <row r="1181">
          <cell r="A1181">
            <v>75630</v>
          </cell>
          <cell r="B1181">
            <v>10006</v>
          </cell>
          <cell r="C1181">
            <v>1001</v>
          </cell>
          <cell r="E1181">
            <v>1000</v>
          </cell>
        </row>
        <row r="1182">
          <cell r="A1182">
            <v>75635</v>
          </cell>
          <cell r="B1182">
            <v>10004</v>
          </cell>
          <cell r="C1182">
            <v>1001</v>
          </cell>
          <cell r="E1182">
            <v>1000</v>
          </cell>
        </row>
        <row r="1183">
          <cell r="A1183">
            <v>75640</v>
          </cell>
          <cell r="B1183">
            <v>10001</v>
          </cell>
          <cell r="C1183">
            <v>1001</v>
          </cell>
          <cell r="E1183">
            <v>1000</v>
          </cell>
        </row>
        <row r="1184">
          <cell r="A1184">
            <v>75645</v>
          </cell>
          <cell r="B1184">
            <v>10006</v>
          </cell>
          <cell r="C1184">
            <v>1001</v>
          </cell>
          <cell r="E1184">
            <v>1000</v>
          </cell>
        </row>
        <row r="1185">
          <cell r="A1185">
            <v>75650</v>
          </cell>
          <cell r="B1185">
            <v>10001</v>
          </cell>
          <cell r="C1185">
            <v>1001</v>
          </cell>
          <cell r="E1185">
            <v>1000</v>
          </cell>
        </row>
        <row r="1186">
          <cell r="A1186">
            <v>75680</v>
          </cell>
          <cell r="B1186">
            <v>10001</v>
          </cell>
          <cell r="C1186">
            <v>1001</v>
          </cell>
          <cell r="E1186">
            <v>1000</v>
          </cell>
        </row>
        <row r="1187">
          <cell r="A1187">
            <v>75792</v>
          </cell>
          <cell r="B1187">
            <v>10184</v>
          </cell>
          <cell r="C1187">
            <v>1057</v>
          </cell>
          <cell r="E1187">
            <v>1000</v>
          </cell>
        </row>
        <row r="1188">
          <cell r="A1188">
            <v>75793</v>
          </cell>
          <cell r="B1188">
            <v>10184</v>
          </cell>
          <cell r="C1188">
            <v>1057</v>
          </cell>
          <cell r="E1188">
            <v>1000</v>
          </cell>
        </row>
        <row r="1189">
          <cell r="A1189">
            <v>75805</v>
          </cell>
          <cell r="B1189">
            <v>10546</v>
          </cell>
          <cell r="C1189">
            <v>1078</v>
          </cell>
          <cell r="E1189">
            <v>1000</v>
          </cell>
        </row>
        <row r="1190">
          <cell r="A1190">
            <v>75809</v>
          </cell>
          <cell r="B1190">
            <v>10549</v>
          </cell>
          <cell r="C1190">
            <v>1078</v>
          </cell>
          <cell r="E1190">
            <v>1000</v>
          </cell>
        </row>
        <row r="1191">
          <cell r="A1191">
            <v>75810</v>
          </cell>
          <cell r="B1191">
            <v>10552</v>
          </cell>
          <cell r="C1191">
            <v>1078</v>
          </cell>
          <cell r="E1191">
            <v>1000</v>
          </cell>
        </row>
        <row r="1192">
          <cell r="A1192">
            <v>75821</v>
          </cell>
          <cell r="B1192">
            <v>10552</v>
          </cell>
          <cell r="C1192">
            <v>1078</v>
          </cell>
          <cell r="E1192">
            <v>1000</v>
          </cell>
        </row>
        <row r="1193">
          <cell r="A1193">
            <v>75822</v>
          </cell>
          <cell r="B1193">
            <v>10552</v>
          </cell>
          <cell r="C1193">
            <v>1078</v>
          </cell>
          <cell r="E1193">
            <v>1000</v>
          </cell>
        </row>
        <row r="1194">
          <cell r="A1194">
            <v>75823</v>
          </cell>
          <cell r="B1194">
            <v>10552</v>
          </cell>
          <cell r="C1194">
            <v>1078</v>
          </cell>
          <cell r="E1194">
            <v>1000</v>
          </cell>
        </row>
        <row r="1195">
          <cell r="A1195">
            <v>75824</v>
          </cell>
          <cell r="B1195">
            <v>10552</v>
          </cell>
          <cell r="C1195">
            <v>1678</v>
          </cell>
          <cell r="E1195">
            <v>1000</v>
          </cell>
        </row>
        <row r="1196">
          <cell r="A1196">
            <v>75831</v>
          </cell>
          <cell r="B1196">
            <v>10552</v>
          </cell>
          <cell r="C1196">
            <v>1078</v>
          </cell>
          <cell r="E1196">
            <v>1000</v>
          </cell>
        </row>
        <row r="1197">
          <cell r="A1197">
            <v>75833</v>
          </cell>
          <cell r="B1197">
            <v>10549</v>
          </cell>
          <cell r="C1197">
            <v>1078</v>
          </cell>
          <cell r="E1197">
            <v>1000</v>
          </cell>
        </row>
        <row r="1198">
          <cell r="A1198">
            <v>75841</v>
          </cell>
          <cell r="B1198">
            <v>10546</v>
          </cell>
          <cell r="C1198">
            <v>1078</v>
          </cell>
          <cell r="E1198">
            <v>1000</v>
          </cell>
        </row>
        <row r="1199">
          <cell r="A1199">
            <v>75842</v>
          </cell>
          <cell r="B1199">
            <v>10546</v>
          </cell>
          <cell r="C1199">
            <v>1078</v>
          </cell>
          <cell r="E1199">
            <v>1000</v>
          </cell>
        </row>
        <row r="1200">
          <cell r="A1200">
            <v>75843</v>
          </cell>
          <cell r="B1200">
            <v>10546</v>
          </cell>
          <cell r="C1200">
            <v>1078</v>
          </cell>
          <cell r="E1200">
            <v>1000</v>
          </cell>
        </row>
        <row r="1201">
          <cell r="A1201">
            <v>75844</v>
          </cell>
          <cell r="B1201">
            <v>10546</v>
          </cell>
          <cell r="C1201">
            <v>1078</v>
          </cell>
          <cell r="E1201">
            <v>1000</v>
          </cell>
        </row>
        <row r="1202">
          <cell r="A1202">
            <v>75845</v>
          </cell>
          <cell r="B1202">
            <v>10546</v>
          </cell>
          <cell r="C1202">
            <v>1078</v>
          </cell>
          <cell r="E1202">
            <v>1000</v>
          </cell>
        </row>
        <row r="1203">
          <cell r="A1203">
            <v>75909</v>
          </cell>
          <cell r="B1203">
            <v>10604</v>
          </cell>
          <cell r="C1203">
            <v>1204</v>
          </cell>
          <cell r="E1203">
            <v>1000</v>
          </cell>
        </row>
        <row r="1204">
          <cell r="A1204">
            <v>75910</v>
          </cell>
          <cell r="B1204">
            <v>10604</v>
          </cell>
          <cell r="C1204">
            <v>1204</v>
          </cell>
          <cell r="E1204">
            <v>1000</v>
          </cell>
        </row>
        <row r="1205">
          <cell r="A1205">
            <v>79001</v>
          </cell>
          <cell r="B1205">
            <v>11899</v>
          </cell>
          <cell r="C1205">
            <v>1202</v>
          </cell>
          <cell r="E1205">
            <v>1000</v>
          </cell>
        </row>
        <row r="1206">
          <cell r="A1206">
            <v>79101</v>
          </cell>
          <cell r="B1206">
            <v>11899</v>
          </cell>
          <cell r="C1206">
            <v>1202</v>
          </cell>
          <cell r="E1206">
            <v>1000</v>
          </cell>
        </row>
        <row r="1207">
          <cell r="A1207">
            <v>79201</v>
          </cell>
          <cell r="B1207">
            <v>11818</v>
          </cell>
          <cell r="C1207">
            <v>1202</v>
          </cell>
          <cell r="E1207">
            <v>1000</v>
          </cell>
        </row>
        <row r="1208">
          <cell r="A1208">
            <v>79205</v>
          </cell>
          <cell r="B1208">
            <v>11819</v>
          </cell>
          <cell r="C1208">
            <v>1202</v>
          </cell>
          <cell r="E1208">
            <v>1000</v>
          </cell>
        </row>
        <row r="1209">
          <cell r="A1209">
            <v>79210</v>
          </cell>
          <cell r="B1209">
            <v>11899</v>
          </cell>
          <cell r="C1209">
            <v>1202</v>
          </cell>
          <cell r="E1209">
            <v>1000</v>
          </cell>
        </row>
        <row r="1210">
          <cell r="A1210">
            <v>79301</v>
          </cell>
          <cell r="B1210">
            <v>11821</v>
          </cell>
          <cell r="C1210">
            <v>1202</v>
          </cell>
          <cell r="E1210">
            <v>1000</v>
          </cell>
        </row>
        <row r="1211">
          <cell r="A1211">
            <v>79310</v>
          </cell>
          <cell r="B1211">
            <v>11824</v>
          </cell>
          <cell r="C1211">
            <v>1202</v>
          </cell>
          <cell r="E1211">
            <v>1000</v>
          </cell>
        </row>
        <row r="1212">
          <cell r="A1212">
            <v>79329</v>
          </cell>
          <cell r="B1212">
            <v>11899</v>
          </cell>
          <cell r="C1212">
            <v>1202</v>
          </cell>
          <cell r="E1212">
            <v>1000</v>
          </cell>
        </row>
        <row r="1213">
          <cell r="A1213">
            <v>79335</v>
          </cell>
          <cell r="B1213">
            <v>11899</v>
          </cell>
          <cell r="C1213">
            <v>1202</v>
          </cell>
          <cell r="E1213">
            <v>1000</v>
          </cell>
        </row>
        <row r="1214">
          <cell r="A1214">
            <v>79355</v>
          </cell>
          <cell r="B1214">
            <v>11825</v>
          </cell>
          <cell r="C1214">
            <v>1202</v>
          </cell>
          <cell r="E1214">
            <v>1000</v>
          </cell>
        </row>
        <row r="1215">
          <cell r="A1215">
            <v>79360</v>
          </cell>
          <cell r="B1215">
            <v>11824</v>
          </cell>
          <cell r="C1215">
            <v>1202</v>
          </cell>
          <cell r="E1215">
            <v>1000</v>
          </cell>
        </row>
        <row r="1216">
          <cell r="A1216">
            <v>79370</v>
          </cell>
          <cell r="B1216">
            <v>11824</v>
          </cell>
          <cell r="C1216">
            <v>1202</v>
          </cell>
          <cell r="E1216">
            <v>1000</v>
          </cell>
        </row>
        <row r="1217">
          <cell r="A1217">
            <v>79405</v>
          </cell>
          <cell r="B1217">
            <v>12000</v>
          </cell>
          <cell r="C1217">
            <v>1202</v>
          </cell>
          <cell r="E1217">
            <v>1000</v>
          </cell>
        </row>
        <row r="1218">
          <cell r="A1218">
            <v>79601</v>
          </cell>
          <cell r="B1218">
            <v>11826</v>
          </cell>
          <cell r="C1218">
            <v>1202</v>
          </cell>
          <cell r="E1218">
            <v>1000</v>
          </cell>
        </row>
        <row r="1219">
          <cell r="A1219">
            <v>89001</v>
          </cell>
          <cell r="B1219">
            <v>10123</v>
          </cell>
          <cell r="C1219">
            <v>1023</v>
          </cell>
          <cell r="E1219">
            <v>1000</v>
          </cell>
        </row>
        <row r="1220">
          <cell r="A1220">
            <v>89101</v>
          </cell>
          <cell r="B1220">
            <v>11690</v>
          </cell>
          <cell r="C1220">
            <v>1201</v>
          </cell>
          <cell r="E1220">
            <v>1000</v>
          </cell>
        </row>
        <row r="1221">
          <cell r="A1221">
            <v>89102</v>
          </cell>
          <cell r="B1221">
            <v>11736</v>
          </cell>
          <cell r="C1221">
            <v>1197</v>
          </cell>
          <cell r="E1221">
            <v>1000</v>
          </cell>
        </row>
        <row r="1222">
          <cell r="A1222">
            <v>89103</v>
          </cell>
          <cell r="B1222">
            <v>11688</v>
          </cell>
          <cell r="C1222">
            <v>1201</v>
          </cell>
          <cell r="E1222">
            <v>1000</v>
          </cell>
        </row>
        <row r="1223">
          <cell r="A1223">
            <v>89104</v>
          </cell>
          <cell r="B1223">
            <v>11688</v>
          </cell>
          <cell r="C1223">
            <v>1201</v>
          </cell>
          <cell r="E1223">
            <v>1000</v>
          </cell>
        </row>
        <row r="1224">
          <cell r="A1224">
            <v>99901</v>
          </cell>
          <cell r="B1224">
            <v>11845</v>
          </cell>
          <cell r="C1224">
            <v>1200</v>
          </cell>
          <cell r="E1224">
            <v>1000</v>
          </cell>
        </row>
        <row r="1225">
          <cell r="A1225">
            <v>99902</v>
          </cell>
          <cell r="B1225">
            <v>11845</v>
          </cell>
          <cell r="C1225">
            <v>1200</v>
          </cell>
          <cell r="E1225">
            <v>1000</v>
          </cell>
        </row>
        <row r="1226">
          <cell r="A1226">
            <v>99904</v>
          </cell>
          <cell r="B1226">
            <v>11845</v>
          </cell>
          <cell r="C1226">
            <v>1200</v>
          </cell>
          <cell r="E1226">
            <v>1000</v>
          </cell>
        </row>
        <row r="1227">
          <cell r="A1227">
            <v>99908</v>
          </cell>
          <cell r="B1227">
            <v>11845</v>
          </cell>
          <cell r="C1227">
            <v>1200</v>
          </cell>
          <cell r="E1227">
            <v>1000</v>
          </cell>
        </row>
        <row r="1228">
          <cell r="A1228">
            <v>10700</v>
          </cell>
          <cell r="B1228">
            <v>11758</v>
          </cell>
          <cell r="E1228">
            <v>1000</v>
          </cell>
        </row>
        <row r="1229">
          <cell r="A1229">
            <v>11080</v>
          </cell>
          <cell r="D1229" t="str">
            <v>IO REQ</v>
          </cell>
          <cell r="E1229">
            <v>5320</v>
          </cell>
        </row>
        <row r="1230">
          <cell r="A1230">
            <v>11200</v>
          </cell>
          <cell r="B1230">
            <v>12360</v>
          </cell>
          <cell r="D1230" t="str">
            <v>IO REQ</v>
          </cell>
          <cell r="E1230">
            <v>1010</v>
          </cell>
        </row>
        <row r="1231">
          <cell r="A1231">
            <v>11206</v>
          </cell>
          <cell r="D1231">
            <v>300202</v>
          </cell>
          <cell r="E1231">
            <v>1000</v>
          </cell>
        </row>
        <row r="1232">
          <cell r="A1232">
            <v>11211</v>
          </cell>
          <cell r="B1232">
            <v>12361</v>
          </cell>
          <cell r="E1232">
            <v>1020</v>
          </cell>
        </row>
        <row r="1233">
          <cell r="A1233" t="str">
            <v>113XX</v>
          </cell>
          <cell r="B1233">
            <v>10065</v>
          </cell>
          <cell r="E1233">
            <v>4000</v>
          </cell>
        </row>
        <row r="1234">
          <cell r="A1234">
            <v>11500</v>
          </cell>
          <cell r="D1234">
            <v>300203</v>
          </cell>
          <cell r="E1234">
            <v>1000</v>
          </cell>
        </row>
        <row r="1235">
          <cell r="A1235">
            <v>11635</v>
          </cell>
          <cell r="B1235">
            <v>10110</v>
          </cell>
          <cell r="E1235">
            <v>4100</v>
          </cell>
        </row>
        <row r="1236">
          <cell r="A1236">
            <v>11636</v>
          </cell>
          <cell r="B1236">
            <v>10108</v>
          </cell>
          <cell r="E1236">
            <v>4100</v>
          </cell>
        </row>
        <row r="1237">
          <cell r="A1237">
            <v>11637</v>
          </cell>
          <cell r="B1237">
            <v>10102</v>
          </cell>
          <cell r="E1237">
            <v>4100</v>
          </cell>
        </row>
        <row r="1238">
          <cell r="A1238">
            <v>11638</v>
          </cell>
          <cell r="B1238">
            <v>10107</v>
          </cell>
          <cell r="E1238">
            <v>4100</v>
          </cell>
        </row>
        <row r="1239">
          <cell r="A1239">
            <v>11639</v>
          </cell>
          <cell r="B1239">
            <v>10101</v>
          </cell>
          <cell r="E1239">
            <v>4100</v>
          </cell>
        </row>
        <row r="1240">
          <cell r="A1240">
            <v>11764</v>
          </cell>
          <cell r="B1240">
            <v>10136</v>
          </cell>
          <cell r="E1240">
            <v>4900</v>
          </cell>
        </row>
        <row r="1241">
          <cell r="A1241">
            <v>11900</v>
          </cell>
          <cell r="D1241" t="str">
            <v>IO REQ</v>
          </cell>
          <cell r="E1241">
            <v>1040</v>
          </cell>
        </row>
        <row r="1242">
          <cell r="A1242">
            <v>11940</v>
          </cell>
          <cell r="B1242">
            <v>10182</v>
          </cell>
          <cell r="E1242">
            <v>3500</v>
          </cell>
        </row>
        <row r="1243">
          <cell r="A1243">
            <v>11942</v>
          </cell>
          <cell r="B1243">
            <v>10284</v>
          </cell>
          <cell r="E1243">
            <v>3520</v>
          </cell>
        </row>
        <row r="1244">
          <cell r="A1244">
            <v>11943</v>
          </cell>
          <cell r="B1244">
            <v>10074</v>
          </cell>
          <cell r="E1244">
            <v>3510</v>
          </cell>
        </row>
        <row r="1245">
          <cell r="A1245">
            <v>11944</v>
          </cell>
          <cell r="B1245">
            <v>10074</v>
          </cell>
          <cell r="E1245">
            <v>3510</v>
          </cell>
        </row>
        <row r="1246">
          <cell r="A1246">
            <v>11945</v>
          </cell>
          <cell r="B1246">
            <v>10156</v>
          </cell>
          <cell r="E1246">
            <v>3600</v>
          </cell>
        </row>
        <row r="1247">
          <cell r="A1247">
            <v>11990</v>
          </cell>
          <cell r="B1247">
            <v>10185</v>
          </cell>
          <cell r="E1247">
            <v>3000</v>
          </cell>
        </row>
        <row r="1248">
          <cell r="A1248">
            <v>11995</v>
          </cell>
          <cell r="B1248">
            <v>10180</v>
          </cell>
          <cell r="E1248">
            <v>3000</v>
          </cell>
        </row>
        <row r="1249">
          <cell r="A1249">
            <v>11997</v>
          </cell>
          <cell r="B1249">
            <v>10185</v>
          </cell>
          <cell r="E1249">
            <v>3000</v>
          </cell>
        </row>
        <row r="1250">
          <cell r="A1250">
            <v>11997</v>
          </cell>
          <cell r="D1250">
            <v>300201</v>
          </cell>
          <cell r="E1250">
            <v>1000</v>
          </cell>
        </row>
        <row r="1251">
          <cell r="A1251">
            <v>11997</v>
          </cell>
          <cell r="D1251">
            <v>300203</v>
          </cell>
          <cell r="E1251">
            <v>1000</v>
          </cell>
        </row>
        <row r="1252">
          <cell r="A1252">
            <v>11997</v>
          </cell>
          <cell r="D1252">
            <v>300100</v>
          </cell>
          <cell r="E1252">
            <v>3000</v>
          </cell>
        </row>
        <row r="1253">
          <cell r="A1253">
            <v>11997</v>
          </cell>
          <cell r="D1253">
            <v>300180</v>
          </cell>
          <cell r="E1253">
            <v>3000</v>
          </cell>
        </row>
      </sheetData>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WA SBC - Class 48T"/>
      <sheetName val="KWH pivot"/>
      <sheetName val="Cust Data"/>
      <sheetName val="&lt;&lt;new | old&gt;&gt;"/>
      <sheetName val="Monthly kWh"/>
      <sheetName val="JCBI Summary"/>
      <sheetName val="check"/>
      <sheetName val="RVN01"/>
      <sheetName val="SBC kWh"/>
      <sheetName val="SBC Rev"/>
      <sheetName val="SBC kWh (2)"/>
      <sheetName val="SBC Rev (2)"/>
      <sheetName val="JCBI"/>
      <sheetName val="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F1" t="str">
            <v>Custagrm</v>
          </cell>
          <cell r="G1" t="str">
            <v>Name</v>
          </cell>
          <cell r="H1" t="str">
            <v>Rate Code</v>
          </cell>
        </row>
        <row r="2">
          <cell r="F2" t="str">
            <v>1094093100050001</v>
          </cell>
          <cell r="G2" t="str">
            <v xml:space="preserve">SAFEWAY INC                         </v>
          </cell>
          <cell r="H2" t="str">
            <v>48T</v>
          </cell>
        </row>
        <row r="3">
          <cell r="F3" t="str">
            <v>1264795100550001</v>
          </cell>
          <cell r="G3" t="str">
            <v xml:space="preserve">WEYERHAEUSER CO                     </v>
          </cell>
          <cell r="H3" t="str">
            <v>48T</v>
          </cell>
        </row>
        <row r="4">
          <cell r="F4" t="str">
            <v>1520510600010006</v>
          </cell>
          <cell r="G4" t="str">
            <v xml:space="preserve">COBANK                              </v>
          </cell>
          <cell r="H4" t="str">
            <v>48T</v>
          </cell>
        </row>
        <row r="5">
          <cell r="F5" t="str">
            <v>1996572800010002</v>
          </cell>
          <cell r="G5" t="str">
            <v xml:space="preserve">MACRO PLASTICS/WASHINGTON INC.      </v>
          </cell>
          <cell r="H5" t="str">
            <v>48T</v>
          </cell>
        </row>
        <row r="6">
          <cell r="F6" t="str">
            <v>2126474100500001</v>
          </cell>
          <cell r="G6" t="str">
            <v xml:space="preserve">BOISE CASCADE CORP                  </v>
          </cell>
          <cell r="H6" t="str">
            <v>48T</v>
          </cell>
        </row>
        <row r="7">
          <cell r="F7" t="str">
            <v>2126474100540001</v>
          </cell>
          <cell r="G7" t="str">
            <v xml:space="preserve">BOISE CASCADE CORP                  </v>
          </cell>
          <cell r="H7" t="str">
            <v>48T</v>
          </cell>
        </row>
        <row r="8">
          <cell r="F8" t="str">
            <v>2322537100020004</v>
          </cell>
          <cell r="G8" t="str">
            <v>WAL MART YAKIMA DISTRIBUTION</v>
          </cell>
          <cell r="H8" t="str">
            <v>48T</v>
          </cell>
        </row>
        <row r="9">
          <cell r="F9" t="str">
            <v>233059500010007</v>
          </cell>
          <cell r="G9" t="str">
            <v xml:space="preserve">FPL ENERGY VANSYCLE LLC             </v>
          </cell>
          <cell r="H9" t="str">
            <v>47T</v>
          </cell>
        </row>
        <row r="10">
          <cell r="F10" t="str">
            <v>325599300020001</v>
          </cell>
          <cell r="G10" t="str">
            <v xml:space="preserve">PONDEROSA FIBERS OF WASHINGTON      </v>
          </cell>
          <cell r="H10" t="str">
            <v>48T</v>
          </cell>
        </row>
        <row r="11">
          <cell r="F11" t="str">
            <v>3379775100050002</v>
          </cell>
          <cell r="G11" t="str">
            <v xml:space="preserve">U S VETERANS ADMIN                  </v>
          </cell>
          <cell r="H11" t="str">
            <v>48T</v>
          </cell>
        </row>
        <row r="12">
          <cell r="F12" t="str">
            <v>4243799100410001</v>
          </cell>
          <cell r="G12" t="str">
            <v xml:space="preserve">WHITMAN COLLEGE                     </v>
          </cell>
          <cell r="H12" t="str">
            <v>48T</v>
          </cell>
        </row>
        <row r="13">
          <cell r="F13" t="str">
            <v>4243799100410002</v>
          </cell>
          <cell r="G13" t="str">
            <v xml:space="preserve">WHITMAN COLLEGE                     </v>
          </cell>
          <cell r="H13" t="str">
            <v>48T</v>
          </cell>
        </row>
        <row r="14">
          <cell r="F14" t="str">
            <v>4250022100080001</v>
          </cell>
          <cell r="G14" t="str">
            <v xml:space="preserve">PROVIDENCE HEALTH SYSTEM            </v>
          </cell>
          <cell r="H14" t="str">
            <v>48T</v>
          </cell>
        </row>
        <row r="15">
          <cell r="F15" t="str">
            <v>4250022100100007</v>
          </cell>
          <cell r="G15" t="str">
            <v xml:space="preserve">PROVIDENCE HEALTH SYSTEM            </v>
          </cell>
          <cell r="H15" t="str">
            <v>48T</v>
          </cell>
        </row>
        <row r="16">
          <cell r="F16" t="str">
            <v>4285155100010028</v>
          </cell>
          <cell r="G16" t="str">
            <v xml:space="preserve">WALLA WALLA SCH DIST 140            </v>
          </cell>
          <cell r="H16" t="str">
            <v>48T</v>
          </cell>
        </row>
        <row r="17">
          <cell r="F17" t="str">
            <v>4327827100010008</v>
          </cell>
          <cell r="G17" t="str">
            <v xml:space="preserve">WA ST DEPT OF ADULT CORRECTIONS     </v>
          </cell>
          <cell r="H17" t="str">
            <v>48T</v>
          </cell>
        </row>
        <row r="18">
          <cell r="F18" t="str">
            <v>4327827100010010</v>
          </cell>
          <cell r="G18" t="str">
            <v xml:space="preserve">WA ST DEPT OF ADULT CORRECTIONS     </v>
          </cell>
          <cell r="H18" t="str">
            <v>48T</v>
          </cell>
        </row>
        <row r="19">
          <cell r="F19" t="str">
            <v>4335534100120001</v>
          </cell>
          <cell r="G19" t="str">
            <v xml:space="preserve">WALLA WALLA COMMUNITY COLLEGE       </v>
          </cell>
          <cell r="H19" t="str">
            <v>48T</v>
          </cell>
        </row>
        <row r="20">
          <cell r="F20" t="str">
            <v>4408866100080001</v>
          </cell>
          <cell r="G20" t="str">
            <v xml:space="preserve">IOWA BEEF PROCESSOR INC             </v>
          </cell>
          <cell r="H20" t="str">
            <v>48T</v>
          </cell>
        </row>
        <row r="21">
          <cell r="F21" t="str">
            <v>4408866100110001</v>
          </cell>
          <cell r="G21" t="str">
            <v xml:space="preserve">IOWA BEEF PROCESSOR INC             </v>
          </cell>
          <cell r="H21" t="str">
            <v>48T</v>
          </cell>
        </row>
        <row r="22">
          <cell r="F22" t="str">
            <v>4408866100120001</v>
          </cell>
          <cell r="G22" t="str">
            <v xml:space="preserve">IOWA BEEF PROCESSOR INC             </v>
          </cell>
          <cell r="H22" t="str">
            <v>48T</v>
          </cell>
        </row>
        <row r="23">
          <cell r="F23" t="str">
            <v>4408866100150001</v>
          </cell>
          <cell r="G23" t="str">
            <v xml:space="preserve">IOWA BEEF PROCESSOR INC             </v>
          </cell>
          <cell r="H23" t="str">
            <v>48T</v>
          </cell>
        </row>
        <row r="24">
          <cell r="F24" t="str">
            <v>4455801100070001</v>
          </cell>
          <cell r="G24" t="str">
            <v xml:space="preserve">SUNNYSIDE SCH DIST 201              </v>
          </cell>
          <cell r="H24" t="str">
            <v>48T</v>
          </cell>
        </row>
        <row r="25">
          <cell r="F25" t="str">
            <v>4459784100020001</v>
          </cell>
          <cell r="G25" t="str">
            <v xml:space="preserve">YAKIMA VALLEY MEMORIAL HOSPITAL     </v>
          </cell>
          <cell r="H25" t="str">
            <v>48T</v>
          </cell>
        </row>
        <row r="26">
          <cell r="F26" t="str">
            <v>4459784100070002</v>
          </cell>
          <cell r="G26" t="str">
            <v xml:space="preserve">YAKIMA VALLEY MEMORIAL HOSPITAL     </v>
          </cell>
          <cell r="H26" t="str">
            <v>48T</v>
          </cell>
        </row>
        <row r="27">
          <cell r="F27" t="str">
            <v>4513222100010001</v>
          </cell>
          <cell r="G27" t="str">
            <v xml:space="preserve">PW PIPE                             </v>
          </cell>
          <cell r="H27" t="str">
            <v>48T</v>
          </cell>
        </row>
        <row r="28">
          <cell r="F28" t="str">
            <v>4513243100080001</v>
          </cell>
          <cell r="G28" t="str">
            <v xml:space="preserve">TREE TOP INC                        </v>
          </cell>
          <cell r="H28" t="str">
            <v>48T</v>
          </cell>
        </row>
        <row r="29">
          <cell r="F29" t="str">
            <v>4513243100120001</v>
          </cell>
          <cell r="G29" t="str">
            <v xml:space="preserve">TREE TOP INC                        </v>
          </cell>
          <cell r="H29" t="str">
            <v>48T</v>
          </cell>
        </row>
        <row r="30">
          <cell r="F30" t="str">
            <v>4513243100150001</v>
          </cell>
          <cell r="G30" t="str">
            <v xml:space="preserve">TREE TOP INC                        </v>
          </cell>
          <cell r="H30" t="str">
            <v>48T</v>
          </cell>
        </row>
        <row r="31">
          <cell r="F31" t="str">
            <v>4538688100010001</v>
          </cell>
          <cell r="G31" t="str">
            <v xml:space="preserve">J M SMUCKER CO                      </v>
          </cell>
          <cell r="H31" t="str">
            <v>48T</v>
          </cell>
        </row>
        <row r="32">
          <cell r="F32" t="str">
            <v>4538695100060001</v>
          </cell>
          <cell r="G32" t="str">
            <v xml:space="preserve">WELCH'S FOOD                        </v>
          </cell>
          <cell r="H32" t="str">
            <v>48T</v>
          </cell>
        </row>
        <row r="33">
          <cell r="F33" t="str">
            <v>4545205100070001</v>
          </cell>
          <cell r="G33" t="str">
            <v xml:space="preserve">KENYON ZERO STORAGE INC             </v>
          </cell>
          <cell r="H33" t="str">
            <v>48T</v>
          </cell>
        </row>
        <row r="34">
          <cell r="F34" t="str">
            <v>4546465100040001</v>
          </cell>
          <cell r="G34" t="str">
            <v xml:space="preserve">WELCH FOODS INC                     </v>
          </cell>
          <cell r="H34" t="str">
            <v>48T</v>
          </cell>
        </row>
        <row r="35">
          <cell r="F35" t="str">
            <v>4553514100380001</v>
          </cell>
          <cell r="G35" t="str">
            <v xml:space="preserve">YAKIMA MALL CORP                    </v>
          </cell>
          <cell r="H35" t="str">
            <v>48T</v>
          </cell>
        </row>
        <row r="36">
          <cell r="F36" t="str">
            <v>4553640100670001</v>
          </cell>
          <cell r="G36" t="str">
            <v xml:space="preserve">CITY OF YAKIMA                      </v>
          </cell>
          <cell r="H36" t="str">
            <v>48T</v>
          </cell>
        </row>
        <row r="37">
          <cell r="F37" t="str">
            <v>4554459100010004</v>
          </cell>
          <cell r="G37" t="str">
            <v xml:space="preserve">BUNZL EXTRUSION YAKIMA              </v>
          </cell>
          <cell r="H37" t="str">
            <v>48T</v>
          </cell>
        </row>
        <row r="38">
          <cell r="F38" t="str">
            <v>4563874100130001</v>
          </cell>
          <cell r="G38" t="str">
            <v xml:space="preserve">WASHINGTON BEEF INC                 </v>
          </cell>
          <cell r="H38" t="str">
            <v>48T</v>
          </cell>
        </row>
        <row r="39">
          <cell r="F39" t="str">
            <v>4563874100200002</v>
          </cell>
          <cell r="G39" t="str">
            <v xml:space="preserve">WASHINGTON BEEF INC                 </v>
          </cell>
          <cell r="H39" t="str">
            <v>48T</v>
          </cell>
        </row>
        <row r="40">
          <cell r="F40" t="str">
            <v>4567724100010006</v>
          </cell>
          <cell r="G40" t="str">
            <v xml:space="preserve">CONGDON ORCHARDS INC                </v>
          </cell>
          <cell r="H40" t="str">
            <v>48T</v>
          </cell>
        </row>
        <row r="41">
          <cell r="F41" t="str">
            <v>4588815100010001</v>
          </cell>
          <cell r="G41" t="str">
            <v xml:space="preserve">WASHINGTON FRUIT &amp; PRODUCE          </v>
          </cell>
          <cell r="H41" t="str">
            <v>48T</v>
          </cell>
        </row>
        <row r="42">
          <cell r="F42" t="str">
            <v>4588815100070001</v>
          </cell>
          <cell r="G42" t="str">
            <v xml:space="preserve">WASHINGTON FRUIT &amp; PRODUCE          </v>
          </cell>
          <cell r="H42" t="str">
            <v>48T</v>
          </cell>
        </row>
        <row r="43">
          <cell r="F43" t="str">
            <v>4610879100060002</v>
          </cell>
          <cell r="G43" t="str">
            <v xml:space="preserve">CENTRAL WA FAIR ASSN                </v>
          </cell>
          <cell r="H43" t="str">
            <v>48T</v>
          </cell>
        </row>
        <row r="44">
          <cell r="F44" t="str">
            <v>4668846100240031</v>
          </cell>
          <cell r="G44" t="str">
            <v xml:space="preserve">PROVIDENCE HEALTH SYSTEM            </v>
          </cell>
          <cell r="H44" t="str">
            <v>48T</v>
          </cell>
        </row>
        <row r="45">
          <cell r="F45" t="str">
            <v>4668846100530001</v>
          </cell>
          <cell r="G45" t="str">
            <v xml:space="preserve">PROVIDENCE HEALTH SYSTEM            </v>
          </cell>
          <cell r="H45" t="str">
            <v>48T</v>
          </cell>
        </row>
        <row r="46">
          <cell r="F46" t="str">
            <v>4685548100010002</v>
          </cell>
          <cell r="G46" t="str">
            <v xml:space="preserve">CENTRAL PREMIX                      </v>
          </cell>
          <cell r="H46" t="str">
            <v>48T</v>
          </cell>
        </row>
        <row r="47">
          <cell r="F47" t="str">
            <v>4711602100340001</v>
          </cell>
          <cell r="G47" t="str">
            <v xml:space="preserve">ZIRKLE FRUIT CO                     </v>
          </cell>
          <cell r="H47" t="str">
            <v>48T</v>
          </cell>
        </row>
        <row r="48">
          <cell r="F48" t="str">
            <v>4711602100350005</v>
          </cell>
          <cell r="G48" t="str">
            <v xml:space="preserve">ZIRKLE FRUIT CO                     </v>
          </cell>
          <cell r="H48" t="str">
            <v>48T</v>
          </cell>
        </row>
        <row r="49">
          <cell r="F49" t="str">
            <v>4712561100010001</v>
          </cell>
          <cell r="G49" t="str">
            <v xml:space="preserve">JELD-WEN                            </v>
          </cell>
          <cell r="H49" t="str">
            <v>48T</v>
          </cell>
        </row>
        <row r="50">
          <cell r="F50" t="str">
            <v>4729816100020001</v>
          </cell>
          <cell r="G50" t="str">
            <v xml:space="preserve">INLAND FRUIT CO                     </v>
          </cell>
          <cell r="H50" t="str">
            <v>48T</v>
          </cell>
        </row>
        <row r="51">
          <cell r="F51" t="str">
            <v>4729851100040001</v>
          </cell>
          <cell r="G51" t="str">
            <v xml:space="preserve">DEL MONTE CORP                      </v>
          </cell>
          <cell r="H51" t="str">
            <v>48T</v>
          </cell>
        </row>
        <row r="52">
          <cell r="F52" t="str">
            <v>4729977100020001</v>
          </cell>
          <cell r="G52" t="str">
            <v xml:space="preserve">SHIELDS BAG &amp; PRINTING              </v>
          </cell>
          <cell r="H52" t="str">
            <v>48T</v>
          </cell>
        </row>
        <row r="53">
          <cell r="F53" t="str">
            <v>4729977100040001</v>
          </cell>
          <cell r="G53" t="str">
            <v xml:space="preserve">SHIELDS BAG &amp; PRINTING              </v>
          </cell>
          <cell r="H53" t="str">
            <v>48T</v>
          </cell>
        </row>
        <row r="54">
          <cell r="F54" t="str">
            <v>4729977100050001</v>
          </cell>
          <cell r="G54" t="str">
            <v xml:space="preserve">SHIELDS BAG &amp; PRINTING              </v>
          </cell>
          <cell r="H54" t="str">
            <v>48T</v>
          </cell>
        </row>
        <row r="55">
          <cell r="F55" t="str">
            <v>4799312100030001</v>
          </cell>
          <cell r="G55" t="str">
            <v xml:space="preserve">JELD-WEN                            </v>
          </cell>
          <cell r="H55" t="str">
            <v>48T</v>
          </cell>
        </row>
        <row r="56">
          <cell r="F56" t="str">
            <v>4810218100040002</v>
          </cell>
          <cell r="G56" t="str">
            <v xml:space="preserve">PACTIV                              </v>
          </cell>
          <cell r="H56" t="str">
            <v>48T</v>
          </cell>
        </row>
        <row r="57">
          <cell r="F57" t="str">
            <v>4834816100020001</v>
          </cell>
          <cell r="G57" t="str">
            <v xml:space="preserve">LAYMAN LUMBER CO INC                </v>
          </cell>
          <cell r="H57" t="str">
            <v>48T</v>
          </cell>
        </row>
        <row r="58">
          <cell r="F58" t="str">
            <v>4911760100010001</v>
          </cell>
          <cell r="G58" t="str">
            <v xml:space="preserve">DOWTY AEROSPACE                     </v>
          </cell>
          <cell r="H58" t="str">
            <v>48T</v>
          </cell>
        </row>
        <row r="59">
          <cell r="F59" t="str">
            <v>4966269100010001</v>
          </cell>
          <cell r="G59" t="str">
            <v xml:space="preserve">LONGVIEW FIBRE                      </v>
          </cell>
          <cell r="H59" t="str">
            <v>48T</v>
          </cell>
        </row>
        <row r="60">
          <cell r="F60" t="str">
            <v>4982740100010001</v>
          </cell>
          <cell r="G60" t="str">
            <v xml:space="preserve">GRAHAM PACKAGING                    </v>
          </cell>
          <cell r="H60" t="str">
            <v>48T</v>
          </cell>
        </row>
        <row r="61">
          <cell r="F61" t="str">
            <v>4982740100020001</v>
          </cell>
          <cell r="G61" t="str">
            <v xml:space="preserve">GRAHAM PACKAGING                    </v>
          </cell>
          <cell r="H61" t="str">
            <v>48T</v>
          </cell>
        </row>
        <row r="62">
          <cell r="F62" t="str">
            <v>4982740100030001</v>
          </cell>
          <cell r="G62" t="str">
            <v xml:space="preserve">GRAHAM PACKAGING                    </v>
          </cell>
          <cell r="H62" t="str">
            <v>48T</v>
          </cell>
        </row>
        <row r="63">
          <cell r="F63" t="str">
            <v>4982740100030002</v>
          </cell>
          <cell r="G63" t="str">
            <v xml:space="preserve">GRAHAM PACKAGING                    </v>
          </cell>
          <cell r="H63" t="str">
            <v>48T</v>
          </cell>
        </row>
        <row r="64">
          <cell r="F64" t="str">
            <v>4983356100010001</v>
          </cell>
          <cell r="G64" t="str">
            <v xml:space="preserve">DIRECTOR OF ENGINEERING             </v>
          </cell>
          <cell r="H64" t="str">
            <v>48T</v>
          </cell>
        </row>
        <row r="65">
          <cell r="F65" t="str">
            <v>4983370100040002</v>
          </cell>
          <cell r="G65" t="str">
            <v xml:space="preserve">LARSON FRUIT INC                    </v>
          </cell>
          <cell r="H65" t="str">
            <v>48T</v>
          </cell>
        </row>
        <row r="66">
          <cell r="F66" t="str">
            <v>5048981100010003</v>
          </cell>
          <cell r="G66" t="str">
            <v xml:space="preserve">ALEXANDRIA MOULDING INC.            </v>
          </cell>
          <cell r="H66" t="str">
            <v>48T</v>
          </cell>
        </row>
        <row r="67">
          <cell r="F67" t="str">
            <v>5048981100010007</v>
          </cell>
          <cell r="G67" t="str">
            <v xml:space="preserve">ALEXANDRIA MOULDING INC.            </v>
          </cell>
          <cell r="H67" t="str">
            <v>48T</v>
          </cell>
        </row>
        <row r="68">
          <cell r="F68" t="str">
            <v>5148787100010001</v>
          </cell>
          <cell r="G68" t="str">
            <v xml:space="preserve">JELD-WEN                            </v>
          </cell>
          <cell r="H68" t="str">
            <v>48T</v>
          </cell>
        </row>
        <row r="69">
          <cell r="F69" t="str">
            <v>5149116100010004</v>
          </cell>
          <cell r="G69" t="str">
            <v xml:space="preserve">YAKAMA FOREST PRODUCTS              </v>
          </cell>
          <cell r="H69" t="str">
            <v>48T</v>
          </cell>
        </row>
        <row r="70">
          <cell r="F70" t="str">
            <v>5149116100030002</v>
          </cell>
          <cell r="G70" t="str">
            <v xml:space="preserve">YAKAMA FOREST PRODUCTS              </v>
          </cell>
          <cell r="H70" t="str">
            <v>48T</v>
          </cell>
        </row>
        <row r="71">
          <cell r="F71" t="str">
            <v>5149116100040008</v>
          </cell>
          <cell r="G71" t="str">
            <v xml:space="preserve">YAKAMA FOREST PRODUCTS              </v>
          </cell>
          <cell r="H71" t="str">
            <v>48T</v>
          </cell>
        </row>
        <row r="72">
          <cell r="F72" t="str">
            <v>6052568100010001</v>
          </cell>
          <cell r="G72" t="str">
            <v xml:space="preserve">LARSON FRUIT CO                     </v>
          </cell>
          <cell r="H72" t="str">
            <v>48T</v>
          </cell>
        </row>
        <row r="73">
          <cell r="F73" t="str">
            <v>6052568100020001</v>
          </cell>
          <cell r="G73" t="str">
            <v xml:space="preserve">LARSON FRUIT CO                     </v>
          </cell>
          <cell r="H73" t="str">
            <v>48T</v>
          </cell>
        </row>
        <row r="74">
          <cell r="F74" t="str">
            <v>6196106900010008</v>
          </cell>
          <cell r="G74" t="str">
            <v xml:space="preserve">WASHINGTON FRUIT &amp; PRODUCE          </v>
          </cell>
          <cell r="H74" t="str">
            <v>48T</v>
          </cell>
        </row>
        <row r="75">
          <cell r="F75" t="str">
            <v>8219974500010001</v>
          </cell>
          <cell r="G75" t="str">
            <v xml:space="preserve">JELD-WEN                            </v>
          </cell>
          <cell r="H75" t="str">
            <v>48T</v>
          </cell>
        </row>
        <row r="76">
          <cell r="F76" t="str">
            <v>864370900010001</v>
          </cell>
          <cell r="G76" t="str">
            <v xml:space="preserve">BENENSON CAPITAL CO                 </v>
          </cell>
          <cell r="H76" t="str">
            <v>48T</v>
          </cell>
        </row>
        <row r="77">
          <cell r="F77" t="str">
            <v>8865030000010001</v>
          </cell>
          <cell r="G77" t="str">
            <v xml:space="preserve">TRANSALTA_CENTRALIA MINING LLC      </v>
          </cell>
          <cell r="H77" t="str">
            <v>48M</v>
          </cell>
        </row>
        <row r="78">
          <cell r="F78" t="str">
            <v>9095102400010001</v>
          </cell>
          <cell r="G78" t="str">
            <v xml:space="preserve">AGRIFROZEN FOODS                    </v>
          </cell>
          <cell r="H78" t="str">
            <v>48T</v>
          </cell>
        </row>
        <row r="79">
          <cell r="F79" t="str">
            <v>9095102400020002</v>
          </cell>
          <cell r="G79" t="str">
            <v xml:space="preserve">AGRIFROZEN FOODS                    </v>
          </cell>
          <cell r="H79" t="str">
            <v>48T</v>
          </cell>
        </row>
        <row r="80">
          <cell r="F80" t="str">
            <v>9520244400010002</v>
          </cell>
          <cell r="G80" t="str">
            <v xml:space="preserve">VIERRA VINEYARD                     </v>
          </cell>
          <cell r="H80" t="str">
            <v>48T</v>
          </cell>
        </row>
        <row r="81">
          <cell r="F81" t="str">
            <v>2126474100740001</v>
          </cell>
          <cell r="G81" t="str">
            <v xml:space="preserve">BOISE CASCADE CORP                  </v>
          </cell>
          <cell r="H81" t="str">
            <v>48T</v>
          </cell>
        </row>
      </sheetData>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Excess Reserve Entries"/>
      <sheetName val="Monthly"/>
      <sheetName val="Monthly Calc"/>
      <sheetName val="Hunter"/>
      <sheetName val="Colstrip"/>
      <sheetName val="Klamath Rates for WY &amp; ID"/>
      <sheetName val="Defer Rate Impl - OR &amp; WA"/>
      <sheetName val="Defer Rate Impl - UT &amp; WY &amp; ID"/>
      <sheetName val="Reg Asset Amort - Example"/>
      <sheetName val="Reg Asset Amortization - UT"/>
      <sheetName val="Reg Asset Amortization - WY"/>
      <sheetName val="Reg Asset Amortization - ID"/>
      <sheetName val="GF Depr Comparison"/>
      <sheetName val="Carbon Plant"/>
      <sheetName val="Carbon NBV"/>
      <sheetName val="Carb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C2">
            <v>865460.63</v>
          </cell>
        </row>
        <row r="3">
          <cell r="C3">
            <v>15338482.99</v>
          </cell>
        </row>
        <row r="4">
          <cell r="C4">
            <v>68831424.890000001</v>
          </cell>
        </row>
        <row r="5">
          <cell r="C5">
            <v>28107554.780000001</v>
          </cell>
        </row>
        <row r="6">
          <cell r="C6">
            <v>6200955.4000000004</v>
          </cell>
        </row>
        <row r="7">
          <cell r="C7">
            <v>808742.45</v>
          </cell>
        </row>
      </sheetData>
      <sheetData sheetId="15"/>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omposite Rates WA Curr &amp; Prop"/>
      <sheetName val="WCA Method Data"/>
      <sheetName val="Est Ret &amp; 106"/>
      <sheetName val="Klamath Summary"/>
      <sheetName val="Klamath BWP"/>
      <sheetName val="Intagible &amp; Leaseholds"/>
      <sheetName val="GF Scenario 12-A"/>
      <sheetName val="Kent Approval"/>
    </sheetNames>
    <sheetDataSet>
      <sheetData sheetId="0" refreshError="1"/>
      <sheetData sheetId="1">
        <row r="216">
          <cell r="G216" t="str">
            <v>220000</v>
          </cell>
        </row>
      </sheetData>
      <sheetData sheetId="2" refreshError="1"/>
      <sheetData sheetId="3" refreshError="1"/>
      <sheetData sheetId="4" refreshError="1"/>
      <sheetData sheetId="5"/>
      <sheetData sheetId="6" refreshError="1"/>
      <sheetData sheetId="7"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omposite Rates WY,ID,CA"/>
      <sheetName val="Composite Rates OR"/>
      <sheetName val="Composite Rates UT Non Acc Klam"/>
      <sheetName val="JAM Extract Method Data"/>
      <sheetName val="Composite Rates WA"/>
      <sheetName val="WCA Method Data"/>
      <sheetName val="Klamath"/>
      <sheetName val="Intangible"/>
      <sheetName val="390.1"/>
      <sheetName val="Est Ret &amp; 106"/>
    </sheetNames>
    <sheetDataSet>
      <sheetData sheetId="0"/>
      <sheetData sheetId="1"/>
      <sheetData sheetId="2"/>
      <sheetData sheetId="3">
        <row r="1">
          <cell r="G1" t="str">
            <v>Key</v>
          </cell>
        </row>
      </sheetData>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Jan"/>
    </sheetNames>
    <sheetDataSet>
      <sheetData sheetId="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Variables"/>
      <sheetName val="Report"/>
      <sheetName val="Factors"/>
      <sheetName val="FReport"/>
      <sheetName val="FFact"/>
      <sheetName val="Diverg"/>
      <sheetName val="Dbase"/>
      <sheetName val="Load Input"/>
      <sheetName val="Inputs"/>
      <sheetName val="Revenue"/>
      <sheetName val="O&amp;M"/>
      <sheetName val="Oth Tax"/>
      <sheetName val="DIT"/>
      <sheetName val="NPC"/>
      <sheetName val="CA Inputs"/>
      <sheetName val="CA Output"/>
      <sheetName val="Norm Adj"/>
    </sheetNames>
    <sheetDataSet>
      <sheetData sheetId="0" refreshError="1">
        <row r="7">
          <cell r="B7">
            <v>1999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s>
    <sheetDataSet>
      <sheetData sheetId="0"/>
      <sheetData sheetId="1"/>
      <sheetData sheetId="2"/>
      <sheetData sheetId="3"/>
      <sheetData sheetId="4"/>
      <sheetData sheetId="5">
        <row r="1">
          <cell r="AL1">
            <v>1</v>
          </cell>
          <cell r="AM1" t="str">
            <v>January</v>
          </cell>
        </row>
        <row r="2">
          <cell r="AL2">
            <v>2</v>
          </cell>
          <cell r="AM2" t="str">
            <v>February</v>
          </cell>
        </row>
        <row r="3">
          <cell r="AL3">
            <v>3</v>
          </cell>
          <cell r="AM3" t="str">
            <v>March</v>
          </cell>
        </row>
        <row r="4">
          <cell r="AL4">
            <v>4</v>
          </cell>
          <cell r="AM4" t="str">
            <v>April</v>
          </cell>
        </row>
        <row r="5">
          <cell r="AL5">
            <v>5</v>
          </cell>
          <cell r="AM5" t="str">
            <v>May</v>
          </cell>
        </row>
        <row r="6">
          <cell r="AL6">
            <v>6</v>
          </cell>
          <cell r="AM6" t="str">
            <v>June</v>
          </cell>
        </row>
        <row r="7">
          <cell r="AL7">
            <v>7</v>
          </cell>
          <cell r="AM7" t="str">
            <v>July</v>
          </cell>
        </row>
        <row r="8">
          <cell r="AL8">
            <v>8</v>
          </cell>
          <cell r="AM8" t="str">
            <v>August</v>
          </cell>
        </row>
        <row r="9">
          <cell r="AL9">
            <v>9</v>
          </cell>
          <cell r="AM9" t="str">
            <v>September</v>
          </cell>
        </row>
        <row r="10">
          <cell r="AL10">
            <v>10</v>
          </cell>
          <cell r="AM10" t="str">
            <v>October</v>
          </cell>
        </row>
        <row r="11">
          <cell r="AL11">
            <v>11</v>
          </cell>
          <cell r="AM11" t="str">
            <v>November</v>
          </cell>
        </row>
        <row r="12">
          <cell r="AL12">
            <v>12</v>
          </cell>
          <cell r="AM12" t="str">
            <v>December</v>
          </cell>
        </row>
        <row r="38">
          <cell r="M38">
            <v>1346464881</v>
          </cell>
          <cell r="N38">
            <v>1263056567</v>
          </cell>
          <cell r="O38">
            <v>1164897263</v>
          </cell>
          <cell r="P38">
            <v>1093524808</v>
          </cell>
          <cell r="Q38">
            <v>1024275990</v>
          </cell>
          <cell r="R38">
            <v>1005758287</v>
          </cell>
          <cell r="S38">
            <v>1022560595</v>
          </cell>
          <cell r="T38">
            <v>1064743060</v>
          </cell>
          <cell r="U38">
            <v>1072441787</v>
          </cell>
          <cell r="V38">
            <v>0</v>
          </cell>
          <cell r="W38">
            <v>0</v>
          </cell>
          <cell r="X38">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Allocation FY2006"/>
      <sheetName val="2006 Plan "/>
      <sheetName val="Alloc % FY2006"/>
      <sheetName val="Allocation FY2005"/>
      <sheetName val="2005 Plan "/>
      <sheetName val="Allocation FY2004"/>
      <sheetName val="2004 Plan"/>
      <sheetName val="Allocation FY2003"/>
      <sheetName val="2003 Plan"/>
      <sheetName val="Prior Yea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Financial Results"/>
      <sheetName val="Financial Results v2"/>
      <sheetName val="Financial Results v3"/>
      <sheetName val="Financial Results v1"/>
      <sheetName val="Profit"/>
      <sheetName val="Summary Actuals"/>
      <sheetName val="Actuals - Data Input"/>
      <sheetName val="Adjustments"/>
      <sheetName val="Documentation"/>
      <sheetName val="November forecast EBIT"/>
      <sheetName val="Sp Mgmt Fe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RB Summary"/>
      <sheetName val="Adjustments"/>
    </sheetNames>
    <sheetDataSet>
      <sheetData sheetId="0">
        <row r="13">
          <cell r="B13" t="str">
            <v>STMPDGP</v>
          </cell>
          <cell r="G13">
            <v>2328228.2400000002</v>
          </cell>
        </row>
        <row r="14">
          <cell r="B14" t="str">
            <v>STMPDGU</v>
          </cell>
          <cell r="G14">
            <v>33841899.490000002</v>
          </cell>
        </row>
        <row r="15">
          <cell r="B15" t="str">
            <v>STMPSG</v>
          </cell>
          <cell r="G15">
            <v>53410681.729999997</v>
          </cell>
        </row>
        <row r="16">
          <cell r="B16" t="str">
            <v>STMPSSGCH</v>
          </cell>
          <cell r="G16">
            <v>2632915.44</v>
          </cell>
        </row>
        <row r="17">
          <cell r="G17">
            <v>92213724.900000006</v>
          </cell>
        </row>
        <row r="20">
          <cell r="B20" t="str">
            <v>STMPDGP</v>
          </cell>
          <cell r="G20">
            <v>232895386.90000001</v>
          </cell>
        </row>
        <row r="21">
          <cell r="B21" t="str">
            <v>STMPDGU</v>
          </cell>
          <cell r="G21">
            <v>307291304.20999998</v>
          </cell>
        </row>
        <row r="22">
          <cell r="B22" t="str">
            <v>STMPSG</v>
          </cell>
          <cell r="G22">
            <v>390530600.75</v>
          </cell>
        </row>
        <row r="23">
          <cell r="B23" t="str">
            <v>STMPSSGCH</v>
          </cell>
          <cell r="G23">
            <v>61784609.079999998</v>
          </cell>
        </row>
        <row r="24">
          <cell r="G24">
            <v>992501900.94000006</v>
          </cell>
        </row>
        <row r="27">
          <cell r="B27" t="str">
            <v>STMPDGP</v>
          </cell>
          <cell r="G27">
            <v>612297148.61000001</v>
          </cell>
        </row>
        <row r="28">
          <cell r="B28" t="str">
            <v>STMPDGU</v>
          </cell>
          <cell r="G28">
            <v>539569066.20000005</v>
          </cell>
        </row>
        <row r="29">
          <cell r="B29" t="str">
            <v>STMPSG</v>
          </cell>
          <cell r="G29">
            <v>2522450826.4699998</v>
          </cell>
        </row>
        <row r="30">
          <cell r="B30" t="str">
            <v>STMPRSG</v>
          </cell>
          <cell r="G30">
            <v>26654602.84</v>
          </cell>
        </row>
        <row r="31">
          <cell r="B31" t="str">
            <v>STMPCSG</v>
          </cell>
          <cell r="G31">
            <v>120722890.16999999</v>
          </cell>
        </row>
        <row r="32">
          <cell r="B32" t="str">
            <v>STMPPCSG</v>
          </cell>
          <cell r="G32">
            <v>0</v>
          </cell>
        </row>
        <row r="33">
          <cell r="B33" t="str">
            <v>STMPPCDGU</v>
          </cell>
          <cell r="G33">
            <v>0</v>
          </cell>
        </row>
        <row r="34">
          <cell r="B34" t="str">
            <v>STMPPCSSGCH</v>
          </cell>
          <cell r="G34">
            <v>0</v>
          </cell>
        </row>
        <row r="35">
          <cell r="B35" t="str">
            <v>STMPSSGCH</v>
          </cell>
          <cell r="G35">
            <v>331571367.52999997</v>
          </cell>
        </row>
        <row r="36">
          <cell r="G36">
            <v>4153265901.8199997</v>
          </cell>
        </row>
        <row r="39">
          <cell r="B39" t="str">
            <v>STMPDGP</v>
          </cell>
          <cell r="G39">
            <v>115999169.8</v>
          </cell>
        </row>
        <row r="40">
          <cell r="B40" t="str">
            <v>STMPDGU</v>
          </cell>
          <cell r="G40">
            <v>124243047.31999999</v>
          </cell>
        </row>
        <row r="41">
          <cell r="B41" t="str">
            <v>STMPSG</v>
          </cell>
          <cell r="G41">
            <v>652165830.62538469</v>
          </cell>
        </row>
        <row r="42">
          <cell r="B42" t="str">
            <v>STMPSSGCH</v>
          </cell>
          <cell r="G42">
            <v>68374217.129999995</v>
          </cell>
        </row>
        <row r="43">
          <cell r="G43">
            <v>960782264.87538469</v>
          </cell>
        </row>
        <row r="46">
          <cell r="B46" t="str">
            <v>STMPDGP</v>
          </cell>
          <cell r="G46">
            <v>86457973.810000002</v>
          </cell>
        </row>
        <row r="47">
          <cell r="B47" t="str">
            <v>STMPDGU</v>
          </cell>
          <cell r="G47">
            <v>134299868.75</v>
          </cell>
        </row>
        <row r="48">
          <cell r="B48" t="str">
            <v>STMPSG</v>
          </cell>
          <cell r="G48">
            <v>183489418.45000002</v>
          </cell>
        </row>
        <row r="49">
          <cell r="B49" t="str">
            <v>STMPSSGCH</v>
          </cell>
          <cell r="G49">
            <v>67357813.829999998</v>
          </cell>
        </row>
        <row r="50">
          <cell r="G50">
            <v>471605074.83999997</v>
          </cell>
        </row>
        <row r="53">
          <cell r="B53" t="str">
            <v>STMPDGP</v>
          </cell>
          <cell r="G53">
            <v>3192932.47</v>
          </cell>
        </row>
        <row r="54">
          <cell r="B54" t="str">
            <v>STMPDGU</v>
          </cell>
          <cell r="G54">
            <v>5042082.9400000004</v>
          </cell>
        </row>
        <row r="55">
          <cell r="B55" t="str">
            <v>STMPSG</v>
          </cell>
          <cell r="G55">
            <v>19094186.650000002</v>
          </cell>
        </row>
        <row r="56">
          <cell r="B56" t="str">
            <v>STMPSSGCH</v>
          </cell>
          <cell r="G56">
            <v>4136790.99</v>
          </cell>
        </row>
        <row r="57">
          <cell r="G57">
            <v>31465993.050000004</v>
          </cell>
        </row>
        <row r="60">
          <cell r="B60" t="str">
            <v>STMPSG</v>
          </cell>
          <cell r="G60">
            <v>860534.8</v>
          </cell>
        </row>
        <row r="61">
          <cell r="G61">
            <v>860534.8</v>
          </cell>
        </row>
        <row r="64">
          <cell r="G64">
            <v>6702695395.2253828</v>
          </cell>
        </row>
        <row r="69">
          <cell r="B69" t="str">
            <v>HYDPDGP</v>
          </cell>
          <cell r="G69">
            <v>10331050.369999999</v>
          </cell>
        </row>
        <row r="70">
          <cell r="B70" t="str">
            <v>HYDPDGU</v>
          </cell>
          <cell r="G70">
            <v>5273799.6900000004</v>
          </cell>
        </row>
        <row r="71">
          <cell r="B71" t="str">
            <v>HYDPSG-P</v>
          </cell>
          <cell r="G71">
            <v>15045014.07</v>
          </cell>
        </row>
        <row r="72">
          <cell r="B72" t="str">
            <v>HYDPSG-U</v>
          </cell>
          <cell r="G72">
            <v>673528.97</v>
          </cell>
        </row>
        <row r="73">
          <cell r="G73">
            <v>31323393.099999998</v>
          </cell>
        </row>
        <row r="76">
          <cell r="B76" t="str">
            <v>HYDPDGP</v>
          </cell>
          <cell r="G76">
            <v>19667920.260000002</v>
          </cell>
        </row>
        <row r="77">
          <cell r="B77" t="str">
            <v>HYDPDGU</v>
          </cell>
          <cell r="G77">
            <v>5237553.87</v>
          </cell>
        </row>
        <row r="78">
          <cell r="B78" t="str">
            <v>HYDPSG-P</v>
          </cell>
          <cell r="G78">
            <v>147056533.44</v>
          </cell>
        </row>
        <row r="79">
          <cell r="B79" t="str">
            <v>HYDPSG-U</v>
          </cell>
          <cell r="G79">
            <v>9568212.9800000004</v>
          </cell>
        </row>
        <row r="80">
          <cell r="G80">
            <v>181530220.54999998</v>
          </cell>
        </row>
        <row r="83">
          <cell r="B83" t="str">
            <v>HYDPDGP</v>
          </cell>
          <cell r="G83">
            <v>138025157.94</v>
          </cell>
        </row>
        <row r="84">
          <cell r="B84" t="str">
            <v>HYDPDGU</v>
          </cell>
          <cell r="G84">
            <v>19263397.800000001</v>
          </cell>
        </row>
        <row r="85">
          <cell r="B85" t="str">
            <v>HYDPSG-P</v>
          </cell>
          <cell r="G85">
            <v>197338776.59384614</v>
          </cell>
        </row>
        <row r="86">
          <cell r="B86" t="str">
            <v>HYDPSG-U</v>
          </cell>
          <cell r="G86">
            <v>65439261.469999999</v>
          </cell>
        </row>
        <row r="87">
          <cell r="B87" t="str">
            <v>HYDPKDSG-P</v>
          </cell>
          <cell r="G87">
            <v>84555711.259999976</v>
          </cell>
        </row>
        <row r="88">
          <cell r="G88">
            <v>504622305.06384611</v>
          </cell>
        </row>
        <row r="91">
          <cell r="B91" t="str">
            <v>HYDPDGP</v>
          </cell>
          <cell r="G91">
            <v>14511021.739999998</v>
          </cell>
        </row>
        <row r="92">
          <cell r="B92" t="str">
            <v>HYDPDGU</v>
          </cell>
          <cell r="G92">
            <v>8437154.6199999992</v>
          </cell>
        </row>
        <row r="93">
          <cell r="B93" t="str">
            <v>HYDPSG-P</v>
          </cell>
          <cell r="G93">
            <v>48530561.840000004</v>
          </cell>
        </row>
        <row r="94">
          <cell r="B94" t="str">
            <v>HYDPSG-U</v>
          </cell>
          <cell r="G94">
            <v>30530720.32</v>
          </cell>
        </row>
        <row r="95">
          <cell r="G95">
            <v>102009458.52000001</v>
          </cell>
        </row>
        <row r="98">
          <cell r="B98" t="str">
            <v>HYDPDGP</v>
          </cell>
          <cell r="G98">
            <v>-10196388.68</v>
          </cell>
        </row>
        <row r="99">
          <cell r="B99" t="str">
            <v>HYDPDGU</v>
          </cell>
          <cell r="G99">
            <v>3480254.88</v>
          </cell>
        </row>
        <row r="100">
          <cell r="B100" t="str">
            <v>HYDPSG-P</v>
          </cell>
          <cell r="G100">
            <v>59027440.940000005</v>
          </cell>
        </row>
        <row r="101">
          <cell r="B101" t="str">
            <v>HYDPSG-U</v>
          </cell>
          <cell r="G101">
            <v>7746921.2999999998</v>
          </cell>
        </row>
        <row r="102">
          <cell r="G102">
            <v>60058228.440000005</v>
          </cell>
        </row>
        <row r="105">
          <cell r="B105" t="str">
            <v>HYDPDGP</v>
          </cell>
          <cell r="G105">
            <v>-13483547.679999998</v>
          </cell>
        </row>
        <row r="106">
          <cell r="B106" t="str">
            <v>HYDPDGU</v>
          </cell>
          <cell r="G106">
            <v>157261.45000000001</v>
          </cell>
        </row>
        <row r="107">
          <cell r="B107" t="str">
            <v>HYDPSG-P</v>
          </cell>
          <cell r="G107">
            <v>890277.59</v>
          </cell>
        </row>
        <row r="108">
          <cell r="B108" t="str">
            <v>HYDPSG-U</v>
          </cell>
          <cell r="G108">
            <v>13039.41</v>
          </cell>
        </row>
        <row r="109">
          <cell r="G109">
            <v>-12422969.229999999</v>
          </cell>
        </row>
        <row r="112">
          <cell r="B112" t="str">
            <v>HYDPDGP</v>
          </cell>
          <cell r="G112">
            <v>4299371.54</v>
          </cell>
        </row>
        <row r="113">
          <cell r="B113" t="str">
            <v>HYDPDGU</v>
          </cell>
          <cell r="G113">
            <v>822765.78</v>
          </cell>
        </row>
        <row r="114">
          <cell r="B114" t="str">
            <v>HYDPSG-P</v>
          </cell>
          <cell r="G114">
            <v>12449631.4</v>
          </cell>
        </row>
        <row r="115">
          <cell r="B115" t="str">
            <v>HYDPSG-U</v>
          </cell>
          <cell r="G115">
            <v>745502.05</v>
          </cell>
        </row>
        <row r="116">
          <cell r="G116">
            <v>18317270.77</v>
          </cell>
        </row>
        <row r="119">
          <cell r="B119" t="str">
            <v>HYDPSG-P</v>
          </cell>
          <cell r="G119">
            <v>0</v>
          </cell>
        </row>
        <row r="120">
          <cell r="G120">
            <v>0</v>
          </cell>
        </row>
        <row r="122">
          <cell r="G122">
            <v>885437907.21384633</v>
          </cell>
        </row>
        <row r="127">
          <cell r="B127" t="str">
            <v>OTHPDGU</v>
          </cell>
          <cell r="G127">
            <v>0</v>
          </cell>
        </row>
        <row r="128">
          <cell r="B128" t="str">
            <v>OTHPSG</v>
          </cell>
          <cell r="G128">
            <v>23624965.629999999</v>
          </cell>
        </row>
        <row r="129">
          <cell r="B129" t="str">
            <v>OTHPSG-W</v>
          </cell>
          <cell r="G129">
            <v>5395984.6900000004</v>
          </cell>
        </row>
        <row r="130">
          <cell r="B130" t="str">
            <v>OTHPSSGCT</v>
          </cell>
          <cell r="G130">
            <v>0</v>
          </cell>
        </row>
        <row r="131">
          <cell r="G131">
            <v>29020950.32</v>
          </cell>
        </row>
        <row r="134">
          <cell r="B134" t="str">
            <v>OTHPDGU</v>
          </cell>
          <cell r="G134">
            <v>0</v>
          </cell>
        </row>
        <row r="135">
          <cell r="B135" t="str">
            <v>OTHPSG</v>
          </cell>
          <cell r="G135">
            <v>108835704.20999999</v>
          </cell>
        </row>
        <row r="136">
          <cell r="B136" t="str">
            <v>OTHPSG-W</v>
          </cell>
          <cell r="G136">
            <v>51482067.780000001</v>
          </cell>
        </row>
        <row r="137">
          <cell r="B137" t="str">
            <v>OTHPSSGCT</v>
          </cell>
          <cell r="G137">
            <v>4273000.07</v>
          </cell>
        </row>
        <row r="138">
          <cell r="G138">
            <v>164590772.06</v>
          </cell>
        </row>
        <row r="141">
          <cell r="B141" t="str">
            <v>OTHPDGU</v>
          </cell>
          <cell r="G141">
            <v>0</v>
          </cell>
        </row>
        <row r="142">
          <cell r="B142" t="str">
            <v>OTHPSG</v>
          </cell>
          <cell r="G142">
            <v>8424526.3599999994</v>
          </cell>
        </row>
        <row r="143">
          <cell r="B143" t="str">
            <v>OTHPSG-W</v>
          </cell>
          <cell r="G143">
            <v>0</v>
          </cell>
        </row>
        <row r="144">
          <cell r="B144" t="str">
            <v>OTHPSSGCT</v>
          </cell>
          <cell r="G144">
            <v>2340551.52</v>
          </cell>
        </row>
        <row r="145">
          <cell r="G145">
            <v>10765077.879999999</v>
          </cell>
        </row>
        <row r="148">
          <cell r="B148" t="str">
            <v>OTHPDGU</v>
          </cell>
          <cell r="G148">
            <v>0</v>
          </cell>
        </row>
        <row r="149">
          <cell r="B149" t="str">
            <v>OTHPSG</v>
          </cell>
          <cell r="G149">
            <v>678835459.42999995</v>
          </cell>
        </row>
        <row r="150">
          <cell r="B150" t="str">
            <v>OTHPSG-W</v>
          </cell>
          <cell r="G150">
            <v>1781079643.5999999</v>
          </cell>
        </row>
        <row r="151">
          <cell r="B151" t="str">
            <v>OTHPSSGCT</v>
          </cell>
          <cell r="G151">
            <v>54838304.700000003</v>
          </cell>
        </row>
        <row r="152">
          <cell r="G152">
            <v>2514753407.7299995</v>
          </cell>
        </row>
        <row r="155">
          <cell r="B155" t="str">
            <v>OTHPDGU</v>
          </cell>
          <cell r="G155">
            <v>0</v>
          </cell>
        </row>
        <row r="156">
          <cell r="B156" t="str">
            <v>OTHPSG</v>
          </cell>
          <cell r="G156">
            <v>283629625.39999998</v>
          </cell>
        </row>
        <row r="157">
          <cell r="B157" t="str">
            <v>OTHPSG-W</v>
          </cell>
          <cell r="G157">
            <v>53904847.640000001</v>
          </cell>
        </row>
        <row r="158">
          <cell r="B158" t="str">
            <v>OTHPSSGCT</v>
          </cell>
          <cell r="G158">
            <v>16544991.970000001</v>
          </cell>
        </row>
        <row r="159">
          <cell r="G159">
            <v>354079465.00999999</v>
          </cell>
        </row>
        <row r="162">
          <cell r="B162" t="str">
            <v>OTHPDGU</v>
          </cell>
          <cell r="G162">
            <v>0</v>
          </cell>
        </row>
        <row r="163">
          <cell r="B163" t="str">
            <v>OTHPSG</v>
          </cell>
          <cell r="G163">
            <v>135222507.40000001</v>
          </cell>
        </row>
        <row r="164">
          <cell r="B164" t="str">
            <v>OTHPSG-W</v>
          </cell>
          <cell r="G164">
            <v>111057150.84</v>
          </cell>
        </row>
        <row r="165">
          <cell r="B165" t="str">
            <v>OTHPSSGCT</v>
          </cell>
          <cell r="G165">
            <v>2911688.48</v>
          </cell>
        </row>
        <row r="166">
          <cell r="G166">
            <v>249191346.72</v>
          </cell>
        </row>
        <row r="169">
          <cell r="B169" t="str">
            <v>OTHPDGU</v>
          </cell>
          <cell r="G169">
            <v>0</v>
          </cell>
        </row>
        <row r="170">
          <cell r="B170" t="str">
            <v>OTHPSG-W</v>
          </cell>
          <cell r="G170">
            <v>2530799.96</v>
          </cell>
        </row>
        <row r="171">
          <cell r="B171" t="str">
            <v>OTHPSG</v>
          </cell>
          <cell r="G171">
            <v>9559594.8300000001</v>
          </cell>
        </row>
        <row r="172">
          <cell r="G172">
            <v>12090394.789999999</v>
          </cell>
        </row>
        <row r="175">
          <cell r="B175" t="str">
            <v>OTHPSG</v>
          </cell>
          <cell r="G175">
            <v>0</v>
          </cell>
        </row>
        <row r="176">
          <cell r="G176">
            <v>0</v>
          </cell>
        </row>
        <row r="178">
          <cell r="G178">
            <v>3334491414.5099998</v>
          </cell>
        </row>
        <row r="183">
          <cell r="B183" t="str">
            <v>TRNPDGP</v>
          </cell>
          <cell r="G183">
            <v>21060782.579999998</v>
          </cell>
        </row>
        <row r="184">
          <cell r="B184" t="str">
            <v>TRNPDGU</v>
          </cell>
          <cell r="G184">
            <v>48330013.240000002</v>
          </cell>
        </row>
        <row r="185">
          <cell r="B185" t="str">
            <v>TRNPSG</v>
          </cell>
          <cell r="G185">
            <v>150510863.47</v>
          </cell>
        </row>
        <row r="186">
          <cell r="G186">
            <v>219901659.28999999</v>
          </cell>
        </row>
        <row r="189">
          <cell r="B189" t="str">
            <v>TRNPDGP</v>
          </cell>
          <cell r="G189">
            <v>7387193.2599999998</v>
          </cell>
        </row>
        <row r="190">
          <cell r="B190" t="str">
            <v>TRNPDGU</v>
          </cell>
          <cell r="G190">
            <v>18055368.940000001</v>
          </cell>
        </row>
        <row r="191">
          <cell r="B191" t="str">
            <v>TRNPSG</v>
          </cell>
          <cell r="G191">
            <v>150828145.5</v>
          </cell>
        </row>
        <row r="192">
          <cell r="G192">
            <v>176270707.69999999</v>
          </cell>
        </row>
        <row r="195">
          <cell r="B195" t="str">
            <v>TRNPDGP</v>
          </cell>
          <cell r="G195">
            <v>118065428.26000001</v>
          </cell>
        </row>
        <row r="196">
          <cell r="B196" t="str">
            <v>TRNPDGU</v>
          </cell>
          <cell r="G196">
            <v>175325009.28999999</v>
          </cell>
        </row>
        <row r="197">
          <cell r="B197" t="str">
            <v>TRNPSG</v>
          </cell>
          <cell r="G197">
            <v>1457912022.0238461</v>
          </cell>
        </row>
        <row r="198">
          <cell r="G198">
            <v>1751302459.5738461</v>
          </cell>
        </row>
        <row r="201">
          <cell r="B201" t="str">
            <v>TRNPDGP</v>
          </cell>
          <cell r="G201">
            <v>155435932.93000001</v>
          </cell>
        </row>
        <row r="202">
          <cell r="B202" t="str">
            <v>TRNPDGU</v>
          </cell>
          <cell r="G202">
            <v>133295143.18000001</v>
          </cell>
        </row>
        <row r="203">
          <cell r="B203" t="str">
            <v>TRNPSG</v>
          </cell>
          <cell r="G203">
            <v>710403320.70000005</v>
          </cell>
        </row>
        <row r="204">
          <cell r="G204">
            <v>999134396.81000006</v>
          </cell>
        </row>
        <row r="207">
          <cell r="B207" t="str">
            <v>TRNPDGP</v>
          </cell>
          <cell r="G207">
            <v>65441858.43</v>
          </cell>
        </row>
        <row r="208">
          <cell r="B208" t="str">
            <v>TRNPDGU</v>
          </cell>
          <cell r="G208">
            <v>115573439.25</v>
          </cell>
        </row>
        <row r="209">
          <cell r="B209" t="str">
            <v>TRNPSG</v>
          </cell>
          <cell r="G209">
            <v>501611771.85000002</v>
          </cell>
        </row>
        <row r="210">
          <cell r="G210">
            <v>682627069.52999997</v>
          </cell>
        </row>
        <row r="213">
          <cell r="B213" t="str">
            <v>TRNPDGP</v>
          </cell>
          <cell r="G213">
            <v>182006033.69</v>
          </cell>
        </row>
        <row r="214">
          <cell r="B214" t="str">
            <v>TRNPDGU</v>
          </cell>
          <cell r="G214">
            <v>157149939.56</v>
          </cell>
        </row>
        <row r="215">
          <cell r="B215" t="str">
            <v>TRNPSG</v>
          </cell>
          <cell r="G215">
            <v>581226867.55999994</v>
          </cell>
        </row>
        <row r="216">
          <cell r="G216">
            <v>920382840.80999994</v>
          </cell>
        </row>
        <row r="219">
          <cell r="B219" t="str">
            <v>TRNPDGP</v>
          </cell>
          <cell r="G219">
            <v>6370.99</v>
          </cell>
        </row>
        <row r="220">
          <cell r="B220" t="str">
            <v>TRNPDGU</v>
          </cell>
          <cell r="G220">
            <v>91650.59</v>
          </cell>
        </row>
        <row r="221">
          <cell r="B221" t="str">
            <v>TRNPSG</v>
          </cell>
          <cell r="G221">
            <v>3229605.47</v>
          </cell>
        </row>
        <row r="222">
          <cell r="G222">
            <v>3327627.0500000003</v>
          </cell>
        </row>
        <row r="225">
          <cell r="B225" t="str">
            <v>TRNPDGU</v>
          </cell>
          <cell r="G225">
            <v>1087552.1399999999</v>
          </cell>
        </row>
        <row r="226">
          <cell r="B226" t="str">
            <v>TRNPSG</v>
          </cell>
          <cell r="G226">
            <v>6411907.54</v>
          </cell>
        </row>
        <row r="227">
          <cell r="G227">
            <v>7499459.6799999997</v>
          </cell>
        </row>
        <row r="230">
          <cell r="B230" t="str">
            <v>TRNPDGP</v>
          </cell>
          <cell r="G230">
            <v>1863031.54</v>
          </cell>
        </row>
        <row r="231">
          <cell r="B231" t="str">
            <v>TRNPDGU</v>
          </cell>
          <cell r="G231">
            <v>440513.21</v>
          </cell>
        </row>
        <row r="232">
          <cell r="B232" t="str">
            <v>TRNPSG</v>
          </cell>
          <cell r="G232">
            <v>9609370.0199999996</v>
          </cell>
        </row>
        <row r="233">
          <cell r="G233">
            <v>11912914.77</v>
          </cell>
        </row>
        <row r="236">
          <cell r="B236" t="str">
            <v>TRNPSG</v>
          </cell>
          <cell r="G236">
            <v>383913115.47000003</v>
          </cell>
        </row>
        <row r="237">
          <cell r="G237">
            <v>383913115.47000003</v>
          </cell>
        </row>
        <row r="239">
          <cell r="G239">
            <v>5156272250.6838474</v>
          </cell>
        </row>
        <row r="244">
          <cell r="B244" t="str">
            <v>DSTPCA</v>
          </cell>
          <cell r="G244">
            <v>1710824.05</v>
          </cell>
        </row>
        <row r="245">
          <cell r="B245" t="str">
            <v>DSTPID</v>
          </cell>
          <cell r="G245">
            <v>1466487.97</v>
          </cell>
        </row>
        <row r="246">
          <cell r="B246" t="str">
            <v>DSTPOR</v>
          </cell>
          <cell r="G246">
            <v>13643565.859999999</v>
          </cell>
        </row>
        <row r="247">
          <cell r="B247" t="str">
            <v>DSTPUT</v>
          </cell>
          <cell r="G247">
            <v>37260261.740000002</v>
          </cell>
        </row>
        <row r="248">
          <cell r="B248" t="str">
            <v>DSTPWA</v>
          </cell>
          <cell r="G248">
            <v>1527838.47</v>
          </cell>
        </row>
        <row r="249">
          <cell r="B249" t="str">
            <v>DSTPWYP</v>
          </cell>
          <cell r="G249">
            <v>2565055.89</v>
          </cell>
        </row>
        <row r="250">
          <cell r="B250" t="str">
            <v>DSTPWYU</v>
          </cell>
          <cell r="G250">
            <v>2912510.92</v>
          </cell>
        </row>
        <row r="251">
          <cell r="G251">
            <v>61086544.900000006</v>
          </cell>
        </row>
        <row r="254">
          <cell r="B254" t="str">
            <v>DSTPCA</v>
          </cell>
          <cell r="G254">
            <v>4452774.8600000003</v>
          </cell>
        </row>
        <row r="255">
          <cell r="B255" t="str">
            <v>DSTPID</v>
          </cell>
          <cell r="G255">
            <v>2163513.38</v>
          </cell>
        </row>
        <row r="256">
          <cell r="B256" t="str">
            <v>DSTPOR</v>
          </cell>
          <cell r="G256">
            <v>23329015.84</v>
          </cell>
        </row>
        <row r="257">
          <cell r="B257" t="str">
            <v>DSTPUT</v>
          </cell>
          <cell r="G257">
            <v>48538098.140000001</v>
          </cell>
        </row>
        <row r="258">
          <cell r="B258" t="str">
            <v>DSTPWA</v>
          </cell>
          <cell r="G258">
            <v>2492408.3199999998</v>
          </cell>
        </row>
        <row r="259">
          <cell r="B259" t="str">
            <v>DSTPWYP</v>
          </cell>
          <cell r="G259">
            <v>10827445.5</v>
          </cell>
        </row>
        <row r="260">
          <cell r="B260" t="str">
            <v>DSTPWYU</v>
          </cell>
          <cell r="G260">
            <v>2812798.38</v>
          </cell>
        </row>
        <row r="261">
          <cell r="G261">
            <v>94616054.419999987</v>
          </cell>
        </row>
        <row r="264">
          <cell r="B264" t="str">
            <v>DSTPCA</v>
          </cell>
          <cell r="G264">
            <v>23139606.370000001</v>
          </cell>
        </row>
        <row r="265">
          <cell r="B265" t="str">
            <v>DSTPID</v>
          </cell>
          <cell r="G265">
            <v>29218776.739999998</v>
          </cell>
        </row>
        <row r="266">
          <cell r="B266" t="str">
            <v>DSTPOR</v>
          </cell>
          <cell r="G266">
            <v>216835545.24000001</v>
          </cell>
        </row>
        <row r="267">
          <cell r="B267" t="str">
            <v>DSTPUT</v>
          </cell>
          <cell r="G267">
            <v>451570685.69999999</v>
          </cell>
        </row>
        <row r="268">
          <cell r="B268" t="str">
            <v>DSTPWA</v>
          </cell>
          <cell r="G268">
            <v>48736557.25</v>
          </cell>
        </row>
        <row r="269">
          <cell r="B269" t="str">
            <v>DSTPWYP</v>
          </cell>
          <cell r="G269">
            <v>111716205.31999999</v>
          </cell>
        </row>
        <row r="270">
          <cell r="B270" t="str">
            <v>DSTPWYU</v>
          </cell>
          <cell r="G270">
            <v>10355441.220000001</v>
          </cell>
        </row>
        <row r="271">
          <cell r="G271">
            <v>891572817.83999991</v>
          </cell>
        </row>
        <row r="274">
          <cell r="B274" t="str">
            <v>DSTPUT</v>
          </cell>
          <cell r="G274">
            <v>0</v>
          </cell>
        </row>
        <row r="275">
          <cell r="G275">
            <v>0</v>
          </cell>
        </row>
        <row r="278">
          <cell r="B278" t="str">
            <v>DSTPCA</v>
          </cell>
          <cell r="G278">
            <v>57771775.950000003</v>
          </cell>
        </row>
        <row r="279">
          <cell r="B279" t="str">
            <v>DSTPID</v>
          </cell>
          <cell r="G279">
            <v>73476280.959999993</v>
          </cell>
        </row>
        <row r="280">
          <cell r="B280" t="str">
            <v>DSTPOR</v>
          </cell>
          <cell r="G280">
            <v>339731623.50999999</v>
          </cell>
        </row>
        <row r="281">
          <cell r="B281" t="str">
            <v>DSTPUT</v>
          </cell>
          <cell r="G281">
            <v>331276454.29000002</v>
          </cell>
        </row>
        <row r="282">
          <cell r="B282" t="str">
            <v>DSTPWA</v>
          </cell>
          <cell r="G282">
            <v>94916740.859999999</v>
          </cell>
        </row>
        <row r="283">
          <cell r="B283" t="str">
            <v>DSTPWYP</v>
          </cell>
          <cell r="G283">
            <v>106721033.73</v>
          </cell>
        </row>
        <row r="284">
          <cell r="B284" t="str">
            <v>DSTPWYU</v>
          </cell>
          <cell r="G284">
            <v>23260536.530000001</v>
          </cell>
        </row>
        <row r="285">
          <cell r="G285">
            <v>1027154445.83</v>
          </cell>
        </row>
        <row r="288">
          <cell r="B288" t="str">
            <v>DSTPCA</v>
          </cell>
          <cell r="G288">
            <v>33130078.77</v>
          </cell>
        </row>
        <row r="289">
          <cell r="B289" t="str">
            <v>DSTPID</v>
          </cell>
          <cell r="G289">
            <v>35146253.390000001</v>
          </cell>
        </row>
        <row r="290">
          <cell r="B290" t="str">
            <v>DSTPOR</v>
          </cell>
          <cell r="G290">
            <v>240190462.02000001</v>
          </cell>
        </row>
        <row r="291">
          <cell r="B291" t="str">
            <v>DSTPUT</v>
          </cell>
          <cell r="G291">
            <v>216074950.16999999</v>
          </cell>
        </row>
        <row r="292">
          <cell r="B292" t="str">
            <v>DSTPWA</v>
          </cell>
          <cell r="G292">
            <v>59836962.840000004</v>
          </cell>
        </row>
        <row r="293">
          <cell r="B293" t="str">
            <v>DSTPWYP</v>
          </cell>
          <cell r="G293">
            <v>86538948.739999995</v>
          </cell>
        </row>
        <row r="294">
          <cell r="B294" t="str">
            <v>DSTPWYU</v>
          </cell>
          <cell r="G294">
            <v>13012409.140000001</v>
          </cell>
        </row>
        <row r="295">
          <cell r="G295">
            <v>683930065.07000005</v>
          </cell>
        </row>
        <row r="298">
          <cell r="B298" t="str">
            <v>DSTPCA</v>
          </cell>
          <cell r="G298">
            <v>16241323.869999999</v>
          </cell>
        </row>
        <row r="299">
          <cell r="B299" t="str">
            <v>DSTPID</v>
          </cell>
          <cell r="G299">
            <v>8488675.7699999996</v>
          </cell>
        </row>
        <row r="300">
          <cell r="B300" t="str">
            <v>DSTPOR</v>
          </cell>
          <cell r="G300">
            <v>86717583.659999996</v>
          </cell>
        </row>
        <row r="301">
          <cell r="B301" t="str">
            <v>DSTPUT</v>
          </cell>
          <cell r="G301">
            <v>175611179.69999999</v>
          </cell>
        </row>
        <row r="302">
          <cell r="B302" t="str">
            <v>DSTPWA</v>
          </cell>
          <cell r="G302">
            <v>16558446.140000001</v>
          </cell>
        </row>
        <row r="303">
          <cell r="B303" t="str">
            <v>DSTPWYP</v>
          </cell>
          <cell r="G303">
            <v>16515198.140000001</v>
          </cell>
        </row>
        <row r="304">
          <cell r="B304" t="str">
            <v>DSTPWYU</v>
          </cell>
          <cell r="G304">
            <v>4060292.48</v>
          </cell>
        </row>
        <row r="305">
          <cell r="G305">
            <v>324192699.75999999</v>
          </cell>
        </row>
        <row r="308">
          <cell r="B308" t="str">
            <v>DSTPCA</v>
          </cell>
          <cell r="G308">
            <v>17728112.629999999</v>
          </cell>
        </row>
        <row r="309">
          <cell r="B309" t="str">
            <v>DSTPID</v>
          </cell>
          <cell r="G309">
            <v>25360059.809999999</v>
          </cell>
        </row>
        <row r="310">
          <cell r="B310" t="str">
            <v>DSTPOR</v>
          </cell>
          <cell r="G310">
            <v>162477308.65000001</v>
          </cell>
        </row>
        <row r="311">
          <cell r="B311" t="str">
            <v>DSTPUT</v>
          </cell>
          <cell r="G311">
            <v>482656117.87</v>
          </cell>
        </row>
        <row r="312">
          <cell r="B312" t="str">
            <v>DSTPWA</v>
          </cell>
          <cell r="G312">
            <v>23143477.870000001</v>
          </cell>
        </row>
        <row r="313">
          <cell r="B313" t="str">
            <v>DSTPWYP</v>
          </cell>
          <cell r="G313">
            <v>35583938.829999998</v>
          </cell>
        </row>
        <row r="314">
          <cell r="B314" t="str">
            <v>DSTPWYU</v>
          </cell>
          <cell r="G314">
            <v>17054173.02</v>
          </cell>
        </row>
        <row r="315">
          <cell r="G315">
            <v>764003188.68000007</v>
          </cell>
        </row>
        <row r="318">
          <cell r="B318" t="str">
            <v>DSTPCA</v>
          </cell>
          <cell r="G318">
            <v>49121486.350000001</v>
          </cell>
        </row>
        <row r="319">
          <cell r="B319" t="str">
            <v>DSTPID</v>
          </cell>
          <cell r="G319">
            <v>72246275.640000001</v>
          </cell>
        </row>
        <row r="320">
          <cell r="B320" t="str">
            <v>DSTPOR</v>
          </cell>
          <cell r="G320">
            <v>403976200.45999998</v>
          </cell>
        </row>
        <row r="321">
          <cell r="B321" t="str">
            <v>DSTPUT</v>
          </cell>
          <cell r="G321">
            <v>445778047.54000002</v>
          </cell>
        </row>
        <row r="322">
          <cell r="B322" t="str">
            <v>DSTPWA</v>
          </cell>
          <cell r="G322">
            <v>101339027.37</v>
          </cell>
        </row>
        <row r="323">
          <cell r="B323" t="str">
            <v>DSTPWYP</v>
          </cell>
          <cell r="G323">
            <v>89487196.769999996</v>
          </cell>
        </row>
        <row r="324">
          <cell r="B324" t="str">
            <v>DSTPWYU</v>
          </cell>
          <cell r="G324">
            <v>13850223.6</v>
          </cell>
        </row>
        <row r="325">
          <cell r="G325">
            <v>1175798457.73</v>
          </cell>
        </row>
        <row r="328">
          <cell r="B328" t="str">
            <v>DSTPCA</v>
          </cell>
          <cell r="G328">
            <v>23845705.850000001</v>
          </cell>
        </row>
        <row r="329">
          <cell r="B329" t="str">
            <v>DSTPID</v>
          </cell>
          <cell r="G329">
            <v>32480998.41</v>
          </cell>
        </row>
        <row r="330">
          <cell r="B330" t="str">
            <v>DSTPOR</v>
          </cell>
          <cell r="G330">
            <v>236003219.16</v>
          </cell>
        </row>
        <row r="331">
          <cell r="B331" t="str">
            <v>DSTPUT</v>
          </cell>
          <cell r="G331">
            <v>240820650.53999999</v>
          </cell>
        </row>
        <row r="332">
          <cell r="B332" t="str">
            <v>DSTPWA</v>
          </cell>
          <cell r="G332">
            <v>53815321.899999999</v>
          </cell>
        </row>
        <row r="333">
          <cell r="B333" t="str">
            <v>DSTPWYP</v>
          </cell>
          <cell r="G333">
            <v>42339290.479999997</v>
          </cell>
        </row>
        <row r="334">
          <cell r="B334" t="str">
            <v>DSTPWYU</v>
          </cell>
          <cell r="G334">
            <v>11127433.859999999</v>
          </cell>
        </row>
        <row r="335">
          <cell r="G335">
            <v>640432620.20000005</v>
          </cell>
        </row>
        <row r="338">
          <cell r="B338" t="str">
            <v>DSTPCA</v>
          </cell>
          <cell r="G338">
            <v>4046157.97</v>
          </cell>
        </row>
        <row r="339">
          <cell r="B339" t="str">
            <v>DSTPID</v>
          </cell>
          <cell r="G339">
            <v>13536131.390000001</v>
          </cell>
        </row>
        <row r="340">
          <cell r="B340" t="str">
            <v>DSTPOR</v>
          </cell>
          <cell r="G340">
            <v>59562704.719999999</v>
          </cell>
        </row>
        <row r="341">
          <cell r="B341" t="str">
            <v>DSTPUT</v>
          </cell>
          <cell r="G341">
            <v>74179928.099999994</v>
          </cell>
        </row>
        <row r="342">
          <cell r="B342" t="str">
            <v>DSTPWA</v>
          </cell>
          <cell r="G342">
            <v>11443377.85</v>
          </cell>
        </row>
        <row r="343">
          <cell r="B343" t="str">
            <v>DSTPWYP</v>
          </cell>
          <cell r="G343">
            <v>12010802.189999999</v>
          </cell>
        </row>
        <row r="344">
          <cell r="B344" t="str">
            <v>DSTPWYU</v>
          </cell>
          <cell r="G344">
            <v>2149692.36</v>
          </cell>
        </row>
        <row r="345">
          <cell r="G345">
            <v>176928794.58000001</v>
          </cell>
        </row>
        <row r="348">
          <cell r="B348" t="str">
            <v>DSTPCA</v>
          </cell>
          <cell r="G348">
            <v>270679.15000000002</v>
          </cell>
        </row>
        <row r="349">
          <cell r="B349" t="str">
            <v>DSTPID</v>
          </cell>
          <cell r="G349">
            <v>168032.77</v>
          </cell>
        </row>
        <row r="350">
          <cell r="B350" t="str">
            <v>DSTPOR</v>
          </cell>
          <cell r="G350">
            <v>2542816.4700000002</v>
          </cell>
        </row>
        <row r="351">
          <cell r="B351" t="str">
            <v>DSTPUT</v>
          </cell>
          <cell r="G351">
            <v>4390701.8600000003</v>
          </cell>
        </row>
        <row r="352">
          <cell r="B352" t="str">
            <v>DSTPWA</v>
          </cell>
          <cell r="G352">
            <v>514745.16</v>
          </cell>
        </row>
        <row r="353">
          <cell r="B353" t="str">
            <v>DSTPWYP</v>
          </cell>
          <cell r="G353">
            <v>794485.59</v>
          </cell>
        </row>
        <row r="354">
          <cell r="B354" t="str">
            <v>DSTPWYU</v>
          </cell>
          <cell r="G354">
            <v>151527.82999999999</v>
          </cell>
        </row>
        <row r="355">
          <cell r="G355">
            <v>8832988.8300000001</v>
          </cell>
        </row>
        <row r="358">
          <cell r="B358" t="str">
            <v>DSTPID</v>
          </cell>
          <cell r="G358">
            <v>0</v>
          </cell>
        </row>
        <row r="359">
          <cell r="B359" t="str">
            <v>DSTPUT</v>
          </cell>
          <cell r="G359">
            <v>0</v>
          </cell>
        </row>
        <row r="360">
          <cell r="G360">
            <v>0</v>
          </cell>
        </row>
        <row r="363">
          <cell r="B363" t="str">
            <v>DSTPCA</v>
          </cell>
          <cell r="G363">
            <v>705510.40000000002</v>
          </cell>
        </row>
        <row r="364">
          <cell r="B364" t="str">
            <v>DSTPID</v>
          </cell>
          <cell r="G364">
            <v>635813.37</v>
          </cell>
        </row>
        <row r="365">
          <cell r="B365" t="str">
            <v>DSTPOR</v>
          </cell>
          <cell r="G365">
            <v>22580727.780000001</v>
          </cell>
        </row>
        <row r="366">
          <cell r="B366" t="str">
            <v>DSTPUT</v>
          </cell>
          <cell r="G366">
            <v>22097191.510000002</v>
          </cell>
        </row>
        <row r="367">
          <cell r="B367" t="str">
            <v>DSTPWA</v>
          </cell>
          <cell r="G367">
            <v>4135675.48</v>
          </cell>
        </row>
        <row r="368">
          <cell r="B368" t="str">
            <v>DSTPWYP</v>
          </cell>
          <cell r="G368">
            <v>7915648.9500000002</v>
          </cell>
        </row>
        <row r="369">
          <cell r="B369" t="str">
            <v>DSTPWYU</v>
          </cell>
          <cell r="G369">
            <v>2235377.9</v>
          </cell>
        </row>
        <row r="370">
          <cell r="G370">
            <v>60305945.390000001</v>
          </cell>
        </row>
        <row r="373">
          <cell r="B373" t="str">
            <v>DSTPCA</v>
          </cell>
          <cell r="G373">
            <v>508426.04</v>
          </cell>
        </row>
        <row r="374">
          <cell r="B374" t="str">
            <v>DSTPID</v>
          </cell>
          <cell r="G374">
            <v>1299251.99</v>
          </cell>
        </row>
        <row r="375">
          <cell r="B375" t="str">
            <v>DSTPOR</v>
          </cell>
          <cell r="G375">
            <v>3760609.06</v>
          </cell>
        </row>
        <row r="376">
          <cell r="B376" t="str">
            <v>DSTPUT</v>
          </cell>
          <cell r="G376">
            <v>4624596.8600000003</v>
          </cell>
        </row>
        <row r="377">
          <cell r="B377" t="str">
            <v>DSTPWA</v>
          </cell>
          <cell r="G377">
            <v>1130025.54</v>
          </cell>
        </row>
        <row r="378">
          <cell r="B378" t="str">
            <v>DSTPWYP</v>
          </cell>
          <cell r="G378">
            <v>0</v>
          </cell>
        </row>
        <row r="379">
          <cell r="B379" t="str">
            <v>DSTPWYU</v>
          </cell>
          <cell r="G379">
            <v>1143270.8</v>
          </cell>
        </row>
        <row r="380">
          <cell r="G380">
            <v>12466180.289999999</v>
          </cell>
        </row>
        <row r="382">
          <cell r="G382">
            <v>5921320803.5199976</v>
          </cell>
        </row>
        <row r="387">
          <cell r="B387" t="str">
            <v>GNLPCA</v>
          </cell>
          <cell r="G387">
            <v>635804.36</v>
          </cell>
        </row>
        <row r="388">
          <cell r="B388" t="str">
            <v>GNLPCN</v>
          </cell>
          <cell r="G388">
            <v>1128505.79</v>
          </cell>
        </row>
        <row r="389">
          <cell r="B389" t="str">
            <v>GNLPDGU</v>
          </cell>
          <cell r="G389">
            <v>332.32</v>
          </cell>
        </row>
        <row r="390">
          <cell r="B390" t="str">
            <v>GNLPID</v>
          </cell>
          <cell r="G390">
            <v>197638.82</v>
          </cell>
        </row>
        <row r="391">
          <cell r="B391" t="str">
            <v>GNLPOR</v>
          </cell>
          <cell r="G391">
            <v>4604375.78</v>
          </cell>
        </row>
        <row r="392">
          <cell r="B392" t="str">
            <v>GNLPSG</v>
          </cell>
          <cell r="G392">
            <v>1227.55</v>
          </cell>
        </row>
        <row r="393">
          <cell r="B393" t="str">
            <v>GNLPSO</v>
          </cell>
          <cell r="G393">
            <v>5596700.2199999997</v>
          </cell>
        </row>
        <row r="394">
          <cell r="B394" t="str">
            <v>GNLPUT</v>
          </cell>
          <cell r="G394">
            <v>4068287.04</v>
          </cell>
        </row>
        <row r="395">
          <cell r="B395" t="str">
            <v>GNLPWA</v>
          </cell>
          <cell r="G395">
            <v>1098826.3500000001</v>
          </cell>
        </row>
        <row r="396">
          <cell r="B396" t="str">
            <v>GNLPWYP</v>
          </cell>
          <cell r="G396">
            <v>1468112.51</v>
          </cell>
        </row>
        <row r="397">
          <cell r="B397" t="str">
            <v>GNLPWYU</v>
          </cell>
          <cell r="G397">
            <v>677197.61</v>
          </cell>
        </row>
        <row r="398">
          <cell r="G398">
            <v>19477008.350000001</v>
          </cell>
        </row>
        <row r="401">
          <cell r="B401" t="str">
            <v>GNLPCA</v>
          </cell>
          <cell r="G401">
            <v>2638748.84</v>
          </cell>
        </row>
        <row r="402">
          <cell r="B402" t="str">
            <v>GNLPCN</v>
          </cell>
          <cell r="G402">
            <v>11392117.17</v>
          </cell>
        </row>
        <row r="403">
          <cell r="B403" t="str">
            <v>GNLPDGP</v>
          </cell>
          <cell r="G403">
            <v>338989.35</v>
          </cell>
        </row>
        <row r="404">
          <cell r="B404" t="str">
            <v>GNLPDGU</v>
          </cell>
          <cell r="G404">
            <v>1632367.57</v>
          </cell>
        </row>
        <row r="405">
          <cell r="B405" t="str">
            <v>GNLPID</v>
          </cell>
          <cell r="G405">
            <v>10534426.91</v>
          </cell>
        </row>
        <row r="406">
          <cell r="B406" t="str">
            <v>GNLPOR</v>
          </cell>
          <cell r="G406">
            <v>34574709.340000004</v>
          </cell>
        </row>
        <row r="407">
          <cell r="B407" t="str">
            <v>GNLPSE</v>
          </cell>
          <cell r="G407">
            <v>8922</v>
          </cell>
        </row>
        <row r="408">
          <cell r="B408" t="str">
            <v>GNLPSG</v>
          </cell>
          <cell r="G408">
            <v>5299576.9000000004</v>
          </cell>
        </row>
        <row r="409">
          <cell r="B409" t="str">
            <v>GNLPSO</v>
          </cell>
          <cell r="G409">
            <v>93773790.420000002</v>
          </cell>
        </row>
        <row r="410">
          <cell r="B410" t="str">
            <v>GNLPUT</v>
          </cell>
          <cell r="G410">
            <v>41786182.490000002</v>
          </cell>
        </row>
        <row r="411">
          <cell r="B411" t="str">
            <v>GNLPWA</v>
          </cell>
          <cell r="G411">
            <v>13355092.24</v>
          </cell>
        </row>
        <row r="412">
          <cell r="B412" t="str">
            <v>GNLPWYP</v>
          </cell>
          <cell r="G412">
            <v>10895370.289999999</v>
          </cell>
        </row>
        <row r="413">
          <cell r="B413" t="str">
            <v>GNLPWYU</v>
          </cell>
          <cell r="G413">
            <v>3357477.17</v>
          </cell>
        </row>
        <row r="414">
          <cell r="G414">
            <v>229587770.69</v>
          </cell>
        </row>
        <row r="417">
          <cell r="B417" t="str">
            <v>GNLPCA</v>
          </cell>
          <cell r="G417">
            <v>243453.51</v>
          </cell>
        </row>
        <row r="418">
          <cell r="B418" t="str">
            <v>GNLPCN</v>
          </cell>
          <cell r="G418">
            <v>8576549.4000000004</v>
          </cell>
        </row>
        <row r="419">
          <cell r="B419" t="str">
            <v>GNLPDGP</v>
          </cell>
          <cell r="G419">
            <v>0</v>
          </cell>
        </row>
        <row r="420">
          <cell r="B420" t="str">
            <v>GNLPDGU</v>
          </cell>
          <cell r="G420">
            <v>0</v>
          </cell>
        </row>
        <row r="421">
          <cell r="B421" t="str">
            <v>GNLPID</v>
          </cell>
          <cell r="G421">
            <v>582308.74</v>
          </cell>
        </row>
        <row r="422">
          <cell r="B422" t="str">
            <v>GNLPOR</v>
          </cell>
          <cell r="G422">
            <v>2765247.53</v>
          </cell>
        </row>
        <row r="423">
          <cell r="B423" t="str">
            <v>GNLPSE</v>
          </cell>
          <cell r="G423">
            <v>41930.239999999998</v>
          </cell>
        </row>
        <row r="424">
          <cell r="B424" t="str">
            <v>GNLPSG</v>
          </cell>
          <cell r="G424">
            <v>3338218.7199999997</v>
          </cell>
        </row>
        <row r="425">
          <cell r="B425" t="str">
            <v>GNLPSO</v>
          </cell>
          <cell r="G425">
            <v>62459738.240000002</v>
          </cell>
        </row>
        <row r="426">
          <cell r="B426" t="str">
            <v>GNLPSSGCH</v>
          </cell>
          <cell r="G426">
            <v>90667.14</v>
          </cell>
        </row>
        <row r="427">
          <cell r="B427" t="str">
            <v>GNLPSSGCT</v>
          </cell>
          <cell r="G427">
            <v>0</v>
          </cell>
        </row>
        <row r="428">
          <cell r="B428" t="str">
            <v>GNLPUT</v>
          </cell>
          <cell r="G428">
            <v>2622258.27</v>
          </cell>
        </row>
        <row r="429">
          <cell r="B429" t="str">
            <v>GNLPWA</v>
          </cell>
          <cell r="G429">
            <v>1082104.8500000001</v>
          </cell>
        </row>
        <row r="430">
          <cell r="B430" t="str">
            <v>GNLPWYP</v>
          </cell>
          <cell r="G430">
            <v>2824059.82</v>
          </cell>
        </row>
        <row r="431">
          <cell r="B431" t="str">
            <v>GNLPWYU</v>
          </cell>
          <cell r="G431">
            <v>104792.88</v>
          </cell>
        </row>
        <row r="432">
          <cell r="G432">
            <v>84731329.339999974</v>
          </cell>
        </row>
        <row r="435">
          <cell r="B435" t="str">
            <v>GNLPCA</v>
          </cell>
          <cell r="G435">
            <v>2210731.0299999998</v>
          </cell>
        </row>
        <row r="436">
          <cell r="B436" t="str">
            <v>GNLPCN</v>
          </cell>
          <cell r="G436">
            <v>0</v>
          </cell>
        </row>
        <row r="437">
          <cell r="B437" t="str">
            <v>GNLPDGP</v>
          </cell>
          <cell r="G437">
            <v>118263.09</v>
          </cell>
        </row>
        <row r="438">
          <cell r="B438" t="str">
            <v>GNLPDGU</v>
          </cell>
          <cell r="G438">
            <v>703983.86</v>
          </cell>
        </row>
        <row r="439">
          <cell r="B439" t="str">
            <v>GNLPID</v>
          </cell>
          <cell r="G439">
            <v>5231251.9800000004</v>
          </cell>
        </row>
        <row r="440">
          <cell r="B440" t="str">
            <v>GNLPOR</v>
          </cell>
          <cell r="G440">
            <v>22437439.920000002</v>
          </cell>
        </row>
        <row r="441">
          <cell r="B441" t="str">
            <v>GNLPSE</v>
          </cell>
          <cell r="G441">
            <v>429830.18</v>
          </cell>
        </row>
        <row r="442">
          <cell r="B442" t="str">
            <v>GNLPSG</v>
          </cell>
          <cell r="G442">
            <v>18673287.75</v>
          </cell>
        </row>
        <row r="443">
          <cell r="B443" t="str">
            <v>GNLPSO</v>
          </cell>
          <cell r="G443">
            <v>7302337.9699999997</v>
          </cell>
        </row>
        <row r="444">
          <cell r="B444" t="str">
            <v>GNLPSSGCH</v>
          </cell>
          <cell r="G444">
            <v>343984</v>
          </cell>
        </row>
        <row r="445">
          <cell r="B445" t="str">
            <v>GNLPSSGCT</v>
          </cell>
          <cell r="G445">
            <v>44655.09</v>
          </cell>
        </row>
        <row r="446">
          <cell r="B446" t="str">
            <v>GNLPUT</v>
          </cell>
          <cell r="G446">
            <v>32182987.43</v>
          </cell>
        </row>
        <row r="447">
          <cell r="B447" t="str">
            <v>GNLPWA</v>
          </cell>
          <cell r="G447">
            <v>4880353.75</v>
          </cell>
        </row>
        <row r="448">
          <cell r="B448" t="str">
            <v>GNLPWYP</v>
          </cell>
          <cell r="G448">
            <v>7760491.3399999999</v>
          </cell>
        </row>
        <row r="449">
          <cell r="B449" t="str">
            <v>GNLPWYU</v>
          </cell>
          <cell r="G449">
            <v>1462661.26</v>
          </cell>
        </row>
        <row r="450">
          <cell r="G450">
            <v>103782258.65000002</v>
          </cell>
        </row>
        <row r="453">
          <cell r="B453" t="str">
            <v>GNLPCA</v>
          </cell>
          <cell r="G453">
            <v>230969.49</v>
          </cell>
        </row>
        <row r="454">
          <cell r="B454" t="str">
            <v>GNLPDGP</v>
          </cell>
          <cell r="G454">
            <v>51290.23</v>
          </cell>
        </row>
        <row r="455">
          <cell r="B455" t="str">
            <v>GNLPDGU</v>
          </cell>
          <cell r="G455">
            <v>115635.75</v>
          </cell>
        </row>
        <row r="456">
          <cell r="B456" t="str">
            <v>GNLPID</v>
          </cell>
          <cell r="G456">
            <v>425432.37</v>
          </cell>
        </row>
        <row r="457">
          <cell r="B457" t="str">
            <v>GNLPOR</v>
          </cell>
          <cell r="G457">
            <v>2999154.12</v>
          </cell>
        </row>
        <row r="458">
          <cell r="B458" t="str">
            <v>GNLPSG</v>
          </cell>
          <cell r="G458">
            <v>5150703.47</v>
          </cell>
        </row>
        <row r="459">
          <cell r="B459" t="str">
            <v>GNLPSO</v>
          </cell>
          <cell r="G459">
            <v>318704.8</v>
          </cell>
        </row>
        <row r="460">
          <cell r="B460" t="str">
            <v>GNLPSSGCT</v>
          </cell>
          <cell r="G460">
            <v>53970.76</v>
          </cell>
        </row>
        <row r="461">
          <cell r="B461" t="str">
            <v>GNLPUT</v>
          </cell>
          <cell r="G461">
            <v>3500946.83</v>
          </cell>
        </row>
        <row r="462">
          <cell r="B462" t="str">
            <v>GNLPWA</v>
          </cell>
          <cell r="G462">
            <v>744852.34</v>
          </cell>
        </row>
        <row r="463">
          <cell r="B463" t="str">
            <v>GNLPWYP</v>
          </cell>
          <cell r="G463">
            <v>1044668.26</v>
          </cell>
        </row>
        <row r="464">
          <cell r="B464" t="str">
            <v>GNLPWYU</v>
          </cell>
          <cell r="G464">
            <v>40011.01</v>
          </cell>
        </row>
        <row r="465">
          <cell r="G465">
            <v>14676339.43</v>
          </cell>
        </row>
        <row r="468">
          <cell r="B468" t="str">
            <v>GNLPCA</v>
          </cell>
          <cell r="G468">
            <v>758166.97</v>
          </cell>
        </row>
        <row r="469">
          <cell r="B469" t="str">
            <v>GNLPDGP</v>
          </cell>
          <cell r="G469">
            <v>176843.84</v>
          </cell>
        </row>
        <row r="470">
          <cell r="B470" t="str">
            <v>GNLPDGU</v>
          </cell>
          <cell r="G470">
            <v>213593.7</v>
          </cell>
        </row>
        <row r="471">
          <cell r="B471" t="str">
            <v>GNLPID</v>
          </cell>
          <cell r="G471">
            <v>1970863.95</v>
          </cell>
        </row>
        <row r="472">
          <cell r="B472" t="str">
            <v>GNLPOR</v>
          </cell>
          <cell r="G472">
            <v>10626097.34</v>
          </cell>
        </row>
        <row r="473">
          <cell r="B473" t="str">
            <v>GNLPSE</v>
          </cell>
          <cell r="G473">
            <v>5617.06</v>
          </cell>
        </row>
        <row r="474">
          <cell r="B474" t="str">
            <v>GNLPSG</v>
          </cell>
          <cell r="G474">
            <v>22346756.800000001</v>
          </cell>
        </row>
        <row r="475">
          <cell r="B475" t="str">
            <v>GNLPSO</v>
          </cell>
          <cell r="G475">
            <v>3770014.99</v>
          </cell>
        </row>
        <row r="476">
          <cell r="B476" t="str">
            <v>GNLPSSGCH</v>
          </cell>
          <cell r="G476">
            <v>1731601.85</v>
          </cell>
        </row>
        <row r="477">
          <cell r="B477" t="str">
            <v>GNLPSSGCT</v>
          </cell>
          <cell r="G477">
            <v>89913.38</v>
          </cell>
        </row>
        <row r="478">
          <cell r="B478" t="str">
            <v>GNLPUT</v>
          </cell>
          <cell r="G478">
            <v>12602278.789999999</v>
          </cell>
        </row>
        <row r="479">
          <cell r="B479" t="str">
            <v>GNLPWA</v>
          </cell>
          <cell r="G479">
            <v>2891776.49</v>
          </cell>
        </row>
        <row r="480">
          <cell r="B480" t="str">
            <v>GNLPWYP</v>
          </cell>
          <cell r="G480">
            <v>3850456.78</v>
          </cell>
        </row>
        <row r="481">
          <cell r="B481" t="str">
            <v>GNLPWYU</v>
          </cell>
          <cell r="G481">
            <v>484798.15</v>
          </cell>
        </row>
        <row r="482">
          <cell r="G482">
            <v>61518780.090000011</v>
          </cell>
        </row>
        <row r="485">
          <cell r="B485" t="str">
            <v>GNLPCA</v>
          </cell>
          <cell r="G485">
            <v>482898.97</v>
          </cell>
        </row>
        <row r="486">
          <cell r="B486" t="str">
            <v>GNLPDGP</v>
          </cell>
          <cell r="G486">
            <v>1517.68</v>
          </cell>
        </row>
        <row r="487">
          <cell r="B487" t="str">
            <v>GNLPDGU</v>
          </cell>
          <cell r="G487">
            <v>0</v>
          </cell>
        </row>
        <row r="488">
          <cell r="B488" t="str">
            <v>GNLPID</v>
          </cell>
          <cell r="G488">
            <v>1381227.47</v>
          </cell>
        </row>
        <row r="489">
          <cell r="B489" t="str">
            <v>GNLPOR</v>
          </cell>
          <cell r="G489">
            <v>9104843.5399999991</v>
          </cell>
        </row>
        <row r="490">
          <cell r="B490" t="str">
            <v>GNLPSE</v>
          </cell>
          <cell r="G490">
            <v>0</v>
          </cell>
        </row>
        <row r="491">
          <cell r="B491" t="str">
            <v>GNLPSG</v>
          </cell>
          <cell r="G491">
            <v>6397431.9100000001</v>
          </cell>
        </row>
        <row r="492">
          <cell r="B492" t="str">
            <v>GNLPSO</v>
          </cell>
          <cell r="G492">
            <v>5174185.63</v>
          </cell>
        </row>
        <row r="493">
          <cell r="B493" t="str">
            <v>GNLPSSGCT</v>
          </cell>
          <cell r="G493">
            <v>14021.51</v>
          </cell>
        </row>
        <row r="494">
          <cell r="B494" t="str">
            <v>GNLPSSGCH</v>
          </cell>
          <cell r="G494">
            <v>271218.13</v>
          </cell>
        </row>
        <row r="495">
          <cell r="B495" t="str">
            <v>GNLPUT</v>
          </cell>
          <cell r="G495">
            <v>7618386.9500000002</v>
          </cell>
        </row>
        <row r="496">
          <cell r="B496" t="str">
            <v>GNLPWA</v>
          </cell>
          <cell r="G496">
            <v>1667643.96</v>
          </cell>
        </row>
        <row r="497">
          <cell r="B497" t="str">
            <v>GNLPWYP</v>
          </cell>
          <cell r="G497">
            <v>2549344.19</v>
          </cell>
        </row>
        <row r="498">
          <cell r="B498" t="str">
            <v>GNLPWYU</v>
          </cell>
          <cell r="G498">
            <v>549321.22</v>
          </cell>
        </row>
        <row r="499">
          <cell r="G499">
            <v>35212041.159999996</v>
          </cell>
        </row>
        <row r="502">
          <cell r="B502" t="str">
            <v>GNLPCA</v>
          </cell>
          <cell r="G502">
            <v>4161761.08</v>
          </cell>
        </row>
        <row r="503">
          <cell r="B503" t="str">
            <v>GNLPDGP</v>
          </cell>
          <cell r="G503">
            <v>949077.38</v>
          </cell>
        </row>
        <row r="504">
          <cell r="B504" t="str">
            <v>GNLPDGU</v>
          </cell>
          <cell r="G504">
            <v>1383393.93</v>
          </cell>
        </row>
        <row r="505">
          <cell r="B505" t="str">
            <v>GNLPID</v>
          </cell>
          <cell r="G505">
            <v>8084890.9199999999</v>
          </cell>
        </row>
        <row r="506">
          <cell r="B506" t="str">
            <v>GNLPOR</v>
          </cell>
          <cell r="G506">
            <v>32868292.170000002</v>
          </cell>
        </row>
        <row r="507">
          <cell r="B507" t="str">
            <v>GNLPSE</v>
          </cell>
          <cell r="G507">
            <v>45031.42</v>
          </cell>
        </row>
        <row r="508">
          <cell r="B508" t="str">
            <v>GNLPSG</v>
          </cell>
          <cell r="G508">
            <v>38141937.600000001</v>
          </cell>
        </row>
        <row r="509">
          <cell r="B509" t="str">
            <v>GNLPSO</v>
          </cell>
          <cell r="G509">
            <v>1328272.29</v>
          </cell>
        </row>
        <row r="510">
          <cell r="B510" t="str">
            <v>GNLPSSGCH</v>
          </cell>
          <cell r="G510">
            <v>999837.19</v>
          </cell>
        </row>
        <row r="511">
          <cell r="B511" t="str">
            <v>GNLPUT</v>
          </cell>
          <cell r="G511">
            <v>44294218.210000001</v>
          </cell>
        </row>
        <row r="512">
          <cell r="B512" t="str">
            <v>GNLPWA</v>
          </cell>
          <cell r="G512">
            <v>7439505.5700000003</v>
          </cell>
        </row>
        <row r="513">
          <cell r="B513" t="str">
            <v>GNLPWYP</v>
          </cell>
          <cell r="G513">
            <v>12783451.85</v>
          </cell>
        </row>
        <row r="514">
          <cell r="B514" t="str">
            <v>GNLPWYU</v>
          </cell>
          <cell r="G514">
            <v>3302119.34</v>
          </cell>
        </row>
        <row r="515">
          <cell r="G515">
            <v>155781788.94999999</v>
          </cell>
        </row>
        <row r="518">
          <cell r="B518" t="str">
            <v>GNLPCA</v>
          </cell>
          <cell r="G518">
            <v>4780275.8899999997</v>
          </cell>
        </row>
        <row r="519">
          <cell r="B519" t="str">
            <v>GNLPCN</v>
          </cell>
          <cell r="G519">
            <v>2855125.17</v>
          </cell>
        </row>
        <row r="520">
          <cell r="B520" t="str">
            <v>GNLPDGP</v>
          </cell>
          <cell r="G520">
            <v>1309161.1000000001</v>
          </cell>
        </row>
        <row r="521">
          <cell r="B521" t="str">
            <v>GNLPDGU</v>
          </cell>
          <cell r="G521">
            <v>1544068.08</v>
          </cell>
        </row>
        <row r="522">
          <cell r="B522" t="str">
            <v>GNLPID</v>
          </cell>
          <cell r="G522">
            <v>9362460.1199999992</v>
          </cell>
        </row>
        <row r="523">
          <cell r="B523" t="str">
            <v>GNLPOR</v>
          </cell>
          <cell r="G523">
            <v>50407025.729999997</v>
          </cell>
        </row>
        <row r="524">
          <cell r="B524" t="str">
            <v>GNLPSE</v>
          </cell>
          <cell r="G524">
            <v>255127.31</v>
          </cell>
        </row>
        <row r="525">
          <cell r="B525" t="str">
            <v>GNLPSG</v>
          </cell>
          <cell r="G525">
            <v>124153663.13</v>
          </cell>
        </row>
        <row r="526">
          <cell r="B526" t="str">
            <v>GNLPSO</v>
          </cell>
          <cell r="G526">
            <v>66683060.840000004</v>
          </cell>
        </row>
        <row r="527">
          <cell r="B527" t="str">
            <v>GNLPSSGCT</v>
          </cell>
          <cell r="G527">
            <v>17427.95</v>
          </cell>
        </row>
        <row r="528">
          <cell r="B528" t="str">
            <v>GNLPSSGCH</v>
          </cell>
          <cell r="G528">
            <v>881239.43</v>
          </cell>
        </row>
        <row r="529">
          <cell r="B529" t="str">
            <v>GNLPUT</v>
          </cell>
          <cell r="G529">
            <v>50411097.409999996</v>
          </cell>
        </row>
        <row r="530">
          <cell r="B530" t="str">
            <v>GNLPWA</v>
          </cell>
          <cell r="G530">
            <v>12646229.49</v>
          </cell>
        </row>
        <row r="531">
          <cell r="B531" t="str">
            <v>GNLPWYP</v>
          </cell>
          <cell r="G531">
            <v>25179015.620000001</v>
          </cell>
        </row>
        <row r="532">
          <cell r="B532" t="str">
            <v>GNLPWYU</v>
          </cell>
          <cell r="G532">
            <v>4927975.22</v>
          </cell>
        </row>
        <row r="533">
          <cell r="G533">
            <v>355412952.49000001</v>
          </cell>
        </row>
        <row r="536">
          <cell r="B536" t="str">
            <v>GNLPCA</v>
          </cell>
          <cell r="G536">
            <v>52946.559999999998</v>
          </cell>
        </row>
        <row r="537">
          <cell r="B537" t="str">
            <v>GNLPCN</v>
          </cell>
          <cell r="G537">
            <v>216484.44</v>
          </cell>
        </row>
        <row r="538">
          <cell r="B538" t="str">
            <v>GNLPDGP</v>
          </cell>
          <cell r="G538">
            <v>0</v>
          </cell>
        </row>
        <row r="539">
          <cell r="B539" t="str">
            <v>GNLPDGU</v>
          </cell>
          <cell r="G539">
            <v>0</v>
          </cell>
        </row>
        <row r="540">
          <cell r="B540" t="str">
            <v>GNLPID</v>
          </cell>
          <cell r="G540">
            <v>52203.199999999997</v>
          </cell>
        </row>
        <row r="541">
          <cell r="B541" t="str">
            <v>GNLPOR</v>
          </cell>
          <cell r="G541">
            <v>1083767.3899999999</v>
          </cell>
        </row>
        <row r="542">
          <cell r="B542" t="str">
            <v>GNLPSE</v>
          </cell>
          <cell r="G542">
            <v>1667.75</v>
          </cell>
        </row>
        <row r="543">
          <cell r="B543" t="str">
            <v>GNLPSG</v>
          </cell>
          <cell r="G543">
            <v>2246561.29</v>
          </cell>
        </row>
        <row r="544">
          <cell r="B544" t="str">
            <v>GNLPSO</v>
          </cell>
          <cell r="G544">
            <v>2865777.61</v>
          </cell>
        </row>
        <row r="545">
          <cell r="B545" t="str">
            <v>GNLPSSGCT</v>
          </cell>
          <cell r="G545">
            <v>0</v>
          </cell>
        </row>
        <row r="546">
          <cell r="B546" t="str">
            <v>GNLPUT</v>
          </cell>
          <cell r="G546">
            <v>921300.72</v>
          </cell>
        </row>
        <row r="547">
          <cell r="B547" t="str">
            <v>GNLPWA</v>
          </cell>
          <cell r="G547">
            <v>208649</v>
          </cell>
        </row>
        <row r="548">
          <cell r="B548" t="str">
            <v>GNLPWYP</v>
          </cell>
          <cell r="G548">
            <v>175680.03</v>
          </cell>
        </row>
        <row r="549">
          <cell r="B549" t="str">
            <v>GNLPWYU</v>
          </cell>
          <cell r="G549">
            <v>10569.25</v>
          </cell>
        </row>
        <row r="550">
          <cell r="G550">
            <v>7835607.2400000002</v>
          </cell>
        </row>
        <row r="553">
          <cell r="B553" t="str">
            <v>MNGPSE</v>
          </cell>
          <cell r="G553">
            <v>301338131.73000002</v>
          </cell>
        </row>
        <row r="554">
          <cell r="G554">
            <v>301338131.73000002</v>
          </cell>
        </row>
        <row r="557">
          <cell r="G557">
            <v>0</v>
          </cell>
        </row>
        <row r="558">
          <cell r="G558">
            <v>0</v>
          </cell>
        </row>
        <row r="559">
          <cell r="G559">
            <v>0</v>
          </cell>
        </row>
        <row r="560">
          <cell r="G560">
            <v>0</v>
          </cell>
        </row>
        <row r="561">
          <cell r="G561">
            <v>0</v>
          </cell>
        </row>
        <row r="563">
          <cell r="G563">
            <v>0</v>
          </cell>
        </row>
        <row r="566">
          <cell r="B566" t="str">
            <v>GNLPSO</v>
          </cell>
          <cell r="G566">
            <v>5131759.22</v>
          </cell>
        </row>
        <row r="567">
          <cell r="B567" t="str">
            <v>GNLPSG</v>
          </cell>
          <cell r="G567">
            <v>0</v>
          </cell>
        </row>
        <row r="568">
          <cell r="G568">
            <v>5131759.22</v>
          </cell>
        </row>
        <row r="570">
          <cell r="G570">
            <v>1374485767.3400004</v>
          </cell>
        </row>
        <row r="575">
          <cell r="B575" t="str">
            <v>INTPCA</v>
          </cell>
          <cell r="G575">
            <v>0</v>
          </cell>
        </row>
        <row r="576">
          <cell r="B576" t="str">
            <v>INTPID</v>
          </cell>
          <cell r="G576">
            <v>0</v>
          </cell>
        </row>
        <row r="577">
          <cell r="B577" t="str">
            <v>INTPOR</v>
          </cell>
          <cell r="G577">
            <v>0</v>
          </cell>
        </row>
        <row r="578">
          <cell r="B578" t="str">
            <v>INTPUT</v>
          </cell>
          <cell r="G578">
            <v>0</v>
          </cell>
        </row>
        <row r="579">
          <cell r="B579" t="str">
            <v>INTPWA</v>
          </cell>
          <cell r="G579">
            <v>0</v>
          </cell>
        </row>
        <row r="580">
          <cell r="B580" t="str">
            <v>INTPWYP</v>
          </cell>
          <cell r="G580">
            <v>0</v>
          </cell>
        </row>
        <row r="581">
          <cell r="B581" t="str">
            <v>INTPWYU</v>
          </cell>
          <cell r="G581">
            <v>0</v>
          </cell>
        </row>
        <row r="582">
          <cell r="G582">
            <v>0</v>
          </cell>
        </row>
        <row r="585">
          <cell r="B585" t="str">
            <v>INTPCA</v>
          </cell>
          <cell r="G585">
            <v>0</v>
          </cell>
        </row>
        <row r="586">
          <cell r="B586" t="str">
            <v>INTPDGP</v>
          </cell>
          <cell r="G586">
            <v>0</v>
          </cell>
        </row>
        <row r="587">
          <cell r="B587" t="str">
            <v>INTPDGU</v>
          </cell>
          <cell r="G587">
            <v>600993.05000000005</v>
          </cell>
        </row>
        <row r="588">
          <cell r="B588" t="str">
            <v>INTPID</v>
          </cell>
          <cell r="G588">
            <v>1000000</v>
          </cell>
        </row>
        <row r="589">
          <cell r="B589" t="str">
            <v>INTPSG</v>
          </cell>
          <cell r="G589">
            <v>10500447.07</v>
          </cell>
        </row>
        <row r="590">
          <cell r="B590" t="str">
            <v>INTPSG-P</v>
          </cell>
          <cell r="G590">
            <v>99510474.159999996</v>
          </cell>
        </row>
        <row r="591">
          <cell r="B591" t="str">
            <v>HYDPKASG-P</v>
          </cell>
          <cell r="G591">
            <v>0</v>
          </cell>
        </row>
        <row r="592">
          <cell r="B592" t="str">
            <v>INTPSG-U</v>
          </cell>
          <cell r="G592">
            <v>9189362.9600000009</v>
          </cell>
        </row>
        <row r="593">
          <cell r="B593" t="str">
            <v>INTPUT</v>
          </cell>
          <cell r="G593">
            <v>0</v>
          </cell>
        </row>
        <row r="594">
          <cell r="B594" t="str">
            <v>INTPWA</v>
          </cell>
          <cell r="G594">
            <v>0</v>
          </cell>
        </row>
        <row r="595">
          <cell r="B595" t="str">
            <v>INTPWYP</v>
          </cell>
          <cell r="G595">
            <v>0</v>
          </cell>
        </row>
        <row r="596">
          <cell r="B596" t="str">
            <v>INTPWYU</v>
          </cell>
          <cell r="G596">
            <v>0</v>
          </cell>
        </row>
        <row r="597">
          <cell r="G597">
            <v>120801277.24000001</v>
          </cell>
        </row>
        <row r="600">
          <cell r="B600" t="str">
            <v>INTPCN</v>
          </cell>
          <cell r="G600">
            <v>123435247.84999999</v>
          </cell>
        </row>
        <row r="601">
          <cell r="B601" t="str">
            <v>INTPOR</v>
          </cell>
          <cell r="G601">
            <v>4292448.09</v>
          </cell>
        </row>
        <row r="602">
          <cell r="B602" t="str">
            <v>INTPSE</v>
          </cell>
          <cell r="G602">
            <v>3691396.85</v>
          </cell>
        </row>
        <row r="603">
          <cell r="B603" t="str">
            <v>INTPSG</v>
          </cell>
          <cell r="G603">
            <v>147914215.75</v>
          </cell>
        </row>
        <row r="604">
          <cell r="B604" t="str">
            <v>INTPSO</v>
          </cell>
          <cell r="G604">
            <v>359735850.88</v>
          </cell>
        </row>
        <row r="605">
          <cell r="B605" t="str">
            <v>INTPCA</v>
          </cell>
          <cell r="G605">
            <v>360599.01</v>
          </cell>
        </row>
        <row r="606">
          <cell r="B606" t="str">
            <v>INTPUT</v>
          </cell>
          <cell r="G606">
            <v>3020129.1</v>
          </cell>
        </row>
        <row r="607">
          <cell r="B607" t="str">
            <v>INTPID</v>
          </cell>
          <cell r="G607">
            <v>3106488.93</v>
          </cell>
        </row>
        <row r="608">
          <cell r="B608" t="str">
            <v>INTPWA</v>
          </cell>
          <cell r="G608">
            <v>1506233.45</v>
          </cell>
        </row>
        <row r="609">
          <cell r="B609" t="str">
            <v>INTPWYP</v>
          </cell>
          <cell r="G609">
            <v>1507442.49</v>
          </cell>
        </row>
        <row r="610">
          <cell r="G610">
            <v>648570052.39999998</v>
          </cell>
        </row>
        <row r="613">
          <cell r="B613" t="str">
            <v>INTPSO</v>
          </cell>
          <cell r="G613">
            <v>0</v>
          </cell>
        </row>
        <row r="917">
          <cell r="C917" t="str">
            <v>DSTMPDGP</v>
          </cell>
          <cell r="G917">
            <v>-735176383.65999997</v>
          </cell>
        </row>
        <row r="918">
          <cell r="C918" t="str">
            <v>DSTMPDGU</v>
          </cell>
          <cell r="G918">
            <v>-774659619.00999999</v>
          </cell>
        </row>
        <row r="919">
          <cell r="C919" t="str">
            <v>DSTMPSG</v>
          </cell>
          <cell r="G919">
            <v>-736934406.95344055</v>
          </cell>
        </row>
        <row r="920">
          <cell r="C920" t="str">
            <v>DSTMPRSG</v>
          </cell>
          <cell r="G920">
            <v>-4089097</v>
          </cell>
        </row>
        <row r="921">
          <cell r="C921" t="str">
            <v>DSTMPCSG</v>
          </cell>
          <cell r="G921">
            <v>-67897890.699999958</v>
          </cell>
        </row>
        <row r="922">
          <cell r="C922" t="str">
            <v>DSTMPPCSG</v>
          </cell>
          <cell r="G922">
            <v>0</v>
          </cell>
        </row>
        <row r="923">
          <cell r="C923" t="str">
            <v>DSTMPPCDGU</v>
          </cell>
          <cell r="G923">
            <v>0</v>
          </cell>
        </row>
        <row r="924">
          <cell r="C924" t="str">
            <v>DSTMPPCSSGCH</v>
          </cell>
          <cell r="G924">
            <v>0</v>
          </cell>
        </row>
        <row r="925">
          <cell r="C925" t="str">
            <v>DSTMPSSGCH</v>
          </cell>
          <cell r="G925">
            <v>-177935732.21000001</v>
          </cell>
        </row>
        <row r="926">
          <cell r="G926">
            <v>-2496693129.5334406</v>
          </cell>
        </row>
        <row r="929">
          <cell r="C929" t="str">
            <v>DHYDPDGP</v>
          </cell>
          <cell r="G929">
            <v>-129442410.27000003</v>
          </cell>
        </row>
        <row r="930">
          <cell r="C930" t="str">
            <v>DHYDPDGU</v>
          </cell>
          <cell r="G930">
            <v>-29299683.530000001</v>
          </cell>
        </row>
        <row r="931">
          <cell r="C931" t="str">
            <v>DHYDPSG-P</v>
          </cell>
          <cell r="G931">
            <v>-49450607.183076933</v>
          </cell>
        </row>
        <row r="932">
          <cell r="C932" t="str">
            <v>DHYDPSG-U</v>
          </cell>
          <cell r="G932">
            <v>-20317332.523846153</v>
          </cell>
        </row>
        <row r="933">
          <cell r="C933" t="str">
            <v>DHYDPKDSG-P</v>
          </cell>
          <cell r="G933">
            <v>-42525126.789999969</v>
          </cell>
        </row>
        <row r="934">
          <cell r="G934">
            <v>-271035160.29692304</v>
          </cell>
        </row>
        <row r="937">
          <cell r="C937" t="str">
            <v>DOTHPDGU</v>
          </cell>
          <cell r="G937">
            <v>0</v>
          </cell>
        </row>
        <row r="938">
          <cell r="C938" t="str">
            <v>DOTHPSG</v>
          </cell>
          <cell r="G938">
            <v>-230147412.72</v>
          </cell>
        </row>
        <row r="939">
          <cell r="C939" t="str">
            <v>DOTHPSG-W</v>
          </cell>
          <cell r="G939">
            <v>-379197738.57999998</v>
          </cell>
        </row>
        <row r="940">
          <cell r="C940" t="str">
            <v>DOTHPSSGCT</v>
          </cell>
          <cell r="G940">
            <v>-24260954.359999999</v>
          </cell>
        </row>
        <row r="941">
          <cell r="G941">
            <v>-633606105.65999997</v>
          </cell>
        </row>
        <row r="943">
          <cell r="G943">
            <v>-3401334395.4903636</v>
          </cell>
        </row>
        <row r="947">
          <cell r="C947" t="str">
            <v>DTRNPDGP</v>
          </cell>
          <cell r="G947">
            <v>-375474959.55000001</v>
          </cell>
        </row>
        <row r="948">
          <cell r="C948" t="str">
            <v>DTRNPDGU</v>
          </cell>
          <cell r="G948">
            <v>-404699872.72000003</v>
          </cell>
        </row>
        <row r="949">
          <cell r="C949" t="str">
            <v>DTRNPSG</v>
          </cell>
          <cell r="G949">
            <v>-544892693.83769238</v>
          </cell>
        </row>
        <row r="950">
          <cell r="G950">
            <v>-1325067526.1076922</v>
          </cell>
        </row>
        <row r="955">
          <cell r="C955" t="str">
            <v>DDSTPCA</v>
          </cell>
          <cell r="G955">
            <v>-547003.62</v>
          </cell>
        </row>
        <row r="956">
          <cell r="C956" t="str">
            <v>DDSTPID</v>
          </cell>
          <cell r="G956">
            <v>-432465.41</v>
          </cell>
        </row>
        <row r="957">
          <cell r="C957" t="str">
            <v>DDSTPOR</v>
          </cell>
          <cell r="G957">
            <v>-2513774.35</v>
          </cell>
        </row>
        <row r="958">
          <cell r="C958" t="str">
            <v>DDSTPUT</v>
          </cell>
          <cell r="G958">
            <v>-2776036.06</v>
          </cell>
        </row>
        <row r="959">
          <cell r="C959" t="str">
            <v>DDSTPWA</v>
          </cell>
          <cell r="G959">
            <v>-141013.97</v>
          </cell>
        </row>
        <row r="960">
          <cell r="C960" t="str">
            <v>DDSTPWYP</v>
          </cell>
          <cell r="G960">
            <v>-1071726.94</v>
          </cell>
        </row>
        <row r="961">
          <cell r="C961" t="str">
            <v>DDSTPWYU</v>
          </cell>
          <cell r="G961">
            <v>-615785.30000000005</v>
          </cell>
        </row>
        <row r="962">
          <cell r="G962">
            <v>-8097805.6499999994</v>
          </cell>
        </row>
        <row r="965">
          <cell r="C965" t="str">
            <v>DDSTPCA</v>
          </cell>
          <cell r="G965">
            <v>-726517.93</v>
          </cell>
        </row>
        <row r="966">
          <cell r="C966" t="str">
            <v>DDSTPID</v>
          </cell>
          <cell r="G966">
            <v>-470739.33076923073</v>
          </cell>
        </row>
        <row r="967">
          <cell r="C967" t="str">
            <v>DDSTPOR</v>
          </cell>
          <cell r="G967">
            <v>-4223202.1500000004</v>
          </cell>
        </row>
        <row r="968">
          <cell r="C968" t="str">
            <v>DDSTPUT</v>
          </cell>
          <cell r="G968">
            <v>-8253677.0899999999</v>
          </cell>
        </row>
        <row r="969">
          <cell r="C969" t="str">
            <v>DDSTPWA</v>
          </cell>
          <cell r="G969">
            <v>-675909.46</v>
          </cell>
        </row>
        <row r="970">
          <cell r="C970" t="str">
            <v>DDSTPWYP</v>
          </cell>
          <cell r="G970">
            <v>-2505263.75</v>
          </cell>
        </row>
        <row r="971">
          <cell r="C971" t="str">
            <v>DDSTPWYU</v>
          </cell>
          <cell r="G971">
            <v>-201986.5</v>
          </cell>
        </row>
        <row r="972">
          <cell r="G972">
            <v>-17057296.210769232</v>
          </cell>
        </row>
        <row r="975">
          <cell r="C975" t="str">
            <v>DDSTPCA</v>
          </cell>
          <cell r="G975">
            <v>-4793399.22</v>
          </cell>
        </row>
        <row r="976">
          <cell r="C976" t="str">
            <v>DDSTPID</v>
          </cell>
          <cell r="G976">
            <v>-8966005.8399999999</v>
          </cell>
        </row>
        <row r="977">
          <cell r="C977" t="str">
            <v>DDSTPOR</v>
          </cell>
          <cell r="G977">
            <v>-62969850.060000002</v>
          </cell>
        </row>
        <row r="978">
          <cell r="C978" t="str">
            <v>DDSTPUT</v>
          </cell>
          <cell r="G978">
            <v>-90213091.060000002</v>
          </cell>
        </row>
        <row r="979">
          <cell r="C979" t="str">
            <v>DDSTPWA</v>
          </cell>
          <cell r="G979">
            <v>-16162547.52</v>
          </cell>
        </row>
        <row r="980">
          <cell r="C980" t="str">
            <v>DDSTPWYP</v>
          </cell>
          <cell r="G980">
            <v>-42001439.659999996</v>
          </cell>
        </row>
        <row r="981">
          <cell r="C981" t="str">
            <v>DDSTPWYU</v>
          </cell>
          <cell r="G981">
            <v>-2771527.17</v>
          </cell>
        </row>
        <row r="982">
          <cell r="G982">
            <v>-227877860.53</v>
          </cell>
        </row>
        <row r="985">
          <cell r="C985" t="str">
            <v>DDSTPUT</v>
          </cell>
          <cell r="G985">
            <v>0</v>
          </cell>
        </row>
        <row r="986">
          <cell r="G986">
            <v>0</v>
          </cell>
        </row>
        <row r="990">
          <cell r="C990" t="str">
            <v>DDSTPCA</v>
          </cell>
          <cell r="G990">
            <v>-29338809.23</v>
          </cell>
        </row>
        <row r="991">
          <cell r="C991" t="str">
            <v>DDSTPID</v>
          </cell>
          <cell r="G991">
            <v>-46433007.060000002</v>
          </cell>
        </row>
        <row r="992">
          <cell r="C992" t="str">
            <v>DDSTPOR</v>
          </cell>
          <cell r="G992">
            <v>-230285982.71000001</v>
          </cell>
        </row>
        <row r="993">
          <cell r="C993" t="str">
            <v>DDSTPUT</v>
          </cell>
          <cell r="G993">
            <v>-188347031.28999999</v>
          </cell>
        </row>
        <row r="994">
          <cell r="C994" t="str">
            <v>DDSTPWA</v>
          </cell>
          <cell r="G994">
            <v>-52964210.75</v>
          </cell>
        </row>
        <row r="995">
          <cell r="C995" t="str">
            <v>DDSTPWYP</v>
          </cell>
          <cell r="G995">
            <v>-40751900.130000003</v>
          </cell>
        </row>
        <row r="996">
          <cell r="C996" t="str">
            <v>DDSTPWYU</v>
          </cell>
          <cell r="G996">
            <v>-8903120.2599999998</v>
          </cell>
        </row>
        <row r="997">
          <cell r="G997">
            <v>-597024061.42999995</v>
          </cell>
        </row>
        <row r="1000">
          <cell r="C1000" t="str">
            <v>DDSTPCA</v>
          </cell>
          <cell r="G1000">
            <v>-13284864.25</v>
          </cell>
        </row>
        <row r="1001">
          <cell r="C1001" t="str">
            <v>DDSTPID</v>
          </cell>
          <cell r="G1001">
            <v>-16380195.57</v>
          </cell>
        </row>
        <row r="1002">
          <cell r="C1002" t="str">
            <v>DDSTPOR</v>
          </cell>
          <cell r="G1002">
            <v>-138135723.75999999</v>
          </cell>
        </row>
        <row r="1003">
          <cell r="C1003" t="str">
            <v>DDSTPUT</v>
          </cell>
          <cell r="G1003">
            <v>-79923763.349999994</v>
          </cell>
        </row>
        <row r="1004">
          <cell r="C1004" t="str">
            <v>DDSTPWA</v>
          </cell>
          <cell r="G1004">
            <v>-30588596.66</v>
          </cell>
        </row>
        <row r="1005">
          <cell r="C1005" t="str">
            <v>DDSTPWYP</v>
          </cell>
          <cell r="G1005">
            <v>-37342276.390000001</v>
          </cell>
        </row>
        <row r="1006">
          <cell r="C1006" t="str">
            <v>DDSTPWYU</v>
          </cell>
          <cell r="G1006">
            <v>-4846736.5999999996</v>
          </cell>
        </row>
        <row r="1007">
          <cell r="G1007">
            <v>-320502156.57999998</v>
          </cell>
        </row>
        <row r="1010">
          <cell r="C1010" t="str">
            <v>DDSTPCA</v>
          </cell>
          <cell r="G1010">
            <v>-8626561.8800000008</v>
          </cell>
        </row>
        <row r="1011">
          <cell r="C1011" t="str">
            <v>DDSTPID</v>
          </cell>
          <cell r="G1011">
            <v>-3220564.29</v>
          </cell>
        </row>
        <row r="1012">
          <cell r="C1012" t="str">
            <v>DDSTPOR</v>
          </cell>
          <cell r="G1012">
            <v>-40040893.100000001</v>
          </cell>
        </row>
        <row r="1013">
          <cell r="C1013" t="str">
            <v>DDSTPUT</v>
          </cell>
          <cell r="G1013">
            <v>-61897218.240000002</v>
          </cell>
        </row>
        <row r="1014">
          <cell r="C1014" t="str">
            <v>DDSTPWA</v>
          </cell>
          <cell r="G1014">
            <v>-11657105.77</v>
          </cell>
        </row>
        <row r="1015">
          <cell r="C1015" t="str">
            <v>DDSTPWYP</v>
          </cell>
          <cell r="G1015">
            <v>-7993273.71</v>
          </cell>
        </row>
        <row r="1016">
          <cell r="C1016" t="str">
            <v>DDSTPWYU</v>
          </cell>
          <cell r="G1016">
            <v>-2679443.6</v>
          </cell>
        </row>
        <row r="1017">
          <cell r="G1017">
            <v>-136115060.59</v>
          </cell>
        </row>
        <row r="1020">
          <cell r="C1020" t="str">
            <v>DDSTPCA</v>
          </cell>
          <cell r="G1020">
            <v>-15311074.77</v>
          </cell>
        </row>
        <row r="1021">
          <cell r="C1021" t="str">
            <v>DDSTPID</v>
          </cell>
          <cell r="G1021">
            <v>-10296127.6</v>
          </cell>
        </row>
        <row r="1022">
          <cell r="C1022" t="str">
            <v>DDSTPOR</v>
          </cell>
          <cell r="G1022">
            <v>-66267439.539999999</v>
          </cell>
        </row>
        <row r="1023">
          <cell r="C1023" t="str">
            <v>DDSTPUT</v>
          </cell>
          <cell r="G1023">
            <v>-176566872.88</v>
          </cell>
        </row>
        <row r="1024">
          <cell r="C1024" t="str">
            <v>DDSTPWA</v>
          </cell>
          <cell r="G1024">
            <v>-10187747.619999999</v>
          </cell>
        </row>
        <row r="1025">
          <cell r="C1025" t="str">
            <v>DDSTPWYP</v>
          </cell>
          <cell r="G1025">
            <v>-19335491.23</v>
          </cell>
        </row>
        <row r="1026">
          <cell r="C1026" t="str">
            <v>DDSTPWYU</v>
          </cell>
          <cell r="G1026">
            <v>-13344450.619999999</v>
          </cell>
        </row>
        <row r="1027">
          <cell r="G1027">
            <v>-311309204.25999999</v>
          </cell>
        </row>
        <row r="1030">
          <cell r="C1030" t="str">
            <v>DDSTPCA</v>
          </cell>
          <cell r="G1030">
            <v>-23982330.239999998</v>
          </cell>
        </row>
        <row r="1031">
          <cell r="C1031" t="str">
            <v>DDSTPID</v>
          </cell>
          <cell r="G1031">
            <v>-22279625.09</v>
          </cell>
        </row>
        <row r="1032">
          <cell r="C1032" t="str">
            <v>DDSTPOR</v>
          </cell>
          <cell r="G1032">
            <v>-183600600.16999999</v>
          </cell>
        </row>
        <row r="1033">
          <cell r="C1033" t="str">
            <v>DDSTPUT</v>
          </cell>
          <cell r="G1033">
            <v>-95391647.530000001</v>
          </cell>
        </row>
        <row r="1034">
          <cell r="C1034" t="str">
            <v>DDSTPWA</v>
          </cell>
          <cell r="G1034">
            <v>-46736455.159999996</v>
          </cell>
        </row>
        <row r="1035">
          <cell r="C1035" t="str">
            <v>DDSTPWYP</v>
          </cell>
          <cell r="G1035">
            <v>-30204176.219999999</v>
          </cell>
        </row>
        <row r="1036">
          <cell r="C1036" t="str">
            <v>DDSTPWYU</v>
          </cell>
          <cell r="G1036">
            <v>-4762800.17</v>
          </cell>
        </row>
        <row r="1037">
          <cell r="G1037">
            <v>-406957634.57999998</v>
          </cell>
        </row>
        <row r="1040">
          <cell r="C1040" t="str">
            <v>DDSTPCA</v>
          </cell>
          <cell r="G1040">
            <v>-10167880.939999999</v>
          </cell>
        </row>
        <row r="1041">
          <cell r="C1041" t="str">
            <v>DDSTPID</v>
          </cell>
          <cell r="G1041">
            <v>-10925321.35</v>
          </cell>
        </row>
        <row r="1042">
          <cell r="C1042" t="str">
            <v>DDSTPOR</v>
          </cell>
          <cell r="G1042">
            <v>-77018514.359999999</v>
          </cell>
        </row>
        <row r="1043">
          <cell r="C1043" t="str">
            <v>DDSTPUT</v>
          </cell>
          <cell r="G1043">
            <v>-63007523.549999997</v>
          </cell>
        </row>
        <row r="1044">
          <cell r="C1044" t="str">
            <v>DDSTPWA</v>
          </cell>
          <cell r="G1044">
            <v>-19701223.079999998</v>
          </cell>
        </row>
        <row r="1045">
          <cell r="C1045" t="str">
            <v>DDSTPWYP</v>
          </cell>
          <cell r="G1045">
            <v>-15253827.09</v>
          </cell>
        </row>
        <row r="1046">
          <cell r="C1046" t="str">
            <v>DDSTPWYU</v>
          </cell>
          <cell r="G1046">
            <v>-3204750.04</v>
          </cell>
        </row>
        <row r="1047">
          <cell r="G1047">
            <v>-199279040.40999997</v>
          </cell>
        </row>
        <row r="1050">
          <cell r="C1050" t="str">
            <v>DDSTPCA</v>
          </cell>
          <cell r="G1050">
            <v>-1821183.14</v>
          </cell>
        </row>
        <row r="1051">
          <cell r="C1051" t="str">
            <v>DDSTPID</v>
          </cell>
          <cell r="G1051">
            <v>-6761011.75</v>
          </cell>
        </row>
        <row r="1052">
          <cell r="C1052" t="str">
            <v>DDSTPOR</v>
          </cell>
          <cell r="G1052">
            <v>-33973257.270000003</v>
          </cell>
        </row>
        <row r="1053">
          <cell r="C1053" t="str">
            <v>DDSTPUT</v>
          </cell>
          <cell r="G1053">
            <v>-26207014.850000001</v>
          </cell>
        </row>
        <row r="1054">
          <cell r="C1054" t="str">
            <v>DDSTPWA</v>
          </cell>
          <cell r="G1054">
            <v>-2265976.65</v>
          </cell>
        </row>
        <row r="1055">
          <cell r="C1055" t="str">
            <v>DDSTPWYP</v>
          </cell>
          <cell r="G1055">
            <v>-1988552.04</v>
          </cell>
        </row>
        <row r="1056">
          <cell r="C1056" t="str">
            <v>DDSTPWYU</v>
          </cell>
          <cell r="G1056">
            <v>-690043.76</v>
          </cell>
        </row>
        <row r="1057">
          <cell r="G1057">
            <v>-73707039.460000023</v>
          </cell>
        </row>
        <row r="1060">
          <cell r="C1060" t="str">
            <v>DDSTPCA</v>
          </cell>
          <cell r="G1060">
            <v>-222002.14</v>
          </cell>
        </row>
        <row r="1061">
          <cell r="C1061" t="str">
            <v>DDSTPID</v>
          </cell>
          <cell r="G1061">
            <v>-118089.44</v>
          </cell>
        </row>
        <row r="1062">
          <cell r="C1062" t="str">
            <v>DDSTPOR</v>
          </cell>
          <cell r="G1062">
            <v>-2573263.04</v>
          </cell>
        </row>
        <row r="1063">
          <cell r="C1063" t="str">
            <v>DDSTPUT</v>
          </cell>
          <cell r="G1063">
            <v>-3378963.08</v>
          </cell>
        </row>
        <row r="1064">
          <cell r="C1064" t="str">
            <v>DDSTPWA</v>
          </cell>
          <cell r="G1064">
            <v>-285959.5</v>
          </cell>
        </row>
        <row r="1065">
          <cell r="C1065" t="str">
            <v>DDSTPWYP</v>
          </cell>
          <cell r="G1065">
            <v>-936654.48</v>
          </cell>
        </row>
        <row r="1066">
          <cell r="C1066" t="str">
            <v>DDSTPWYU</v>
          </cell>
          <cell r="G1066">
            <v>-152148.26999999999</v>
          </cell>
        </row>
        <row r="1067">
          <cell r="G1067">
            <v>-7667079.9499999993</v>
          </cell>
        </row>
        <row r="1070">
          <cell r="C1070" t="str">
            <v>DDSTPID</v>
          </cell>
          <cell r="G1070">
            <v>0</v>
          </cell>
        </row>
        <row r="1071">
          <cell r="C1071" t="str">
            <v>DDSTPUT</v>
          </cell>
          <cell r="G1071">
            <v>0</v>
          </cell>
        </row>
        <row r="1072">
          <cell r="G1072">
            <v>0</v>
          </cell>
        </row>
        <row r="1075">
          <cell r="C1075" t="str">
            <v>DDSTPCA</v>
          </cell>
          <cell r="G1075">
            <v>-590309.31999999995</v>
          </cell>
        </row>
        <row r="1076">
          <cell r="C1076" t="str">
            <v>DDSTPID</v>
          </cell>
          <cell r="G1076">
            <v>-433386.76</v>
          </cell>
        </row>
        <row r="1077">
          <cell r="C1077" t="str">
            <v>DDSTPOR</v>
          </cell>
          <cell r="G1077">
            <v>-9397826.2200000007</v>
          </cell>
        </row>
        <row r="1078">
          <cell r="C1078" t="str">
            <v>DDSTPUT</v>
          </cell>
          <cell r="G1078">
            <v>-11035296.4</v>
          </cell>
        </row>
        <row r="1079">
          <cell r="C1079" t="str">
            <v>DDSTPWA</v>
          </cell>
          <cell r="G1079">
            <v>-2298096.81</v>
          </cell>
        </row>
        <row r="1080">
          <cell r="C1080" t="str">
            <v>DDSTPWYP</v>
          </cell>
          <cell r="G1080">
            <v>-2752665.31</v>
          </cell>
        </row>
        <row r="1081">
          <cell r="C1081" t="str">
            <v>DDSTPWYU</v>
          </cell>
          <cell r="G1081">
            <v>-902770.49</v>
          </cell>
        </row>
        <row r="1082">
          <cell r="G1082">
            <v>-27410351.309999999</v>
          </cell>
        </row>
        <row r="1085">
          <cell r="C1085" t="str">
            <v>DDSTPUT</v>
          </cell>
          <cell r="G1085">
            <v>1828320</v>
          </cell>
        </row>
        <row r="1086">
          <cell r="C1086" t="str">
            <v>DDSTPCA</v>
          </cell>
          <cell r="G1086">
            <v>-5105</v>
          </cell>
        </row>
        <row r="1087">
          <cell r="C1087" t="str">
            <v>DDSTPID</v>
          </cell>
          <cell r="G1087">
            <v>-33589</v>
          </cell>
        </row>
        <row r="1088">
          <cell r="C1088" t="str">
            <v>DDSTPOR</v>
          </cell>
          <cell r="G1088">
            <v>1139803</v>
          </cell>
        </row>
        <row r="1089">
          <cell r="C1089" t="str">
            <v>DDSTPWA</v>
          </cell>
          <cell r="G1089">
            <v>100415</v>
          </cell>
        </row>
        <row r="1090">
          <cell r="C1090" t="str">
            <v>DDSTPWYP</v>
          </cell>
          <cell r="G1090">
            <v>0</v>
          </cell>
        </row>
        <row r="1091">
          <cell r="C1091" t="str">
            <v>DDSTPWYU</v>
          </cell>
          <cell r="G1091">
            <v>220316</v>
          </cell>
        </row>
        <row r="1092">
          <cell r="G1092">
            <v>3250160</v>
          </cell>
        </row>
        <row r="1094">
          <cell r="G1094">
            <v>-2329754430.9607687</v>
          </cell>
        </row>
        <row r="1099">
          <cell r="C1099" t="str">
            <v>DGNLPCA</v>
          </cell>
          <cell r="G1099">
            <v>-4740497.6900000004</v>
          </cell>
        </row>
        <row r="1100">
          <cell r="C1100" t="str">
            <v>DGNLPCN</v>
          </cell>
          <cell r="G1100">
            <v>-8595419.9199999999</v>
          </cell>
        </row>
        <row r="1101">
          <cell r="C1101" t="str">
            <v>DGNLPDGP</v>
          </cell>
          <cell r="G1101">
            <v>-1787808.89</v>
          </cell>
        </row>
        <row r="1102">
          <cell r="C1102" t="str">
            <v>DGNLPDGU</v>
          </cell>
          <cell r="G1102">
            <v>-3313372.74</v>
          </cell>
        </row>
        <row r="1103">
          <cell r="C1103" t="str">
            <v>DGNLPID</v>
          </cell>
          <cell r="G1103">
            <v>-11913137.16</v>
          </cell>
        </row>
        <row r="1104">
          <cell r="C1104" t="str">
            <v>DGNLPOR</v>
          </cell>
          <cell r="G1104">
            <v>-52701194.119999997</v>
          </cell>
        </row>
        <row r="1105">
          <cell r="C1105" t="str">
            <v>DGNLPSE</v>
          </cell>
          <cell r="G1105">
            <v>-318041.3</v>
          </cell>
        </row>
        <row r="1106">
          <cell r="C1106" t="str">
            <v>DGNLPSG</v>
          </cell>
          <cell r="G1106">
            <v>-67848365.370000005</v>
          </cell>
        </row>
        <row r="1107">
          <cell r="C1107" t="str">
            <v>DGNLPSO</v>
          </cell>
          <cell r="G1107">
            <v>-84522549.319999993</v>
          </cell>
        </row>
        <row r="1108">
          <cell r="C1108" t="str">
            <v>DGNLPSSGCH</v>
          </cell>
          <cell r="G1108">
            <v>-2117926.0499999998</v>
          </cell>
        </row>
        <row r="1109">
          <cell r="C1109" t="str">
            <v>DGNLPSSGCT</v>
          </cell>
          <cell r="G1109">
            <v>-60566.78</v>
          </cell>
        </row>
        <row r="1110">
          <cell r="C1110" t="str">
            <v>DGNLPUT</v>
          </cell>
          <cell r="G1110">
            <v>-64329438.619999997</v>
          </cell>
        </row>
        <row r="1111">
          <cell r="C1111" t="str">
            <v>DGNLPWA</v>
          </cell>
          <cell r="G1111">
            <v>-19701174.68</v>
          </cell>
        </row>
        <row r="1112">
          <cell r="C1112" t="str">
            <v>DGNLPWYP</v>
          </cell>
          <cell r="G1112">
            <v>-20253724.120000001</v>
          </cell>
        </row>
        <row r="1113">
          <cell r="C1113" t="str">
            <v>DGNLPWYU</v>
          </cell>
          <cell r="G1113">
            <v>-5006592.26</v>
          </cell>
        </row>
        <row r="1114">
          <cell r="G1114">
            <v>-347209809.01999998</v>
          </cell>
        </row>
        <row r="1117">
          <cell r="C1117" t="str">
            <v>DMNGPSE</v>
          </cell>
          <cell r="G1117">
            <v>-166929788.90000001</v>
          </cell>
        </row>
        <row r="1118">
          <cell r="G1118">
            <v>-166929788.90000001</v>
          </cell>
        </row>
        <row r="1120">
          <cell r="G1120">
            <v>-514139597.91999996</v>
          </cell>
        </row>
        <row r="1122">
          <cell r="G1122">
            <v>-7570295950.4788303</v>
          </cell>
        </row>
        <row r="1127">
          <cell r="C1127" t="str">
            <v>AOTHPSSGCT</v>
          </cell>
          <cell r="G1127">
            <v>0</v>
          </cell>
        </row>
        <row r="1128">
          <cell r="G1128">
            <v>0</v>
          </cell>
        </row>
        <row r="1131">
          <cell r="C1131" t="str">
            <v>AGNLPCA</v>
          </cell>
          <cell r="G1131">
            <v>-339675.2</v>
          </cell>
        </row>
        <row r="1132">
          <cell r="C1132" t="str">
            <v>AGNLPCN</v>
          </cell>
          <cell r="G1132">
            <v>-3312460.94</v>
          </cell>
        </row>
        <row r="1133">
          <cell r="C1133" t="str">
            <v>AGNLPSG</v>
          </cell>
          <cell r="G1133">
            <v>-22182.29</v>
          </cell>
        </row>
        <row r="1134">
          <cell r="C1134" t="str">
            <v>AGNLPOR</v>
          </cell>
          <cell r="G1134">
            <v>-3930965.12</v>
          </cell>
        </row>
        <row r="1135">
          <cell r="C1135" t="str">
            <v>AGNLPSO</v>
          </cell>
          <cell r="G1135">
            <v>-12828874.189999999</v>
          </cell>
        </row>
        <row r="1136">
          <cell r="C1136" t="str">
            <v>AGNLPID</v>
          </cell>
          <cell r="G1136">
            <v>-52659.61</v>
          </cell>
        </row>
        <row r="1137">
          <cell r="C1137" t="str">
            <v>AGNLPUT</v>
          </cell>
          <cell r="G1137">
            <v>-13576.24</v>
          </cell>
        </row>
        <row r="1138">
          <cell r="C1138" t="str">
            <v>AGNLPWA</v>
          </cell>
          <cell r="G1138">
            <v>-1249070.98</v>
          </cell>
        </row>
        <row r="1139">
          <cell r="C1139" t="str">
            <v>AGNLPWYP</v>
          </cell>
          <cell r="G1139">
            <v>-4484048.03</v>
          </cell>
        </row>
        <row r="1140">
          <cell r="C1140" t="str">
            <v>AGNLPWYU</v>
          </cell>
          <cell r="G1140">
            <v>-39662.94</v>
          </cell>
        </row>
        <row r="1141">
          <cell r="G1141">
            <v>-26273175.540000003</v>
          </cell>
        </row>
        <row r="1144">
          <cell r="C1144" t="str">
            <v>AHYDPDGP</v>
          </cell>
          <cell r="G1144">
            <v>0</v>
          </cell>
        </row>
        <row r="1145">
          <cell r="C1145" t="str">
            <v>AHYDPSG-P</v>
          </cell>
          <cell r="G1145">
            <v>-747897.61</v>
          </cell>
        </row>
        <row r="1146">
          <cell r="C1146" t="str">
            <v>AHYDPSG-U</v>
          </cell>
          <cell r="G1146">
            <v>0</v>
          </cell>
        </row>
        <row r="1147">
          <cell r="G1147">
            <v>-747897.61</v>
          </cell>
        </row>
        <row r="1150">
          <cell r="C1150" t="str">
            <v>AINTPCA</v>
          </cell>
          <cell r="G1150">
            <v>0</v>
          </cell>
        </row>
        <row r="1151">
          <cell r="C1151" t="str">
            <v>AINTPCN</v>
          </cell>
          <cell r="G1151">
            <v>-109943453.19</v>
          </cell>
        </row>
        <row r="1152">
          <cell r="C1152" t="str">
            <v>AINTPDGP</v>
          </cell>
          <cell r="G1152">
            <v>0</v>
          </cell>
        </row>
        <row r="1153">
          <cell r="C1153" t="str">
            <v>AINTPDGU</v>
          </cell>
          <cell r="G1153">
            <v>-390934.32</v>
          </cell>
        </row>
        <row r="1154">
          <cell r="C1154" t="str">
            <v>AINTPID</v>
          </cell>
          <cell r="G1154">
            <v>-806653.87</v>
          </cell>
        </row>
        <row r="1155">
          <cell r="C1155" t="str">
            <v>AINTPMT</v>
          </cell>
          <cell r="G1155">
            <v>0</v>
          </cell>
        </row>
        <row r="1156">
          <cell r="C1156" t="str">
            <v>AINTPOR</v>
          </cell>
          <cell r="G1156">
            <v>-77034.37</v>
          </cell>
        </row>
        <row r="1157">
          <cell r="C1157" t="str">
            <v>AINTPSE</v>
          </cell>
          <cell r="G1157">
            <v>-2104760.9900000002</v>
          </cell>
        </row>
        <row r="1158">
          <cell r="C1158" t="str">
            <v>AINTPSG</v>
          </cell>
          <cell r="G1158">
            <v>-59022290.579999998</v>
          </cell>
        </row>
        <row r="1159">
          <cell r="C1159" t="str">
            <v>AINTPSG-P</v>
          </cell>
          <cell r="G1159">
            <v>-20584346.280000001</v>
          </cell>
        </row>
        <row r="1160">
          <cell r="C1160" t="str">
            <v>AINTPSG-U</v>
          </cell>
          <cell r="G1160">
            <v>-4139189.81</v>
          </cell>
        </row>
        <row r="1161">
          <cell r="C1161" t="str">
            <v>AINTPSO</v>
          </cell>
          <cell r="G1161">
            <v>-271960182.56</v>
          </cell>
        </row>
        <row r="1162">
          <cell r="C1162" t="str">
            <v>AINTPUT</v>
          </cell>
          <cell r="G1162">
            <v>-53746.7</v>
          </cell>
        </row>
        <row r="1163">
          <cell r="C1163" t="str">
            <v>AINTPWA</v>
          </cell>
          <cell r="G1163">
            <v>0</v>
          </cell>
        </row>
        <row r="1164">
          <cell r="C1164" t="str">
            <v>AINTPWYP</v>
          </cell>
          <cell r="G1164">
            <v>-518608.13</v>
          </cell>
        </row>
        <row r="1165">
          <cell r="C1165" t="str">
            <v>AINTPWYU</v>
          </cell>
          <cell r="G1165">
            <v>0</v>
          </cell>
        </row>
        <row r="1166">
          <cell r="C1166" t="str">
            <v>AINTPSSGCH</v>
          </cell>
          <cell r="G1166">
            <v>-538784.86</v>
          </cell>
        </row>
        <row r="1167">
          <cell r="C1167" t="str">
            <v>AINTPSSGCT</v>
          </cell>
          <cell r="G1167">
            <v>0</v>
          </cell>
        </row>
        <row r="1168">
          <cell r="C1168" t="str">
            <v>AHYDPKASG-P</v>
          </cell>
          <cell r="G1168">
            <v>0</v>
          </cell>
        </row>
      </sheetData>
      <sheetData sheetId="1">
        <row r="13">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row>
        <row r="14">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row>
        <row r="15">
          <cell r="G15">
            <v>0</v>
          </cell>
          <cell r="H15">
            <v>8808197.8675000053</v>
          </cell>
          <cell r="I15">
            <v>672622.91749999928</v>
          </cell>
          <cell r="J15">
            <v>215481.81750000035</v>
          </cell>
          <cell r="K15">
            <v>2224748.4875000007</v>
          </cell>
          <cell r="L15">
            <v>1693119.737500001</v>
          </cell>
          <cell r="M15">
            <v>9781694.1575000007</v>
          </cell>
          <cell r="N15">
            <v>-1043192.6224999996</v>
          </cell>
          <cell r="O15">
            <v>-1032486.4824999996</v>
          </cell>
          <cell r="P15">
            <v>-280534.80249999906</v>
          </cell>
          <cell r="Q15">
            <v>1607172.3074999999</v>
          </cell>
          <cell r="R15">
            <v>17811522.2575</v>
          </cell>
          <cell r="S15">
            <v>21367564.907500006</v>
          </cell>
          <cell r="T15">
            <v>3758348.8774999967</v>
          </cell>
          <cell r="U15">
            <v>3264788.6374999983</v>
          </cell>
          <cell r="V15">
            <v>26476806.437499996</v>
          </cell>
          <cell r="W15">
            <v>2303520.8275000006</v>
          </cell>
          <cell r="X15">
            <v>17311977.517499983</v>
          </cell>
          <cell r="Y15">
            <v>19274687.947500017</v>
          </cell>
          <cell r="Z15">
            <v>-246563.9270599992</v>
          </cell>
          <cell r="AA15">
            <v>-840007.56842000049</v>
          </cell>
          <cell r="AB15">
            <v>-855791.80914000014</v>
          </cell>
          <cell r="AC15">
            <v>-32983.383699999191</v>
          </cell>
          <cell r="AD15">
            <v>36710232.635340013</v>
          </cell>
          <cell r="AE15">
            <v>44864540.239340045</v>
          </cell>
        </row>
        <row r="16">
          <cell r="G16">
            <v>0</v>
          </cell>
          <cell r="H16">
            <v>243099.87999999998</v>
          </cell>
          <cell r="I16">
            <v>33742.300000000017</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G17">
            <v>0</v>
          </cell>
          <cell r="H17">
            <v>51965.25</v>
          </cell>
          <cell r="I17">
            <v>1178.8300000000017</v>
          </cell>
          <cell r="J17">
            <v>93.159999999999854</v>
          </cell>
          <cell r="K17">
            <v>93.159999999999854</v>
          </cell>
          <cell r="L17">
            <v>119589.61000000002</v>
          </cell>
          <cell r="M17">
            <v>360054.82000000007</v>
          </cell>
          <cell r="N17">
            <v>0</v>
          </cell>
          <cell r="O17">
            <v>0</v>
          </cell>
          <cell r="P17">
            <v>0</v>
          </cell>
          <cell r="Q17">
            <v>0</v>
          </cell>
          <cell r="R17">
            <v>0</v>
          </cell>
          <cell r="S17">
            <v>1.4000000000000909</v>
          </cell>
          <cell r="T17">
            <v>0</v>
          </cell>
          <cell r="U17">
            <v>0</v>
          </cell>
          <cell r="V17">
            <v>0</v>
          </cell>
          <cell r="W17">
            <v>0</v>
          </cell>
          <cell r="X17">
            <v>0</v>
          </cell>
          <cell r="Y17">
            <v>0</v>
          </cell>
          <cell r="Z17">
            <v>0</v>
          </cell>
          <cell r="AA17">
            <v>0</v>
          </cell>
          <cell r="AB17">
            <v>0</v>
          </cell>
          <cell r="AC17">
            <v>0</v>
          </cell>
          <cell r="AD17">
            <v>0</v>
          </cell>
          <cell r="AE17">
            <v>0</v>
          </cell>
        </row>
        <row r="18">
          <cell r="G18">
            <v>0</v>
          </cell>
          <cell r="H18">
            <v>-30366</v>
          </cell>
          <cell r="I18">
            <v>6404</v>
          </cell>
          <cell r="J18">
            <v>408045.89</v>
          </cell>
          <cell r="K18">
            <v>266780</v>
          </cell>
          <cell r="L18">
            <v>6404</v>
          </cell>
          <cell r="M18">
            <v>1339629</v>
          </cell>
          <cell r="N18">
            <v>0</v>
          </cell>
          <cell r="O18">
            <v>0</v>
          </cell>
          <cell r="P18">
            <v>0</v>
          </cell>
          <cell r="Q18">
            <v>0</v>
          </cell>
          <cell r="R18">
            <v>85987405.460000008</v>
          </cell>
          <cell r="S18">
            <v>193745.62000000477</v>
          </cell>
          <cell r="T18">
            <v>24062.5</v>
          </cell>
          <cell r="U18">
            <v>524355.93999999762</v>
          </cell>
          <cell r="V18">
            <v>0</v>
          </cell>
          <cell r="W18">
            <v>0</v>
          </cell>
          <cell r="X18">
            <v>0</v>
          </cell>
          <cell r="Y18">
            <v>1381584</v>
          </cell>
          <cell r="Z18">
            <v>5080</v>
          </cell>
          <cell r="AA18">
            <v>15271.018479999999</v>
          </cell>
          <cell r="AB18">
            <v>27456569.752160002</v>
          </cell>
          <cell r="AC18">
            <v>2544828.8806399992</v>
          </cell>
          <cell r="AD18">
            <v>20129724.00296</v>
          </cell>
          <cell r="AE18">
            <v>160969.33000000002</v>
          </cell>
        </row>
        <row r="19">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row>
        <row r="20">
          <cell r="G20">
            <v>0</v>
          </cell>
          <cell r="H20">
            <v>0</v>
          </cell>
          <cell r="I20">
            <v>0</v>
          </cell>
          <cell r="J20">
            <v>0</v>
          </cell>
          <cell r="K20">
            <v>899467.63</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row>
        <row r="21">
          <cell r="G21">
            <v>0</v>
          </cell>
          <cell r="H21">
            <v>1209113.3899999999</v>
          </cell>
          <cell r="I21">
            <v>193302.19999999998</v>
          </cell>
          <cell r="J21">
            <v>703923.31</v>
          </cell>
          <cell r="K21">
            <v>139203.04</v>
          </cell>
          <cell r="L21">
            <v>1199837.8599999999</v>
          </cell>
          <cell r="M21">
            <v>793419.2</v>
          </cell>
          <cell r="N21">
            <v>150079.32</v>
          </cell>
          <cell r="O21">
            <v>0</v>
          </cell>
          <cell r="P21">
            <v>0</v>
          </cell>
          <cell r="Q21">
            <v>0</v>
          </cell>
          <cell r="R21">
            <v>0</v>
          </cell>
          <cell r="S21">
            <v>0</v>
          </cell>
          <cell r="T21">
            <v>46843.5</v>
          </cell>
          <cell r="U21">
            <v>55015.43</v>
          </cell>
          <cell r="V21">
            <v>0</v>
          </cell>
          <cell r="W21">
            <v>0</v>
          </cell>
          <cell r="X21">
            <v>645929.05999999994</v>
          </cell>
          <cell r="Y21">
            <v>4419391.93</v>
          </cell>
          <cell r="Z21">
            <v>2209.2107200000182</v>
          </cell>
          <cell r="AA21">
            <v>2209.2107200000182</v>
          </cell>
          <cell r="AB21">
            <v>2209.2107200000182</v>
          </cell>
          <cell r="AC21">
            <v>2209.2107200000182</v>
          </cell>
          <cell r="AD21">
            <v>2209.2107200000182</v>
          </cell>
          <cell r="AE21">
            <v>2212.7667200000183</v>
          </cell>
        </row>
        <row r="22">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G24">
            <v>0</v>
          </cell>
          <cell r="H24">
            <v>427644.94099999999</v>
          </cell>
          <cell r="I24">
            <v>4056676.6409999998</v>
          </cell>
          <cell r="J24">
            <v>1991652.1109999998</v>
          </cell>
          <cell r="K24">
            <v>13199055.240999999</v>
          </cell>
          <cell r="L24">
            <v>4241897.9309999999</v>
          </cell>
          <cell r="M24">
            <v>4142051.2109999997</v>
          </cell>
          <cell r="N24">
            <v>45619.330999999998</v>
          </cell>
          <cell r="O24">
            <v>58845619.331</v>
          </cell>
          <cell r="P24">
            <v>45619.330999999984</v>
          </cell>
          <cell r="Q24">
            <v>45619.331000000013</v>
          </cell>
          <cell r="R24">
            <v>45619.331000000013</v>
          </cell>
          <cell r="S24">
            <v>45619.340999999993</v>
          </cell>
          <cell r="T24">
            <v>-49440.059000000001</v>
          </cell>
          <cell r="U24">
            <v>1414192.9410000001</v>
          </cell>
          <cell r="V24">
            <v>1197176.9409999999</v>
          </cell>
          <cell r="W24">
            <v>6143690.421000001</v>
          </cell>
          <cell r="X24">
            <v>2386289.6109999996</v>
          </cell>
          <cell r="Y24">
            <v>11469351.950999999</v>
          </cell>
          <cell r="Z24">
            <v>47140.281240000004</v>
          </cell>
          <cell r="AA24">
            <v>47140.281240000004</v>
          </cell>
          <cell r="AB24">
            <v>47140.281240000004</v>
          </cell>
          <cell r="AC24">
            <v>47140.281240000004</v>
          </cell>
          <cell r="AD24">
            <v>47140.281239999975</v>
          </cell>
          <cell r="AE24">
            <v>47140.29139999998</v>
          </cell>
        </row>
        <row r="25">
          <cell r="G25">
            <v>0</v>
          </cell>
          <cell r="H25">
            <v>-26838.610999999997</v>
          </cell>
          <cell r="I25">
            <v>788268.81900000013</v>
          </cell>
          <cell r="J25">
            <v>88126.388999999996</v>
          </cell>
          <cell r="K25">
            <v>36000.619000000006</v>
          </cell>
          <cell r="L25">
            <v>5285.7090000000026</v>
          </cell>
          <cell r="M25">
            <v>1495515.8390000002</v>
          </cell>
          <cell r="N25">
            <v>-63313.290999999997</v>
          </cell>
          <cell r="O25">
            <v>-63313.290999999997</v>
          </cell>
          <cell r="P25">
            <v>-63313.290999999997</v>
          </cell>
          <cell r="Q25">
            <v>-63313.290999999997</v>
          </cell>
          <cell r="R25">
            <v>-63313.290999999997</v>
          </cell>
          <cell r="S25">
            <v>3051.7190000000119</v>
          </cell>
          <cell r="T25">
            <v>-63313.290999999997</v>
          </cell>
          <cell r="U25">
            <v>-63313.290999999997</v>
          </cell>
          <cell r="V25">
            <v>-27973.911</v>
          </cell>
          <cell r="W25">
            <v>-63313.290999999997</v>
          </cell>
          <cell r="X25">
            <v>1589243.5689999999</v>
          </cell>
          <cell r="Y25">
            <v>1274214.8189999999</v>
          </cell>
          <cell r="Z25">
            <v>-63313.290999999997</v>
          </cell>
          <cell r="AA25">
            <v>-63313.290999999997</v>
          </cell>
          <cell r="AB25">
            <v>-63313.290999999997</v>
          </cell>
          <cell r="AC25">
            <v>-63313.290999999997</v>
          </cell>
          <cell r="AD25">
            <v>-63313.290999999997</v>
          </cell>
          <cell r="AE25">
            <v>-18362.047399999996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row>
        <row r="27">
          <cell r="G27">
            <v>0</v>
          </cell>
          <cell r="H27">
            <v>10463.07</v>
          </cell>
          <cell r="I27">
            <v>32943.699999999997</v>
          </cell>
          <cell r="J27">
            <v>0</v>
          </cell>
          <cell r="K27">
            <v>18358.439999999999</v>
          </cell>
          <cell r="L27">
            <v>89614.61</v>
          </cell>
          <cell r="M27">
            <v>802940.67</v>
          </cell>
          <cell r="N27">
            <v>0</v>
          </cell>
          <cell r="O27">
            <v>0</v>
          </cell>
          <cell r="P27">
            <v>0</v>
          </cell>
          <cell r="Q27">
            <v>0</v>
          </cell>
          <cell r="R27">
            <v>0</v>
          </cell>
          <cell r="S27">
            <v>0</v>
          </cell>
          <cell r="T27">
            <v>0</v>
          </cell>
          <cell r="U27">
            <v>0</v>
          </cell>
          <cell r="V27">
            <v>0</v>
          </cell>
          <cell r="W27">
            <v>0</v>
          </cell>
          <cell r="X27">
            <v>0</v>
          </cell>
          <cell r="Y27">
            <v>196493.01</v>
          </cell>
          <cell r="Z27">
            <v>0</v>
          </cell>
          <cell r="AA27">
            <v>0</v>
          </cell>
          <cell r="AB27">
            <v>0</v>
          </cell>
          <cell r="AC27">
            <v>0</v>
          </cell>
          <cell r="AD27">
            <v>0</v>
          </cell>
          <cell r="AE27">
            <v>0</v>
          </cell>
        </row>
        <row r="28">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row>
        <row r="29">
          <cell r="G29">
            <v>0</v>
          </cell>
          <cell r="H29">
            <v>9069949.3926666658</v>
          </cell>
          <cell r="I29">
            <v>2288684.4726666664</v>
          </cell>
          <cell r="J29">
            <v>294800.34266666666</v>
          </cell>
          <cell r="K29">
            <v>-6789.5273333333607</v>
          </cell>
          <cell r="L29">
            <v>163435.37266666663</v>
          </cell>
          <cell r="M29">
            <v>3945991.0426666662</v>
          </cell>
          <cell r="N29">
            <v>-48734.247333333347</v>
          </cell>
          <cell r="O29">
            <v>-48734.247333333347</v>
          </cell>
          <cell r="P29">
            <v>-48734.247333333347</v>
          </cell>
          <cell r="Q29">
            <v>-48734.247333333355</v>
          </cell>
          <cell r="R29">
            <v>62804.322666666703</v>
          </cell>
          <cell r="S29">
            <v>660394594.57266653</v>
          </cell>
          <cell r="T29">
            <v>937230.58266666671</v>
          </cell>
          <cell r="U29">
            <v>1534666.302666666</v>
          </cell>
          <cell r="V29">
            <v>202129.11266666674</v>
          </cell>
          <cell r="W29">
            <v>421424.81266666675</v>
          </cell>
          <cell r="X29">
            <v>172779.11266666674</v>
          </cell>
          <cell r="Y29">
            <v>742901.33266666648</v>
          </cell>
          <cell r="Z29">
            <v>-2415.0414133333688</v>
          </cell>
          <cell r="AA29">
            <v>-2415.0414133333688</v>
          </cell>
          <cell r="AB29">
            <v>32777388.720666666</v>
          </cell>
          <cell r="AC29">
            <v>-2415.0414133333688</v>
          </cell>
          <cell r="AD29">
            <v>-2415.0414133333543</v>
          </cell>
          <cell r="AE29">
            <v>32100552.096186664</v>
          </cell>
        </row>
        <row r="30">
          <cell r="G30">
            <v>0</v>
          </cell>
          <cell r="H30">
            <v>786773.58</v>
          </cell>
          <cell r="I30">
            <v>908453.17999999993</v>
          </cell>
          <cell r="J30">
            <v>53.600000000000364</v>
          </cell>
          <cell r="K30">
            <v>345808.6</v>
          </cell>
          <cell r="L30">
            <v>53.600000000000364</v>
          </cell>
          <cell r="M30">
            <v>1555021.56</v>
          </cell>
          <cell r="N30">
            <v>668661.74</v>
          </cell>
          <cell r="O30">
            <v>668661.74</v>
          </cell>
          <cell r="P30">
            <v>668661.74</v>
          </cell>
          <cell r="Q30">
            <v>668661.74</v>
          </cell>
          <cell r="R30">
            <v>668661.73999999976</v>
          </cell>
          <cell r="S30">
            <v>668661.73999999976</v>
          </cell>
          <cell r="T30">
            <v>668661.73999999976</v>
          </cell>
          <cell r="U30">
            <v>668661.73999999987</v>
          </cell>
          <cell r="V30">
            <v>668661.73999999987</v>
          </cell>
          <cell r="W30">
            <v>668661.73999999987</v>
          </cell>
          <cell r="X30">
            <v>668661.73999999987</v>
          </cell>
          <cell r="Y30">
            <v>4427813.3899999997</v>
          </cell>
          <cell r="Z30">
            <v>679360.32784000004</v>
          </cell>
          <cell r="AA30">
            <v>679360.32784000004</v>
          </cell>
          <cell r="AB30">
            <v>679360.32784000004</v>
          </cell>
          <cell r="AC30">
            <v>679360.32784000004</v>
          </cell>
          <cell r="AD30">
            <v>679360.32784000027</v>
          </cell>
          <cell r="AE30">
            <v>679360.32784000027</v>
          </cell>
        </row>
        <row r="31">
          <cell r="G31">
            <v>0</v>
          </cell>
          <cell r="H31">
            <v>145874.15</v>
          </cell>
          <cell r="I31">
            <v>0</v>
          </cell>
          <cell r="J31">
            <v>31886.76</v>
          </cell>
          <cell r="K31">
            <v>193.88000000000102</v>
          </cell>
          <cell r="L31">
            <v>193.88000000000102</v>
          </cell>
          <cell r="M31">
            <v>0</v>
          </cell>
          <cell r="N31">
            <v>12143.76</v>
          </cell>
          <cell r="O31">
            <v>12143.76</v>
          </cell>
          <cell r="P31">
            <v>12143.760000000002</v>
          </cell>
          <cell r="Q31">
            <v>12143.759999999998</v>
          </cell>
          <cell r="R31">
            <v>12143.759999999998</v>
          </cell>
          <cell r="S31">
            <v>12143.759999999997</v>
          </cell>
          <cell r="T31">
            <v>46642.559999999998</v>
          </cell>
          <cell r="U31">
            <v>12143.760000000006</v>
          </cell>
          <cell r="V31">
            <v>12143.760000000006</v>
          </cell>
          <cell r="W31">
            <v>12143.760000000006</v>
          </cell>
          <cell r="X31">
            <v>12143.760000000006</v>
          </cell>
          <cell r="Y31">
            <v>12143.660000000003</v>
          </cell>
          <cell r="Z31">
            <v>12338.060160000001</v>
          </cell>
          <cell r="AA31">
            <v>12338.060160000001</v>
          </cell>
          <cell r="AB31">
            <v>12338.060159999997</v>
          </cell>
          <cell r="AC31">
            <v>12338.060160000003</v>
          </cell>
          <cell r="AD31">
            <v>12338.060160000003</v>
          </cell>
          <cell r="AE31">
            <v>454399.91416000004</v>
          </cell>
        </row>
        <row r="32">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row>
        <row r="34">
          <cell r="G34">
            <v>0</v>
          </cell>
          <cell r="H34">
            <v>7286322.7363333311</v>
          </cell>
          <cell r="I34">
            <v>10003140.416333335</v>
          </cell>
          <cell r="J34">
            <v>32438539.376333341</v>
          </cell>
          <cell r="K34">
            <v>21966565.656333342</v>
          </cell>
          <cell r="L34">
            <v>17379574.156333335</v>
          </cell>
          <cell r="M34">
            <v>9908628.1463333312</v>
          </cell>
          <cell r="N34">
            <v>2837625.8283333341</v>
          </cell>
          <cell r="O34">
            <v>14937210.600533335</v>
          </cell>
          <cell r="P34">
            <v>3747755.3741333336</v>
          </cell>
          <cell r="Q34">
            <v>31716255.375333339</v>
          </cell>
          <cell r="R34">
            <v>8524511.5523333345</v>
          </cell>
          <cell r="S34">
            <v>10311581.558333332</v>
          </cell>
          <cell r="T34">
            <v>11434518.058333335</v>
          </cell>
          <cell r="U34">
            <v>7619742.7053333335</v>
          </cell>
          <cell r="V34">
            <v>20838069.454333328</v>
          </cell>
          <cell r="W34">
            <v>21209825.275333334</v>
          </cell>
          <cell r="X34">
            <v>24520743.081333339</v>
          </cell>
          <cell r="Y34">
            <v>11265500.502333334</v>
          </cell>
          <cell r="Z34">
            <v>2022592.862237334</v>
          </cell>
          <cell r="AA34">
            <v>2323846.0316373343</v>
          </cell>
          <cell r="AB34">
            <v>21953251.632285334</v>
          </cell>
          <cell r="AC34">
            <v>58531838.251269333</v>
          </cell>
          <cell r="AD34">
            <v>13458105.111421334</v>
          </cell>
          <cell r="AE34">
            <v>393197763.55070931</v>
          </cell>
        </row>
        <row r="35">
          <cell r="G35">
            <v>0</v>
          </cell>
          <cell r="H35">
            <v>542726.88599999982</v>
          </cell>
          <cell r="I35">
            <v>608381.91300000018</v>
          </cell>
          <cell r="J35">
            <v>782805.71300000022</v>
          </cell>
          <cell r="K35">
            <v>442391.11299999995</v>
          </cell>
          <cell r="L35">
            <v>377461.31299999991</v>
          </cell>
          <cell r="M35">
            <v>450321.88299999997</v>
          </cell>
          <cell r="N35">
            <v>423080.63499999995</v>
          </cell>
          <cell r="O35">
            <v>462815.614</v>
          </cell>
          <cell r="P35">
            <v>527692.61199999996</v>
          </cell>
          <cell r="Q35">
            <v>455964.74600000004</v>
          </cell>
          <cell r="R35">
            <v>1262309.3889999997</v>
          </cell>
          <cell r="S35">
            <v>491781.11499999993</v>
          </cell>
          <cell r="T35">
            <v>462790.5529999999</v>
          </cell>
          <cell r="U35">
            <v>568904.98700000008</v>
          </cell>
          <cell r="V35">
            <v>463444.18</v>
          </cell>
          <cell r="W35">
            <v>444416.24099999998</v>
          </cell>
          <cell r="X35">
            <v>427687.05</v>
          </cell>
          <cell r="Y35">
            <v>487363.26799999987</v>
          </cell>
          <cell r="Z35">
            <v>469345.37591200002</v>
          </cell>
          <cell r="AA35">
            <v>528143.95884800015</v>
          </cell>
          <cell r="AB35">
            <v>606584.22259199992</v>
          </cell>
          <cell r="AC35">
            <v>536981.58303200011</v>
          </cell>
          <cell r="AD35">
            <v>555343.52366400009</v>
          </cell>
          <cell r="AE35">
            <v>720630.98560800008</v>
          </cell>
        </row>
        <row r="36">
          <cell r="G36">
            <v>0</v>
          </cell>
          <cell r="H36">
            <v>4254754.3315000013</v>
          </cell>
          <cell r="I36">
            <v>4088783.5369999995</v>
          </cell>
          <cell r="J36">
            <v>10383764.237</v>
          </cell>
          <cell r="K36">
            <v>3978393.2169999992</v>
          </cell>
          <cell r="L36">
            <v>8146514.2369999988</v>
          </cell>
          <cell r="M36">
            <v>4382788.6970000006</v>
          </cell>
          <cell r="N36">
            <v>2996188.468499999</v>
          </cell>
          <cell r="O36">
            <v>3088354.5294999988</v>
          </cell>
          <cell r="P36">
            <v>3749559.0754999993</v>
          </cell>
          <cell r="Q36">
            <v>3396816.0874999999</v>
          </cell>
          <cell r="R36">
            <v>3257785.5264999997</v>
          </cell>
          <cell r="S36">
            <v>3466977.8744999999</v>
          </cell>
          <cell r="T36">
            <v>3779736.3274999997</v>
          </cell>
          <cell r="U36">
            <v>4068137.6804999989</v>
          </cell>
          <cell r="V36">
            <v>3144941.6125000003</v>
          </cell>
          <cell r="W36">
            <v>3313020.7054999997</v>
          </cell>
          <cell r="X36">
            <v>3104564.9245000002</v>
          </cell>
          <cell r="Y36">
            <v>5511646.7774999999</v>
          </cell>
          <cell r="Z36">
            <v>3137924.7920599994</v>
          </cell>
          <cell r="AA36">
            <v>3252947.4586359989</v>
          </cell>
          <cell r="AB36">
            <v>3918312.049163999</v>
          </cell>
          <cell r="AC36">
            <v>3576351.9527959987</v>
          </cell>
          <cell r="AD36">
            <v>3418825.1720919996</v>
          </cell>
          <cell r="AE36">
            <v>3608155.2206599992</v>
          </cell>
        </row>
        <row r="37">
          <cell r="G37">
            <v>0</v>
          </cell>
          <cell r="H37">
            <v>709263.10549999995</v>
          </cell>
          <cell r="I37">
            <v>645231.67300000007</v>
          </cell>
          <cell r="J37">
            <v>558591.17300000007</v>
          </cell>
          <cell r="K37">
            <v>453454.67300000007</v>
          </cell>
          <cell r="L37">
            <v>451830.17300000007</v>
          </cell>
          <cell r="M37">
            <v>580824.71300000011</v>
          </cell>
          <cell r="N37">
            <v>637412.4325</v>
          </cell>
          <cell r="O37">
            <v>635773.8665</v>
          </cell>
          <cell r="P37">
            <v>858219.14049999998</v>
          </cell>
          <cell r="Q37">
            <v>1560821.4274999998</v>
          </cell>
          <cell r="R37">
            <v>761319.10849999997</v>
          </cell>
          <cell r="S37">
            <v>5340873.4294999996</v>
          </cell>
          <cell r="T37">
            <v>713311.4855999999</v>
          </cell>
          <cell r="U37">
            <v>876979.69200000004</v>
          </cell>
          <cell r="V37">
            <v>661904.32220000017</v>
          </cell>
          <cell r="W37">
            <v>5498066.3141999999</v>
          </cell>
          <cell r="X37">
            <v>748520.9155</v>
          </cell>
          <cell r="Y37">
            <v>764883.56150000007</v>
          </cell>
          <cell r="Z37">
            <v>639327.21911600023</v>
          </cell>
          <cell r="AA37">
            <v>652902.94914000016</v>
          </cell>
          <cell r="AB37">
            <v>863235.41239600012</v>
          </cell>
          <cell r="AC37">
            <v>736710.60778800002</v>
          </cell>
          <cell r="AD37">
            <v>726020.34621200012</v>
          </cell>
          <cell r="AE37">
            <v>756711.88858799986</v>
          </cell>
        </row>
        <row r="38">
          <cell r="G38">
            <v>0</v>
          </cell>
          <cell r="H38">
            <v>2339355.8672246668</v>
          </cell>
          <cell r="I38">
            <v>2487685.370624667</v>
          </cell>
          <cell r="J38">
            <v>2659832.1958246669</v>
          </cell>
          <cell r="K38">
            <v>4011660.748124667</v>
          </cell>
          <cell r="L38">
            <v>2491323.524978667</v>
          </cell>
          <cell r="M38">
            <v>1810538.4487866666</v>
          </cell>
          <cell r="N38">
            <v>1038192.3471666669</v>
          </cell>
          <cell r="O38">
            <v>1222856.4021666667</v>
          </cell>
          <cell r="P38">
            <v>1577456.6251666669</v>
          </cell>
          <cell r="Q38">
            <v>1399980.7121666668</v>
          </cell>
          <cell r="R38">
            <v>6232002.7261666674</v>
          </cell>
          <cell r="S38">
            <v>1731729.3191666671</v>
          </cell>
          <cell r="T38">
            <v>1652971.3271666667</v>
          </cell>
          <cell r="U38">
            <v>1717294.3351666662</v>
          </cell>
          <cell r="V38">
            <v>1618454.0501666667</v>
          </cell>
          <cell r="W38">
            <v>1552299.5741666667</v>
          </cell>
          <cell r="X38">
            <v>1319550.0021666666</v>
          </cell>
          <cell r="Y38">
            <v>1281583.9731666672</v>
          </cell>
          <cell r="Z38">
            <v>1000075.9881826668</v>
          </cell>
          <cell r="AA38">
            <v>1175286.4896786669</v>
          </cell>
          <cell r="AB38">
            <v>1407938.1544226666</v>
          </cell>
          <cell r="AC38">
            <v>1279156.6075666666</v>
          </cell>
          <cell r="AD38">
            <v>1293995.7224146666</v>
          </cell>
          <cell r="AE38">
            <v>1493201.7380226669</v>
          </cell>
        </row>
        <row r="39">
          <cell r="G39">
            <v>0</v>
          </cell>
          <cell r="H39">
            <v>6557957.7308046669</v>
          </cell>
          <cell r="I39">
            <v>7244825.7482046662</v>
          </cell>
          <cell r="J39">
            <v>6832540.8154046666</v>
          </cell>
          <cell r="K39">
            <v>7138051.4707046673</v>
          </cell>
          <cell r="L39">
            <v>6911583.7710986678</v>
          </cell>
          <cell r="M39">
            <v>5499395.6929866672</v>
          </cell>
          <cell r="N39">
            <v>5005235.6361666676</v>
          </cell>
          <cell r="O39">
            <v>5171635.3661666671</v>
          </cell>
          <cell r="P39">
            <v>6221591.7281666659</v>
          </cell>
          <cell r="Q39">
            <v>5806568.5391666675</v>
          </cell>
          <cell r="R39">
            <v>6283417.0921666678</v>
          </cell>
          <cell r="S39">
            <v>6447144.5421666661</v>
          </cell>
          <cell r="T39">
            <v>5930332.2281666668</v>
          </cell>
          <cell r="U39">
            <v>6307747.3791666673</v>
          </cell>
          <cell r="V39">
            <v>6204826.1501666671</v>
          </cell>
          <cell r="W39">
            <v>6258173.371166667</v>
          </cell>
          <cell r="X39">
            <v>5480080.2581666671</v>
          </cell>
          <cell r="Y39">
            <v>5841775.649166666</v>
          </cell>
          <cell r="Z39">
            <v>5689102.7099346686</v>
          </cell>
          <cell r="AA39">
            <v>5814135.2960386686</v>
          </cell>
          <cell r="AB39">
            <v>6859084.2795426687</v>
          </cell>
          <cell r="AC39">
            <v>14637412.176846668</v>
          </cell>
          <cell r="AD39">
            <v>6586041.873126667</v>
          </cell>
          <cell r="AE39">
            <v>6691227.424502667</v>
          </cell>
        </row>
        <row r="40">
          <cell r="G40">
            <v>0</v>
          </cell>
          <cell r="H40">
            <v>806818.59963733342</v>
          </cell>
          <cell r="I40">
            <v>947091.05883733346</v>
          </cell>
          <cell r="J40">
            <v>896743.15643733344</v>
          </cell>
          <cell r="K40">
            <v>860015.27883733343</v>
          </cell>
          <cell r="L40">
            <v>848580.93158933322</v>
          </cell>
          <cell r="M40">
            <v>739027.04589333339</v>
          </cell>
          <cell r="N40">
            <v>896647.36533333361</v>
          </cell>
          <cell r="O40">
            <v>1083672.0983333332</v>
          </cell>
          <cell r="P40">
            <v>1515966.8253333333</v>
          </cell>
          <cell r="Q40">
            <v>1219595.1703333335</v>
          </cell>
          <cell r="R40">
            <v>1280441.1923333332</v>
          </cell>
          <cell r="S40">
            <v>1648183.1153333334</v>
          </cell>
          <cell r="T40">
            <v>1325020.5853333334</v>
          </cell>
          <cell r="U40">
            <v>1361331.397333333</v>
          </cell>
          <cell r="V40">
            <v>1298511.1913333333</v>
          </cell>
          <cell r="W40">
            <v>2329403.4203333338</v>
          </cell>
          <cell r="X40">
            <v>1115412.0603333334</v>
          </cell>
          <cell r="Y40">
            <v>1005057.4663333333</v>
          </cell>
          <cell r="Z40">
            <v>722071.89888533344</v>
          </cell>
          <cell r="AA40">
            <v>842381.59273333324</v>
          </cell>
          <cell r="AB40">
            <v>1111146.0905093334</v>
          </cell>
          <cell r="AC40">
            <v>953182.80572533328</v>
          </cell>
          <cell r="AD40">
            <v>965855.55558933341</v>
          </cell>
          <cell r="AE40">
            <v>1023250.8433893333</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row>
        <row r="42">
          <cell r="G42">
            <v>0</v>
          </cell>
          <cell r="H42">
            <v>30652.997600000002</v>
          </cell>
          <cell r="I42">
            <v>48819.468095999997</v>
          </cell>
          <cell r="J42">
            <v>208243.94360752002</v>
          </cell>
          <cell r="K42">
            <v>1114792.0036486301</v>
          </cell>
          <cell r="L42">
            <v>16627.584696000002</v>
          </cell>
          <cell r="M42">
            <v>1284747.4225717306</v>
          </cell>
          <cell r="N42">
            <v>59142.578000000016</v>
          </cell>
          <cell r="O42">
            <v>61231.865999999995</v>
          </cell>
          <cell r="P42">
            <v>63403.42300000001</v>
          </cell>
          <cell r="Q42">
            <v>62618.658999999992</v>
          </cell>
          <cell r="R42">
            <v>61090.058000000012</v>
          </cell>
          <cell r="S42">
            <v>62959.678</v>
          </cell>
          <cell r="T42">
            <v>60301.223000000013</v>
          </cell>
          <cell r="U42">
            <v>62204.628000000012</v>
          </cell>
          <cell r="V42">
            <v>139025.834</v>
          </cell>
          <cell r="W42">
            <v>69135.688000000009</v>
          </cell>
          <cell r="X42">
            <v>67902.611999999994</v>
          </cell>
          <cell r="Y42">
            <v>67125.753000000012</v>
          </cell>
          <cell r="Z42">
            <v>152620.62033599999</v>
          </cell>
          <cell r="AA42">
            <v>150955.49895199999</v>
          </cell>
          <cell r="AB42">
            <v>149305.03946399997</v>
          </cell>
          <cell r="AC42">
            <v>143379.04268000001</v>
          </cell>
          <cell r="AD42">
            <v>141812.520032</v>
          </cell>
          <cell r="AE42">
            <v>148013.22594399998</v>
          </cell>
        </row>
        <row r="43">
          <cell r="G43">
            <v>0</v>
          </cell>
          <cell r="H43">
            <v>766461.7183999999</v>
          </cell>
          <cell r="I43">
            <v>572914.69238000002</v>
          </cell>
          <cell r="J43">
            <v>1829222.1697336</v>
          </cell>
          <cell r="K43">
            <v>2068972.0813858998</v>
          </cell>
          <cell r="L43">
            <v>949556.41928000003</v>
          </cell>
          <cell r="M43">
            <v>4925788.6879440788</v>
          </cell>
          <cell r="N43">
            <v>414776.70900000009</v>
          </cell>
          <cell r="O43">
            <v>419410.30600000004</v>
          </cell>
          <cell r="P43">
            <v>453557.95699999999</v>
          </cell>
          <cell r="Q43">
            <v>439808.73200000002</v>
          </cell>
          <cell r="R43">
            <v>433751.989</v>
          </cell>
          <cell r="S43">
            <v>458440.63900000002</v>
          </cell>
          <cell r="T43">
            <v>424264.34900000005</v>
          </cell>
          <cell r="U43">
            <v>441006.58100000006</v>
          </cell>
          <cell r="V43">
            <v>414548.41000000003</v>
          </cell>
          <cell r="W43">
            <v>422031.30100000004</v>
          </cell>
          <cell r="X43">
            <v>405653.22800000006</v>
          </cell>
          <cell r="Y43">
            <v>601514.79900000012</v>
          </cell>
          <cell r="Z43">
            <v>556043.05860000011</v>
          </cell>
          <cell r="AA43">
            <v>555629.59943200008</v>
          </cell>
          <cell r="AB43">
            <v>632097.99919999996</v>
          </cell>
          <cell r="AC43">
            <v>578984.6799760001</v>
          </cell>
          <cell r="AD43">
            <v>575699.11682400003</v>
          </cell>
          <cell r="AE43">
            <v>632554.75012800004</v>
          </cell>
        </row>
        <row r="44">
          <cell r="G44">
            <v>0</v>
          </cell>
          <cell r="H44">
            <v>42937.223999999995</v>
          </cell>
          <cell r="I44">
            <v>67745.792075999998</v>
          </cell>
          <cell r="J44">
            <v>240327.61839311998</v>
          </cell>
          <cell r="K44">
            <v>360964.81094127998</v>
          </cell>
          <cell r="L44">
            <v>22996.988576</v>
          </cell>
          <cell r="M44">
            <v>679750.97796607367</v>
          </cell>
          <cell r="N44">
            <v>88827.646000000022</v>
          </cell>
          <cell r="O44">
            <v>90531.542000000001</v>
          </cell>
          <cell r="P44">
            <v>95167.689000000028</v>
          </cell>
          <cell r="Q44">
            <v>93446.383000000002</v>
          </cell>
          <cell r="R44">
            <v>91870.326000000015</v>
          </cell>
          <cell r="S44">
            <v>95514.876000000004</v>
          </cell>
          <cell r="T44">
            <v>90442.136000000013</v>
          </cell>
          <cell r="U44">
            <v>93260.248000000021</v>
          </cell>
          <cell r="V44">
            <v>89879.631000000008</v>
          </cell>
          <cell r="W44">
            <v>144066.103</v>
          </cell>
          <cell r="X44">
            <v>93414.048999999999</v>
          </cell>
          <cell r="Y44">
            <v>92433.371000000014</v>
          </cell>
          <cell r="Z44">
            <v>127966.79105600003</v>
          </cell>
          <cell r="AA44">
            <v>128745.034864</v>
          </cell>
          <cell r="AB44">
            <v>142070.85022400002</v>
          </cell>
          <cell r="AC44">
            <v>131846.87372</v>
          </cell>
          <cell r="AD44">
            <v>129398.92433600001</v>
          </cell>
          <cell r="AE44">
            <v>142201.41638400001</v>
          </cell>
        </row>
        <row r="45">
          <cell r="G45">
            <v>0</v>
          </cell>
          <cell r="H45">
            <v>253007.35</v>
          </cell>
          <cell r="I45">
            <v>312555.76809999999</v>
          </cell>
          <cell r="J45">
            <v>819130.22432200005</v>
          </cell>
          <cell r="K45">
            <v>578311.02029999997</v>
          </cell>
          <cell r="L45">
            <v>229650.86809999999</v>
          </cell>
          <cell r="M45">
            <v>1302969.7204609998</v>
          </cell>
          <cell r="N45">
            <v>174109.90900000001</v>
          </cell>
          <cell r="O45">
            <v>180608.364</v>
          </cell>
          <cell r="P45">
            <v>165873.83600000001</v>
          </cell>
          <cell r="Q45">
            <v>162990.62400000001</v>
          </cell>
          <cell r="R45">
            <v>166804.06900000002</v>
          </cell>
          <cell r="S45">
            <v>168563.43700000001</v>
          </cell>
          <cell r="T45">
            <v>198043.84900000002</v>
          </cell>
          <cell r="U45">
            <v>202990.05</v>
          </cell>
          <cell r="V45">
            <v>196640.31100000002</v>
          </cell>
          <cell r="W45">
            <v>180180.87</v>
          </cell>
          <cell r="X45">
            <v>209198.84400000004</v>
          </cell>
          <cell r="Y45">
            <v>223726.837</v>
          </cell>
          <cell r="Z45">
            <v>326615.691192</v>
          </cell>
          <cell r="AA45">
            <v>325154.20364000002</v>
          </cell>
          <cell r="AB45">
            <v>381339.02396000002</v>
          </cell>
          <cell r="AC45">
            <v>350239.946712</v>
          </cell>
          <cell r="AD45">
            <v>346045.37039200001</v>
          </cell>
          <cell r="AE45">
            <v>391092.87897600001</v>
          </cell>
        </row>
        <row r="46">
          <cell r="G46">
            <v>0</v>
          </cell>
          <cell r="H46">
            <v>651194.79</v>
          </cell>
          <cell r="I46">
            <v>2291598.9579400001</v>
          </cell>
          <cell r="J46">
            <v>1921484.9918628</v>
          </cell>
          <cell r="K46">
            <v>1019524.21222</v>
          </cell>
          <cell r="L46">
            <v>680167.85794000002</v>
          </cell>
          <cell r="M46">
            <v>2756370.092953329</v>
          </cell>
          <cell r="N46">
            <v>471462.48700000008</v>
          </cell>
          <cell r="O46">
            <v>494204.73600000003</v>
          </cell>
          <cell r="P46">
            <v>459708.35900000005</v>
          </cell>
          <cell r="Q46">
            <v>454071.38600000006</v>
          </cell>
          <cell r="R46">
            <v>464027.73700000008</v>
          </cell>
          <cell r="S46">
            <v>466324.97700000007</v>
          </cell>
          <cell r="T46">
            <v>554618.60700000008</v>
          </cell>
          <cell r="U46">
            <v>950225.29500000004</v>
          </cell>
          <cell r="V46">
            <v>534716.60800000001</v>
          </cell>
          <cell r="W46">
            <v>488711.38500000001</v>
          </cell>
          <cell r="X46">
            <v>562739.95600000001</v>
          </cell>
          <cell r="Y46">
            <v>594080.46700000006</v>
          </cell>
          <cell r="Z46">
            <v>754928.977312</v>
          </cell>
          <cell r="AA46">
            <v>736328.82756799995</v>
          </cell>
          <cell r="AB46">
            <v>747079.802256</v>
          </cell>
          <cell r="AC46">
            <v>705717.874312</v>
          </cell>
          <cell r="AD46">
            <v>702576.53947199997</v>
          </cell>
          <cell r="AE46">
            <v>766028.21241599997</v>
          </cell>
        </row>
        <row r="47">
          <cell r="G47">
            <v>0</v>
          </cell>
          <cell r="H47">
            <v>140357.28</v>
          </cell>
          <cell r="I47">
            <v>106507.27396000001</v>
          </cell>
          <cell r="J47">
            <v>249097.22381519998</v>
          </cell>
          <cell r="K47">
            <v>100784.76748000001</v>
          </cell>
          <cell r="L47">
            <v>350632.27395999996</v>
          </cell>
          <cell r="M47">
            <v>438361.39218759997</v>
          </cell>
          <cell r="N47">
            <v>108247.524</v>
          </cell>
          <cell r="O47">
            <v>117081.33900000001</v>
          </cell>
          <cell r="P47">
            <v>111467.65900000001</v>
          </cell>
          <cell r="Q47">
            <v>110121.69899999999</v>
          </cell>
          <cell r="R47">
            <v>113759.974</v>
          </cell>
          <cell r="S47">
            <v>114775.70699999999</v>
          </cell>
          <cell r="T47">
            <v>142111.57399999999</v>
          </cell>
          <cell r="U47">
            <v>144726.94200000001</v>
          </cell>
          <cell r="V47">
            <v>132597.774</v>
          </cell>
          <cell r="W47">
            <v>120746.382</v>
          </cell>
          <cell r="X47">
            <v>135136.03899999999</v>
          </cell>
          <cell r="Y47">
            <v>136748.38700000002</v>
          </cell>
          <cell r="Z47">
            <v>191757.31828800004</v>
          </cell>
          <cell r="AA47">
            <v>192756.50348800002</v>
          </cell>
          <cell r="AB47">
            <v>233545.307864</v>
          </cell>
          <cell r="AC47">
            <v>215878.321608</v>
          </cell>
          <cell r="AD47">
            <v>214040.362368</v>
          </cell>
          <cell r="AE47">
            <v>247852.35062400001</v>
          </cell>
        </row>
        <row r="48">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G51">
            <v>0</v>
          </cell>
          <cell r="H51">
            <v>229642.13999999998</v>
          </cell>
          <cell r="I51">
            <v>826346.52</v>
          </cell>
          <cell r="J51">
            <v>6227287.8499999987</v>
          </cell>
          <cell r="K51">
            <v>375032.88999999966</v>
          </cell>
          <cell r="L51">
            <v>756870.34999999963</v>
          </cell>
          <cell r="M51">
            <v>4443076.7099999981</v>
          </cell>
          <cell r="N51">
            <v>617809.49999999977</v>
          </cell>
          <cell r="O51">
            <v>115072.02999999998</v>
          </cell>
          <cell r="P51">
            <v>134350.03</v>
          </cell>
          <cell r="Q51">
            <v>87072.03</v>
          </cell>
          <cell r="R51">
            <v>191526.44000000003</v>
          </cell>
          <cell r="S51">
            <v>854495.52999999991</v>
          </cell>
          <cell r="T51">
            <v>62475.48</v>
          </cell>
          <cell r="U51">
            <v>541089.35999999975</v>
          </cell>
          <cell r="V51">
            <v>480475.36</v>
          </cell>
          <cell r="W51">
            <v>3456845.8100000005</v>
          </cell>
          <cell r="X51">
            <v>2222910</v>
          </cell>
          <cell r="Y51">
            <v>3429495.2499999995</v>
          </cell>
          <cell r="Z51">
            <v>96230.074240000002</v>
          </cell>
          <cell r="AA51">
            <v>114863.4736</v>
          </cell>
          <cell r="AB51">
            <v>159544.42056000006</v>
          </cell>
          <cell r="AC51">
            <v>126114.048</v>
          </cell>
          <cell r="AD51">
            <v>203255.68696000008</v>
          </cell>
          <cell r="AE51">
            <v>960178.82640000002</v>
          </cell>
        </row>
        <row r="52">
          <cell r="G52">
            <v>0</v>
          </cell>
          <cell r="H52">
            <v>172073.48271848552</v>
          </cell>
          <cell r="I52">
            <v>64581.216038638508</v>
          </cell>
          <cell r="J52">
            <v>4090591.3877973747</v>
          </cell>
          <cell r="K52">
            <v>838757.94986786158</v>
          </cell>
          <cell r="L52">
            <v>407109.16506729921</v>
          </cell>
          <cell r="M52">
            <v>4382160.2284321953</v>
          </cell>
          <cell r="N52">
            <v>918613.84519402962</v>
          </cell>
          <cell r="O52">
            <v>920865.38732906885</v>
          </cell>
          <cell r="P52">
            <v>922190.23723428452</v>
          </cell>
          <cell r="Q52">
            <v>923718.50052821077</v>
          </cell>
          <cell r="R52">
            <v>925290.10404568829</v>
          </cell>
          <cell r="S52">
            <v>925526.22673145856</v>
          </cell>
          <cell r="T52">
            <v>925025.11655528902</v>
          </cell>
          <cell r="U52">
            <v>925455.25374023546</v>
          </cell>
          <cell r="V52">
            <v>926704.88037146139</v>
          </cell>
          <cell r="W52">
            <v>923844.84607141395</v>
          </cell>
          <cell r="X52">
            <v>923353.78414501622</v>
          </cell>
          <cell r="Y52">
            <v>2121573.4351772293</v>
          </cell>
          <cell r="Z52">
            <v>984917.20183539309</v>
          </cell>
          <cell r="AA52">
            <v>988123.49962756259</v>
          </cell>
          <cell r="AB52">
            <v>3150781.1996434499</v>
          </cell>
          <cell r="AC52">
            <v>993218.81285878283</v>
          </cell>
          <cell r="AD52">
            <v>8909186.7883085851</v>
          </cell>
          <cell r="AE52">
            <v>996512.56953819015</v>
          </cell>
        </row>
        <row r="53">
          <cell r="G53">
            <v>0</v>
          </cell>
          <cell r="H53">
            <v>0</v>
          </cell>
          <cell r="I53">
            <v>0</v>
          </cell>
          <cell r="J53">
            <v>0</v>
          </cell>
          <cell r="K53">
            <v>0</v>
          </cell>
          <cell r="L53">
            <v>0</v>
          </cell>
          <cell r="M53">
            <v>51789.599999999999</v>
          </cell>
          <cell r="N53">
            <v>0</v>
          </cell>
          <cell r="O53">
            <v>0</v>
          </cell>
          <cell r="P53">
            <v>0</v>
          </cell>
          <cell r="Q53">
            <v>0</v>
          </cell>
          <cell r="R53">
            <v>0</v>
          </cell>
          <cell r="S53">
            <v>0</v>
          </cell>
          <cell r="T53">
            <v>0</v>
          </cell>
          <cell r="U53">
            <v>0</v>
          </cell>
          <cell r="V53">
            <v>0</v>
          </cell>
          <cell r="W53">
            <v>0</v>
          </cell>
          <cell r="X53">
            <v>0</v>
          </cell>
          <cell r="Y53">
            <v>254840.28</v>
          </cell>
          <cell r="Z53">
            <v>0</v>
          </cell>
          <cell r="AA53">
            <v>0</v>
          </cell>
          <cell r="AB53">
            <v>0</v>
          </cell>
          <cell r="AC53">
            <v>0</v>
          </cell>
          <cell r="AD53">
            <v>0</v>
          </cell>
          <cell r="AE53">
            <v>0</v>
          </cell>
        </row>
        <row r="54">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row>
        <row r="56">
          <cell r="G56">
            <v>0</v>
          </cell>
          <cell r="H56">
            <v>235215.51</v>
          </cell>
          <cell r="I56">
            <v>106076.35</v>
          </cell>
          <cell r="J56">
            <v>42064.100000000006</v>
          </cell>
          <cell r="K56">
            <v>43064.1</v>
          </cell>
          <cell r="L56">
            <v>14064.099999999999</v>
          </cell>
          <cell r="M56">
            <v>19556.919999999998</v>
          </cell>
          <cell r="N56">
            <v>0</v>
          </cell>
          <cell r="O56">
            <v>0</v>
          </cell>
          <cell r="P56">
            <v>0</v>
          </cell>
          <cell r="Q56">
            <v>0</v>
          </cell>
          <cell r="R56">
            <v>0</v>
          </cell>
          <cell r="S56">
            <v>0</v>
          </cell>
          <cell r="T56">
            <v>40000</v>
          </cell>
          <cell r="U56">
            <v>0</v>
          </cell>
          <cell r="V56">
            <v>0</v>
          </cell>
          <cell r="W56">
            <v>758000</v>
          </cell>
          <cell r="X56">
            <v>0</v>
          </cell>
          <cell r="Y56">
            <v>0</v>
          </cell>
          <cell r="Z56">
            <v>0</v>
          </cell>
          <cell r="AA56">
            <v>0</v>
          </cell>
          <cell r="AB56">
            <v>0</v>
          </cell>
          <cell r="AC56">
            <v>0</v>
          </cell>
          <cell r="AD56">
            <v>150368</v>
          </cell>
          <cell r="AE56">
            <v>0</v>
          </cell>
        </row>
        <row r="57">
          <cell r="G57">
            <v>0</v>
          </cell>
          <cell r="H57">
            <v>2659959.9346666662</v>
          </cell>
          <cell r="I57">
            <v>764874.0046666665</v>
          </cell>
          <cell r="J57">
            <v>1487419.3446666664</v>
          </cell>
          <cell r="K57">
            <v>2090275.0646666666</v>
          </cell>
          <cell r="L57">
            <v>680268.15466666641</v>
          </cell>
          <cell r="M57">
            <v>2351664.694666666</v>
          </cell>
          <cell r="N57">
            <v>2420147.9046666664</v>
          </cell>
          <cell r="O57">
            <v>105196.06466666667</v>
          </cell>
          <cell r="P57">
            <v>105196.06466666667</v>
          </cell>
          <cell r="Q57">
            <v>2567421.2346666669</v>
          </cell>
          <cell r="R57">
            <v>788196.06466666667</v>
          </cell>
          <cell r="S57">
            <v>531196.06466666667</v>
          </cell>
          <cell r="T57">
            <v>2120196.0646666666</v>
          </cell>
          <cell r="U57">
            <v>1031196.0646666667</v>
          </cell>
          <cell r="V57">
            <v>879196.06466666667</v>
          </cell>
          <cell r="W57">
            <v>1551196.0646666666</v>
          </cell>
          <cell r="X57">
            <v>783196.06466666667</v>
          </cell>
          <cell r="Y57">
            <v>431196.06466666667</v>
          </cell>
          <cell r="Z57">
            <v>492004.06466666667</v>
          </cell>
          <cell r="AA57">
            <v>447300.06466666667</v>
          </cell>
          <cell r="AB57">
            <v>524516.06466666667</v>
          </cell>
          <cell r="AC57">
            <v>713492.06466666667</v>
          </cell>
          <cell r="AD57">
            <v>546868.06466666667</v>
          </cell>
          <cell r="AE57">
            <v>453396.06466666667</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183062.88</v>
          </cell>
        </row>
        <row r="60">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G62">
            <v>0</v>
          </cell>
          <cell r="H62">
            <v>79970.31</v>
          </cell>
          <cell r="I62">
            <v>0</v>
          </cell>
          <cell r="J62">
            <v>25000</v>
          </cell>
          <cell r="K62">
            <v>0</v>
          </cell>
          <cell r="L62">
            <v>0</v>
          </cell>
          <cell r="M62">
            <v>641000</v>
          </cell>
          <cell r="N62">
            <v>25000</v>
          </cell>
          <cell r="O62">
            <v>0</v>
          </cell>
          <cell r="P62">
            <v>0</v>
          </cell>
          <cell r="Q62">
            <v>26000</v>
          </cell>
          <cell r="R62">
            <v>0</v>
          </cell>
          <cell r="S62">
            <v>0</v>
          </cell>
          <cell r="T62">
            <v>26000</v>
          </cell>
          <cell r="U62">
            <v>0</v>
          </cell>
          <cell r="V62">
            <v>0</v>
          </cell>
          <cell r="W62">
            <v>26000</v>
          </cell>
          <cell r="X62">
            <v>0</v>
          </cell>
          <cell r="Y62">
            <v>595817.12</v>
          </cell>
          <cell r="Z62">
            <v>25400</v>
          </cell>
          <cell r="AA62">
            <v>0</v>
          </cell>
          <cell r="AB62">
            <v>0</v>
          </cell>
          <cell r="AC62">
            <v>26416</v>
          </cell>
          <cell r="AD62">
            <v>0</v>
          </cell>
          <cell r="AE62">
            <v>0</v>
          </cell>
        </row>
        <row r="63">
          <cell r="G63">
            <v>0</v>
          </cell>
          <cell r="H63">
            <v>209341.93</v>
          </cell>
          <cell r="I63">
            <v>0</v>
          </cell>
          <cell r="J63">
            <v>0</v>
          </cell>
          <cell r="K63">
            <v>0</v>
          </cell>
          <cell r="L63">
            <v>0</v>
          </cell>
          <cell r="M63">
            <v>16163.49</v>
          </cell>
          <cell r="N63">
            <v>0</v>
          </cell>
          <cell r="O63">
            <v>0</v>
          </cell>
          <cell r="P63">
            <v>0</v>
          </cell>
          <cell r="Q63">
            <v>0</v>
          </cell>
          <cell r="R63">
            <v>0</v>
          </cell>
          <cell r="S63">
            <v>0</v>
          </cell>
          <cell r="T63">
            <v>0</v>
          </cell>
          <cell r="U63">
            <v>0</v>
          </cell>
          <cell r="V63">
            <v>1838953.0699999998</v>
          </cell>
          <cell r="W63">
            <v>0</v>
          </cell>
          <cell r="X63">
            <v>0</v>
          </cell>
          <cell r="Y63">
            <v>479663.19999999995</v>
          </cell>
          <cell r="Z63">
            <v>0</v>
          </cell>
          <cell r="AA63">
            <v>0</v>
          </cell>
          <cell r="AB63">
            <v>0</v>
          </cell>
          <cell r="AC63">
            <v>0</v>
          </cell>
          <cell r="AD63">
            <v>0</v>
          </cell>
          <cell r="AE6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G66">
            <v>0</v>
          </cell>
          <cell r="H66">
            <v>224878.73944818057</v>
          </cell>
          <cell r="I66">
            <v>133247.19612802815</v>
          </cell>
          <cell r="J66">
            <v>539351.83436929155</v>
          </cell>
          <cell r="K66">
            <v>4496193.4322988056</v>
          </cell>
          <cell r="L66">
            <v>512950.47709936742</v>
          </cell>
          <cell r="M66">
            <v>47880.893734470941</v>
          </cell>
          <cell r="N66">
            <v>865892.04965052649</v>
          </cell>
          <cell r="O66">
            <v>868313.4225599803</v>
          </cell>
          <cell r="P66">
            <v>888943.99465870287</v>
          </cell>
          <cell r="Q66">
            <v>881498.15132793225</v>
          </cell>
          <cell r="R66">
            <v>3208675.1627509114</v>
          </cell>
          <cell r="S66">
            <v>1344290.790082312</v>
          </cell>
          <cell r="T66">
            <v>876363.16338940652</v>
          </cell>
          <cell r="U66">
            <v>885480.2246678269</v>
          </cell>
          <cell r="V66">
            <v>870296.60433659027</v>
          </cell>
          <cell r="W66">
            <v>1868740.9693874584</v>
          </cell>
          <cell r="X66">
            <v>863186.91745520197</v>
          </cell>
          <cell r="Y66">
            <v>1132910.6413009404</v>
          </cell>
          <cell r="Z66">
            <v>927343.41757094872</v>
          </cell>
          <cell r="AA66">
            <v>930741.90033898456</v>
          </cell>
          <cell r="AB66">
            <v>958841.94590078911</v>
          </cell>
          <cell r="AC66">
            <v>949330.78877221583</v>
          </cell>
          <cell r="AD66">
            <v>20849635.030392867</v>
          </cell>
          <cell r="AE66">
            <v>967044.66425635724</v>
          </cell>
        </row>
        <row r="67">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row>
        <row r="71">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Retirement Amount"/>
      <sheetName val="Adj Input"/>
    </sheetNames>
    <sheetDataSet>
      <sheetData sheetId="0"/>
      <sheetData sheetId="1">
        <row r="7">
          <cell r="G7">
            <v>41426</v>
          </cell>
          <cell r="H7">
            <v>41456</v>
          </cell>
          <cell r="I7">
            <v>41487</v>
          </cell>
          <cell r="J7">
            <v>41518</v>
          </cell>
          <cell r="K7">
            <v>41548</v>
          </cell>
          <cell r="L7">
            <v>41579</v>
          </cell>
          <cell r="M7">
            <v>41609</v>
          </cell>
          <cell r="N7">
            <v>41640</v>
          </cell>
          <cell r="O7">
            <v>41671</v>
          </cell>
          <cell r="P7">
            <v>41699</v>
          </cell>
          <cell r="Q7">
            <v>41730</v>
          </cell>
          <cell r="R7">
            <v>41760</v>
          </cell>
          <cell r="S7">
            <v>41791</v>
          </cell>
          <cell r="T7">
            <v>41821</v>
          </cell>
          <cell r="U7">
            <v>41852</v>
          </cell>
          <cell r="V7">
            <v>41883</v>
          </cell>
          <cell r="W7">
            <v>41913</v>
          </cell>
          <cell r="X7">
            <v>41944</v>
          </cell>
          <cell r="Y7">
            <v>41974</v>
          </cell>
          <cell r="Z7">
            <v>42005</v>
          </cell>
          <cell r="AA7">
            <v>42036</v>
          </cell>
          <cell r="AB7">
            <v>42064</v>
          </cell>
          <cell r="AC7">
            <v>42095</v>
          </cell>
          <cell r="AD7">
            <v>42125</v>
          </cell>
          <cell r="AE7">
            <v>42156</v>
          </cell>
          <cell r="AF7">
            <v>42186</v>
          </cell>
          <cell r="AG7">
            <v>42217</v>
          </cell>
          <cell r="AH7">
            <v>42248</v>
          </cell>
          <cell r="AI7">
            <v>42278</v>
          </cell>
          <cell r="AJ7">
            <v>42309</v>
          </cell>
        </row>
        <row r="9">
          <cell r="F9" t="str">
            <v>STMPDGP</v>
          </cell>
          <cell r="G9">
            <v>-1505266.3015000001</v>
          </cell>
          <cell r="H9">
            <v>-1505266.3015000001</v>
          </cell>
          <cell r="I9">
            <v>-1505266.3015000001</v>
          </cell>
          <cell r="J9">
            <v>-1505266.3015000001</v>
          </cell>
          <cell r="K9">
            <v>-1505266.3015000001</v>
          </cell>
          <cell r="L9">
            <v>-1505266.3015000001</v>
          </cell>
          <cell r="M9">
            <v>-1505266.3015000001</v>
          </cell>
          <cell r="N9">
            <v>-1505266.3015000001</v>
          </cell>
          <cell r="O9">
            <v>-1505266.3015000001</v>
          </cell>
          <cell r="P9">
            <v>-1505266.3015000001</v>
          </cell>
          <cell r="Q9">
            <v>-1505266.3015000001</v>
          </cell>
          <cell r="R9">
            <v>-1505266.3015000001</v>
          </cell>
          <cell r="S9">
            <v>-1505266.3015000001</v>
          </cell>
          <cell r="T9">
            <v>-1505266.3015000001</v>
          </cell>
          <cell r="U9">
            <v>-1505266.3015000001</v>
          </cell>
          <cell r="V9">
            <v>-1505266.3015000001</v>
          </cell>
          <cell r="W9">
            <v>-1505266.3015000001</v>
          </cell>
          <cell r="X9">
            <v>-1505266.3015000001</v>
          </cell>
          <cell r="Y9">
            <v>-1505266.3015000001</v>
          </cell>
          <cell r="Z9">
            <v>-1505266.3015000001</v>
          </cell>
          <cell r="AA9">
            <v>-1505266.3015000001</v>
          </cell>
          <cell r="AB9">
            <v>-1505266.3015000001</v>
          </cell>
          <cell r="AC9">
            <v>-1505266.3015000001</v>
          </cell>
          <cell r="AD9">
            <v>-1505266.3015000001</v>
          </cell>
        </row>
        <row r="10">
          <cell r="F10" t="str">
            <v>STMPDGU</v>
          </cell>
          <cell r="G10">
            <v>-1234901.3711666667</v>
          </cell>
          <cell r="H10">
            <v>-1234901.3711666667</v>
          </cell>
          <cell r="I10">
            <v>-1234901.3711666667</v>
          </cell>
          <cell r="J10">
            <v>-1234901.3711666667</v>
          </cell>
          <cell r="K10">
            <v>-1234901.3711666667</v>
          </cell>
          <cell r="L10">
            <v>-1234901.3711666667</v>
          </cell>
          <cell r="M10">
            <v>-1234901.3711666667</v>
          </cell>
          <cell r="N10">
            <v>-1234901.3711666667</v>
          </cell>
          <cell r="O10">
            <v>-1234901.3711666667</v>
          </cell>
          <cell r="P10">
            <v>-1234901.3711666667</v>
          </cell>
          <cell r="Q10">
            <v>-1234901.3711666667</v>
          </cell>
          <cell r="R10">
            <v>-1234901.3711666667</v>
          </cell>
          <cell r="S10">
            <v>-1234901.3711666667</v>
          </cell>
          <cell r="T10">
            <v>-1234901.3711666667</v>
          </cell>
          <cell r="U10">
            <v>-1234901.3711666667</v>
          </cell>
          <cell r="V10">
            <v>-1234901.3711666667</v>
          </cell>
          <cell r="W10">
            <v>-1234901.3711666667</v>
          </cell>
          <cell r="X10">
            <v>-2763870.0489578713</v>
          </cell>
          <cell r="Y10">
            <v>-1234901.3711666667</v>
          </cell>
          <cell r="Z10">
            <v>-1234901.3711666667</v>
          </cell>
          <cell r="AA10">
            <v>-1234901.3711666667</v>
          </cell>
          <cell r="AB10">
            <v>-1234901.3711666667</v>
          </cell>
          <cell r="AC10">
            <v>-1234901.3711666667</v>
          </cell>
          <cell r="AD10">
            <v>-1234901.3711666667</v>
          </cell>
        </row>
        <row r="11">
          <cell r="F11" t="str">
            <v>STMPSG</v>
          </cell>
          <cell r="G11">
            <v>-782352.61749999935</v>
          </cell>
          <cell r="H11">
            <v>-782352.61749999935</v>
          </cell>
          <cell r="I11">
            <v>-782352.61749999935</v>
          </cell>
          <cell r="J11">
            <v>-782352.61749999935</v>
          </cell>
          <cell r="K11">
            <v>-782352.61749999935</v>
          </cell>
          <cell r="L11">
            <v>-782352.61749999935</v>
          </cell>
          <cell r="M11">
            <v>-782352.61749999935</v>
          </cell>
          <cell r="N11">
            <v>-782352.61749999935</v>
          </cell>
          <cell r="O11">
            <v>-782352.61749999935</v>
          </cell>
          <cell r="P11">
            <v>-782352.61749999935</v>
          </cell>
          <cell r="Q11">
            <v>-782352.61749999935</v>
          </cell>
          <cell r="R11">
            <v>-782352.61749999935</v>
          </cell>
          <cell r="S11">
            <v>-782352.61749999935</v>
          </cell>
          <cell r="T11">
            <v>-782352.61749999935</v>
          </cell>
          <cell r="U11">
            <v>-782352.61749999935</v>
          </cell>
          <cell r="V11">
            <v>-782352.61749999935</v>
          </cell>
          <cell r="W11">
            <v>-782352.61749999935</v>
          </cell>
          <cell r="X11">
            <v>-25013941.579708789</v>
          </cell>
          <cell r="Y11">
            <v>-782352.61749999935</v>
          </cell>
          <cell r="Z11">
            <v>-782352.61749999935</v>
          </cell>
          <cell r="AA11">
            <v>-782352.61749999935</v>
          </cell>
          <cell r="AB11">
            <v>-782352.61749999935</v>
          </cell>
          <cell r="AC11">
            <v>-782352.61749999935</v>
          </cell>
          <cell r="AD11">
            <v>-782352.61749999935</v>
          </cell>
        </row>
        <row r="12">
          <cell r="F12" t="str">
            <v>STMPRSG</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row>
        <row r="13">
          <cell r="F13" t="str">
            <v>STMPCSG</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-121255866</v>
          </cell>
          <cell r="AD13">
            <v>0</v>
          </cell>
        </row>
        <row r="14">
          <cell r="F14" t="str">
            <v>STMPPCSG</v>
          </cell>
          <cell r="G14">
            <v>0</v>
          </cell>
          <cell r="H14">
            <v>0</v>
          </cell>
          <cell r="I14">
            <v>0</v>
          </cell>
          <cell r="J14">
            <v>0</v>
          </cell>
          <cell r="K14">
            <v>0</v>
          </cell>
          <cell r="L14">
            <v>0</v>
          </cell>
          <cell r="M14">
            <v>0</v>
          </cell>
          <cell r="N14">
            <v>0</v>
          </cell>
          <cell r="O14">
            <v>0</v>
          </cell>
          <cell r="P14">
            <v>0</v>
          </cell>
          <cell r="Q14">
            <v>-12609251.188884843</v>
          </cell>
          <cell r="R14">
            <v>-23553.61166773265</v>
          </cell>
          <cell r="S14">
            <v>-2370.1827941189076</v>
          </cell>
          <cell r="T14">
            <v>-88378.270363167336</v>
          </cell>
          <cell r="U14">
            <v>0</v>
          </cell>
          <cell r="V14">
            <v>0</v>
          </cell>
          <cell r="W14">
            <v>0</v>
          </cell>
          <cell r="X14">
            <v>-13630456.560000008</v>
          </cell>
          <cell r="Y14">
            <v>0</v>
          </cell>
          <cell r="Z14">
            <v>0</v>
          </cell>
          <cell r="AA14">
            <v>0</v>
          </cell>
          <cell r="AB14">
            <v>0</v>
          </cell>
          <cell r="AC14">
            <v>0</v>
          </cell>
          <cell r="AD14">
            <v>0</v>
          </cell>
        </row>
        <row r="15">
          <cell r="F15" t="str">
            <v>STMPPCDGU</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-28262985.939999998</v>
          </cell>
          <cell r="Y15">
            <v>0</v>
          </cell>
          <cell r="Z15">
            <v>0</v>
          </cell>
          <cell r="AA15">
            <v>0</v>
          </cell>
          <cell r="AB15">
            <v>0</v>
          </cell>
          <cell r="AC15">
            <v>0</v>
          </cell>
          <cell r="AD15">
            <v>0</v>
          </cell>
        </row>
        <row r="16">
          <cell r="F16" t="str">
            <v>STMPPCSSGCH</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row>
        <row r="17">
          <cell r="F17" t="str">
            <v>STMPSSGCH</v>
          </cell>
          <cell r="G17">
            <v>-1283096.3044999999</v>
          </cell>
          <cell r="H17">
            <v>-1283096.3044999999</v>
          </cell>
          <cell r="I17">
            <v>-1283096.3044999999</v>
          </cell>
          <cell r="J17">
            <v>-1283096.3044999999</v>
          </cell>
          <cell r="K17">
            <v>-1283096.3044999999</v>
          </cell>
          <cell r="L17">
            <v>-1283096.3044999999</v>
          </cell>
          <cell r="M17">
            <v>-1283096.3044999999</v>
          </cell>
          <cell r="N17">
            <v>-1283096.3044999999</v>
          </cell>
          <cell r="O17">
            <v>-1283096.3044999999</v>
          </cell>
          <cell r="P17">
            <v>-1283096.3044999999</v>
          </cell>
          <cell r="Q17">
            <v>-1283096.3044999999</v>
          </cell>
          <cell r="R17">
            <v>-1283096.3044999999</v>
          </cell>
          <cell r="S17">
            <v>-1283096.3044999999</v>
          </cell>
          <cell r="T17">
            <v>-1283096.3044999999</v>
          </cell>
          <cell r="U17">
            <v>-1283096.3044999999</v>
          </cell>
          <cell r="V17">
            <v>-1283096.3044999999</v>
          </cell>
          <cell r="W17">
            <v>-1283096.3044999999</v>
          </cell>
          <cell r="X17">
            <v>-1283096.3044999999</v>
          </cell>
          <cell r="Y17">
            <v>-1283096.3044999999</v>
          </cell>
          <cell r="Z17">
            <v>-1283096.3044999999</v>
          </cell>
          <cell r="AA17">
            <v>-1283096.3044999999</v>
          </cell>
          <cell r="AB17">
            <v>-1283096.3044999999</v>
          </cell>
          <cell r="AC17">
            <v>-1283096.3044999999</v>
          </cell>
          <cell r="AD17">
            <v>-1283096.3044999999</v>
          </cell>
        </row>
        <row r="18">
          <cell r="F18" t="str">
            <v>HYDPDGP</v>
          </cell>
          <cell r="G18">
            <v>-144531.48333333334</v>
          </cell>
          <cell r="H18">
            <v>-144531.48333333334</v>
          </cell>
          <cell r="I18">
            <v>-144531.48333333334</v>
          </cell>
          <cell r="J18">
            <v>-144531.48333333334</v>
          </cell>
          <cell r="K18">
            <v>-144531.48333333334</v>
          </cell>
          <cell r="L18">
            <v>-144531.48333333334</v>
          </cell>
          <cell r="M18">
            <v>-144531.48333333334</v>
          </cell>
          <cell r="N18">
            <v>-144531.48333333334</v>
          </cell>
          <cell r="O18">
            <v>-144531.48333333334</v>
          </cell>
          <cell r="P18">
            <v>-144531.48333333334</v>
          </cell>
          <cell r="Q18">
            <v>-144531.48333333334</v>
          </cell>
          <cell r="R18">
            <v>-144531.48333333334</v>
          </cell>
          <cell r="S18">
            <v>-144531.48333333334</v>
          </cell>
          <cell r="T18">
            <v>-144531.48333333334</v>
          </cell>
          <cell r="U18">
            <v>-144531.48333333334</v>
          </cell>
          <cell r="V18">
            <v>-144531.48333333334</v>
          </cell>
          <cell r="W18">
            <v>-144531.48333333334</v>
          </cell>
          <cell r="X18">
            <v>-144531.48333333334</v>
          </cell>
          <cell r="Y18">
            <v>-144531.48333333334</v>
          </cell>
          <cell r="Z18">
            <v>-144531.48333333334</v>
          </cell>
          <cell r="AA18">
            <v>-144531.48333333334</v>
          </cell>
          <cell r="AB18">
            <v>-144531.48333333334</v>
          </cell>
          <cell r="AC18">
            <v>-144531.48333333334</v>
          </cell>
          <cell r="AD18">
            <v>-144531.48333333334</v>
          </cell>
        </row>
        <row r="19">
          <cell r="F19" t="str">
            <v>HYDPDGU</v>
          </cell>
          <cell r="G19">
            <v>-40587.859833333328</v>
          </cell>
          <cell r="H19">
            <v>-40587.859833333328</v>
          </cell>
          <cell r="I19">
            <v>-40587.859833333328</v>
          </cell>
          <cell r="J19">
            <v>-40587.859833333328</v>
          </cell>
          <cell r="K19">
            <v>-40587.859833333328</v>
          </cell>
          <cell r="L19">
            <v>-40587.859833333328</v>
          </cell>
          <cell r="M19">
            <v>-40587.859833333328</v>
          </cell>
          <cell r="N19">
            <v>-40587.859833333328</v>
          </cell>
          <cell r="O19">
            <v>-40587.859833333328</v>
          </cell>
          <cell r="P19">
            <v>-40587.859833333328</v>
          </cell>
          <cell r="Q19">
            <v>-40587.859833333328</v>
          </cell>
          <cell r="R19">
            <v>-40587.859833333328</v>
          </cell>
          <cell r="S19">
            <v>-40587.859833333328</v>
          </cell>
          <cell r="T19">
            <v>-40587.859833333328</v>
          </cell>
          <cell r="U19">
            <v>-40587.859833333328</v>
          </cell>
          <cell r="V19">
            <v>-40587.859833333328</v>
          </cell>
          <cell r="W19">
            <v>-40587.859833333328</v>
          </cell>
          <cell r="X19">
            <v>-40587.859833333328</v>
          </cell>
          <cell r="Y19">
            <v>-40587.859833333328</v>
          </cell>
          <cell r="Z19">
            <v>-40587.859833333328</v>
          </cell>
          <cell r="AA19">
            <v>-40587.859833333328</v>
          </cell>
          <cell r="AB19">
            <v>-40587.859833333328</v>
          </cell>
          <cell r="AC19">
            <v>-40587.859833333328</v>
          </cell>
          <cell r="AD19">
            <v>-40587.859833333328</v>
          </cell>
        </row>
        <row r="20">
          <cell r="F20" t="str">
            <v>HYDPSG-P</v>
          </cell>
          <cell r="G20">
            <v>-109915.05483333336</v>
          </cell>
          <cell r="H20">
            <v>-109915.05483333336</v>
          </cell>
          <cell r="I20">
            <v>-109915.05483333336</v>
          </cell>
          <cell r="J20">
            <v>-109915.05483333336</v>
          </cell>
          <cell r="K20">
            <v>-109915.05483333336</v>
          </cell>
          <cell r="L20">
            <v>-109915.05483333336</v>
          </cell>
          <cell r="M20">
            <v>-109915.05483333336</v>
          </cell>
          <cell r="N20">
            <v>-109915.05483333336</v>
          </cell>
          <cell r="O20">
            <v>-109915.05483333336</v>
          </cell>
          <cell r="P20">
            <v>-109915.05483333336</v>
          </cell>
          <cell r="Q20">
            <v>-109915.05483333336</v>
          </cell>
          <cell r="R20">
            <v>-109915.05483333336</v>
          </cell>
          <cell r="S20">
            <v>-109915.05483333336</v>
          </cell>
          <cell r="T20">
            <v>-109915.05483333336</v>
          </cell>
          <cell r="U20">
            <v>-109915.05483333336</v>
          </cell>
          <cell r="V20">
            <v>-109915.05483333336</v>
          </cell>
          <cell r="W20">
            <v>-109915.05483333336</v>
          </cell>
          <cell r="X20">
            <v>-109915.05483333336</v>
          </cell>
          <cell r="Y20">
            <v>-109915.05483333336</v>
          </cell>
          <cell r="Z20">
            <v>-109915.05483333336</v>
          </cell>
          <cell r="AA20">
            <v>-109915.05483333336</v>
          </cell>
          <cell r="AB20">
            <v>-109915.05483333336</v>
          </cell>
          <cell r="AC20">
            <v>-109915.05483333336</v>
          </cell>
          <cell r="AD20">
            <v>-109915.05483333336</v>
          </cell>
        </row>
        <row r="21">
          <cell r="F21" t="str">
            <v>HYDPSG-U</v>
          </cell>
          <cell r="G21">
            <v>-40531.422166666664</v>
          </cell>
          <cell r="H21">
            <v>-40531.422166666664</v>
          </cell>
          <cell r="I21">
            <v>-40531.422166666664</v>
          </cell>
          <cell r="J21">
            <v>-40531.422166666664</v>
          </cell>
          <cell r="K21">
            <v>-40531.422166666664</v>
          </cell>
          <cell r="L21">
            <v>-40531.422166666664</v>
          </cell>
          <cell r="M21">
            <v>-40531.422166666664</v>
          </cell>
          <cell r="N21">
            <v>-40531.422166666664</v>
          </cell>
          <cell r="O21">
            <v>-40531.422166666664</v>
          </cell>
          <cell r="P21">
            <v>-40531.422166666664</v>
          </cell>
          <cell r="Q21">
            <v>-40531.422166666664</v>
          </cell>
          <cell r="R21">
            <v>-40531.422166666664</v>
          </cell>
          <cell r="S21">
            <v>-40531.422166666664</v>
          </cell>
          <cell r="T21">
            <v>-40531.422166666664</v>
          </cell>
          <cell r="U21">
            <v>-40531.422166666664</v>
          </cell>
          <cell r="V21">
            <v>-40531.422166666664</v>
          </cell>
          <cell r="W21">
            <v>-40531.422166666664</v>
          </cell>
          <cell r="X21">
            <v>-40531.422166666664</v>
          </cell>
          <cell r="Y21">
            <v>-40531.422166666664</v>
          </cell>
          <cell r="Z21">
            <v>-40531.422166666664</v>
          </cell>
          <cell r="AA21">
            <v>-40531.422166666664</v>
          </cell>
          <cell r="AB21">
            <v>-40531.422166666664</v>
          </cell>
          <cell r="AC21">
            <v>-40531.422166666664</v>
          </cell>
          <cell r="AD21">
            <v>-40531.422166666664</v>
          </cell>
        </row>
        <row r="22">
          <cell r="F22" t="str">
            <v>HYDPKASG-P</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row>
        <row r="23">
          <cell r="F23" t="str">
            <v>HYDPKDSG-P</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row>
        <row r="24">
          <cell r="F24" t="str">
            <v>OTHPDGU</v>
          </cell>
          <cell r="G24">
            <v>-11013.071666666669</v>
          </cell>
          <cell r="H24">
            <v>-11013.071666666669</v>
          </cell>
          <cell r="I24">
            <v>-11013.071666666669</v>
          </cell>
          <cell r="J24">
            <v>-11013.071666666669</v>
          </cell>
          <cell r="K24">
            <v>-11013.071666666669</v>
          </cell>
          <cell r="L24">
            <v>-11013.071666666669</v>
          </cell>
          <cell r="M24">
            <v>-11013.071666666669</v>
          </cell>
          <cell r="N24">
            <v>-11013.071666666669</v>
          </cell>
          <cell r="O24">
            <v>-11013.071666666669</v>
          </cell>
          <cell r="P24">
            <v>-11013.071666666669</v>
          </cell>
          <cell r="Q24">
            <v>-11013.071666666669</v>
          </cell>
          <cell r="R24">
            <v>-11013.071666666669</v>
          </cell>
          <cell r="S24">
            <v>-11013.071666666669</v>
          </cell>
          <cell r="T24">
            <v>-11013.071666666669</v>
          </cell>
          <cell r="U24">
            <v>-11013.071666666669</v>
          </cell>
          <cell r="V24">
            <v>-11013.071666666669</v>
          </cell>
          <cell r="W24">
            <v>-11013.071666666669</v>
          </cell>
          <cell r="X24">
            <v>-11013.071666666669</v>
          </cell>
          <cell r="Y24">
            <v>-11013.071666666669</v>
          </cell>
          <cell r="Z24">
            <v>-11013.071666666669</v>
          </cell>
          <cell r="AA24">
            <v>-11013.071666666669</v>
          </cell>
          <cell r="AB24">
            <v>-11013.071666666669</v>
          </cell>
          <cell r="AC24">
            <v>-11013.071666666669</v>
          </cell>
          <cell r="AD24">
            <v>-11013.071666666669</v>
          </cell>
        </row>
        <row r="25">
          <cell r="F25" t="str">
            <v>OTHPSG</v>
          </cell>
          <cell r="G25">
            <v>-779948.70850000007</v>
          </cell>
          <cell r="H25">
            <v>-779948.70850000007</v>
          </cell>
          <cell r="I25">
            <v>-779948.70850000007</v>
          </cell>
          <cell r="J25">
            <v>-779948.70850000007</v>
          </cell>
          <cell r="K25">
            <v>-779948.70850000007</v>
          </cell>
          <cell r="L25">
            <v>-779948.70850000007</v>
          </cell>
          <cell r="M25">
            <v>-779948.70850000007</v>
          </cell>
          <cell r="N25">
            <v>-779948.70850000007</v>
          </cell>
          <cell r="O25">
            <v>-779948.70850000007</v>
          </cell>
          <cell r="P25">
            <v>-779948.70850000007</v>
          </cell>
          <cell r="Q25">
            <v>-779948.70850000007</v>
          </cell>
          <cell r="R25">
            <v>-779948.70850000007</v>
          </cell>
          <cell r="S25">
            <v>-779948.70850000007</v>
          </cell>
          <cell r="T25">
            <v>-779948.70850000007</v>
          </cell>
          <cell r="U25">
            <v>-779948.70850000007</v>
          </cell>
          <cell r="V25">
            <v>-779948.70850000007</v>
          </cell>
          <cell r="W25">
            <v>-779948.70850000007</v>
          </cell>
          <cell r="X25">
            <v>-779948.70850000007</v>
          </cell>
          <cell r="Y25">
            <v>-779948.70850000007</v>
          </cell>
          <cell r="Z25">
            <v>-779948.70850000007</v>
          </cell>
          <cell r="AA25">
            <v>-779948.70850000007</v>
          </cell>
          <cell r="AB25">
            <v>-779948.70850000007</v>
          </cell>
          <cell r="AC25">
            <v>-779948.70850000007</v>
          </cell>
          <cell r="AD25">
            <v>-779948.70850000007</v>
          </cell>
        </row>
        <row r="26">
          <cell r="F26" t="str">
            <v>OTHPSG-W</v>
          </cell>
          <cell r="G26">
            <v>-118473.28333333333</v>
          </cell>
          <cell r="H26">
            <v>-118473.28333333333</v>
          </cell>
          <cell r="I26">
            <v>-118473.28333333333</v>
          </cell>
          <cell r="J26">
            <v>-118473.28333333333</v>
          </cell>
          <cell r="K26">
            <v>-118473.28333333333</v>
          </cell>
          <cell r="L26">
            <v>-118473.28333333333</v>
          </cell>
          <cell r="M26">
            <v>-118473.28333333333</v>
          </cell>
          <cell r="N26">
            <v>-118473.28333333333</v>
          </cell>
          <cell r="O26">
            <v>-118473.28333333333</v>
          </cell>
          <cell r="P26">
            <v>-118473.28333333333</v>
          </cell>
          <cell r="Q26">
            <v>-118473.28333333333</v>
          </cell>
          <cell r="R26">
            <v>-118473.28333333333</v>
          </cell>
          <cell r="S26">
            <v>-118473.28333333333</v>
          </cell>
          <cell r="T26">
            <v>-118473.28333333333</v>
          </cell>
          <cell r="U26">
            <v>-118473.28333333333</v>
          </cell>
          <cell r="V26">
            <v>-118473.28333333333</v>
          </cell>
          <cell r="W26">
            <v>-118473.28333333333</v>
          </cell>
          <cell r="X26">
            <v>-118473.28333333333</v>
          </cell>
          <cell r="Y26">
            <v>-118473.28333333333</v>
          </cell>
          <cell r="Z26">
            <v>-118473.28333333333</v>
          </cell>
          <cell r="AA26">
            <v>-118473.28333333333</v>
          </cell>
          <cell r="AB26">
            <v>-118473.28333333333</v>
          </cell>
          <cell r="AC26">
            <v>-118473.28333333333</v>
          </cell>
          <cell r="AD26">
            <v>-118473.28333333333</v>
          </cell>
        </row>
        <row r="27">
          <cell r="F27" t="str">
            <v>OTHPSSGCT</v>
          </cell>
          <cell r="G27">
            <v>-91137.966499999995</v>
          </cell>
          <cell r="H27">
            <v>-91137.966499999995</v>
          </cell>
          <cell r="I27">
            <v>-91137.966499999995</v>
          </cell>
          <cell r="J27">
            <v>-91137.966499999995</v>
          </cell>
          <cell r="K27">
            <v>-91137.966499999995</v>
          </cell>
          <cell r="L27">
            <v>-91137.966499999995</v>
          </cell>
          <cell r="M27">
            <v>-91137.966499999995</v>
          </cell>
          <cell r="N27">
            <v>-91137.966499999995</v>
          </cell>
          <cell r="O27">
            <v>-91137.966499999995</v>
          </cell>
          <cell r="P27">
            <v>-91137.966499999995</v>
          </cell>
          <cell r="Q27">
            <v>-91137.966499999995</v>
          </cell>
          <cell r="R27">
            <v>-91137.966499999995</v>
          </cell>
          <cell r="S27">
            <v>-91137.966499999995</v>
          </cell>
          <cell r="T27">
            <v>-91137.966499999995</v>
          </cell>
          <cell r="U27">
            <v>-91137.966499999995</v>
          </cell>
          <cell r="V27">
            <v>-91137.966499999995</v>
          </cell>
          <cell r="W27">
            <v>-91137.966499999995</v>
          </cell>
          <cell r="X27">
            <v>-91137.966499999995</v>
          </cell>
          <cell r="Y27">
            <v>-91137.966499999995</v>
          </cell>
          <cell r="Z27">
            <v>-91137.966499999995</v>
          </cell>
          <cell r="AA27">
            <v>-91137.966499999995</v>
          </cell>
          <cell r="AB27">
            <v>-91137.966499999995</v>
          </cell>
          <cell r="AC27">
            <v>-91137.966499999995</v>
          </cell>
          <cell r="AD27">
            <v>-91137.966499999995</v>
          </cell>
        </row>
        <row r="28">
          <cell r="F28" t="str">
            <v>TRNPDGP</v>
          </cell>
          <cell r="G28">
            <v>-327380.34899999987</v>
          </cell>
          <cell r="H28">
            <v>-327380.34899999987</v>
          </cell>
          <cell r="I28">
            <v>-327380.34899999987</v>
          </cell>
          <cell r="J28">
            <v>-327380.34899999987</v>
          </cell>
          <cell r="K28">
            <v>-327380.34899999987</v>
          </cell>
          <cell r="L28">
            <v>-327380.34899999987</v>
          </cell>
          <cell r="M28">
            <v>-327380.34899999987</v>
          </cell>
          <cell r="N28">
            <v>-327380.34899999987</v>
          </cell>
          <cell r="O28">
            <v>-327380.34899999987</v>
          </cell>
          <cell r="P28">
            <v>-327380.34899999987</v>
          </cell>
          <cell r="Q28">
            <v>-327380.34899999987</v>
          </cell>
          <cell r="R28">
            <v>-327380.34899999987</v>
          </cell>
          <cell r="S28">
            <v>-327380.34899999987</v>
          </cell>
          <cell r="T28">
            <v>-327380.34899999987</v>
          </cell>
          <cell r="U28">
            <v>-327380.34899999987</v>
          </cell>
          <cell r="V28">
            <v>-327380.34899999987</v>
          </cell>
          <cell r="W28">
            <v>-327380.34899999987</v>
          </cell>
          <cell r="X28">
            <v>-327380.34899999987</v>
          </cell>
          <cell r="Y28">
            <v>-327380.34899999987</v>
          </cell>
          <cell r="Z28">
            <v>-327380.34899999987</v>
          </cell>
          <cell r="AA28">
            <v>-327380.34899999987</v>
          </cell>
          <cell r="AB28">
            <v>-327380.34899999987</v>
          </cell>
          <cell r="AC28">
            <v>-327380.34899999987</v>
          </cell>
          <cell r="AD28">
            <v>-327380.34899999987</v>
          </cell>
        </row>
        <row r="29">
          <cell r="F29" t="str">
            <v>TRNPDGU</v>
          </cell>
          <cell r="G29">
            <v>-363842.75716666674</v>
          </cell>
          <cell r="H29">
            <v>-363842.75716666674</v>
          </cell>
          <cell r="I29">
            <v>-363842.75716666674</v>
          </cell>
          <cell r="J29">
            <v>-363842.75716666674</v>
          </cell>
          <cell r="K29">
            <v>-363842.75716666674</v>
          </cell>
          <cell r="L29">
            <v>-363842.75716666674</v>
          </cell>
          <cell r="M29">
            <v>-363842.75716666674</v>
          </cell>
          <cell r="N29">
            <v>-363842.75716666674</v>
          </cell>
          <cell r="O29">
            <v>-363842.75716666674</v>
          </cell>
          <cell r="P29">
            <v>-363842.75716666674</v>
          </cell>
          <cell r="Q29">
            <v>-363842.75716666674</v>
          </cell>
          <cell r="R29">
            <v>-363842.75716666674</v>
          </cell>
          <cell r="S29">
            <v>-363842.75716666674</v>
          </cell>
          <cell r="T29">
            <v>-363842.75716666674</v>
          </cell>
          <cell r="U29">
            <v>-363842.75716666674</v>
          </cell>
          <cell r="V29">
            <v>-363842.75716666674</v>
          </cell>
          <cell r="W29">
            <v>-363842.75716666674</v>
          </cell>
          <cell r="X29">
            <v>-363842.75716666674</v>
          </cell>
          <cell r="Y29">
            <v>-363842.75716666674</v>
          </cell>
          <cell r="Z29">
            <v>-363842.75716666674</v>
          </cell>
          <cell r="AA29">
            <v>-363842.75716666674</v>
          </cell>
          <cell r="AB29">
            <v>-363842.75716666674</v>
          </cell>
          <cell r="AC29">
            <v>-363842.75716666674</v>
          </cell>
          <cell r="AD29">
            <v>-363842.75716666674</v>
          </cell>
        </row>
        <row r="30">
          <cell r="F30" t="str">
            <v>TRNPSG</v>
          </cell>
          <cell r="G30">
            <v>-826166.00999999989</v>
          </cell>
          <cell r="H30">
            <v>-826166.00999999989</v>
          </cell>
          <cell r="I30">
            <v>-826166.00999999989</v>
          </cell>
          <cell r="J30">
            <v>-826166.00999999989</v>
          </cell>
          <cell r="K30">
            <v>-826166.00999999989</v>
          </cell>
          <cell r="L30">
            <v>-826166.00999999989</v>
          </cell>
          <cell r="M30">
            <v>-826166.00999999989</v>
          </cell>
          <cell r="N30">
            <v>-826166.00999999989</v>
          </cell>
          <cell r="O30">
            <v>-826166.00999999989</v>
          </cell>
          <cell r="P30">
            <v>-826166.00999999989</v>
          </cell>
          <cell r="Q30">
            <v>-826166.00999999989</v>
          </cell>
          <cell r="R30">
            <v>-826166.00999999989</v>
          </cell>
          <cell r="S30">
            <v>-826166.00999999989</v>
          </cell>
          <cell r="T30">
            <v>-826166.00999999989</v>
          </cell>
          <cell r="U30">
            <v>-826166.00999999989</v>
          </cell>
          <cell r="V30">
            <v>-826166.00999999989</v>
          </cell>
          <cell r="W30">
            <v>-826166.00999999989</v>
          </cell>
          <cell r="X30">
            <v>-826166.00999999989</v>
          </cell>
          <cell r="Y30">
            <v>-826166.00999999989</v>
          </cell>
          <cell r="Z30">
            <v>-826166.00999999989</v>
          </cell>
          <cell r="AA30">
            <v>-826166.00999999989</v>
          </cell>
          <cell r="AB30">
            <v>-826166.00999999989</v>
          </cell>
          <cell r="AC30">
            <v>-826166.00999999989</v>
          </cell>
          <cell r="AD30">
            <v>-826166.00999999989</v>
          </cell>
        </row>
        <row r="31">
          <cell r="F31" t="str">
            <v>DSTPCA</v>
          </cell>
          <cell r="G31">
            <v>-78887.675333333333</v>
          </cell>
          <cell r="H31">
            <v>-78887.675333333333</v>
          </cell>
          <cell r="I31">
            <v>-78887.675333333333</v>
          </cell>
          <cell r="J31">
            <v>-78887.675333333333</v>
          </cell>
          <cell r="K31">
            <v>-78887.675333333333</v>
          </cell>
          <cell r="L31">
            <v>-78887.675333333333</v>
          </cell>
          <cell r="M31">
            <v>-78887.675333333333</v>
          </cell>
          <cell r="N31">
            <v>-78887.675333333333</v>
          </cell>
          <cell r="O31">
            <v>-78887.675333333333</v>
          </cell>
          <cell r="P31">
            <v>-78887.675333333333</v>
          </cell>
          <cell r="Q31">
            <v>-78887.675333333333</v>
          </cell>
          <cell r="R31">
            <v>-78887.675333333333</v>
          </cell>
          <cell r="S31">
            <v>-78887.675333333333</v>
          </cell>
          <cell r="T31">
            <v>-78887.675333333333</v>
          </cell>
          <cell r="U31">
            <v>-78887.675333333333</v>
          </cell>
          <cell r="V31">
            <v>-78887.675333333333</v>
          </cell>
          <cell r="W31">
            <v>-78887.675333333333</v>
          </cell>
          <cell r="X31">
            <v>-78887.675333333333</v>
          </cell>
          <cell r="Y31">
            <v>-78887.675333333333</v>
          </cell>
          <cell r="Z31">
            <v>-78887.675333333333</v>
          </cell>
          <cell r="AA31">
            <v>-78887.675333333333</v>
          </cell>
          <cell r="AB31">
            <v>-78887.675333333333</v>
          </cell>
          <cell r="AC31">
            <v>-78887.675333333333</v>
          </cell>
          <cell r="AD31">
            <v>-78887.675333333333</v>
          </cell>
        </row>
        <row r="32">
          <cell r="F32" t="str">
            <v>DSTPOR</v>
          </cell>
          <cell r="G32">
            <v>-725398.99366666668</v>
          </cell>
          <cell r="H32">
            <v>-725398.99366666668</v>
          </cell>
          <cell r="I32">
            <v>-725398.99366666668</v>
          </cell>
          <cell r="J32">
            <v>-725398.99366666668</v>
          </cell>
          <cell r="K32">
            <v>-725398.99366666668</v>
          </cell>
          <cell r="L32">
            <v>-725398.99366666668</v>
          </cell>
          <cell r="M32">
            <v>-725398.99366666668</v>
          </cell>
          <cell r="N32">
            <v>-725398.99366666668</v>
          </cell>
          <cell r="O32">
            <v>-725398.99366666668</v>
          </cell>
          <cell r="P32">
            <v>-725398.99366666668</v>
          </cell>
          <cell r="Q32">
            <v>-725398.99366666668</v>
          </cell>
          <cell r="R32">
            <v>-725398.99366666668</v>
          </cell>
          <cell r="S32">
            <v>-725398.99366666668</v>
          </cell>
          <cell r="T32">
            <v>-725398.99366666668</v>
          </cell>
          <cell r="U32">
            <v>-725398.99366666668</v>
          </cell>
          <cell r="V32">
            <v>-725398.99366666668</v>
          </cell>
          <cell r="W32">
            <v>-725398.99366666668</v>
          </cell>
          <cell r="X32">
            <v>-725398.99366666668</v>
          </cell>
          <cell r="Y32">
            <v>-725398.99366666668</v>
          </cell>
          <cell r="Z32">
            <v>-725398.99366666668</v>
          </cell>
          <cell r="AA32">
            <v>-725398.99366666668</v>
          </cell>
          <cell r="AB32">
            <v>-725398.99366666668</v>
          </cell>
          <cell r="AC32">
            <v>-725398.99366666668</v>
          </cell>
          <cell r="AD32">
            <v>-725398.99366666668</v>
          </cell>
        </row>
        <row r="33">
          <cell r="F33" t="str">
            <v>DSTPWA</v>
          </cell>
          <cell r="G33">
            <v>-228572.82150000005</v>
          </cell>
          <cell r="H33">
            <v>-228572.82150000005</v>
          </cell>
          <cell r="I33">
            <v>-228572.82150000005</v>
          </cell>
          <cell r="J33">
            <v>-228572.82150000005</v>
          </cell>
          <cell r="K33">
            <v>-228572.82150000005</v>
          </cell>
          <cell r="L33">
            <v>-228572.82150000005</v>
          </cell>
          <cell r="M33">
            <v>-228572.82150000005</v>
          </cell>
          <cell r="N33">
            <v>-228572.82150000005</v>
          </cell>
          <cell r="O33">
            <v>-228572.82150000005</v>
          </cell>
          <cell r="P33">
            <v>-228572.82150000005</v>
          </cell>
          <cell r="Q33">
            <v>-228572.82150000005</v>
          </cell>
          <cell r="R33">
            <v>-228572.82150000005</v>
          </cell>
          <cell r="S33">
            <v>-228572.82150000005</v>
          </cell>
          <cell r="T33">
            <v>-228572.82150000005</v>
          </cell>
          <cell r="U33">
            <v>-228572.82150000005</v>
          </cell>
          <cell r="V33">
            <v>-228572.82150000005</v>
          </cell>
          <cell r="W33">
            <v>-228572.82150000005</v>
          </cell>
          <cell r="X33">
            <v>-228572.82150000005</v>
          </cell>
          <cell r="Y33">
            <v>-228572.82150000005</v>
          </cell>
          <cell r="Z33">
            <v>-228572.82150000005</v>
          </cell>
          <cell r="AA33">
            <v>-228572.82150000005</v>
          </cell>
          <cell r="AB33">
            <v>-228572.82150000005</v>
          </cell>
          <cell r="AC33">
            <v>-228572.82150000005</v>
          </cell>
          <cell r="AD33">
            <v>-228572.82150000005</v>
          </cell>
        </row>
        <row r="34">
          <cell r="F34" t="str">
            <v>DSTPWYP</v>
          </cell>
          <cell r="G34">
            <v>-433818.59616666666</v>
          </cell>
          <cell r="H34">
            <v>-433818.59616666666</v>
          </cell>
          <cell r="I34">
            <v>-433818.59616666666</v>
          </cell>
          <cell r="J34">
            <v>-433818.59616666666</v>
          </cell>
          <cell r="K34">
            <v>-433818.59616666666</v>
          </cell>
          <cell r="L34">
            <v>-433818.59616666666</v>
          </cell>
          <cell r="M34">
            <v>-433818.59616666666</v>
          </cell>
          <cell r="N34">
            <v>-433818.59616666666</v>
          </cell>
          <cell r="O34">
            <v>-433818.59616666666</v>
          </cell>
          <cell r="P34">
            <v>-433818.59616666666</v>
          </cell>
          <cell r="Q34">
            <v>-433818.59616666666</v>
          </cell>
          <cell r="R34">
            <v>-433818.59616666666</v>
          </cell>
          <cell r="S34">
            <v>-433818.59616666666</v>
          </cell>
          <cell r="T34">
            <v>-433818.59616666666</v>
          </cell>
          <cell r="U34">
            <v>-433818.59616666666</v>
          </cell>
          <cell r="V34">
            <v>-433818.59616666666</v>
          </cell>
          <cell r="W34">
            <v>-433818.59616666666</v>
          </cell>
          <cell r="X34">
            <v>-433818.59616666666</v>
          </cell>
          <cell r="Y34">
            <v>-433818.59616666666</v>
          </cell>
          <cell r="Z34">
            <v>-433818.59616666666</v>
          </cell>
          <cell r="AA34">
            <v>-433818.59616666666</v>
          </cell>
          <cell r="AB34">
            <v>-433818.59616666666</v>
          </cell>
          <cell r="AC34">
            <v>-433818.59616666666</v>
          </cell>
          <cell r="AD34">
            <v>-433818.59616666666</v>
          </cell>
        </row>
        <row r="35">
          <cell r="F35" t="str">
            <v>DSTPUT</v>
          </cell>
          <cell r="G35">
            <v>-1898185.1671666671</v>
          </cell>
          <cell r="H35">
            <v>-1898185.1671666671</v>
          </cell>
          <cell r="I35">
            <v>-1898185.1671666671</v>
          </cell>
          <cell r="J35">
            <v>-1898185.1671666671</v>
          </cell>
          <cell r="K35">
            <v>-1898185.1671666671</v>
          </cell>
          <cell r="L35">
            <v>-1898185.1671666671</v>
          </cell>
          <cell r="M35">
            <v>-1898185.1671666671</v>
          </cell>
          <cell r="N35">
            <v>-1898185.1671666671</v>
          </cell>
          <cell r="O35">
            <v>-1898185.1671666671</v>
          </cell>
          <cell r="P35">
            <v>-1898185.1671666671</v>
          </cell>
          <cell r="Q35">
            <v>-1898185.1671666671</v>
          </cell>
          <cell r="R35">
            <v>-1898185.1671666671</v>
          </cell>
          <cell r="S35">
            <v>-1898185.1671666671</v>
          </cell>
          <cell r="T35">
            <v>-1898185.1671666671</v>
          </cell>
          <cell r="U35">
            <v>-1898185.1671666671</v>
          </cell>
          <cell r="V35">
            <v>-1898185.1671666671</v>
          </cell>
          <cell r="W35">
            <v>-1898185.1671666671</v>
          </cell>
          <cell r="X35">
            <v>-1898185.1671666671</v>
          </cell>
          <cell r="Y35">
            <v>-1898185.1671666671</v>
          </cell>
          <cell r="Z35">
            <v>-1898185.1671666671</v>
          </cell>
          <cell r="AA35">
            <v>-1898185.1671666671</v>
          </cell>
          <cell r="AB35">
            <v>-1898185.1671666671</v>
          </cell>
          <cell r="AC35">
            <v>-1898185.1671666671</v>
          </cell>
          <cell r="AD35">
            <v>-1898185.1671666671</v>
          </cell>
        </row>
        <row r="36">
          <cell r="F36" t="str">
            <v>DSTPID</v>
          </cell>
          <cell r="G36">
            <v>-192159.4645</v>
          </cell>
          <cell r="H36">
            <v>-192159.4645</v>
          </cell>
          <cell r="I36">
            <v>-192159.4645</v>
          </cell>
          <cell r="J36">
            <v>-192159.4645</v>
          </cell>
          <cell r="K36">
            <v>-192159.4645</v>
          </cell>
          <cell r="L36">
            <v>-192159.4645</v>
          </cell>
          <cell r="M36">
            <v>-192159.4645</v>
          </cell>
          <cell r="N36">
            <v>-192159.4645</v>
          </cell>
          <cell r="O36">
            <v>-192159.4645</v>
          </cell>
          <cell r="P36">
            <v>-192159.4645</v>
          </cell>
          <cell r="Q36">
            <v>-192159.4645</v>
          </cell>
          <cell r="R36">
            <v>-192159.4645</v>
          </cell>
          <cell r="S36">
            <v>-192159.4645</v>
          </cell>
          <cell r="T36">
            <v>-192159.4645</v>
          </cell>
          <cell r="U36">
            <v>-192159.4645</v>
          </cell>
          <cell r="V36">
            <v>-192159.4645</v>
          </cell>
          <cell r="W36">
            <v>-192159.4645</v>
          </cell>
          <cell r="X36">
            <v>-192159.4645</v>
          </cell>
          <cell r="Y36">
            <v>-192159.4645</v>
          </cell>
          <cell r="Z36">
            <v>-192159.4645</v>
          </cell>
          <cell r="AA36">
            <v>-192159.4645</v>
          </cell>
          <cell r="AB36">
            <v>-192159.4645</v>
          </cell>
          <cell r="AC36">
            <v>-192159.4645</v>
          </cell>
          <cell r="AD36">
            <v>-192159.4645</v>
          </cell>
        </row>
        <row r="37">
          <cell r="F37" t="str">
            <v>DSTPWYU</v>
          </cell>
          <cell r="G37">
            <v>-75806.143333333326</v>
          </cell>
          <cell r="H37">
            <v>-75806.143333333326</v>
          </cell>
          <cell r="I37">
            <v>-75806.143333333326</v>
          </cell>
          <cell r="J37">
            <v>-75806.143333333326</v>
          </cell>
          <cell r="K37">
            <v>-75806.143333333326</v>
          </cell>
          <cell r="L37">
            <v>-75806.143333333326</v>
          </cell>
          <cell r="M37">
            <v>-75806.143333333326</v>
          </cell>
          <cell r="N37">
            <v>-75806.143333333326</v>
          </cell>
          <cell r="O37">
            <v>-75806.143333333326</v>
          </cell>
          <cell r="P37">
            <v>-75806.143333333326</v>
          </cell>
          <cell r="Q37">
            <v>-75806.143333333326</v>
          </cell>
          <cell r="R37">
            <v>-75806.143333333326</v>
          </cell>
          <cell r="S37">
            <v>-75806.143333333326</v>
          </cell>
          <cell r="T37">
            <v>-75806.143333333326</v>
          </cell>
          <cell r="U37">
            <v>-75806.143333333326</v>
          </cell>
          <cell r="V37">
            <v>-75806.143333333326</v>
          </cell>
          <cell r="W37">
            <v>-75806.143333333326</v>
          </cell>
          <cell r="X37">
            <v>-75806.143333333326</v>
          </cell>
          <cell r="Y37">
            <v>-75806.143333333326</v>
          </cell>
          <cell r="Z37">
            <v>-75806.143333333326</v>
          </cell>
          <cell r="AA37">
            <v>-75806.143333333326</v>
          </cell>
          <cell r="AB37">
            <v>-75806.143333333326</v>
          </cell>
          <cell r="AC37">
            <v>-75806.143333333326</v>
          </cell>
          <cell r="AD37">
            <v>-75806.143333333326</v>
          </cell>
        </row>
        <row r="38">
          <cell r="F38" t="str">
            <v>GNLPCA</v>
          </cell>
          <cell r="G38">
            <v>-61052.672833333345</v>
          </cell>
          <cell r="H38">
            <v>-61052.672833333345</v>
          </cell>
          <cell r="I38">
            <v>-61052.672833333345</v>
          </cell>
          <cell r="J38">
            <v>-61052.672833333345</v>
          </cell>
          <cell r="K38">
            <v>-61052.672833333345</v>
          </cell>
          <cell r="L38">
            <v>-61052.672833333345</v>
          </cell>
          <cell r="M38">
            <v>-61052.672833333345</v>
          </cell>
          <cell r="N38">
            <v>-61052.672833333345</v>
          </cell>
          <cell r="O38">
            <v>-61052.672833333345</v>
          </cell>
          <cell r="P38">
            <v>-61052.672833333345</v>
          </cell>
          <cell r="Q38">
            <v>-61052.672833333345</v>
          </cell>
          <cell r="R38">
            <v>-61052.672833333345</v>
          </cell>
          <cell r="S38">
            <v>-61052.672833333345</v>
          </cell>
          <cell r="T38">
            <v>-61052.672833333345</v>
          </cell>
          <cell r="U38">
            <v>-61052.672833333345</v>
          </cell>
          <cell r="V38">
            <v>-61052.672833333345</v>
          </cell>
          <cell r="W38">
            <v>-61052.672833333345</v>
          </cell>
          <cell r="X38">
            <v>-61052.672833333345</v>
          </cell>
          <cell r="Y38">
            <v>-61052.672833333345</v>
          </cell>
          <cell r="Z38">
            <v>-61052.672833333345</v>
          </cell>
          <cell r="AA38">
            <v>-61052.672833333345</v>
          </cell>
          <cell r="AB38">
            <v>-61052.672833333345</v>
          </cell>
          <cell r="AC38">
            <v>-61052.672833333345</v>
          </cell>
          <cell r="AD38">
            <v>-61052.672833333345</v>
          </cell>
        </row>
        <row r="39">
          <cell r="F39" t="str">
            <v>GNLPOR</v>
          </cell>
          <cell r="G39">
            <v>-595058.34083333344</v>
          </cell>
          <cell r="H39">
            <v>-595058.34083333344</v>
          </cell>
          <cell r="I39">
            <v>-595058.34083333344</v>
          </cell>
          <cell r="J39">
            <v>-595058.34083333344</v>
          </cell>
          <cell r="K39">
            <v>-595058.34083333344</v>
          </cell>
          <cell r="L39">
            <v>-595058.34083333344</v>
          </cell>
          <cell r="M39">
            <v>-595058.34083333344</v>
          </cell>
          <cell r="N39">
            <v>-595058.34083333344</v>
          </cell>
          <cell r="O39">
            <v>-595058.34083333344</v>
          </cell>
          <cell r="P39">
            <v>-595058.34083333344</v>
          </cell>
          <cell r="Q39">
            <v>-595058.34083333344</v>
          </cell>
          <cell r="R39">
            <v>-595058.34083333344</v>
          </cell>
          <cell r="S39">
            <v>-595058.34083333344</v>
          </cell>
          <cell r="T39">
            <v>-595058.34083333344</v>
          </cell>
          <cell r="U39">
            <v>-595058.34083333344</v>
          </cell>
          <cell r="V39">
            <v>-595058.34083333344</v>
          </cell>
          <cell r="W39">
            <v>-595058.34083333344</v>
          </cell>
          <cell r="X39">
            <v>-595058.34083333344</v>
          </cell>
          <cell r="Y39">
            <v>-595058.34083333344</v>
          </cell>
          <cell r="Z39">
            <v>-595058.34083333344</v>
          </cell>
          <cell r="AA39">
            <v>-595058.34083333344</v>
          </cell>
          <cell r="AB39">
            <v>-595058.34083333344</v>
          </cell>
          <cell r="AC39">
            <v>-595058.34083333344</v>
          </cell>
          <cell r="AD39">
            <v>-595058.34083333344</v>
          </cell>
        </row>
        <row r="40">
          <cell r="F40" t="str">
            <v>GNLPWA</v>
          </cell>
          <cell r="G40">
            <v>-121981.63633333333</v>
          </cell>
          <cell r="H40">
            <v>-121981.63633333333</v>
          </cell>
          <cell r="I40">
            <v>-121981.63633333333</v>
          </cell>
          <cell r="J40">
            <v>-121981.63633333333</v>
          </cell>
          <cell r="K40">
            <v>-121981.63633333333</v>
          </cell>
          <cell r="L40">
            <v>-121981.63633333333</v>
          </cell>
          <cell r="M40">
            <v>-121981.63633333333</v>
          </cell>
          <cell r="N40">
            <v>-121981.63633333333</v>
          </cell>
          <cell r="O40">
            <v>-121981.63633333333</v>
          </cell>
          <cell r="P40">
            <v>-121981.63633333333</v>
          </cell>
          <cell r="Q40">
            <v>-121981.63633333333</v>
          </cell>
          <cell r="R40">
            <v>-121981.63633333333</v>
          </cell>
          <cell r="S40">
            <v>-121981.63633333333</v>
          </cell>
          <cell r="T40">
            <v>-121981.63633333333</v>
          </cell>
          <cell r="U40">
            <v>-121981.63633333333</v>
          </cell>
          <cell r="V40">
            <v>-121981.63633333333</v>
          </cell>
          <cell r="W40">
            <v>-121981.63633333333</v>
          </cell>
          <cell r="X40">
            <v>-121981.63633333333</v>
          </cell>
          <cell r="Y40">
            <v>-121981.63633333333</v>
          </cell>
          <cell r="Z40">
            <v>-121981.63633333333</v>
          </cell>
          <cell r="AA40">
            <v>-121981.63633333333</v>
          </cell>
          <cell r="AB40">
            <v>-121981.63633333333</v>
          </cell>
          <cell r="AC40">
            <v>-121981.63633333333</v>
          </cell>
          <cell r="AD40">
            <v>-121981.63633333333</v>
          </cell>
        </row>
        <row r="41">
          <cell r="F41" t="str">
            <v>GNLPWYP</v>
          </cell>
          <cell r="G41">
            <v>-246228.6195</v>
          </cell>
          <cell r="H41">
            <v>-246228.6195</v>
          </cell>
          <cell r="I41">
            <v>-246228.6195</v>
          </cell>
          <cell r="J41">
            <v>-246228.6195</v>
          </cell>
          <cell r="K41">
            <v>-246228.6195</v>
          </cell>
          <cell r="L41">
            <v>-246228.6195</v>
          </cell>
          <cell r="M41">
            <v>-246228.6195</v>
          </cell>
          <cell r="N41">
            <v>-246228.6195</v>
          </cell>
          <cell r="O41">
            <v>-246228.6195</v>
          </cell>
          <cell r="P41">
            <v>-246228.6195</v>
          </cell>
          <cell r="Q41">
            <v>-246228.6195</v>
          </cell>
          <cell r="R41">
            <v>-246228.6195</v>
          </cell>
          <cell r="S41">
            <v>-246228.6195</v>
          </cell>
          <cell r="T41">
            <v>-246228.6195</v>
          </cell>
          <cell r="U41">
            <v>-246228.6195</v>
          </cell>
          <cell r="V41">
            <v>-246228.6195</v>
          </cell>
          <cell r="W41">
            <v>-246228.6195</v>
          </cell>
          <cell r="X41">
            <v>-246228.6195</v>
          </cell>
          <cell r="Y41">
            <v>-246228.6195</v>
          </cell>
          <cell r="Z41">
            <v>-246228.6195</v>
          </cell>
          <cell r="AA41">
            <v>-246228.6195</v>
          </cell>
          <cell r="AB41">
            <v>-246228.6195</v>
          </cell>
          <cell r="AC41">
            <v>-246228.6195</v>
          </cell>
          <cell r="AD41">
            <v>-246228.6195</v>
          </cell>
        </row>
        <row r="42">
          <cell r="F42" t="str">
            <v>GNLPUT</v>
          </cell>
          <cell r="G42">
            <v>-479610.47683333344</v>
          </cell>
          <cell r="H42">
            <v>-479610.47683333344</v>
          </cell>
          <cell r="I42">
            <v>-479610.47683333344</v>
          </cell>
          <cell r="J42">
            <v>-479610.47683333344</v>
          </cell>
          <cell r="K42">
            <v>-479610.47683333344</v>
          </cell>
          <cell r="L42">
            <v>-479610.47683333344</v>
          </cell>
          <cell r="M42">
            <v>-479610.47683333344</v>
          </cell>
          <cell r="N42">
            <v>-479610.47683333344</v>
          </cell>
          <cell r="O42">
            <v>-479610.47683333344</v>
          </cell>
          <cell r="P42">
            <v>-479610.47683333344</v>
          </cell>
          <cell r="Q42">
            <v>-479610.47683333344</v>
          </cell>
          <cell r="R42">
            <v>-479610.47683333344</v>
          </cell>
          <cell r="S42">
            <v>-479610.47683333344</v>
          </cell>
          <cell r="T42">
            <v>-479610.47683333344</v>
          </cell>
          <cell r="U42">
            <v>-479610.47683333344</v>
          </cell>
          <cell r="V42">
            <v>-479610.47683333344</v>
          </cell>
          <cell r="W42">
            <v>-479610.47683333344</v>
          </cell>
          <cell r="X42">
            <v>-479610.47683333344</v>
          </cell>
          <cell r="Y42">
            <v>-479610.47683333344</v>
          </cell>
          <cell r="Z42">
            <v>-479610.47683333344</v>
          </cell>
          <cell r="AA42">
            <v>-479610.47683333344</v>
          </cell>
          <cell r="AB42">
            <v>-479610.47683333344</v>
          </cell>
          <cell r="AC42">
            <v>-479610.47683333344</v>
          </cell>
          <cell r="AD42">
            <v>-479610.47683333344</v>
          </cell>
        </row>
        <row r="43">
          <cell r="F43" t="str">
            <v>GNLPID</v>
          </cell>
          <cell r="G43">
            <v>-122338.93183333334</v>
          </cell>
          <cell r="H43">
            <v>-122338.93183333334</v>
          </cell>
          <cell r="I43">
            <v>-122338.93183333334</v>
          </cell>
          <cell r="J43">
            <v>-122338.93183333334</v>
          </cell>
          <cell r="K43">
            <v>-122338.93183333334</v>
          </cell>
          <cell r="L43">
            <v>-122338.93183333334</v>
          </cell>
          <cell r="M43">
            <v>-122338.93183333334</v>
          </cell>
          <cell r="N43">
            <v>-122338.93183333334</v>
          </cell>
          <cell r="O43">
            <v>-122338.93183333334</v>
          </cell>
          <cell r="P43">
            <v>-122338.93183333334</v>
          </cell>
          <cell r="Q43">
            <v>-122338.93183333334</v>
          </cell>
          <cell r="R43">
            <v>-122338.93183333334</v>
          </cell>
          <cell r="S43">
            <v>-122338.93183333334</v>
          </cell>
          <cell r="T43">
            <v>-122338.93183333334</v>
          </cell>
          <cell r="U43">
            <v>-122338.93183333334</v>
          </cell>
          <cell r="V43">
            <v>-122338.93183333334</v>
          </cell>
          <cell r="W43">
            <v>-122338.93183333334</v>
          </cell>
          <cell r="X43">
            <v>-122338.93183333334</v>
          </cell>
          <cell r="Y43">
            <v>-122338.93183333334</v>
          </cell>
          <cell r="Z43">
            <v>-122338.93183333334</v>
          </cell>
          <cell r="AA43">
            <v>-122338.93183333334</v>
          </cell>
          <cell r="AB43">
            <v>-122338.93183333334</v>
          </cell>
          <cell r="AC43">
            <v>-122338.93183333334</v>
          </cell>
          <cell r="AD43">
            <v>-122338.93183333334</v>
          </cell>
        </row>
        <row r="44">
          <cell r="F44" t="str">
            <v>GNLPWYU</v>
          </cell>
          <cell r="G44">
            <v>-39184.463666666663</v>
          </cell>
          <cell r="H44">
            <v>-39184.463666666663</v>
          </cell>
          <cell r="I44">
            <v>-39184.463666666663</v>
          </cell>
          <cell r="J44">
            <v>-39184.463666666663</v>
          </cell>
          <cell r="K44">
            <v>-39184.463666666663</v>
          </cell>
          <cell r="L44">
            <v>-39184.463666666663</v>
          </cell>
          <cell r="M44">
            <v>-39184.463666666663</v>
          </cell>
          <cell r="N44">
            <v>-39184.463666666663</v>
          </cell>
          <cell r="O44">
            <v>-39184.463666666663</v>
          </cell>
          <cell r="P44">
            <v>-39184.463666666663</v>
          </cell>
          <cell r="Q44">
            <v>-39184.463666666663</v>
          </cell>
          <cell r="R44">
            <v>-39184.463666666663</v>
          </cell>
          <cell r="S44">
            <v>-39184.463666666663</v>
          </cell>
          <cell r="T44">
            <v>-39184.463666666663</v>
          </cell>
          <cell r="U44">
            <v>-39184.463666666663</v>
          </cell>
          <cell r="V44">
            <v>-39184.463666666663</v>
          </cell>
          <cell r="W44">
            <v>-39184.463666666663</v>
          </cell>
          <cell r="X44">
            <v>-39184.463666666663</v>
          </cell>
          <cell r="Y44">
            <v>-39184.463666666663</v>
          </cell>
          <cell r="Z44">
            <v>-39184.463666666663</v>
          </cell>
          <cell r="AA44">
            <v>-39184.463666666663</v>
          </cell>
          <cell r="AB44">
            <v>-39184.463666666663</v>
          </cell>
          <cell r="AC44">
            <v>-39184.463666666663</v>
          </cell>
          <cell r="AD44">
            <v>-39184.463666666663</v>
          </cell>
        </row>
        <row r="45">
          <cell r="F45" t="str">
            <v>GNLPDGP</v>
          </cell>
          <cell r="G45">
            <v>-75791.276833333322</v>
          </cell>
          <cell r="H45">
            <v>-75791.276833333322</v>
          </cell>
          <cell r="I45">
            <v>-75791.276833333322</v>
          </cell>
          <cell r="J45">
            <v>-75791.276833333322</v>
          </cell>
          <cell r="K45">
            <v>-75791.276833333322</v>
          </cell>
          <cell r="L45">
            <v>-75791.276833333322</v>
          </cell>
          <cell r="M45">
            <v>-75791.276833333322</v>
          </cell>
          <cell r="N45">
            <v>-75791.276833333322</v>
          </cell>
          <cell r="O45">
            <v>-75791.276833333322</v>
          </cell>
          <cell r="P45">
            <v>-75791.276833333322</v>
          </cell>
          <cell r="Q45">
            <v>-75791.276833333322</v>
          </cell>
          <cell r="R45">
            <v>-75791.276833333322</v>
          </cell>
          <cell r="S45">
            <v>-75791.276833333322</v>
          </cell>
          <cell r="T45">
            <v>-75791.276833333322</v>
          </cell>
          <cell r="U45">
            <v>-75791.276833333322</v>
          </cell>
          <cell r="V45">
            <v>-75791.276833333322</v>
          </cell>
          <cell r="W45">
            <v>-75791.276833333322</v>
          </cell>
          <cell r="X45">
            <v>-75791.276833333322</v>
          </cell>
          <cell r="Y45">
            <v>-75791.276833333322</v>
          </cell>
          <cell r="Z45">
            <v>-75791.276833333322</v>
          </cell>
          <cell r="AA45">
            <v>-75791.276833333322</v>
          </cell>
          <cell r="AB45">
            <v>-75791.276833333322</v>
          </cell>
          <cell r="AC45">
            <v>-75791.276833333322</v>
          </cell>
          <cell r="AD45">
            <v>-75791.276833333322</v>
          </cell>
        </row>
        <row r="46">
          <cell r="F46" t="str">
            <v>GNLPDGU</v>
          </cell>
          <cell r="G46">
            <v>-159402.58499999993</v>
          </cell>
          <cell r="H46">
            <v>-159402.58499999993</v>
          </cell>
          <cell r="I46">
            <v>-159402.58499999993</v>
          </cell>
          <cell r="J46">
            <v>-159402.58499999993</v>
          </cell>
          <cell r="K46">
            <v>-159402.58499999993</v>
          </cell>
          <cell r="L46">
            <v>-159402.58499999993</v>
          </cell>
          <cell r="M46">
            <v>-159402.58499999993</v>
          </cell>
          <cell r="N46">
            <v>-159402.58499999993</v>
          </cell>
          <cell r="O46">
            <v>-159402.58499999993</v>
          </cell>
          <cell r="P46">
            <v>-159402.58499999993</v>
          </cell>
          <cell r="Q46">
            <v>-159402.58499999993</v>
          </cell>
          <cell r="R46">
            <v>-159402.58499999993</v>
          </cell>
          <cell r="S46">
            <v>-159402.58499999993</v>
          </cell>
          <cell r="T46">
            <v>-159402.58499999993</v>
          </cell>
          <cell r="U46">
            <v>-159402.58499999993</v>
          </cell>
          <cell r="V46">
            <v>-159402.58499999993</v>
          </cell>
          <cell r="W46">
            <v>-159402.58499999993</v>
          </cell>
          <cell r="X46">
            <v>-159402.58499999993</v>
          </cell>
          <cell r="Y46">
            <v>-159402.58499999993</v>
          </cell>
          <cell r="Z46">
            <v>-159402.58499999993</v>
          </cell>
          <cell r="AA46">
            <v>-159402.58499999993</v>
          </cell>
          <cell r="AB46">
            <v>-159402.58499999993</v>
          </cell>
          <cell r="AC46">
            <v>-159402.58499999993</v>
          </cell>
          <cell r="AD46">
            <v>-159402.58499999993</v>
          </cell>
        </row>
        <row r="47">
          <cell r="F47" t="str">
            <v>GNLPSG</v>
          </cell>
          <cell r="G47">
            <v>-382166.57233333337</v>
          </cell>
          <cell r="H47">
            <v>-382166.57233333337</v>
          </cell>
          <cell r="I47">
            <v>-382166.57233333337</v>
          </cell>
          <cell r="J47">
            <v>-382166.57233333337</v>
          </cell>
          <cell r="K47">
            <v>-382166.57233333337</v>
          </cell>
          <cell r="L47">
            <v>-382166.57233333337</v>
          </cell>
          <cell r="M47">
            <v>-382166.57233333337</v>
          </cell>
          <cell r="N47">
            <v>-382166.57233333337</v>
          </cell>
          <cell r="O47">
            <v>-382166.57233333337</v>
          </cell>
          <cell r="P47">
            <v>-382166.57233333337</v>
          </cell>
          <cell r="Q47">
            <v>-382166.57233333337</v>
          </cell>
          <cell r="R47">
            <v>-382166.57233333337</v>
          </cell>
          <cell r="S47">
            <v>-382166.57233333337</v>
          </cell>
          <cell r="T47">
            <v>-382166.57233333337</v>
          </cell>
          <cell r="U47">
            <v>-382166.57233333337</v>
          </cell>
          <cell r="V47">
            <v>-382166.57233333337</v>
          </cell>
          <cell r="W47">
            <v>-382166.57233333337</v>
          </cell>
          <cell r="X47">
            <v>-382166.57233333337</v>
          </cell>
          <cell r="Y47">
            <v>-382166.57233333337</v>
          </cell>
          <cell r="Z47">
            <v>-382166.57233333337</v>
          </cell>
          <cell r="AA47">
            <v>-382166.57233333337</v>
          </cell>
          <cell r="AB47">
            <v>-382166.57233333337</v>
          </cell>
          <cell r="AC47">
            <v>-382166.57233333337</v>
          </cell>
          <cell r="AD47">
            <v>-382166.57233333337</v>
          </cell>
        </row>
        <row r="48">
          <cell r="F48" t="str">
            <v>GNLPSO</v>
          </cell>
          <cell r="G48">
            <v>-1532734.5314999998</v>
          </cell>
          <cell r="H48">
            <v>-1532734.5314999998</v>
          </cell>
          <cell r="I48">
            <v>-1532734.5314999998</v>
          </cell>
          <cell r="J48">
            <v>-1532734.5314999998</v>
          </cell>
          <cell r="K48">
            <v>-1532734.5314999998</v>
          </cell>
          <cell r="L48">
            <v>-1532734.5314999998</v>
          </cell>
          <cell r="M48">
            <v>-1532734.5314999998</v>
          </cell>
          <cell r="N48">
            <v>-1532734.5314999998</v>
          </cell>
          <cell r="O48">
            <v>-1532734.5314999998</v>
          </cell>
          <cell r="P48">
            <v>-1532734.5314999998</v>
          </cell>
          <cell r="Q48">
            <v>-1532734.5314999998</v>
          </cell>
          <cell r="R48">
            <v>-1532734.5314999998</v>
          </cell>
          <cell r="S48">
            <v>-1532734.5314999998</v>
          </cell>
          <cell r="T48">
            <v>-1532734.5314999998</v>
          </cell>
          <cell r="U48">
            <v>-1532734.5314999998</v>
          </cell>
          <cell r="V48">
            <v>-1532734.5314999998</v>
          </cell>
          <cell r="W48">
            <v>-1532734.5314999998</v>
          </cell>
          <cell r="X48">
            <v>-1532734.5314999998</v>
          </cell>
          <cell r="Y48">
            <v>-1532734.5314999998</v>
          </cell>
          <cell r="Z48">
            <v>-1532734.5314999998</v>
          </cell>
          <cell r="AA48">
            <v>-1532734.5314999998</v>
          </cell>
          <cell r="AB48">
            <v>-1532734.5314999998</v>
          </cell>
          <cell r="AC48">
            <v>-1532734.5314999998</v>
          </cell>
          <cell r="AD48">
            <v>-1532734.5314999998</v>
          </cell>
        </row>
        <row r="49">
          <cell r="F49" t="str">
            <v>GNLPSSGCH</v>
          </cell>
          <cell r="G49">
            <v>-23465.284166666668</v>
          </cell>
          <cell r="H49">
            <v>-23465.284166666668</v>
          </cell>
          <cell r="I49">
            <v>-23465.284166666668</v>
          </cell>
          <cell r="J49">
            <v>-23465.284166666668</v>
          </cell>
          <cell r="K49">
            <v>-23465.284166666668</v>
          </cell>
          <cell r="L49">
            <v>-23465.284166666668</v>
          </cell>
          <cell r="M49">
            <v>-23465.284166666668</v>
          </cell>
          <cell r="N49">
            <v>-23465.284166666668</v>
          </cell>
          <cell r="O49">
            <v>-23465.284166666668</v>
          </cell>
          <cell r="P49">
            <v>-23465.284166666668</v>
          </cell>
          <cell r="Q49">
            <v>-23465.284166666668</v>
          </cell>
          <cell r="R49">
            <v>-23465.284166666668</v>
          </cell>
          <cell r="S49">
            <v>-23465.284166666668</v>
          </cell>
          <cell r="T49">
            <v>-23465.284166666668</v>
          </cell>
          <cell r="U49">
            <v>-23465.284166666668</v>
          </cell>
          <cell r="V49">
            <v>-23465.284166666668</v>
          </cell>
          <cell r="W49">
            <v>-23465.284166666668</v>
          </cell>
          <cell r="X49">
            <v>-23465.284166666668</v>
          </cell>
          <cell r="Y49">
            <v>-23465.284166666668</v>
          </cell>
          <cell r="Z49">
            <v>-23465.284166666668</v>
          </cell>
          <cell r="AA49">
            <v>-23465.284166666668</v>
          </cell>
          <cell r="AB49">
            <v>-23465.284166666668</v>
          </cell>
          <cell r="AC49">
            <v>-23465.284166666668</v>
          </cell>
          <cell r="AD49">
            <v>-23465.284166666668</v>
          </cell>
        </row>
        <row r="50">
          <cell r="F50" t="str">
            <v>GNLPSSGCT</v>
          </cell>
          <cell r="G50">
            <v>-1047.1108333333334</v>
          </cell>
          <cell r="H50">
            <v>-1047.1108333333334</v>
          </cell>
          <cell r="I50">
            <v>-1047.1108333333334</v>
          </cell>
          <cell r="J50">
            <v>-1047.1108333333334</v>
          </cell>
          <cell r="K50">
            <v>-1047.1108333333334</v>
          </cell>
          <cell r="L50">
            <v>-1047.1108333333334</v>
          </cell>
          <cell r="M50">
            <v>-1047.1108333333334</v>
          </cell>
          <cell r="N50">
            <v>-1047.1108333333334</v>
          </cell>
          <cell r="O50">
            <v>-1047.1108333333334</v>
          </cell>
          <cell r="P50">
            <v>-1047.1108333333334</v>
          </cell>
          <cell r="Q50">
            <v>-1047.1108333333334</v>
          </cell>
          <cell r="R50">
            <v>-1047.1108333333334</v>
          </cell>
          <cell r="S50">
            <v>-1047.1108333333334</v>
          </cell>
          <cell r="T50">
            <v>-1047.1108333333334</v>
          </cell>
          <cell r="U50">
            <v>-1047.1108333333334</v>
          </cell>
          <cell r="V50">
            <v>-1047.1108333333334</v>
          </cell>
          <cell r="W50">
            <v>-1047.1108333333334</v>
          </cell>
          <cell r="X50">
            <v>-1047.1108333333334</v>
          </cell>
          <cell r="Y50">
            <v>-1047.1108333333334</v>
          </cell>
          <cell r="Z50">
            <v>-1047.1108333333334</v>
          </cell>
          <cell r="AA50">
            <v>-1047.1108333333334</v>
          </cell>
          <cell r="AB50">
            <v>-1047.1108333333334</v>
          </cell>
          <cell r="AC50">
            <v>-1047.1108333333334</v>
          </cell>
          <cell r="AD50">
            <v>-1047.1108333333334</v>
          </cell>
        </row>
        <row r="51">
          <cell r="F51" t="str">
            <v>GNLPCN</v>
          </cell>
          <cell r="G51">
            <v>-127334.20816666668</v>
          </cell>
          <cell r="H51">
            <v>-127334.20816666668</v>
          </cell>
          <cell r="I51">
            <v>-127334.20816666668</v>
          </cell>
          <cell r="J51">
            <v>-127334.20816666668</v>
          </cell>
          <cell r="K51">
            <v>-127334.20816666668</v>
          </cell>
          <cell r="L51">
            <v>-127334.20816666668</v>
          </cell>
          <cell r="M51">
            <v>-127334.20816666668</v>
          </cell>
          <cell r="N51">
            <v>-127334.20816666668</v>
          </cell>
          <cell r="O51">
            <v>-127334.20816666668</v>
          </cell>
          <cell r="P51">
            <v>-127334.20816666668</v>
          </cell>
          <cell r="Q51">
            <v>-127334.20816666668</v>
          </cell>
          <cell r="R51">
            <v>-127334.20816666668</v>
          </cell>
          <cell r="S51">
            <v>-127334.20816666668</v>
          </cell>
          <cell r="T51">
            <v>-127334.20816666668</v>
          </cell>
          <cell r="U51">
            <v>-127334.20816666668</v>
          </cell>
          <cell r="V51">
            <v>-127334.20816666668</v>
          </cell>
          <cell r="W51">
            <v>-127334.20816666668</v>
          </cell>
          <cell r="X51">
            <v>-127334.20816666668</v>
          </cell>
          <cell r="Y51">
            <v>-127334.20816666668</v>
          </cell>
          <cell r="Z51">
            <v>-127334.20816666668</v>
          </cell>
          <cell r="AA51">
            <v>-127334.20816666668</v>
          </cell>
          <cell r="AB51">
            <v>-127334.20816666668</v>
          </cell>
          <cell r="AC51">
            <v>-127334.20816666668</v>
          </cell>
          <cell r="AD51">
            <v>-127334.20816666668</v>
          </cell>
        </row>
        <row r="52">
          <cell r="F52" t="str">
            <v>GNLPSE</v>
          </cell>
          <cell r="G52">
            <v>-6476.826666666665</v>
          </cell>
          <cell r="H52">
            <v>-6476.826666666665</v>
          </cell>
          <cell r="I52">
            <v>-6476.826666666665</v>
          </cell>
          <cell r="J52">
            <v>-6476.826666666665</v>
          </cell>
          <cell r="K52">
            <v>-6476.826666666665</v>
          </cell>
          <cell r="L52">
            <v>-6476.826666666665</v>
          </cell>
          <cell r="M52">
            <v>-6476.826666666665</v>
          </cell>
          <cell r="N52">
            <v>-6476.826666666665</v>
          </cell>
          <cell r="O52">
            <v>-6476.826666666665</v>
          </cell>
          <cell r="P52">
            <v>-6476.826666666665</v>
          </cell>
          <cell r="Q52">
            <v>-6476.826666666665</v>
          </cell>
          <cell r="R52">
            <v>-6476.826666666665</v>
          </cell>
          <cell r="S52">
            <v>-6476.826666666665</v>
          </cell>
          <cell r="T52">
            <v>-6476.826666666665</v>
          </cell>
          <cell r="U52">
            <v>-6476.826666666665</v>
          </cell>
          <cell r="V52">
            <v>-6476.826666666665</v>
          </cell>
          <cell r="W52">
            <v>-6476.826666666665</v>
          </cell>
          <cell r="X52">
            <v>-6476.826666666665</v>
          </cell>
          <cell r="Y52">
            <v>-6476.826666666665</v>
          </cell>
          <cell r="Z52">
            <v>-6476.826666666665</v>
          </cell>
          <cell r="AA52">
            <v>-6476.826666666665</v>
          </cell>
          <cell r="AB52">
            <v>-6476.826666666665</v>
          </cell>
          <cell r="AC52">
            <v>-6476.826666666665</v>
          </cell>
          <cell r="AD52">
            <v>-6476.826666666665</v>
          </cell>
        </row>
        <row r="53">
          <cell r="F53" t="str">
            <v>MNGPSE</v>
          </cell>
          <cell r="G53">
            <v>-377433.7209999999</v>
          </cell>
          <cell r="H53">
            <v>-377433.7209999999</v>
          </cell>
          <cell r="I53">
            <v>-377433.7209999999</v>
          </cell>
          <cell r="J53">
            <v>-377433.7209999999</v>
          </cell>
          <cell r="K53">
            <v>-377433.7209999999</v>
          </cell>
          <cell r="L53">
            <v>-377433.7209999999</v>
          </cell>
          <cell r="M53">
            <v>-377433.7209999999</v>
          </cell>
          <cell r="N53">
            <v>-377433.7209999999</v>
          </cell>
          <cell r="O53">
            <v>-377433.7209999999</v>
          </cell>
          <cell r="P53">
            <v>-377433.7209999999</v>
          </cell>
          <cell r="Q53">
            <v>-377433.7209999999</v>
          </cell>
          <cell r="R53">
            <v>-377433.7209999999</v>
          </cell>
          <cell r="S53">
            <v>-377433.7209999999</v>
          </cell>
          <cell r="T53">
            <v>-377433.7209999999</v>
          </cell>
          <cell r="U53">
            <v>-377433.7209999999</v>
          </cell>
          <cell r="V53">
            <v>-377433.7209999999</v>
          </cell>
          <cell r="W53">
            <v>-377433.7209999999</v>
          </cell>
          <cell r="X53">
            <v>-377433.7209999999</v>
          </cell>
          <cell r="Y53">
            <v>-377433.7209999999</v>
          </cell>
          <cell r="Z53">
            <v>-377433.7209999999</v>
          </cell>
          <cell r="AA53">
            <v>-377433.7209999999</v>
          </cell>
          <cell r="AB53">
            <v>-377433.7209999999</v>
          </cell>
          <cell r="AC53">
            <v>-377433.7209999999</v>
          </cell>
          <cell r="AD53">
            <v>-377433.7209999999</v>
          </cell>
        </row>
        <row r="54">
          <cell r="F54" t="str">
            <v>INTPCA</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row>
        <row r="55">
          <cell r="F55" t="str">
            <v>INTPCN</v>
          </cell>
          <cell r="G55">
            <v>-16439.299500000001</v>
          </cell>
          <cell r="H55">
            <v>-16439.299500000001</v>
          </cell>
          <cell r="I55">
            <v>-16439.299500000001</v>
          </cell>
          <cell r="J55">
            <v>-16439.299500000001</v>
          </cell>
          <cell r="K55">
            <v>-16439.299500000001</v>
          </cell>
          <cell r="L55">
            <v>-16439.299500000001</v>
          </cell>
          <cell r="M55">
            <v>-16439.299500000001</v>
          </cell>
          <cell r="N55">
            <v>-16439.299500000001</v>
          </cell>
          <cell r="O55">
            <v>-16439.299500000001</v>
          </cell>
          <cell r="P55">
            <v>-16439.299500000001</v>
          </cell>
          <cell r="Q55">
            <v>-16439.299500000001</v>
          </cell>
          <cell r="R55">
            <v>-16439.299500000001</v>
          </cell>
          <cell r="S55">
            <v>-16439.299500000001</v>
          </cell>
          <cell r="T55">
            <v>-16439.299500000001</v>
          </cell>
          <cell r="U55">
            <v>-16439.299500000001</v>
          </cell>
          <cell r="V55">
            <v>-16439.299500000001</v>
          </cell>
          <cell r="W55">
            <v>-16439.299500000001</v>
          </cell>
          <cell r="X55">
            <v>-16439.299500000001</v>
          </cell>
          <cell r="Y55">
            <v>-16439.299500000001</v>
          </cell>
          <cell r="Z55">
            <v>-16439.299500000001</v>
          </cell>
          <cell r="AA55">
            <v>-16439.299500000001</v>
          </cell>
          <cell r="AB55">
            <v>-16439.299500000001</v>
          </cell>
          <cell r="AC55">
            <v>-16439.299500000001</v>
          </cell>
          <cell r="AD55">
            <v>-16439.299500000001</v>
          </cell>
        </row>
        <row r="56">
          <cell r="F56" t="str">
            <v>INTPDGP</v>
          </cell>
          <cell r="G56">
            <v>-5742.9236666666666</v>
          </cell>
          <cell r="H56">
            <v>-5742.9236666666666</v>
          </cell>
          <cell r="I56">
            <v>-5742.9236666666666</v>
          </cell>
          <cell r="J56">
            <v>-5742.9236666666666</v>
          </cell>
          <cell r="K56">
            <v>-5742.9236666666666</v>
          </cell>
          <cell r="L56">
            <v>-5742.9236666666666</v>
          </cell>
          <cell r="M56">
            <v>-5742.9236666666666</v>
          </cell>
          <cell r="N56">
            <v>-5742.9236666666666</v>
          </cell>
          <cell r="O56">
            <v>-5742.9236666666666</v>
          </cell>
          <cell r="P56">
            <v>-5742.9236666666666</v>
          </cell>
          <cell r="Q56">
            <v>-5742.9236666666666</v>
          </cell>
          <cell r="R56">
            <v>-5742.9236666666666</v>
          </cell>
          <cell r="S56">
            <v>-5742.9236666666666</v>
          </cell>
          <cell r="T56">
            <v>-5742.9236666666666</v>
          </cell>
          <cell r="U56">
            <v>-5742.9236666666666</v>
          </cell>
          <cell r="V56">
            <v>-5742.9236666666666</v>
          </cell>
          <cell r="W56">
            <v>-5742.9236666666666</v>
          </cell>
          <cell r="X56">
            <v>-5742.9236666666666</v>
          </cell>
          <cell r="Y56">
            <v>-5742.9236666666666</v>
          </cell>
          <cell r="Z56">
            <v>-5742.9236666666666</v>
          </cell>
          <cell r="AA56">
            <v>-5742.9236666666666</v>
          </cell>
          <cell r="AB56">
            <v>-5742.9236666666666</v>
          </cell>
          <cell r="AC56">
            <v>-5742.9236666666666</v>
          </cell>
          <cell r="AD56">
            <v>-5742.9236666666666</v>
          </cell>
        </row>
        <row r="57">
          <cell r="F57" t="str">
            <v>INTPDGU</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row>
        <row r="58">
          <cell r="F58" t="str">
            <v>INTPID</v>
          </cell>
          <cell r="G58">
            <v>-33.426166666666667</v>
          </cell>
          <cell r="H58">
            <v>-33.426166666666667</v>
          </cell>
          <cell r="I58">
            <v>-33.426166666666667</v>
          </cell>
          <cell r="J58">
            <v>-33.426166666666667</v>
          </cell>
          <cell r="K58">
            <v>-33.426166666666667</v>
          </cell>
          <cell r="L58">
            <v>-33.426166666666667</v>
          </cell>
          <cell r="M58">
            <v>-33.426166666666667</v>
          </cell>
          <cell r="N58">
            <v>-33.426166666666667</v>
          </cell>
          <cell r="O58">
            <v>-33.426166666666667</v>
          </cell>
          <cell r="P58">
            <v>-33.426166666666667</v>
          </cell>
          <cell r="Q58">
            <v>-33.426166666666667</v>
          </cell>
          <cell r="R58">
            <v>-33.426166666666667</v>
          </cell>
          <cell r="S58">
            <v>-33.426166666666667</v>
          </cell>
          <cell r="T58">
            <v>-33.426166666666667</v>
          </cell>
          <cell r="U58">
            <v>-33.426166666666667</v>
          </cell>
          <cell r="V58">
            <v>-33.426166666666667</v>
          </cell>
          <cell r="W58">
            <v>-33.426166666666667</v>
          </cell>
          <cell r="X58">
            <v>-33.426166666666667</v>
          </cell>
          <cell r="Y58">
            <v>-33.426166666666667</v>
          </cell>
          <cell r="Z58">
            <v>-33.426166666666667</v>
          </cell>
          <cell r="AA58">
            <v>-33.426166666666667</v>
          </cell>
          <cell r="AB58">
            <v>-33.426166666666667</v>
          </cell>
          <cell r="AC58">
            <v>-33.426166666666667</v>
          </cell>
          <cell r="AD58">
            <v>-33.426166666666667</v>
          </cell>
        </row>
        <row r="59">
          <cell r="F59" t="str">
            <v>INTPOR</v>
          </cell>
          <cell r="G59">
            <v>-182.41033333333334</v>
          </cell>
          <cell r="H59">
            <v>-182.41033333333334</v>
          </cell>
          <cell r="I59">
            <v>-182.41033333333334</v>
          </cell>
          <cell r="J59">
            <v>-182.41033333333334</v>
          </cell>
          <cell r="K59">
            <v>-182.41033333333334</v>
          </cell>
          <cell r="L59">
            <v>-182.41033333333334</v>
          </cell>
          <cell r="M59">
            <v>-182.41033333333334</v>
          </cell>
          <cell r="N59">
            <v>-182.41033333333334</v>
          </cell>
          <cell r="O59">
            <v>-182.41033333333334</v>
          </cell>
          <cell r="P59">
            <v>-182.41033333333334</v>
          </cell>
          <cell r="Q59">
            <v>-182.41033333333334</v>
          </cell>
          <cell r="R59">
            <v>-182.41033333333334</v>
          </cell>
          <cell r="S59">
            <v>-182.41033333333334</v>
          </cell>
          <cell r="T59">
            <v>-182.41033333333334</v>
          </cell>
          <cell r="U59">
            <v>-182.41033333333334</v>
          </cell>
          <cell r="V59">
            <v>-182.41033333333334</v>
          </cell>
          <cell r="W59">
            <v>-182.41033333333334</v>
          </cell>
          <cell r="X59">
            <v>-182.41033333333334</v>
          </cell>
          <cell r="Y59">
            <v>-182.41033333333334</v>
          </cell>
          <cell r="Z59">
            <v>-182.41033333333334</v>
          </cell>
          <cell r="AA59">
            <v>-182.41033333333334</v>
          </cell>
          <cell r="AB59">
            <v>-182.41033333333334</v>
          </cell>
          <cell r="AC59">
            <v>-182.41033333333334</v>
          </cell>
          <cell r="AD59">
            <v>-182.41033333333334</v>
          </cell>
        </row>
        <row r="60">
          <cell r="F60" t="str">
            <v>INTPSE</v>
          </cell>
          <cell r="G60">
            <v>-6364.3208333333341</v>
          </cell>
          <cell r="H60">
            <v>-6364.3208333333341</v>
          </cell>
          <cell r="I60">
            <v>-6364.3208333333341</v>
          </cell>
          <cell r="J60">
            <v>-6364.3208333333341</v>
          </cell>
          <cell r="K60">
            <v>-6364.3208333333341</v>
          </cell>
          <cell r="L60">
            <v>-6364.3208333333341</v>
          </cell>
          <cell r="M60">
            <v>-6364.3208333333341</v>
          </cell>
          <cell r="N60">
            <v>-6364.3208333333341</v>
          </cell>
          <cell r="O60">
            <v>-6364.3208333333341</v>
          </cell>
          <cell r="P60">
            <v>-6364.3208333333341</v>
          </cell>
          <cell r="Q60">
            <v>-6364.3208333333341</v>
          </cell>
          <cell r="R60">
            <v>-6364.3208333333341</v>
          </cell>
          <cell r="S60">
            <v>-6364.3208333333341</v>
          </cell>
          <cell r="T60">
            <v>-6364.3208333333341</v>
          </cell>
          <cell r="U60">
            <v>-6364.3208333333341</v>
          </cell>
          <cell r="V60">
            <v>-6364.3208333333341</v>
          </cell>
          <cell r="W60">
            <v>-6364.3208333333341</v>
          </cell>
          <cell r="X60">
            <v>-6364.3208333333341</v>
          </cell>
          <cell r="Y60">
            <v>-6364.3208333333341</v>
          </cell>
          <cell r="Z60">
            <v>-6364.3208333333341</v>
          </cell>
          <cell r="AA60">
            <v>-6364.3208333333341</v>
          </cell>
          <cell r="AB60">
            <v>-6364.3208333333341</v>
          </cell>
          <cell r="AC60">
            <v>-6364.3208333333341</v>
          </cell>
          <cell r="AD60">
            <v>-6364.3208333333341</v>
          </cell>
        </row>
        <row r="61">
          <cell r="F61" t="str">
            <v>INTPSG</v>
          </cell>
          <cell r="G61">
            <v>-676753.97250000015</v>
          </cell>
          <cell r="H61">
            <v>-676753.97250000015</v>
          </cell>
          <cell r="I61">
            <v>-676753.97250000015</v>
          </cell>
          <cell r="J61">
            <v>-676753.97250000015</v>
          </cell>
          <cell r="K61">
            <v>-676753.97250000015</v>
          </cell>
          <cell r="L61">
            <v>-676753.97250000015</v>
          </cell>
          <cell r="M61">
            <v>-676753.97250000015</v>
          </cell>
          <cell r="N61">
            <v>-676753.97250000015</v>
          </cell>
          <cell r="O61">
            <v>-676753.97250000015</v>
          </cell>
          <cell r="P61">
            <v>-676753.97250000015</v>
          </cell>
          <cell r="Q61">
            <v>-676753.97250000015</v>
          </cell>
          <cell r="R61">
            <v>-676753.97250000015</v>
          </cell>
          <cell r="S61">
            <v>-676753.97250000015</v>
          </cell>
          <cell r="T61">
            <v>-676753.97250000015</v>
          </cell>
          <cell r="U61">
            <v>-676753.97250000015</v>
          </cell>
          <cell r="V61">
            <v>-676753.97250000015</v>
          </cell>
          <cell r="W61">
            <v>-676753.97250000015</v>
          </cell>
          <cell r="X61">
            <v>-676753.97250000015</v>
          </cell>
          <cell r="Y61">
            <v>-676753.97250000015</v>
          </cell>
          <cell r="Z61">
            <v>-676753.97250000015</v>
          </cell>
          <cell r="AA61">
            <v>-676753.97250000015</v>
          </cell>
          <cell r="AB61">
            <v>-676753.97250000015</v>
          </cell>
          <cell r="AC61">
            <v>-676753.97250000015</v>
          </cell>
          <cell r="AD61">
            <v>-676753.97250000015</v>
          </cell>
        </row>
        <row r="62">
          <cell r="F62" t="str">
            <v>INTPSG-P</v>
          </cell>
          <cell r="G62">
            <v>-63264.513999999996</v>
          </cell>
          <cell r="H62">
            <v>-63264.513999999996</v>
          </cell>
          <cell r="I62">
            <v>-63264.513999999996</v>
          </cell>
          <cell r="J62">
            <v>-63264.513999999996</v>
          </cell>
          <cell r="K62">
            <v>-63264.513999999996</v>
          </cell>
          <cell r="L62">
            <v>-63264.513999999996</v>
          </cell>
          <cell r="M62">
            <v>-63264.513999999996</v>
          </cell>
          <cell r="N62">
            <v>-63264.513999999996</v>
          </cell>
          <cell r="O62">
            <v>-63264.513999999996</v>
          </cell>
          <cell r="P62">
            <v>-63264.513999999996</v>
          </cell>
          <cell r="Q62">
            <v>-63264.513999999996</v>
          </cell>
          <cell r="R62">
            <v>-63264.513999999996</v>
          </cell>
          <cell r="S62">
            <v>-63264.513999999996</v>
          </cell>
          <cell r="T62">
            <v>-63264.513999999996</v>
          </cell>
          <cell r="U62">
            <v>-63264.513999999996</v>
          </cell>
          <cell r="V62">
            <v>-63264.513999999996</v>
          </cell>
          <cell r="W62">
            <v>-63264.513999999996</v>
          </cell>
          <cell r="X62">
            <v>-63264.513999999996</v>
          </cell>
          <cell r="Y62">
            <v>-63264.513999999996</v>
          </cell>
          <cell r="Z62">
            <v>-63264.513999999996</v>
          </cell>
          <cell r="AA62">
            <v>-63264.513999999996</v>
          </cell>
          <cell r="AB62">
            <v>-63264.513999999996</v>
          </cell>
          <cell r="AC62">
            <v>-63264.513999999996</v>
          </cell>
          <cell r="AD62">
            <v>-63264.513999999996</v>
          </cell>
        </row>
        <row r="63">
          <cell r="F63" t="str">
            <v>INTPSG-U</v>
          </cell>
          <cell r="G63">
            <v>-856.31083333333333</v>
          </cell>
          <cell r="H63">
            <v>-856.31083333333333</v>
          </cell>
          <cell r="I63">
            <v>-856.31083333333333</v>
          </cell>
          <cell r="J63">
            <v>-856.31083333333333</v>
          </cell>
          <cell r="K63">
            <v>-856.31083333333333</v>
          </cell>
          <cell r="L63">
            <v>-856.31083333333333</v>
          </cell>
          <cell r="M63">
            <v>-856.31083333333333</v>
          </cell>
          <cell r="N63">
            <v>-856.31083333333333</v>
          </cell>
          <cell r="O63">
            <v>-856.31083333333333</v>
          </cell>
          <cell r="P63">
            <v>-856.31083333333333</v>
          </cell>
          <cell r="Q63">
            <v>-856.31083333333333</v>
          </cell>
          <cell r="R63">
            <v>-856.31083333333333</v>
          </cell>
          <cell r="S63">
            <v>-856.31083333333333</v>
          </cell>
          <cell r="T63">
            <v>-856.31083333333333</v>
          </cell>
          <cell r="U63">
            <v>-856.31083333333333</v>
          </cell>
          <cell r="V63">
            <v>-856.31083333333333</v>
          </cell>
          <cell r="W63">
            <v>-856.31083333333333</v>
          </cell>
          <cell r="X63">
            <v>-856.31083333333333</v>
          </cell>
          <cell r="Y63">
            <v>-856.31083333333333</v>
          </cell>
          <cell r="Z63">
            <v>-856.31083333333333</v>
          </cell>
          <cell r="AA63">
            <v>-856.31083333333333</v>
          </cell>
          <cell r="AB63">
            <v>-856.31083333333333</v>
          </cell>
          <cell r="AC63">
            <v>-856.31083333333333</v>
          </cell>
          <cell r="AD63">
            <v>-856.31083333333333</v>
          </cell>
        </row>
        <row r="64">
          <cell r="F64" t="str">
            <v>INTPSO</v>
          </cell>
          <cell r="G64">
            <v>-846355.80566666659</v>
          </cell>
          <cell r="H64">
            <v>-846355.80566666659</v>
          </cell>
          <cell r="I64">
            <v>-846355.80566666659</v>
          </cell>
          <cell r="J64">
            <v>-846355.80566666659</v>
          </cell>
          <cell r="K64">
            <v>-846355.80566666659</v>
          </cell>
          <cell r="L64">
            <v>-846355.80566666659</v>
          </cell>
          <cell r="M64">
            <v>-846355.80566666659</v>
          </cell>
          <cell r="N64">
            <v>-846355.80566666659</v>
          </cell>
          <cell r="O64">
            <v>-846355.80566666659</v>
          </cell>
          <cell r="P64">
            <v>-846355.80566666659</v>
          </cell>
          <cell r="Q64">
            <v>-846355.80566666659</v>
          </cell>
          <cell r="R64">
            <v>-846355.80566666659</v>
          </cell>
          <cell r="S64">
            <v>-846355.80566666659</v>
          </cell>
          <cell r="T64">
            <v>-846355.80566666659</v>
          </cell>
          <cell r="U64">
            <v>-846355.80566666659</v>
          </cell>
          <cell r="V64">
            <v>-846355.80566666659</v>
          </cell>
          <cell r="W64">
            <v>-846355.80566666659</v>
          </cell>
          <cell r="X64">
            <v>-846355.80566666659</v>
          </cell>
          <cell r="Y64">
            <v>-846355.80566666659</v>
          </cell>
          <cell r="Z64">
            <v>-846355.80566666659</v>
          </cell>
          <cell r="AA64">
            <v>-846355.80566666659</v>
          </cell>
          <cell r="AB64">
            <v>-846355.80566666659</v>
          </cell>
          <cell r="AC64">
            <v>-846355.80566666659</v>
          </cell>
          <cell r="AD64">
            <v>-846355.80566666659</v>
          </cell>
        </row>
        <row r="65">
          <cell r="F65" t="str">
            <v>INTPSSGCH</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row>
        <row r="66">
          <cell r="F66" t="str">
            <v>INTPUT</v>
          </cell>
          <cell r="G66">
            <v>-100.70883333333332</v>
          </cell>
          <cell r="H66">
            <v>-100.70883333333332</v>
          </cell>
          <cell r="I66">
            <v>-100.70883333333332</v>
          </cell>
          <cell r="J66">
            <v>-100.70883333333332</v>
          </cell>
          <cell r="K66">
            <v>-100.70883333333332</v>
          </cell>
          <cell r="L66">
            <v>-100.70883333333332</v>
          </cell>
          <cell r="M66">
            <v>-100.70883333333332</v>
          </cell>
          <cell r="N66">
            <v>-100.70883333333332</v>
          </cell>
          <cell r="O66">
            <v>-100.70883333333332</v>
          </cell>
          <cell r="P66">
            <v>-100.70883333333332</v>
          </cell>
          <cell r="Q66">
            <v>-100.70883333333332</v>
          </cell>
          <cell r="R66">
            <v>-100.70883333333332</v>
          </cell>
          <cell r="S66">
            <v>-100.70883333333332</v>
          </cell>
          <cell r="T66">
            <v>-100.70883333333332</v>
          </cell>
          <cell r="U66">
            <v>-100.70883333333332</v>
          </cell>
          <cell r="V66">
            <v>-100.70883333333332</v>
          </cell>
          <cell r="W66">
            <v>-100.70883333333332</v>
          </cell>
          <cell r="X66">
            <v>-100.70883333333332</v>
          </cell>
          <cell r="Y66">
            <v>-100.70883333333332</v>
          </cell>
          <cell r="Z66">
            <v>-100.70883333333332</v>
          </cell>
          <cell r="AA66">
            <v>-100.70883333333332</v>
          </cell>
          <cell r="AB66">
            <v>-100.70883333333332</v>
          </cell>
          <cell r="AC66">
            <v>-100.70883333333332</v>
          </cell>
          <cell r="AD66">
            <v>-100.70883333333332</v>
          </cell>
        </row>
        <row r="67">
          <cell r="F67" t="str">
            <v>INTPWA</v>
          </cell>
          <cell r="G67">
            <v>-47.586500000000001</v>
          </cell>
          <cell r="H67">
            <v>-47.586500000000001</v>
          </cell>
          <cell r="I67">
            <v>-47.586500000000001</v>
          </cell>
          <cell r="J67">
            <v>-47.586500000000001</v>
          </cell>
          <cell r="K67">
            <v>-47.586500000000001</v>
          </cell>
          <cell r="L67">
            <v>-47.586500000000001</v>
          </cell>
          <cell r="M67">
            <v>-47.586500000000001</v>
          </cell>
          <cell r="N67">
            <v>-47.586500000000001</v>
          </cell>
          <cell r="O67">
            <v>-47.586500000000001</v>
          </cell>
          <cell r="P67">
            <v>-47.586500000000001</v>
          </cell>
          <cell r="Q67">
            <v>-47.586500000000001</v>
          </cell>
          <cell r="R67">
            <v>-47.586500000000001</v>
          </cell>
          <cell r="S67">
            <v>-47.586500000000001</v>
          </cell>
          <cell r="T67">
            <v>-47.586500000000001</v>
          </cell>
          <cell r="U67">
            <v>-47.586500000000001</v>
          </cell>
          <cell r="V67">
            <v>-47.586500000000001</v>
          </cell>
          <cell r="W67">
            <v>-47.586500000000001</v>
          </cell>
          <cell r="X67">
            <v>-47.586500000000001</v>
          </cell>
          <cell r="Y67">
            <v>-47.586500000000001</v>
          </cell>
          <cell r="Z67">
            <v>-47.586500000000001</v>
          </cell>
          <cell r="AA67">
            <v>-47.586500000000001</v>
          </cell>
          <cell r="AB67">
            <v>-47.586500000000001</v>
          </cell>
          <cell r="AC67">
            <v>-47.586500000000001</v>
          </cell>
          <cell r="AD67">
            <v>-47.586500000000001</v>
          </cell>
        </row>
        <row r="68">
          <cell r="F68" t="str">
            <v>INTPWYP</v>
          </cell>
          <cell r="G68">
            <v>-889.64949999999999</v>
          </cell>
          <cell r="H68">
            <v>-889.64949999999999</v>
          </cell>
          <cell r="I68">
            <v>-889.64949999999999</v>
          </cell>
          <cell r="J68">
            <v>-889.64949999999999</v>
          </cell>
          <cell r="K68">
            <v>-889.64949999999999</v>
          </cell>
          <cell r="L68">
            <v>-889.64949999999999</v>
          </cell>
          <cell r="M68">
            <v>-889.64949999999999</v>
          </cell>
          <cell r="N68">
            <v>-889.64949999999999</v>
          </cell>
          <cell r="O68">
            <v>-889.64949999999999</v>
          </cell>
          <cell r="P68">
            <v>-889.64949999999999</v>
          </cell>
          <cell r="Q68">
            <v>-889.64949999999999</v>
          </cell>
          <cell r="R68">
            <v>-889.64949999999999</v>
          </cell>
          <cell r="S68">
            <v>-889.64949999999999</v>
          </cell>
          <cell r="T68">
            <v>-889.64949999999999</v>
          </cell>
          <cell r="U68">
            <v>-889.64949999999999</v>
          </cell>
          <cell r="V68">
            <v>-889.64949999999999</v>
          </cell>
          <cell r="W68">
            <v>-889.64949999999999</v>
          </cell>
          <cell r="X68">
            <v>-889.64949999999999</v>
          </cell>
          <cell r="Y68">
            <v>-889.64949999999999</v>
          </cell>
          <cell r="Z68">
            <v>-889.64949999999999</v>
          </cell>
          <cell r="AA68">
            <v>-889.64949999999999</v>
          </cell>
          <cell r="AB68">
            <v>-889.64949999999999</v>
          </cell>
          <cell r="AC68">
            <v>-889.64949999999999</v>
          </cell>
          <cell r="AD68">
            <v>-889.64949999999999</v>
          </cell>
        </row>
        <row r="69">
          <cell r="F69" t="str">
            <v>INTPWYU</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ver Sheet"/>
      <sheetName val="Lead Sheet"/>
      <sheetName val="Summary"/>
      <sheetName val="Apr 06 - Mar 07 Cap Add Detail"/>
      <sheetName val="Currant Creek"/>
      <sheetName val="Backup"/>
      <sheetName val="Apr 06 - Mar 07 Adds"/>
      <sheetName val="Apr 05 - Mar 06 Adds"/>
      <sheetName val="Issue Card"/>
      <sheetName val="Apr 05 - Mar 06 Cap Add Detail"/>
      <sheetName val="DIT - Type 2"/>
      <sheetName val="DIT - Typ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Notes"/>
      <sheetName val="To Tax-(1)"/>
      <sheetName val="To Tax (2)"/>
      <sheetName val="Capital Balance Wksht"/>
      <sheetName val="Depreciation Wksht"/>
      <sheetName val="Pivot-JAM Actuals-Totals"/>
      <sheetName val="Pivot-JAM Actuals by Function"/>
      <sheetName val="JAM Actuals-Detail"/>
      <sheetName val="Adds Mnth Summary"/>
      <sheetName val="Pivot-Monthly"/>
      <sheetName val="Pivot Discreet Project YorN"/>
      <sheetName val="Cap Adds Detail"/>
      <sheetName val="Retire Rates -5Yr Ave"/>
      <sheetName val="Retirement info -Ethridge"/>
      <sheetName val="Depr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Exhibit"/>
      <sheetName val="Function"/>
      <sheetName val="Function1149"/>
      <sheetName val="Report"/>
      <sheetName val="Results"/>
      <sheetName val="NRO"/>
      <sheetName val="ADJ"/>
      <sheetName val="UTCR"/>
      <sheetName val="URO"/>
      <sheetName val="ECD"/>
      <sheetName val="Unadj Data for RAM"/>
      <sheetName val="Variables"/>
      <sheetName val="Inputs"/>
      <sheetName val="Factors"/>
      <sheetName val="Check"/>
      <sheetName val="CWC"/>
      <sheetName val="WelcomeDialog"/>
      <sheetName val="Macro"/>
    </sheetNames>
    <sheetDataSet>
      <sheetData sheetId="0"/>
      <sheetData sheetId="1"/>
      <sheetData sheetId="2"/>
      <sheetData sheetId="3"/>
      <sheetData sheetId="4"/>
      <sheetData sheetId="5"/>
      <sheetData sheetId="6"/>
      <sheetData sheetId="7">
        <row r="22">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AC23" t="str">
            <v>S</v>
          </cell>
          <cell r="AG23">
            <v>1</v>
          </cell>
          <cell r="AH23">
            <v>1</v>
          </cell>
          <cell r="AI23">
            <v>1</v>
          </cell>
          <cell r="AJ23">
            <v>1</v>
          </cell>
          <cell r="AK23">
            <v>1</v>
          </cell>
          <cell r="AL23">
            <v>1</v>
          </cell>
          <cell r="AM23">
            <v>1</v>
          </cell>
          <cell r="AN23">
            <v>1</v>
          </cell>
          <cell r="AO23">
            <v>1</v>
          </cell>
          <cell r="AP23">
            <v>1</v>
          </cell>
        </row>
        <row r="24">
          <cell r="AC24" t="str">
            <v>SG</v>
          </cell>
          <cell r="AF24">
            <v>1</v>
          </cell>
          <cell r="AG24">
            <v>1.77376914240263E-2</v>
          </cell>
          <cell r="AH24">
            <v>0.26854972523867682</v>
          </cell>
          <cell r="AI24">
            <v>8.4660950062950643E-2</v>
          </cell>
          <cell r="AJ24">
            <v>0</v>
          </cell>
          <cell r="AK24">
            <v>0.12195517768545096</v>
          </cell>
          <cell r="AL24">
            <v>0.42643948459130382</v>
          </cell>
          <cell r="AM24">
            <v>5.7447032935563747E-2</v>
          </cell>
          <cell r="AN24">
            <v>1.9672178566932715E-2</v>
          </cell>
          <cell r="AO24">
            <v>3.5377594950950554E-3</v>
          </cell>
        </row>
        <row r="25">
          <cell r="AC25" t="str">
            <v>SG-P</v>
          </cell>
          <cell r="AF25">
            <v>1</v>
          </cell>
          <cell r="AG25">
            <v>1.77376914240263E-2</v>
          </cell>
          <cell r="AH25">
            <v>0.26854972523867682</v>
          </cell>
          <cell r="AI25">
            <v>8.4660950062950643E-2</v>
          </cell>
          <cell r="AJ25">
            <v>0</v>
          </cell>
          <cell r="AK25">
            <v>0.12195517768545096</v>
          </cell>
          <cell r="AL25">
            <v>0.42643948459130382</v>
          </cell>
          <cell r="AM25">
            <v>5.7447032935563747E-2</v>
          </cell>
          <cell r="AN25">
            <v>1.9672178566932715E-2</v>
          </cell>
          <cell r="AO25">
            <v>3.5377594950950554E-3</v>
          </cell>
        </row>
        <row r="26">
          <cell r="AC26" t="str">
            <v>SG-U</v>
          </cell>
          <cell r="AF26">
            <v>1</v>
          </cell>
          <cell r="AG26">
            <v>1.77376914240263E-2</v>
          </cell>
          <cell r="AH26">
            <v>0.26854972523867682</v>
          </cell>
          <cell r="AI26">
            <v>8.4660950062950643E-2</v>
          </cell>
          <cell r="AJ26">
            <v>0</v>
          </cell>
          <cell r="AK26">
            <v>0.12195517768545096</v>
          </cell>
          <cell r="AL26">
            <v>0.42643948459130382</v>
          </cell>
          <cell r="AM26">
            <v>5.7447032935563747E-2</v>
          </cell>
          <cell r="AN26">
            <v>1.9672178566932715E-2</v>
          </cell>
          <cell r="AO26">
            <v>3.5377594950950554E-3</v>
          </cell>
        </row>
        <row r="27">
          <cell r="AC27" t="str">
            <v>DGP</v>
          </cell>
          <cell r="AF27">
            <v>1</v>
          </cell>
          <cell r="AG27">
            <v>3.5986130806217598E-2</v>
          </cell>
          <cell r="AH27">
            <v>0.54483220557792078</v>
          </cell>
          <cell r="AI27">
            <v>0.17175966986421065</v>
          </cell>
          <cell r="AJ27">
            <v>0</v>
          </cell>
          <cell r="AK27">
            <v>0.24742199375165094</v>
          </cell>
          <cell r="AL27">
            <v>0</v>
          </cell>
          <cell r="AM27">
            <v>0</v>
          </cell>
          <cell r="AN27">
            <v>0</v>
          </cell>
          <cell r="AO27">
            <v>0</v>
          </cell>
        </row>
        <row r="28">
          <cell r="AC28" t="str">
            <v>DGU</v>
          </cell>
          <cell r="AF28">
            <v>0.99999999999999989</v>
          </cell>
          <cell r="AG28">
            <v>0</v>
          </cell>
          <cell r="AH28">
            <v>0</v>
          </cell>
          <cell r="AI28">
            <v>0</v>
          </cell>
          <cell r="AJ28">
            <v>0</v>
          </cell>
          <cell r="AK28">
            <v>0</v>
          </cell>
          <cell r="AL28">
            <v>0.84094353232281238</v>
          </cell>
          <cell r="AM28">
            <v>0.11328620482832999</v>
          </cell>
          <cell r="AN28">
            <v>3.879376073352208E-2</v>
          </cell>
          <cell r="AO28">
            <v>6.976502115335485E-3</v>
          </cell>
        </row>
        <row r="29">
          <cell r="AC29" t="str">
            <v>SC</v>
          </cell>
          <cell r="AF29">
            <v>1</v>
          </cell>
          <cell r="AG29">
            <v>1.7971461414725283E-2</v>
          </cell>
          <cell r="AH29">
            <v>0.27085218094880281</v>
          </cell>
          <cell r="AI29">
            <v>8.56210623830123E-2</v>
          </cell>
          <cell r="AJ29">
            <v>0</v>
          </cell>
          <cell r="AK29">
            <v>0.11777476018573839</v>
          </cell>
          <cell r="AL29">
            <v>0.42998227818956319</v>
          </cell>
          <cell r="AM29">
            <v>5.5223614915049006E-2</v>
          </cell>
          <cell r="AN29">
            <v>1.9007884211547681E-2</v>
          </cell>
          <cell r="AO29">
            <v>3.5667577515613664E-3</v>
          </cell>
        </row>
        <row r="30">
          <cell r="AC30" t="str">
            <v>SE</v>
          </cell>
          <cell r="AF30">
            <v>1</v>
          </cell>
          <cell r="AG30">
            <v>1.7036381451929358E-2</v>
          </cell>
          <cell r="AH30">
            <v>0.26164235810829872</v>
          </cell>
          <cell r="AI30">
            <v>8.1780613102765673E-2</v>
          </cell>
          <cell r="AJ30">
            <v>0</v>
          </cell>
          <cell r="AK30">
            <v>0.13449643018458868</v>
          </cell>
          <cell r="AL30">
            <v>0.41581110379652569</v>
          </cell>
          <cell r="AM30">
            <v>6.4117286997107975E-2</v>
          </cell>
          <cell r="AN30">
            <v>2.1665061633087811E-2</v>
          </cell>
          <cell r="AO30">
            <v>3.4507647256961219E-3</v>
          </cell>
        </row>
        <row r="31">
          <cell r="AC31" t="str">
            <v>SE-P</v>
          </cell>
          <cell r="AF31">
            <v>1</v>
          </cell>
          <cell r="AG31">
            <v>1.7036381451929358E-2</v>
          </cell>
          <cell r="AH31">
            <v>0.26164235810829872</v>
          </cell>
          <cell r="AI31">
            <v>8.1780613102765673E-2</v>
          </cell>
          <cell r="AJ31">
            <v>0</v>
          </cell>
          <cell r="AK31">
            <v>0.13449643018458868</v>
          </cell>
          <cell r="AL31">
            <v>0.41581110379652569</v>
          </cell>
          <cell r="AM31">
            <v>6.4117286997107975E-2</v>
          </cell>
          <cell r="AN31">
            <v>2.1665061633087811E-2</v>
          </cell>
          <cell r="AO31">
            <v>3.4507647256961219E-3</v>
          </cell>
        </row>
        <row r="32">
          <cell r="AC32" t="str">
            <v>SE-U</v>
          </cell>
          <cell r="AF32">
            <v>1</v>
          </cell>
          <cell r="AG32">
            <v>1.7036381451929358E-2</v>
          </cell>
          <cell r="AH32">
            <v>0.26164235810829872</v>
          </cell>
          <cell r="AI32">
            <v>8.1780613102765673E-2</v>
          </cell>
          <cell r="AJ32">
            <v>0</v>
          </cell>
          <cell r="AK32">
            <v>0.13449643018458868</v>
          </cell>
          <cell r="AL32">
            <v>0.41581110379652569</v>
          </cell>
          <cell r="AM32">
            <v>6.4117286997107975E-2</v>
          </cell>
          <cell r="AN32">
            <v>2.1665061633087811E-2</v>
          </cell>
          <cell r="AO32">
            <v>3.4507647256961219E-3</v>
          </cell>
        </row>
        <row r="33">
          <cell r="AC33" t="str">
            <v>DEP</v>
          </cell>
          <cell r="AF33">
            <v>1</v>
          </cell>
          <cell r="AG33">
            <v>3.4420006882060351E-2</v>
          </cell>
          <cell r="AH33">
            <v>0.5286176405557208</v>
          </cell>
          <cell r="AI33">
            <v>0.16522811923171193</v>
          </cell>
          <cell r="AJ33">
            <v>0</v>
          </cell>
          <cell r="AK33">
            <v>0.27173423333050689</v>
          </cell>
          <cell r="AL33">
            <v>0</v>
          </cell>
          <cell r="AM33">
            <v>0</v>
          </cell>
          <cell r="AN33">
            <v>0</v>
          </cell>
          <cell r="AO33">
            <v>0</v>
          </cell>
        </row>
        <row r="34">
          <cell r="AC34" t="str">
            <v>DEU</v>
          </cell>
          <cell r="AF34">
            <v>0.99999999999999989</v>
          </cell>
          <cell r="AG34">
            <v>0</v>
          </cell>
          <cell r="AH34">
            <v>0</v>
          </cell>
          <cell r="AI34">
            <v>0</v>
          </cell>
          <cell r="AJ34">
            <v>0</v>
          </cell>
          <cell r="AK34">
            <v>0</v>
          </cell>
          <cell r="AL34">
            <v>0.82331623583571845</v>
          </cell>
          <cell r="AM34">
            <v>0.12695380883404506</v>
          </cell>
          <cell r="AN34">
            <v>4.2897356107236641E-2</v>
          </cell>
          <cell r="AO34">
            <v>6.8325992229997419E-3</v>
          </cell>
        </row>
        <row r="35">
          <cell r="AC35" t="str">
            <v>SO</v>
          </cell>
          <cell r="AF35">
            <v>1.0000000000000002</v>
          </cell>
          <cell r="AG35">
            <v>2.5406462253114933E-2</v>
          </cell>
          <cell r="AH35">
            <v>0.2866120831356137</v>
          </cell>
          <cell r="AI35">
            <v>8.1347808453091905E-2</v>
          </cell>
          <cell r="AJ35">
            <v>0</v>
          </cell>
          <cell r="AK35">
            <v>0.10852884403482237</v>
          </cell>
          <cell r="AL35">
            <v>0.42235226942443005</v>
          </cell>
          <cell r="AM35">
            <v>5.4972321694304813E-2</v>
          </cell>
          <cell r="AN35">
            <v>1.8528833912229186E-2</v>
          </cell>
          <cell r="AO35">
            <v>2.2513770923932169E-3</v>
          </cell>
        </row>
        <row r="36">
          <cell r="AC36" t="str">
            <v>SO-P</v>
          </cell>
          <cell r="AF36">
            <v>1.0000000000000002</v>
          </cell>
          <cell r="AG36">
            <v>2.5406462253114933E-2</v>
          </cell>
          <cell r="AH36">
            <v>0.2866120831356137</v>
          </cell>
          <cell r="AI36">
            <v>8.1347808453091905E-2</v>
          </cell>
          <cell r="AJ36">
            <v>0</v>
          </cell>
          <cell r="AK36">
            <v>0.10852884403482237</v>
          </cell>
          <cell r="AL36">
            <v>0.42235226942443005</v>
          </cell>
          <cell r="AM36">
            <v>5.4972321694304813E-2</v>
          </cell>
          <cell r="AN36">
            <v>1.8528833912229186E-2</v>
          </cell>
          <cell r="AO36">
            <v>2.2513770923932169E-3</v>
          </cell>
        </row>
        <row r="37">
          <cell r="AC37" t="str">
            <v>SO-U</v>
          </cell>
          <cell r="AF37">
            <v>1.0000000000000002</v>
          </cell>
          <cell r="AG37">
            <v>2.5406462253114933E-2</v>
          </cell>
          <cell r="AH37">
            <v>0.2866120831356137</v>
          </cell>
          <cell r="AI37">
            <v>8.1347808453091905E-2</v>
          </cell>
          <cell r="AJ37">
            <v>0</v>
          </cell>
          <cell r="AK37">
            <v>0.10852884403482237</v>
          </cell>
          <cell r="AL37">
            <v>0.42235226942443005</v>
          </cell>
          <cell r="AM37">
            <v>5.4972321694304813E-2</v>
          </cell>
          <cell r="AN37">
            <v>1.8528833912229186E-2</v>
          </cell>
          <cell r="AO37">
            <v>2.2513770923932169E-3</v>
          </cell>
        </row>
        <row r="38">
          <cell r="AC38" t="str">
            <v>DOP</v>
          </cell>
          <cell r="AF38">
            <v>0</v>
          </cell>
          <cell r="AG38">
            <v>0</v>
          </cell>
          <cell r="AH38">
            <v>0</v>
          </cell>
          <cell r="AI38">
            <v>0</v>
          </cell>
          <cell r="AJ38">
            <v>0</v>
          </cell>
          <cell r="AK38">
            <v>0</v>
          </cell>
          <cell r="AL38">
            <v>0</v>
          </cell>
          <cell r="AM38">
            <v>0</v>
          </cell>
          <cell r="AN38">
            <v>0</v>
          </cell>
          <cell r="AO38">
            <v>0</v>
          </cell>
        </row>
        <row r="39">
          <cell r="AC39" t="str">
            <v>DOU</v>
          </cell>
          <cell r="AF39">
            <v>0</v>
          </cell>
          <cell r="AG39">
            <v>0</v>
          </cell>
          <cell r="AH39">
            <v>0</v>
          </cell>
          <cell r="AI39">
            <v>0</v>
          </cell>
          <cell r="AJ39">
            <v>0</v>
          </cell>
          <cell r="AK39">
            <v>0</v>
          </cell>
          <cell r="AL39">
            <v>0</v>
          </cell>
          <cell r="AM39">
            <v>0</v>
          </cell>
          <cell r="AN39">
            <v>0</v>
          </cell>
          <cell r="AO39">
            <v>0</v>
          </cell>
        </row>
        <row r="40">
          <cell r="AC40" t="str">
            <v>GPS</v>
          </cell>
          <cell r="AF40">
            <v>1.0000000000000004</v>
          </cell>
          <cell r="AG40">
            <v>2.540646225311494E-2</v>
          </cell>
          <cell r="AH40">
            <v>0.28661208313561376</v>
          </cell>
          <cell r="AI40">
            <v>8.1347808453091919E-2</v>
          </cell>
          <cell r="AJ40">
            <v>0</v>
          </cell>
          <cell r="AK40">
            <v>0.10852884403482238</v>
          </cell>
          <cell r="AL40">
            <v>0.4223522694244301</v>
          </cell>
          <cell r="AM40">
            <v>5.4972321694304806E-2</v>
          </cell>
          <cell r="AN40">
            <v>1.852883391222919E-2</v>
          </cell>
          <cell r="AO40">
            <v>2.2513770923932165E-3</v>
          </cell>
        </row>
        <row r="41">
          <cell r="AC41" t="str">
            <v>SGPP</v>
          </cell>
          <cell r="AF41">
            <v>0</v>
          </cell>
          <cell r="AG41">
            <v>0</v>
          </cell>
          <cell r="AH41">
            <v>0</v>
          </cell>
          <cell r="AI41">
            <v>0</v>
          </cell>
          <cell r="AJ41">
            <v>0</v>
          </cell>
          <cell r="AK41">
            <v>0</v>
          </cell>
          <cell r="AL41">
            <v>0</v>
          </cell>
          <cell r="AM41">
            <v>0</v>
          </cell>
          <cell r="AN41">
            <v>0</v>
          </cell>
          <cell r="AO41">
            <v>0</v>
          </cell>
        </row>
        <row r="42">
          <cell r="AC42" t="str">
            <v>SGPU</v>
          </cell>
          <cell r="AF42">
            <v>0</v>
          </cell>
          <cell r="AG42">
            <v>0</v>
          </cell>
          <cell r="AH42">
            <v>0</v>
          </cell>
          <cell r="AI42">
            <v>0</v>
          </cell>
          <cell r="AJ42">
            <v>0</v>
          </cell>
          <cell r="AK42">
            <v>0</v>
          </cell>
          <cell r="AL42">
            <v>0</v>
          </cell>
          <cell r="AM42">
            <v>0</v>
          </cell>
          <cell r="AN42">
            <v>0</v>
          </cell>
          <cell r="AO42">
            <v>0</v>
          </cell>
        </row>
        <row r="43">
          <cell r="AC43" t="str">
            <v>SNP</v>
          </cell>
          <cell r="AF43">
            <v>1.0000000000000004</v>
          </cell>
          <cell r="AG43">
            <v>2.4760245107508041E-2</v>
          </cell>
          <cell r="AH43">
            <v>0.28172735309314167</v>
          </cell>
          <cell r="AI43">
            <v>7.9460073174299137E-2</v>
          </cell>
          <cell r="AJ43">
            <v>0</v>
          </cell>
          <cell r="AK43">
            <v>0.10550208814405276</v>
          </cell>
          <cell r="AL43">
            <v>0.43473658999210457</v>
          </cell>
          <cell r="AM43">
            <v>5.3352406097391163E-2</v>
          </cell>
          <cell r="AN43">
            <v>1.8265260477379086E-2</v>
          </cell>
          <cell r="AO43">
            <v>2.1959839141240762E-3</v>
          </cell>
        </row>
        <row r="44">
          <cell r="AC44" t="str">
            <v>SSCCT</v>
          </cell>
          <cell r="AF44">
            <v>1.0000000000000002</v>
          </cell>
          <cell r="AG44">
            <v>1.7248281780818109E-2</v>
          </cell>
          <cell r="AH44">
            <v>0.24802280700807078</v>
          </cell>
          <cell r="AI44">
            <v>8.2656355609177667E-2</v>
          </cell>
          <cell r="AJ44">
            <v>0</v>
          </cell>
          <cell r="AK44">
            <v>0.11400453810766982</v>
          </cell>
          <cell r="AL44">
            <v>0.45740637990625532</v>
          </cell>
          <cell r="AM44">
            <v>5.9230013424269763E-2</v>
          </cell>
          <cell r="AN44">
            <v>1.751750343341504E-2</v>
          </cell>
          <cell r="AO44">
            <v>3.9141207303235014E-3</v>
          </cell>
        </row>
        <row r="45">
          <cell r="AC45" t="str">
            <v>SSECT</v>
          </cell>
          <cell r="AF45">
            <v>1</v>
          </cell>
          <cell r="AG45">
            <v>1.7578696877635986E-2</v>
          </cell>
          <cell r="AH45">
            <v>0.24914456745503938</v>
          </cell>
          <cell r="AI45">
            <v>7.8644960559042465E-2</v>
          </cell>
          <cell r="AJ45">
            <v>0</v>
          </cell>
          <cell r="AK45">
            <v>0.13255298089557729</v>
          </cell>
          <cell r="AL45">
            <v>0.42610377871031058</v>
          </cell>
          <cell r="AM45">
            <v>7.1937034913409054E-2</v>
          </cell>
          <cell r="AN45">
            <v>2.0365757474613118E-2</v>
          </cell>
          <cell r="AO45">
            <v>3.6722231143721676E-3</v>
          </cell>
        </row>
        <row r="46">
          <cell r="AC46" t="str">
            <v>SSCCH</v>
          </cell>
          <cell r="AF46">
            <v>1</v>
          </cell>
          <cell r="AG46">
            <v>1.8300105143908282E-2</v>
          </cell>
          <cell r="AH46">
            <v>0.28411282985113206</v>
          </cell>
          <cell r="AI46">
            <v>8.7817167415049122E-2</v>
          </cell>
          <cell r="AJ46">
            <v>0</v>
          </cell>
          <cell r="AK46">
            <v>0.11928524350527576</v>
          </cell>
          <cell r="AL46">
            <v>0.41486819460180863</v>
          </cell>
          <cell r="AM46">
            <v>5.2772186403529521E-2</v>
          </cell>
          <cell r="AN46">
            <v>1.9461598165095587E-2</v>
          </cell>
          <cell r="AO46">
            <v>3.3826749142010044E-3</v>
          </cell>
        </row>
        <row r="47">
          <cell r="AC47" t="str">
            <v>SSECH</v>
          </cell>
          <cell r="AF47">
            <v>0.99999999999999978</v>
          </cell>
          <cell r="AG47">
            <v>1.6702230470606542E-2</v>
          </cell>
          <cell r="AH47">
            <v>0.26876471110096628</v>
          </cell>
          <cell r="AI47">
            <v>8.4315474044338146E-2</v>
          </cell>
          <cell r="AJ47">
            <v>0</v>
          </cell>
          <cell r="AK47">
            <v>0.13515779196543534</v>
          </cell>
          <cell r="AL47">
            <v>0.40970999791437213</v>
          </cell>
          <cell r="AM47">
            <v>6.0047284372173416E-2</v>
          </cell>
          <cell r="AN47">
            <v>2.1968861593284861E-2</v>
          </cell>
          <cell r="AO47">
            <v>3.3336485388231387E-3</v>
          </cell>
        </row>
        <row r="48">
          <cell r="AC48" t="str">
            <v>SSGCH</v>
          </cell>
          <cell r="AF48">
            <v>0.99999999999999989</v>
          </cell>
          <cell r="AG48">
            <v>1.7900636475582845E-2</v>
          </cell>
          <cell r="AH48">
            <v>0.2802758001635906</v>
          </cell>
          <cell r="AI48">
            <v>8.6941744072371374E-2</v>
          </cell>
          <cell r="AJ48">
            <v>0</v>
          </cell>
          <cell r="AK48">
            <v>0.12325338062031566</v>
          </cell>
          <cell r="AL48">
            <v>0.41357864542994949</v>
          </cell>
          <cell r="AM48">
            <v>5.4590960895690495E-2</v>
          </cell>
          <cell r="AN48">
            <v>2.0088414022142904E-2</v>
          </cell>
          <cell r="AO48">
            <v>3.3704183203565378E-3</v>
          </cell>
        </row>
        <row r="49">
          <cell r="AC49" t="str">
            <v>SSCP</v>
          </cell>
          <cell r="AF49">
            <v>1</v>
          </cell>
          <cell r="AG49">
            <v>1.6760014609546472E-2</v>
          </cell>
          <cell r="AH49">
            <v>0.23430549370634943</v>
          </cell>
          <cell r="AI49">
            <v>8.1758603033879093E-2</v>
          </cell>
          <cell r="AJ49">
            <v>0</v>
          </cell>
          <cell r="AK49">
            <v>0.11038210865046211</v>
          </cell>
          <cell r="AL49">
            <v>0.47700061411463285</v>
          </cell>
          <cell r="AM49">
            <v>5.9430685547309965E-2</v>
          </cell>
          <cell r="AN49">
            <v>1.6274614945502055E-2</v>
          </cell>
          <cell r="AO49">
            <v>4.087865392317932E-3</v>
          </cell>
        </row>
        <row r="50">
          <cell r="AC50" t="str">
            <v>SSEP</v>
          </cell>
          <cell r="AF50">
            <v>1</v>
          </cell>
          <cell r="AG50">
            <v>1.8069044013282302E-2</v>
          </cell>
          <cell r="AH50">
            <v>0.24140914714171635</v>
          </cell>
          <cell r="AI50">
            <v>7.7126228353429402E-2</v>
          </cell>
          <cell r="AJ50">
            <v>0</v>
          </cell>
          <cell r="AK50">
            <v>0.13023268249261419</v>
          </cell>
          <cell r="AL50">
            <v>0.43478744795398416</v>
          </cell>
          <cell r="AM50">
            <v>7.5367442146309596E-2</v>
          </cell>
          <cell r="AN50">
            <v>1.9233485911873304E-2</v>
          </cell>
          <cell r="AO50">
            <v>3.7745219867906486E-3</v>
          </cell>
        </row>
        <row r="51">
          <cell r="AC51" t="str">
            <v>SSGC</v>
          </cell>
          <cell r="AF51">
            <v>0.99999999999999989</v>
          </cell>
          <cell r="AG51">
            <v>1.7087271960480429E-2</v>
          </cell>
          <cell r="AH51">
            <v>0.23608140706519115</v>
          </cell>
          <cell r="AI51">
            <v>8.060050936376667E-2</v>
          </cell>
          <cell r="AJ51">
            <v>0</v>
          </cell>
          <cell r="AK51">
            <v>0.11534475211100012</v>
          </cell>
          <cell r="AL51">
            <v>0.46644732257447069</v>
          </cell>
          <cell r="AM51">
            <v>6.3414874697059878E-2</v>
          </cell>
          <cell r="AN51">
            <v>1.7014332687094867E-2</v>
          </cell>
          <cell r="AO51">
            <v>4.0095295409361114E-3</v>
          </cell>
        </row>
        <row r="52">
          <cell r="AC52" t="str">
            <v>SSGCT</v>
          </cell>
          <cell r="AF52">
            <v>1</v>
          </cell>
          <cell r="AG52">
            <v>1.7330885555022577E-2</v>
          </cell>
          <cell r="AH52">
            <v>0.24830324711981294</v>
          </cell>
          <cell r="AI52">
            <v>8.1653506846643867E-2</v>
          </cell>
          <cell r="AJ52">
            <v>0</v>
          </cell>
          <cell r="AK52">
            <v>0.1186416488046467</v>
          </cell>
          <cell r="AL52">
            <v>0.44958072960726914</v>
          </cell>
          <cell r="AM52">
            <v>6.2406768796554588E-2</v>
          </cell>
          <cell r="AN52">
            <v>1.822956694371456E-2</v>
          </cell>
          <cell r="AO52">
            <v>3.8536463263356682E-3</v>
          </cell>
        </row>
        <row r="53">
          <cell r="AC53" t="str">
            <v>MC</v>
          </cell>
          <cell r="AF53">
            <v>1.0000000000000002</v>
          </cell>
          <cell r="AG53">
            <v>5.1923078973405631E-3</v>
          </cell>
          <cell r="AH53">
            <v>0.69900878905273056</v>
          </cell>
          <cell r="AI53">
            <v>0.11165826799179777</v>
          </cell>
          <cell r="AJ53">
            <v>0</v>
          </cell>
          <cell r="AK53">
            <v>3.5699619363093044E-2</v>
          </cell>
          <cell r="AL53">
            <v>0.12483051208017135</v>
          </cell>
          <cell r="AM53">
            <v>1.6816319308953429E-2</v>
          </cell>
          <cell r="AN53">
            <v>5.7585852459143029E-3</v>
          </cell>
          <cell r="AO53">
            <v>1.0355990599989809E-3</v>
          </cell>
        </row>
        <row r="54">
          <cell r="AC54" t="str">
            <v>SNPD</v>
          </cell>
          <cell r="AF54">
            <v>1</v>
          </cell>
          <cell r="AG54">
            <v>3.7767458422051661E-2</v>
          </cell>
          <cell r="AH54">
            <v>0.30111007847212473</v>
          </cell>
          <cell r="AI54">
            <v>6.8982563140269931E-2</v>
          </cell>
          <cell r="AJ54">
            <v>0</v>
          </cell>
          <cell r="AK54">
            <v>7.5788480211939319E-2</v>
          </cell>
          <cell r="AL54">
            <v>0.45700862611788701</v>
          </cell>
          <cell r="AM54">
            <v>4.4303608746911145E-2</v>
          </cell>
          <cell r="AN54">
            <v>1.5039184888816261E-2</v>
          </cell>
          <cell r="AO54">
            <v>0</v>
          </cell>
        </row>
        <row r="55">
          <cell r="AC55" t="str">
            <v>DGUH</v>
          </cell>
          <cell r="AF55">
            <v>0.99999999999999989</v>
          </cell>
          <cell r="AG55">
            <v>0</v>
          </cell>
          <cell r="AH55">
            <v>0</v>
          </cell>
          <cell r="AI55">
            <v>0</v>
          </cell>
          <cell r="AJ55">
            <v>0</v>
          </cell>
          <cell r="AK55">
            <v>0</v>
          </cell>
          <cell r="AL55">
            <v>0.84094353232281238</v>
          </cell>
          <cell r="AM55">
            <v>0.11328620482832999</v>
          </cell>
          <cell r="AN55">
            <v>3.879376073352208E-2</v>
          </cell>
          <cell r="AO55">
            <v>6.976502115335485E-3</v>
          </cell>
        </row>
        <row r="56">
          <cell r="AC56" t="str">
            <v>DEUH</v>
          </cell>
          <cell r="AF56">
            <v>0.99999999999999989</v>
          </cell>
          <cell r="AG56">
            <v>0</v>
          </cell>
          <cell r="AH56">
            <v>0</v>
          </cell>
          <cell r="AI56">
            <v>0</v>
          </cell>
          <cell r="AJ56">
            <v>0</v>
          </cell>
          <cell r="AK56">
            <v>0</v>
          </cell>
          <cell r="AL56">
            <v>0.82331623583571845</v>
          </cell>
          <cell r="AM56">
            <v>0.12695380883404506</v>
          </cell>
          <cell r="AN56">
            <v>4.2897356107236641E-2</v>
          </cell>
          <cell r="AO56">
            <v>6.8325992229997419E-3</v>
          </cell>
        </row>
        <row r="57">
          <cell r="AC57" t="str">
            <v>DNPGMP</v>
          </cell>
          <cell r="AF57">
            <v>0</v>
          </cell>
          <cell r="AG57">
            <v>0</v>
          </cell>
          <cell r="AH57">
            <v>0</v>
          </cell>
          <cell r="AI57">
            <v>0</v>
          </cell>
          <cell r="AJ57">
            <v>0</v>
          </cell>
          <cell r="AK57">
            <v>0</v>
          </cell>
          <cell r="AL57">
            <v>0</v>
          </cell>
          <cell r="AM57">
            <v>0</v>
          </cell>
          <cell r="AN57">
            <v>0</v>
          </cell>
          <cell r="AO57">
            <v>0</v>
          </cell>
        </row>
        <row r="58">
          <cell r="AC58" t="str">
            <v>DNPGMU</v>
          </cell>
          <cell r="AF58">
            <v>1</v>
          </cell>
          <cell r="AG58">
            <v>1.7036381451929358E-2</v>
          </cell>
          <cell r="AH58">
            <v>0.26164235810829867</v>
          </cell>
          <cell r="AI58">
            <v>8.1780613102765673E-2</v>
          </cell>
          <cell r="AJ58">
            <v>0</v>
          </cell>
          <cell r="AK58">
            <v>0.13449643018458865</v>
          </cell>
          <cell r="AL58">
            <v>0.41581110379652569</v>
          </cell>
          <cell r="AM58">
            <v>6.4117286997107975E-2</v>
          </cell>
          <cell r="AN58">
            <v>2.1665061633087811E-2</v>
          </cell>
          <cell r="AO58">
            <v>3.4507647256961224E-3</v>
          </cell>
        </row>
        <row r="59">
          <cell r="AC59" t="str">
            <v>DNPIP</v>
          </cell>
          <cell r="AF59">
            <v>0</v>
          </cell>
          <cell r="AG59">
            <v>0</v>
          </cell>
          <cell r="AH59">
            <v>0</v>
          </cell>
          <cell r="AI59">
            <v>0</v>
          </cell>
          <cell r="AJ59">
            <v>0</v>
          </cell>
          <cell r="AK59">
            <v>0</v>
          </cell>
          <cell r="AL59">
            <v>0</v>
          </cell>
          <cell r="AM59">
            <v>0</v>
          </cell>
          <cell r="AN59">
            <v>0</v>
          </cell>
          <cell r="AO59">
            <v>0</v>
          </cell>
        </row>
        <row r="60">
          <cell r="AC60" t="str">
            <v>DNPIU</v>
          </cell>
          <cell r="AF60">
            <v>0</v>
          </cell>
          <cell r="AG60">
            <v>0</v>
          </cell>
          <cell r="AH60">
            <v>0</v>
          </cell>
          <cell r="AI60">
            <v>0</v>
          </cell>
          <cell r="AJ60">
            <v>0</v>
          </cell>
          <cell r="AK60">
            <v>0</v>
          </cell>
          <cell r="AL60">
            <v>0</v>
          </cell>
          <cell r="AM60">
            <v>0</v>
          </cell>
          <cell r="AN60">
            <v>0</v>
          </cell>
          <cell r="AO60">
            <v>0</v>
          </cell>
        </row>
        <row r="61">
          <cell r="AC61" t="str">
            <v>DNPPSP</v>
          </cell>
          <cell r="AF61">
            <v>0</v>
          </cell>
          <cell r="AG61">
            <v>0</v>
          </cell>
          <cell r="AH61">
            <v>0</v>
          </cell>
          <cell r="AI61">
            <v>0</v>
          </cell>
          <cell r="AJ61">
            <v>0</v>
          </cell>
          <cell r="AK61">
            <v>0</v>
          </cell>
          <cell r="AL61">
            <v>0</v>
          </cell>
          <cell r="AM61">
            <v>0</v>
          </cell>
          <cell r="AN61">
            <v>0</v>
          </cell>
          <cell r="AO61">
            <v>0</v>
          </cell>
        </row>
        <row r="62">
          <cell r="AC62" t="str">
            <v>DNPPSU</v>
          </cell>
          <cell r="AF62">
            <v>0</v>
          </cell>
          <cell r="AG62">
            <v>0</v>
          </cell>
          <cell r="AH62">
            <v>0</v>
          </cell>
          <cell r="AI62">
            <v>0</v>
          </cell>
          <cell r="AJ62">
            <v>0</v>
          </cell>
          <cell r="AK62">
            <v>0</v>
          </cell>
          <cell r="AL62">
            <v>0</v>
          </cell>
          <cell r="AM62">
            <v>0</v>
          </cell>
          <cell r="AN62">
            <v>0</v>
          </cell>
          <cell r="AO62">
            <v>0</v>
          </cell>
        </row>
        <row r="63">
          <cell r="AC63" t="str">
            <v>DNPPHP</v>
          </cell>
          <cell r="AF63">
            <v>0</v>
          </cell>
          <cell r="AG63">
            <v>0</v>
          </cell>
          <cell r="AH63">
            <v>0</v>
          </cell>
          <cell r="AI63">
            <v>0</v>
          </cell>
          <cell r="AJ63">
            <v>0</v>
          </cell>
          <cell r="AK63">
            <v>0</v>
          </cell>
          <cell r="AL63">
            <v>0</v>
          </cell>
          <cell r="AM63">
            <v>0</v>
          </cell>
          <cell r="AN63">
            <v>0</v>
          </cell>
          <cell r="AO63">
            <v>0</v>
          </cell>
        </row>
        <row r="64">
          <cell r="AC64" t="str">
            <v>DNPPHU</v>
          </cell>
          <cell r="AF64">
            <v>0</v>
          </cell>
          <cell r="AG64">
            <v>0</v>
          </cell>
          <cell r="AH64">
            <v>0</v>
          </cell>
          <cell r="AI64">
            <v>0</v>
          </cell>
          <cell r="AJ64">
            <v>0</v>
          </cell>
          <cell r="AK64">
            <v>0</v>
          </cell>
          <cell r="AL64">
            <v>0</v>
          </cell>
          <cell r="AM64">
            <v>0</v>
          </cell>
          <cell r="AN64">
            <v>0</v>
          </cell>
          <cell r="AO64">
            <v>0</v>
          </cell>
        </row>
        <row r="65">
          <cell r="AC65" t="str">
            <v>SNPPH-P</v>
          </cell>
          <cell r="AF65">
            <v>1.0000000000000004</v>
          </cell>
          <cell r="AG65">
            <v>1.7737691424026297E-2</v>
          </cell>
          <cell r="AH65">
            <v>0.26854972523867704</v>
          </cell>
          <cell r="AI65">
            <v>8.4660950062950699E-2</v>
          </cell>
          <cell r="AJ65">
            <v>0</v>
          </cell>
          <cell r="AK65">
            <v>0.121955177685451</v>
          </cell>
          <cell r="AL65">
            <v>0.42643948459130387</v>
          </cell>
          <cell r="AM65">
            <v>5.744703293556376E-2</v>
          </cell>
          <cell r="AN65">
            <v>1.9672178566932725E-2</v>
          </cell>
          <cell r="AO65">
            <v>3.5377594950950549E-3</v>
          </cell>
        </row>
        <row r="66">
          <cell r="AC66" t="str">
            <v>SNPPH-U</v>
          </cell>
          <cell r="AF66">
            <v>1.0000000000000004</v>
          </cell>
          <cell r="AG66">
            <v>1.7737691424026297E-2</v>
          </cell>
          <cell r="AH66">
            <v>0.26854972523867704</v>
          </cell>
          <cell r="AI66">
            <v>8.4660950062950699E-2</v>
          </cell>
          <cell r="AJ66">
            <v>0</v>
          </cell>
          <cell r="AK66">
            <v>0.121955177685451</v>
          </cell>
          <cell r="AL66">
            <v>0.42643948459130387</v>
          </cell>
          <cell r="AM66">
            <v>5.744703293556376E-2</v>
          </cell>
          <cell r="AN66">
            <v>1.9672178566932725E-2</v>
          </cell>
          <cell r="AO66">
            <v>3.5377594950950549E-3</v>
          </cell>
        </row>
        <row r="67">
          <cell r="AC67" t="str">
            <v>CN</v>
          </cell>
          <cell r="AF67">
            <v>1</v>
          </cell>
          <cell r="AG67">
            <v>2.6957123579801429E-2</v>
          </cell>
          <cell r="AH67">
            <v>0.32817086304456855</v>
          </cell>
          <cell r="AI67">
            <v>7.5227534152266906E-2</v>
          </cell>
          <cell r="AJ67">
            <v>0</v>
          </cell>
          <cell r="AK67">
            <v>6.8891580793484689E-2</v>
          </cell>
          <cell r="AL67">
            <v>0.45192354095003867</v>
          </cell>
          <cell r="AM67">
            <v>4.0092070467627812E-2</v>
          </cell>
          <cell r="AN67">
            <v>8.7372870122119205E-3</v>
          </cell>
          <cell r="AO67">
            <v>0</v>
          </cell>
          <cell r="AP67">
            <v>0</v>
          </cell>
          <cell r="AQ67">
            <v>0</v>
          </cell>
        </row>
        <row r="68">
          <cell r="AC68" t="str">
            <v>CNP</v>
          </cell>
          <cell r="AF68">
            <v>1</v>
          </cell>
          <cell r="AG68">
            <v>0</v>
          </cell>
          <cell r="AH68">
            <v>0.69485036384001908</v>
          </cell>
          <cell r="AI68">
            <v>0.15928251213877917</v>
          </cell>
          <cell r="AJ68">
            <v>0</v>
          </cell>
          <cell r="AK68">
            <v>0.1458671240212018</v>
          </cell>
          <cell r="AL68">
            <v>0</v>
          </cell>
          <cell r="AM68">
            <v>0</v>
          </cell>
          <cell r="AN68">
            <v>0</v>
          </cell>
          <cell r="AO68">
            <v>0</v>
          </cell>
          <cell r="AP68">
            <v>0</v>
          </cell>
          <cell r="AQ68">
            <v>0</v>
          </cell>
        </row>
        <row r="69">
          <cell r="AC69" t="str">
            <v>CNU</v>
          </cell>
          <cell r="AF69">
            <v>1</v>
          </cell>
          <cell r="AG69">
            <v>0</v>
          </cell>
          <cell r="AH69">
            <v>0</v>
          </cell>
          <cell r="AI69">
            <v>0</v>
          </cell>
          <cell r="AJ69">
            <v>0</v>
          </cell>
          <cell r="AK69">
            <v>0</v>
          </cell>
          <cell r="AL69">
            <v>0.90248811812583563</v>
          </cell>
          <cell r="AM69">
            <v>8.006358144573375E-2</v>
          </cell>
          <cell r="AN69">
            <v>1.7448300428430617E-2</v>
          </cell>
          <cell r="AO69">
            <v>0</v>
          </cell>
          <cell r="AP69">
            <v>0</v>
          </cell>
          <cell r="AQ69">
            <v>0</v>
          </cell>
        </row>
        <row r="70">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AC71" t="str">
            <v>OPRV-ID</v>
          </cell>
          <cell r="AF71">
            <v>0</v>
          </cell>
          <cell r="AG71">
            <v>0</v>
          </cell>
          <cell r="AH71">
            <v>0</v>
          </cell>
          <cell r="AI71">
            <v>0</v>
          </cell>
          <cell r="AJ71">
            <v>0</v>
          </cell>
          <cell r="AK71">
            <v>0</v>
          </cell>
          <cell r="AL71">
            <v>0</v>
          </cell>
          <cell r="AM71">
            <v>0</v>
          </cell>
          <cell r="AN71">
            <v>0</v>
          </cell>
          <cell r="AO71">
            <v>0</v>
          </cell>
        </row>
        <row r="72">
          <cell r="AC72" t="str">
            <v>OPRV-WY</v>
          </cell>
          <cell r="AF72">
            <v>0</v>
          </cell>
          <cell r="AG72">
            <v>0</v>
          </cell>
          <cell r="AH72">
            <v>0</v>
          </cell>
          <cell r="AI72">
            <v>0</v>
          </cell>
          <cell r="AJ72">
            <v>0</v>
          </cell>
          <cell r="AK72">
            <v>0</v>
          </cell>
          <cell r="AL72">
            <v>0</v>
          </cell>
          <cell r="AM72">
            <v>0</v>
          </cell>
          <cell r="AN72">
            <v>0</v>
          </cell>
          <cell r="AO72">
            <v>0</v>
          </cell>
        </row>
        <row r="73">
          <cell r="AC73" t="str">
            <v>EXCTAX</v>
          </cell>
          <cell r="AF73">
            <v>0</v>
          </cell>
          <cell r="AG73">
            <v>2.0474047565334205E-2</v>
          </cell>
          <cell r="AH73">
            <v>0.37409579955003186</v>
          </cell>
          <cell r="AI73">
            <v>6.3916564511119975E-2</v>
          </cell>
          <cell r="AJ73">
            <v>0</v>
          </cell>
          <cell r="AK73">
            <v>0.10961521102970849</v>
          </cell>
          <cell r="AL73">
            <v>0.31757203216205238</v>
          </cell>
          <cell r="AM73">
            <v>5.8687941005416161E-2</v>
          </cell>
          <cell r="AN73">
            <v>2.6059337579465297E-3</v>
          </cell>
          <cell r="AO73">
            <v>-5.3684014429436564E-4</v>
          </cell>
          <cell r="AP73">
            <v>5.3565061419671933E-2</v>
          </cell>
          <cell r="AQ73">
            <v>4.2491430122068796E-6</v>
          </cell>
        </row>
        <row r="74">
          <cell r="AC74" t="str">
            <v>INT</v>
          </cell>
          <cell r="AF74">
            <v>1.0000000000000004</v>
          </cell>
          <cell r="AG74">
            <v>2.4760245107508041E-2</v>
          </cell>
          <cell r="AH74">
            <v>0.28172735309314167</v>
          </cell>
          <cell r="AI74">
            <v>7.9460073174299137E-2</v>
          </cell>
          <cell r="AJ74">
            <v>0</v>
          </cell>
          <cell r="AK74">
            <v>0.10550208814405276</v>
          </cell>
          <cell r="AL74">
            <v>0.43473658999210457</v>
          </cell>
          <cell r="AM74">
            <v>5.3352406097391163E-2</v>
          </cell>
          <cell r="AN74">
            <v>1.8265260477379086E-2</v>
          </cell>
          <cell r="AO74">
            <v>2.1959839141240762E-3</v>
          </cell>
          <cell r="AQ74">
            <v>0</v>
          </cell>
        </row>
        <row r="75">
          <cell r="AC75" t="str">
            <v>CIAC</v>
          </cell>
          <cell r="AF75">
            <v>1</v>
          </cell>
          <cell r="AG75">
            <v>2.5463790848516771E-2</v>
          </cell>
          <cell r="AH75">
            <v>0.2872588110423826</v>
          </cell>
          <cell r="AI75">
            <v>8.1531366303499109E-2</v>
          </cell>
          <cell r="AJ75">
            <v>0</v>
          </cell>
          <cell r="AK75">
            <v>0.10877373472944628</v>
          </cell>
          <cell r="AL75">
            <v>0.42330528925574928</v>
          </cell>
          <cell r="AM75">
            <v>5.5096364386959751E-2</v>
          </cell>
          <cell r="AN75">
            <v>1.8570643433446245E-2</v>
          </cell>
          <cell r="AO75">
            <v>0</v>
          </cell>
        </row>
        <row r="76">
          <cell r="AC76" t="str">
            <v>IDSIT</v>
          </cell>
          <cell r="AF76">
            <v>1</v>
          </cell>
          <cell r="AG76">
            <v>0</v>
          </cell>
          <cell r="AH76">
            <v>0</v>
          </cell>
          <cell r="AI76">
            <v>0</v>
          </cell>
          <cell r="AJ76">
            <v>0</v>
          </cell>
          <cell r="AK76">
            <v>0</v>
          </cell>
          <cell r="AL76">
            <v>0</v>
          </cell>
          <cell r="AM76">
            <v>1</v>
          </cell>
          <cell r="AN76">
            <v>0</v>
          </cell>
          <cell r="AO76">
            <v>0</v>
          </cell>
          <cell r="AQ76">
            <v>0</v>
          </cell>
        </row>
        <row r="77">
          <cell r="AC77" t="str">
            <v>DONOTUSE</v>
          </cell>
          <cell r="AF77">
            <v>0</v>
          </cell>
          <cell r="AG77">
            <v>0</v>
          </cell>
          <cell r="AH77">
            <v>0</v>
          </cell>
          <cell r="AI77">
            <v>0</v>
          </cell>
          <cell r="AJ77">
            <v>0</v>
          </cell>
          <cell r="AK77">
            <v>0</v>
          </cell>
          <cell r="AL77">
            <v>0</v>
          </cell>
          <cell r="AM77">
            <v>0</v>
          </cell>
          <cell r="AN77">
            <v>0</v>
          </cell>
          <cell r="AO77">
            <v>0</v>
          </cell>
        </row>
        <row r="78">
          <cell r="AC78" t="str">
            <v>BADDEBT</v>
          </cell>
          <cell r="AF78">
            <v>1</v>
          </cell>
          <cell r="AG78">
            <v>5.4039984488696423E-2</v>
          </cell>
          <cell r="AH78">
            <v>0.48038498829744258</v>
          </cell>
          <cell r="AI78">
            <v>9.7129829159288042E-2</v>
          </cell>
          <cell r="AJ78">
            <v>0</v>
          </cell>
          <cell r="AK78">
            <v>4.5824982860774105E-2</v>
          </cell>
          <cell r="AL78">
            <v>0.32418350251758316</v>
          </cell>
          <cell r="AM78">
            <v>-1.8583768530757824E-3</v>
          </cell>
          <cell r="AN78">
            <v>2.9508952929150186E-4</v>
          </cell>
          <cell r="AO78">
            <v>0</v>
          </cell>
          <cell r="AP78">
            <v>0</v>
          </cell>
          <cell r="AQ78">
            <v>0</v>
          </cell>
        </row>
        <row r="79">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AC81" t="str">
            <v>ITC84</v>
          </cell>
          <cell r="AF81">
            <v>0.99999999999999989</v>
          </cell>
          <cell r="AG81">
            <v>3.2870000000000003E-2</v>
          </cell>
          <cell r="AH81">
            <v>0.70975999999999995</v>
          </cell>
          <cell r="AI81">
            <v>0.14180000000000001</v>
          </cell>
          <cell r="AJ81">
            <v>0</v>
          </cell>
          <cell r="AK81">
            <v>0.10946</v>
          </cell>
          <cell r="AQ81">
            <v>6.11E-3</v>
          </cell>
        </row>
        <row r="82">
          <cell r="AC82" t="str">
            <v>ITC85</v>
          </cell>
          <cell r="AF82">
            <v>1</v>
          </cell>
          <cell r="AG82">
            <v>5.4199999999999998E-2</v>
          </cell>
          <cell r="AH82">
            <v>0.67689999999999995</v>
          </cell>
          <cell r="AI82">
            <v>0.1336</v>
          </cell>
          <cell r="AJ82">
            <v>0</v>
          </cell>
          <cell r="AK82">
            <v>0.11609999999999999</v>
          </cell>
          <cell r="AQ82">
            <v>1.9199999999999998E-2</v>
          </cell>
        </row>
        <row r="83">
          <cell r="AC83" t="str">
            <v>ITC86</v>
          </cell>
          <cell r="AF83">
            <v>0.99999999999999989</v>
          </cell>
          <cell r="AG83">
            <v>4.7890000000000002E-2</v>
          </cell>
          <cell r="AH83">
            <v>0.64607999999999999</v>
          </cell>
          <cell r="AI83">
            <v>0.13125999999999999</v>
          </cell>
          <cell r="AJ83">
            <v>0</v>
          </cell>
          <cell r="AK83">
            <v>0.155</v>
          </cell>
          <cell r="AQ83">
            <v>1.9769999999999999E-2</v>
          </cell>
        </row>
        <row r="84">
          <cell r="AC84" t="str">
            <v>ITC88</v>
          </cell>
          <cell r="AF84">
            <v>1</v>
          </cell>
          <cell r="AG84">
            <v>4.2700000000000002E-2</v>
          </cell>
          <cell r="AH84">
            <v>0.61199999999999999</v>
          </cell>
          <cell r="AI84">
            <v>0.14960000000000001</v>
          </cell>
          <cell r="AJ84">
            <v>0</v>
          </cell>
          <cell r="AK84">
            <v>0.1671</v>
          </cell>
          <cell r="AQ84">
            <v>2.86E-2</v>
          </cell>
        </row>
        <row r="85">
          <cell r="AC85" t="str">
            <v>ITC89</v>
          </cell>
          <cell r="AF85">
            <v>1</v>
          </cell>
          <cell r="AG85">
            <v>4.8806000000000002E-2</v>
          </cell>
          <cell r="AH85">
            <v>0.563558</v>
          </cell>
          <cell r="AI85">
            <v>0.15268799999999999</v>
          </cell>
          <cell r="AJ85">
            <v>0</v>
          </cell>
          <cell r="AK85">
            <v>0.20677599999999999</v>
          </cell>
          <cell r="AQ85">
            <v>2.8171999999999999E-2</v>
          </cell>
        </row>
        <row r="86">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AC89" t="str">
            <v>SNPPS</v>
          </cell>
          <cell r="AF89">
            <v>1.0000000000000004</v>
          </cell>
          <cell r="AG89">
            <v>1.7749585288549669E-2</v>
          </cell>
          <cell r="AH89">
            <v>0.2694056478040785</v>
          </cell>
          <cell r="AI89">
            <v>8.482743228928788E-2</v>
          </cell>
          <cell r="AJ89">
            <v>0</v>
          </cell>
          <cell r="AK89">
            <v>0.122049937542738</v>
          </cell>
          <cell r="AL89">
            <v>0.42550073206595423</v>
          </cell>
          <cell r="AM89">
            <v>5.7238559382137413E-2</v>
          </cell>
          <cell r="AN89">
            <v>1.9702560883344298E-2</v>
          </cell>
          <cell r="AO89">
            <v>3.525544743910479E-3</v>
          </cell>
        </row>
        <row r="90">
          <cell r="AC90" t="str">
            <v>SNPT</v>
          </cell>
          <cell r="AF90">
            <v>1.0000000000000009</v>
          </cell>
          <cell r="AG90">
            <v>1.7737691424026324E-2</v>
          </cell>
          <cell r="AH90">
            <v>0.26854972523867698</v>
          </cell>
          <cell r="AI90">
            <v>8.4660950062950685E-2</v>
          </cell>
          <cell r="AJ90">
            <v>0</v>
          </cell>
          <cell r="AK90">
            <v>0.121955177685451</v>
          </cell>
          <cell r="AL90">
            <v>0.42643948459130426</v>
          </cell>
          <cell r="AM90">
            <v>5.7447032935563795E-2</v>
          </cell>
          <cell r="AN90">
            <v>1.9672178566932718E-2</v>
          </cell>
          <cell r="AO90">
            <v>3.5377594950950558E-3</v>
          </cell>
        </row>
        <row r="91">
          <cell r="AC91" t="str">
            <v>SNPP</v>
          </cell>
          <cell r="AF91">
            <v>1.0000000000000002</v>
          </cell>
          <cell r="AG91">
            <v>1.7737393629005935E-2</v>
          </cell>
          <cell r="AH91">
            <v>0.26872256905830083</v>
          </cell>
          <cell r="AI91">
            <v>8.4714593943179858E-2</v>
          </cell>
          <cell r="AJ91">
            <v>0</v>
          </cell>
          <cell r="AK91">
            <v>0.1219512460135401</v>
          </cell>
          <cell r="AL91">
            <v>0.42627004299912424</v>
          </cell>
          <cell r="AM91">
            <v>5.7405544830598565E-2</v>
          </cell>
          <cell r="AN91">
            <v>1.9662736716724249E-2</v>
          </cell>
          <cell r="AO91">
            <v>3.5358728095263685E-3</v>
          </cell>
        </row>
        <row r="92">
          <cell r="AC92" t="str">
            <v>SNPPH</v>
          </cell>
          <cell r="AF92">
            <v>1.0000000000000004</v>
          </cell>
          <cell r="AG92">
            <v>1.7737691424026297E-2</v>
          </cell>
          <cell r="AH92">
            <v>0.26854972523867704</v>
          </cell>
          <cell r="AI92">
            <v>8.4660950062950699E-2</v>
          </cell>
          <cell r="AJ92">
            <v>0</v>
          </cell>
          <cell r="AK92">
            <v>0.121955177685451</v>
          </cell>
          <cell r="AL92">
            <v>0.42643948459130387</v>
          </cell>
          <cell r="AM92">
            <v>5.744703293556376E-2</v>
          </cell>
          <cell r="AN92">
            <v>1.9672178566932725E-2</v>
          </cell>
          <cell r="AO92">
            <v>3.5377594950950549E-3</v>
          </cell>
        </row>
        <row r="93">
          <cell r="AC93" t="str">
            <v>SNPPN</v>
          </cell>
          <cell r="AF93">
            <v>1</v>
          </cell>
          <cell r="AG93">
            <v>1.7737691424026304E-2</v>
          </cell>
          <cell r="AH93">
            <v>0.26854972523867682</v>
          </cell>
          <cell r="AI93">
            <v>8.4660950062950643E-2</v>
          </cell>
          <cell r="AJ93">
            <v>0</v>
          </cell>
          <cell r="AK93">
            <v>0.12195517768545097</v>
          </cell>
          <cell r="AL93">
            <v>0.42643948459130382</v>
          </cell>
          <cell r="AM93">
            <v>5.744703293556374E-2</v>
          </cell>
          <cell r="AN93">
            <v>1.9672178566932711E-2</v>
          </cell>
          <cell r="AO93">
            <v>3.5377594950950558E-3</v>
          </cell>
        </row>
        <row r="94">
          <cell r="AC94" t="str">
            <v>SNPPO</v>
          </cell>
          <cell r="AF94">
            <v>1</v>
          </cell>
          <cell r="AG94">
            <v>1.7688878084298393E-2</v>
          </cell>
          <cell r="AH94">
            <v>0.26612031531612518</v>
          </cell>
          <cell r="AI94">
            <v>8.430008175053047E-2</v>
          </cell>
          <cell r="AJ94">
            <v>0</v>
          </cell>
          <cell r="AK94">
            <v>0.12155758162482118</v>
          </cell>
          <cell r="AL94">
            <v>0.42921624259987839</v>
          </cell>
          <cell r="AM94">
            <v>5.8042160218599703E-2</v>
          </cell>
          <cell r="AN94">
            <v>1.9499077103495022E-2</v>
          </cell>
          <cell r="AO94">
            <v>3.5756633022517356E-3</v>
          </cell>
        </row>
        <row r="95">
          <cell r="AC95" t="str">
            <v>SNPG</v>
          </cell>
          <cell r="AF95">
            <v>1</v>
          </cell>
          <cell r="AG95">
            <v>2.2900407415273643E-2</v>
          </cell>
          <cell r="AH95">
            <v>0.30168064694851798</v>
          </cell>
          <cell r="AI95">
            <v>8.5305707754576243E-2</v>
          </cell>
          <cell r="AJ95">
            <v>0</v>
          </cell>
          <cell r="AK95">
            <v>0.10285888804938245</v>
          </cell>
          <cell r="AL95">
            <v>0.40569808443863004</v>
          </cell>
          <cell r="AM95">
            <v>5.881477899931449E-2</v>
          </cell>
          <cell r="AN95">
            <v>2.1489361153445054E-2</v>
          </cell>
          <cell r="AO95">
            <v>1.2521252408601207E-3</v>
          </cell>
        </row>
        <row r="96">
          <cell r="AC96" t="str">
            <v>SNPI</v>
          </cell>
          <cell r="AF96">
            <v>1</v>
          </cell>
          <cell r="AG96">
            <v>2.271811971621162E-2</v>
          </cell>
          <cell r="AH96">
            <v>0.28307795456126811</v>
          </cell>
          <cell r="AI96">
            <v>8.2256379630732054E-2</v>
          </cell>
          <cell r="AJ96">
            <v>0</v>
          </cell>
          <cell r="AK96">
            <v>0.1093037337215385</v>
          </cell>
          <cell r="AL96">
            <v>0.42565934576347392</v>
          </cell>
          <cell r="AM96">
            <v>5.6717547230119188E-2</v>
          </cell>
          <cell r="AN96">
            <v>1.7765309303245873E-2</v>
          </cell>
          <cell r="AO96">
            <v>2.5016100734107636E-3</v>
          </cell>
        </row>
        <row r="97">
          <cell r="AC97" t="str">
            <v>TROJP</v>
          </cell>
          <cell r="AF97">
            <v>1</v>
          </cell>
          <cell r="AG97">
            <v>1.7631157072049927E-2</v>
          </cell>
          <cell r="AH97">
            <v>0.26750044330860895</v>
          </cell>
          <cell r="AI97">
            <v>8.4223404835111662E-2</v>
          </cell>
          <cell r="AJ97">
            <v>0</v>
          </cell>
          <cell r="AK97">
            <v>0.12386028991987824</v>
          </cell>
          <cell r="AL97">
            <v>0.42482495220822042</v>
          </cell>
          <cell r="AM97">
            <v>5.8460295575819159E-2</v>
          </cell>
          <cell r="AN97">
            <v>1.9974912756470481E-2</v>
          </cell>
          <cell r="AO97">
            <v>3.5245443238412682E-3</v>
          </cell>
        </row>
        <row r="98">
          <cell r="AC98" t="str">
            <v>TROJD</v>
          </cell>
          <cell r="AF98">
            <v>1</v>
          </cell>
          <cell r="AG98">
            <v>1.7612340952425479E-2</v>
          </cell>
          <cell r="AH98">
            <v>0.2673151189137104</v>
          </cell>
          <cell r="AI98">
            <v>8.4146125505060898E-2</v>
          </cell>
          <cell r="AJ98">
            <v>0</v>
          </cell>
          <cell r="AK98">
            <v>0.12419677124290664</v>
          </cell>
          <cell r="AL98">
            <v>0.42453979315957496</v>
          </cell>
          <cell r="AM98">
            <v>5.8639258236184891E-2</v>
          </cell>
          <cell r="AN98">
            <v>2.0028381732618349E-2</v>
          </cell>
          <cell r="AO98">
            <v>3.5222102575184736E-3</v>
          </cell>
        </row>
        <row r="99">
          <cell r="AC99" t="str">
            <v>IBT</v>
          </cell>
          <cell r="AF99">
            <v>0</v>
          </cell>
          <cell r="AG99">
            <v>2.0552236968517108E-2</v>
          </cell>
          <cell r="AH99">
            <v>0.37560082920717308</v>
          </cell>
          <cell r="AI99">
            <v>6.41166626285158E-2</v>
          </cell>
          <cell r="AJ99">
            <v>0</v>
          </cell>
          <cell r="AK99">
            <v>0.10996722857273628</v>
          </cell>
          <cell r="AL99">
            <v>0.31855164101862987</v>
          </cell>
          <cell r="AM99">
            <v>5.8888553370350795E-2</v>
          </cell>
          <cell r="AN99">
            <v>2.585889090456843E-3</v>
          </cell>
          <cell r="AO99">
            <v>-5.4488675882206547E-4</v>
          </cell>
          <cell r="AP99">
            <v>5.0367898263004987E-2</v>
          </cell>
          <cell r="AQ99">
            <v>-8.605236056368619E-5</v>
          </cell>
        </row>
        <row r="100">
          <cell r="AC100" t="str">
            <v>DITEXP</v>
          </cell>
          <cell r="AF100">
            <v>0.99999999999999989</v>
          </cell>
          <cell r="AG100">
            <v>3.0433000000000002E-2</v>
          </cell>
          <cell r="AH100">
            <v>0.34444000000000002</v>
          </cell>
          <cell r="AI100">
            <v>9.2978000000000005E-2</v>
          </cell>
          <cell r="AJ100">
            <v>0</v>
          </cell>
          <cell r="AK100">
            <v>0.12206400000000001</v>
          </cell>
          <cell r="AL100">
            <v>0.33034400000000003</v>
          </cell>
          <cell r="AM100">
            <v>5.4635999999999997E-2</v>
          </cell>
          <cell r="AN100">
            <v>1.3079E-2</v>
          </cell>
          <cell r="AO100">
            <v>2.418E-3</v>
          </cell>
          <cell r="AP100">
            <v>-5.3999999999999998E-5</v>
          </cell>
          <cell r="AQ100">
            <v>9.6620000000000004E-3</v>
          </cell>
        </row>
        <row r="101">
          <cell r="AC101" t="str">
            <v>DITBAL</v>
          </cell>
          <cell r="AF101">
            <v>0.99999999999999989</v>
          </cell>
          <cell r="AG101">
            <v>2.3895E-2</v>
          </cell>
          <cell r="AH101">
            <v>0.26166</v>
          </cell>
          <cell r="AI101">
            <v>6.6890000000000005E-2</v>
          </cell>
          <cell r="AJ101">
            <v>0</v>
          </cell>
          <cell r="AK101">
            <v>8.9915999999999996E-2</v>
          </cell>
          <cell r="AL101">
            <v>0.46648000000000001</v>
          </cell>
          <cell r="AM101">
            <v>6.7479999999999998E-2</v>
          </cell>
          <cell r="AN101">
            <v>2.2651000000000001E-2</v>
          </cell>
          <cell r="AO101">
            <v>2.1299999999999999E-3</v>
          </cell>
          <cell r="AP101">
            <v>4.6999999999999997E-5</v>
          </cell>
          <cell r="AQ101">
            <v>-1.1490000000000001E-3</v>
          </cell>
        </row>
        <row r="102">
          <cell r="AC102" t="str">
            <v>TAXDEPR</v>
          </cell>
          <cell r="AF102">
            <v>0.99999999999999978</v>
          </cell>
          <cell r="AG102">
            <v>2.5025977371689087E-2</v>
          </cell>
          <cell r="AH102">
            <v>0.29485897633717845</v>
          </cell>
          <cell r="AI102">
            <v>8.4171215103580929E-2</v>
          </cell>
          <cell r="AJ102">
            <v>0</v>
          </cell>
          <cell r="AK102">
            <v>0.10879834200083925</v>
          </cell>
          <cell r="AL102">
            <v>0.41146479342767778</v>
          </cell>
          <cell r="AM102">
            <v>5.4666694688741739E-2</v>
          </cell>
          <cell r="AN102">
            <v>1.8782263123105544E-2</v>
          </cell>
          <cell r="AO102">
            <v>2.2317379471871335E-3</v>
          </cell>
          <cell r="AP102">
            <v>0</v>
          </cell>
          <cell r="AQ102">
            <v>0</v>
          </cell>
        </row>
        <row r="103">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AC106" t="str">
            <v>SCHMDEXP</v>
          </cell>
          <cell r="AF106">
            <v>0.99999999999999978</v>
          </cell>
          <cell r="AG106">
            <v>2.5025977371689087E-2</v>
          </cell>
          <cell r="AH106">
            <v>0.29485897633717845</v>
          </cell>
          <cell r="AI106">
            <v>8.4171215103580929E-2</v>
          </cell>
          <cell r="AJ106">
            <v>0</v>
          </cell>
          <cell r="AK106">
            <v>0.10879834200083925</v>
          </cell>
          <cell r="AL106">
            <v>0.41146479342767778</v>
          </cell>
          <cell r="AM106">
            <v>5.4666694688741739E-2</v>
          </cell>
          <cell r="AN106">
            <v>1.8782263123105544E-2</v>
          </cell>
          <cell r="AO106">
            <v>2.2317379471871335E-3</v>
          </cell>
          <cell r="AP106">
            <v>0</v>
          </cell>
          <cell r="AQ106">
            <v>0</v>
          </cell>
        </row>
        <row r="107">
          <cell r="AC107" t="str">
            <v>SCHMAEXP</v>
          </cell>
          <cell r="AF107">
            <v>1.0000000000000002</v>
          </cell>
          <cell r="AG107">
            <v>2.4166882773027625E-2</v>
          </cell>
          <cell r="AH107">
            <v>0.28050867872429686</v>
          </cell>
          <cell r="AI107">
            <v>7.7063611268313029E-2</v>
          </cell>
          <cell r="AJ107">
            <v>0</v>
          </cell>
          <cell r="AK107">
            <v>0.10609378646620649</v>
          </cell>
          <cell r="AL107">
            <v>0.41773026365949856</v>
          </cell>
          <cell r="AM107">
            <v>5.4440619498505649E-2</v>
          </cell>
          <cell r="AN107">
            <v>1.8203597061352148E-2</v>
          </cell>
          <cell r="AO107">
            <v>2.0636704785363816E-3</v>
          </cell>
          <cell r="AP107">
            <v>1.9728890070263367E-2</v>
          </cell>
          <cell r="AQ107">
            <v>0</v>
          </cell>
        </row>
        <row r="108">
          <cell r="AC108" t="str">
            <v>SGCT</v>
          </cell>
          <cell r="AF108">
            <v>1</v>
          </cell>
          <cell r="AG108">
            <v>1.7800665898828897E-2</v>
          </cell>
          <cell r="AH108">
            <v>0.26950316261116258</v>
          </cell>
          <cell r="AI108">
            <v>8.4961523499428482E-2</v>
          </cell>
          <cell r="AJ108">
            <v>0</v>
          </cell>
          <cell r="AK108">
            <v>0.12238815755191744</v>
          </cell>
          <cell r="AL108">
            <v>0.42795348108246228</v>
          </cell>
          <cell r="AM108">
            <v>5.7650988266705901E-2</v>
          </cell>
          <cell r="AN108">
            <v>1.9742021089494442E-2</v>
          </cell>
        </row>
      </sheetData>
      <sheetData sheetId="8"/>
      <sheetData sheetId="9"/>
      <sheetData sheetId="10"/>
      <sheetData sheetId="11">
        <row r="2">
          <cell r="AB2">
            <v>3</v>
          </cell>
        </row>
      </sheetData>
      <sheetData sheetId="12">
        <row r="3">
          <cell r="A3" t="str">
            <v>1011390OR</v>
          </cell>
          <cell r="B3" t="str">
            <v>1011390</v>
          </cell>
          <cell r="D3">
            <v>5923789.2300000004</v>
          </cell>
          <cell r="F3" t="str">
            <v>1011390OR</v>
          </cell>
          <cell r="G3" t="str">
            <v>1011390</v>
          </cell>
          <cell r="I3">
            <v>5923789.2300000004</v>
          </cell>
        </row>
        <row r="4">
          <cell r="A4" t="str">
            <v>1011390SO</v>
          </cell>
          <cell r="B4" t="str">
            <v>1011390</v>
          </cell>
          <cell r="D4">
            <v>16984736.050000001</v>
          </cell>
          <cell r="F4" t="str">
            <v>1011390SO</v>
          </cell>
          <cell r="G4" t="str">
            <v>1011390</v>
          </cell>
          <cell r="I4">
            <v>16984736.050000001</v>
          </cell>
        </row>
        <row r="5">
          <cell r="A5" t="str">
            <v>1011390WYP</v>
          </cell>
          <cell r="B5" t="str">
            <v>1011390</v>
          </cell>
          <cell r="D5">
            <v>1387755.33</v>
          </cell>
          <cell r="F5" t="str">
            <v>1011390WYP</v>
          </cell>
          <cell r="G5" t="str">
            <v>1011390</v>
          </cell>
          <cell r="I5">
            <v>1387755.33</v>
          </cell>
        </row>
        <row r="6">
          <cell r="A6" t="str">
            <v>105OR</v>
          </cell>
          <cell r="B6" t="str">
            <v>105</v>
          </cell>
          <cell r="D6">
            <v>0</v>
          </cell>
          <cell r="F6" t="str">
            <v>105OR</v>
          </cell>
          <cell r="G6" t="str">
            <v>105</v>
          </cell>
          <cell r="I6">
            <v>0</v>
          </cell>
        </row>
        <row r="7">
          <cell r="A7" t="str">
            <v>105SE</v>
          </cell>
          <cell r="B7" t="str">
            <v>105</v>
          </cell>
          <cell r="D7">
            <v>953013.91</v>
          </cell>
          <cell r="F7" t="str">
            <v>105SE</v>
          </cell>
          <cell r="G7" t="str">
            <v>105</v>
          </cell>
          <cell r="I7">
            <v>953013.91</v>
          </cell>
        </row>
        <row r="8">
          <cell r="A8" t="str">
            <v>105SNPT</v>
          </cell>
          <cell r="B8" t="str">
            <v>105</v>
          </cell>
          <cell r="D8">
            <v>119475.33</v>
          </cell>
          <cell r="F8" t="str">
            <v>105SNPT</v>
          </cell>
          <cell r="G8" t="str">
            <v>105</v>
          </cell>
          <cell r="I8">
            <v>119475.33</v>
          </cell>
        </row>
        <row r="9">
          <cell r="A9" t="str">
            <v>105UT</v>
          </cell>
          <cell r="B9" t="str">
            <v>105</v>
          </cell>
          <cell r="D9">
            <v>273611.98</v>
          </cell>
          <cell r="F9" t="str">
            <v>105UT</v>
          </cell>
          <cell r="G9" t="str">
            <v>105</v>
          </cell>
          <cell r="I9">
            <v>273611.98</v>
          </cell>
        </row>
        <row r="10">
          <cell r="A10" t="str">
            <v>105WYP</v>
          </cell>
          <cell r="B10" t="str">
            <v>105</v>
          </cell>
          <cell r="D10">
            <v>0</v>
          </cell>
          <cell r="F10" t="str">
            <v>105WYP</v>
          </cell>
          <cell r="G10" t="str">
            <v>105</v>
          </cell>
          <cell r="I10">
            <v>0</v>
          </cell>
        </row>
        <row r="11">
          <cell r="A11" t="str">
            <v>108360CA</v>
          </cell>
          <cell r="B11" t="str">
            <v>108360</v>
          </cell>
          <cell r="D11">
            <v>-394882.66</v>
          </cell>
          <cell r="F11" t="str">
            <v>108360CA</v>
          </cell>
          <cell r="G11" t="str">
            <v>108360</v>
          </cell>
          <cell r="I11">
            <v>-394882.66</v>
          </cell>
        </row>
        <row r="12">
          <cell r="A12" t="str">
            <v>108360IDU</v>
          </cell>
          <cell r="B12" t="str">
            <v>108360</v>
          </cell>
          <cell r="D12">
            <v>-178475.2</v>
          </cell>
          <cell r="F12" t="str">
            <v>108360IDU</v>
          </cell>
          <cell r="G12" t="str">
            <v>108360</v>
          </cell>
          <cell r="I12">
            <v>-178475.2</v>
          </cell>
        </row>
        <row r="13">
          <cell r="A13" t="str">
            <v>108360OR</v>
          </cell>
          <cell r="B13" t="str">
            <v>108360</v>
          </cell>
          <cell r="D13">
            <v>-1463244.22</v>
          </cell>
          <cell r="F13" t="str">
            <v>108360OR</v>
          </cell>
          <cell r="G13" t="str">
            <v>108360</v>
          </cell>
          <cell r="I13">
            <v>-1463244.22</v>
          </cell>
        </row>
        <row r="14">
          <cell r="A14" t="str">
            <v>108360UT</v>
          </cell>
          <cell r="B14" t="str">
            <v>108360</v>
          </cell>
          <cell r="D14">
            <v>-1131314.06</v>
          </cell>
          <cell r="F14" t="str">
            <v>108360UT</v>
          </cell>
          <cell r="G14" t="str">
            <v>108360</v>
          </cell>
          <cell r="I14">
            <v>-1131314.06</v>
          </cell>
        </row>
        <row r="15">
          <cell r="A15" t="str">
            <v>108360WA</v>
          </cell>
          <cell r="B15" t="str">
            <v>108360</v>
          </cell>
          <cell r="D15">
            <v>-170723.35</v>
          </cell>
          <cell r="F15" t="str">
            <v>108360WA</v>
          </cell>
          <cell r="G15" t="str">
            <v>108360</v>
          </cell>
          <cell r="I15">
            <v>-170723.35</v>
          </cell>
        </row>
        <row r="16">
          <cell r="A16" t="str">
            <v>108360WYP</v>
          </cell>
          <cell r="B16" t="str">
            <v>108360</v>
          </cell>
          <cell r="D16">
            <v>-1062831.21</v>
          </cell>
          <cell r="F16" t="str">
            <v>108360WYP</v>
          </cell>
          <cell r="G16" t="str">
            <v>108360</v>
          </cell>
          <cell r="I16">
            <v>-1062831.21</v>
          </cell>
        </row>
        <row r="17">
          <cell r="A17" t="str">
            <v>108360WYU</v>
          </cell>
          <cell r="B17" t="str">
            <v>108360</v>
          </cell>
          <cell r="D17">
            <v>-259086.4</v>
          </cell>
          <cell r="F17" t="str">
            <v>108360WYU</v>
          </cell>
          <cell r="G17" t="str">
            <v>108360</v>
          </cell>
          <cell r="I17">
            <v>-259086.4</v>
          </cell>
        </row>
        <row r="18">
          <cell r="A18" t="str">
            <v>108361CA</v>
          </cell>
          <cell r="B18" t="str">
            <v>108361</v>
          </cell>
          <cell r="D18">
            <v>-519362.89</v>
          </cell>
          <cell r="F18" t="str">
            <v>108361CA</v>
          </cell>
          <cell r="G18" t="str">
            <v>108361</v>
          </cell>
          <cell r="I18">
            <v>-519362.89</v>
          </cell>
        </row>
        <row r="19">
          <cell r="A19" t="str">
            <v>108361IDU</v>
          </cell>
          <cell r="B19" t="str">
            <v>108361</v>
          </cell>
          <cell r="D19">
            <v>-518086.47</v>
          </cell>
          <cell r="F19" t="str">
            <v>108361IDU</v>
          </cell>
          <cell r="G19" t="str">
            <v>108361</v>
          </cell>
          <cell r="I19">
            <v>-518086.47</v>
          </cell>
        </row>
        <row r="20">
          <cell r="A20" t="str">
            <v>108361OR</v>
          </cell>
          <cell r="B20" t="str">
            <v>108361</v>
          </cell>
          <cell r="D20">
            <v>-3464683.86</v>
          </cell>
          <cell r="F20" t="str">
            <v>108361OR</v>
          </cell>
          <cell r="G20" t="str">
            <v>108361</v>
          </cell>
          <cell r="I20">
            <v>-3464683.86</v>
          </cell>
        </row>
        <row r="21">
          <cell r="A21" t="str">
            <v>108361UT</v>
          </cell>
          <cell r="B21" t="str">
            <v>108361</v>
          </cell>
          <cell r="D21">
            <v>-5858478.2299999977</v>
          </cell>
          <cell r="F21" t="str">
            <v>108361UT</v>
          </cell>
          <cell r="G21" t="str">
            <v>108361</v>
          </cell>
          <cell r="I21">
            <v>-5858478.2299999977</v>
          </cell>
        </row>
        <row r="22">
          <cell r="A22" t="str">
            <v>108361WA</v>
          </cell>
          <cell r="B22" t="str">
            <v>108361</v>
          </cell>
          <cell r="D22">
            <v>-489640.19</v>
          </cell>
          <cell r="F22" t="str">
            <v>108361WA</v>
          </cell>
          <cell r="G22" t="str">
            <v>108361</v>
          </cell>
          <cell r="I22">
            <v>-489640.19</v>
          </cell>
        </row>
        <row r="23">
          <cell r="A23" t="str">
            <v>108361WYP</v>
          </cell>
          <cell r="B23" t="str">
            <v>108361</v>
          </cell>
          <cell r="D23">
            <v>-2218300.59</v>
          </cell>
          <cell r="F23" t="str">
            <v>108361WYP</v>
          </cell>
          <cell r="G23" t="str">
            <v>108361</v>
          </cell>
          <cell r="I23">
            <v>-2218300.59</v>
          </cell>
        </row>
        <row r="24">
          <cell r="A24" t="str">
            <v>108361WYU</v>
          </cell>
          <cell r="B24" t="str">
            <v>108361</v>
          </cell>
          <cell r="D24">
            <v>-89113.7</v>
          </cell>
          <cell r="F24" t="str">
            <v>108361WYU</v>
          </cell>
          <cell r="G24" t="str">
            <v>108361</v>
          </cell>
          <cell r="I24">
            <v>-89113.7</v>
          </cell>
        </row>
        <row r="25">
          <cell r="A25" t="str">
            <v>108362CA</v>
          </cell>
          <cell r="B25" t="str">
            <v>108362</v>
          </cell>
          <cell r="D25">
            <v>-4583385.76</v>
          </cell>
          <cell r="F25" t="str">
            <v>108362CA</v>
          </cell>
          <cell r="G25" t="str">
            <v>108362</v>
          </cell>
          <cell r="I25">
            <v>-4583385.76</v>
          </cell>
        </row>
        <row r="26">
          <cell r="A26" t="str">
            <v>108362IDU</v>
          </cell>
          <cell r="B26" t="str">
            <v>108362</v>
          </cell>
          <cell r="D26">
            <v>-7334644.0100000035</v>
          </cell>
          <cell r="F26" t="str">
            <v>108362IDU</v>
          </cell>
          <cell r="G26" t="str">
            <v>108362</v>
          </cell>
          <cell r="I26">
            <v>-7334644.0100000035</v>
          </cell>
        </row>
        <row r="27">
          <cell r="A27" t="str">
            <v>108362OR</v>
          </cell>
          <cell r="B27" t="str">
            <v>108362</v>
          </cell>
          <cell r="D27">
            <v>-37655479.080000006</v>
          </cell>
          <cell r="F27" t="str">
            <v>108362OR</v>
          </cell>
          <cell r="G27" t="str">
            <v>108362</v>
          </cell>
          <cell r="I27">
            <v>-37655479.080000006</v>
          </cell>
        </row>
        <row r="28">
          <cell r="A28" t="str">
            <v>108362UT</v>
          </cell>
          <cell r="B28" t="str">
            <v>108362</v>
          </cell>
          <cell r="D28">
            <v>-60068625.359999955</v>
          </cell>
          <cell r="F28" t="str">
            <v>108362UT</v>
          </cell>
          <cell r="G28" t="str">
            <v>108362</v>
          </cell>
          <cell r="I28">
            <v>-60068625.359999955</v>
          </cell>
        </row>
        <row r="29">
          <cell r="A29" t="str">
            <v>108362WA</v>
          </cell>
          <cell r="B29" t="str">
            <v>108362</v>
          </cell>
          <cell r="D29">
            <v>-15627488.18</v>
          </cell>
          <cell r="F29" t="str">
            <v>108362WA</v>
          </cell>
          <cell r="G29" t="str">
            <v>108362</v>
          </cell>
          <cell r="I29">
            <v>-15627488.18</v>
          </cell>
        </row>
        <row r="30">
          <cell r="A30" t="str">
            <v>108362WYP</v>
          </cell>
          <cell r="B30" t="str">
            <v>108362</v>
          </cell>
          <cell r="D30">
            <v>-27123598.259999987</v>
          </cell>
          <cell r="F30" t="str">
            <v>108362WYP</v>
          </cell>
          <cell r="G30" t="str">
            <v>108362</v>
          </cell>
          <cell r="I30">
            <v>-27123598.259999987</v>
          </cell>
        </row>
        <row r="31">
          <cell r="A31" t="str">
            <v>108362WYU</v>
          </cell>
          <cell r="B31" t="str">
            <v>108362</v>
          </cell>
          <cell r="D31">
            <v>-1624110.41</v>
          </cell>
          <cell r="F31" t="str">
            <v>108362WYU</v>
          </cell>
          <cell r="G31" t="str">
            <v>108362</v>
          </cell>
          <cell r="I31">
            <v>-1624110.41</v>
          </cell>
        </row>
        <row r="32">
          <cell r="A32" t="str">
            <v>108364CA</v>
          </cell>
          <cell r="B32" t="str">
            <v>108364</v>
          </cell>
          <cell r="D32">
            <v>-26702837.483780548</v>
          </cell>
          <cell r="F32" t="str">
            <v>108364CA</v>
          </cell>
          <cell r="G32" t="str">
            <v>108364</v>
          </cell>
          <cell r="I32">
            <v>-26702837.483780548</v>
          </cell>
        </row>
        <row r="33">
          <cell r="A33" t="str">
            <v>108364IDU</v>
          </cell>
          <cell r="B33" t="str">
            <v>108364</v>
          </cell>
          <cell r="D33">
            <v>-25563190.221224442</v>
          </cell>
          <cell r="F33" t="str">
            <v>108364IDU</v>
          </cell>
          <cell r="G33" t="str">
            <v>108364</v>
          </cell>
          <cell r="I33">
            <v>-25563190.221224442</v>
          </cell>
        </row>
        <row r="34">
          <cell r="A34" t="str">
            <v>108364OR</v>
          </cell>
          <cell r="B34" t="str">
            <v>108364</v>
          </cell>
          <cell r="D34">
            <v>-202380679.55818895</v>
          </cell>
          <cell r="F34" t="str">
            <v>108364OR</v>
          </cell>
          <cell r="G34" t="str">
            <v>108364</v>
          </cell>
          <cell r="I34">
            <v>-202380679.55818895</v>
          </cell>
        </row>
        <row r="35">
          <cell r="A35" t="str">
            <v>108364UT</v>
          </cell>
          <cell r="B35" t="str">
            <v>108364</v>
          </cell>
          <cell r="D35">
            <v>-133674607.86242774</v>
          </cell>
          <cell r="F35" t="str">
            <v>108364UT</v>
          </cell>
          <cell r="G35" t="str">
            <v>108364</v>
          </cell>
          <cell r="I35">
            <v>-133674607.86242774</v>
          </cell>
        </row>
        <row r="36">
          <cell r="A36" t="str">
            <v>108364WA</v>
          </cell>
          <cell r="B36" t="str">
            <v>108364</v>
          </cell>
          <cell r="D36">
            <v>-59170004.052904651</v>
          </cell>
          <cell r="F36" t="str">
            <v>108364WA</v>
          </cell>
          <cell r="G36" t="str">
            <v>108364</v>
          </cell>
          <cell r="I36">
            <v>-59170004.052904651</v>
          </cell>
        </row>
        <row r="37">
          <cell r="A37" t="str">
            <v>108364WYP</v>
          </cell>
          <cell r="B37" t="str">
            <v>108364</v>
          </cell>
          <cell r="D37">
            <v>-50592554.193829328</v>
          </cell>
          <cell r="F37" t="str">
            <v>108364WYP</v>
          </cell>
          <cell r="G37" t="str">
            <v>108364</v>
          </cell>
          <cell r="I37">
            <v>-50592554.193829328</v>
          </cell>
        </row>
        <row r="38">
          <cell r="A38" t="str">
            <v>108364WYU</v>
          </cell>
          <cell r="B38" t="str">
            <v>108364</v>
          </cell>
          <cell r="D38">
            <v>-7808333.2371723205</v>
          </cell>
          <cell r="F38" t="str">
            <v>108364WYU</v>
          </cell>
          <cell r="G38" t="str">
            <v>108364</v>
          </cell>
          <cell r="I38">
            <v>-7808333.2371723205</v>
          </cell>
        </row>
        <row r="39">
          <cell r="A39" t="str">
            <v>108365CA</v>
          </cell>
          <cell r="B39" t="str">
            <v>108365</v>
          </cell>
          <cell r="D39">
            <v>-11019141.280000001</v>
          </cell>
          <cell r="F39" t="str">
            <v>108365CA</v>
          </cell>
          <cell r="G39" t="str">
            <v>108365</v>
          </cell>
          <cell r="I39">
            <v>-11019141.280000001</v>
          </cell>
        </row>
        <row r="40">
          <cell r="A40" t="str">
            <v>108365IDU</v>
          </cell>
          <cell r="B40" t="str">
            <v>108365</v>
          </cell>
          <cell r="D40">
            <v>-9887144.1899999995</v>
          </cell>
          <cell r="F40" t="str">
            <v>108365IDU</v>
          </cell>
          <cell r="G40" t="str">
            <v>108365</v>
          </cell>
          <cell r="I40">
            <v>-9887144.1899999995</v>
          </cell>
        </row>
        <row r="41">
          <cell r="A41" t="str">
            <v>108365OR</v>
          </cell>
          <cell r="B41" t="str">
            <v>108365</v>
          </cell>
          <cell r="D41">
            <v>-96967415.900000006</v>
          </cell>
          <cell r="F41" t="str">
            <v>108365OR</v>
          </cell>
          <cell r="G41" t="str">
            <v>108365</v>
          </cell>
          <cell r="I41">
            <v>-96967415.900000006</v>
          </cell>
        </row>
        <row r="42">
          <cell r="A42" t="str">
            <v>108365UT</v>
          </cell>
          <cell r="B42" t="str">
            <v>108365</v>
          </cell>
          <cell r="D42">
            <v>-45323673.670000002</v>
          </cell>
          <cell r="F42" t="str">
            <v>108365UT</v>
          </cell>
          <cell r="G42" t="str">
            <v>108365</v>
          </cell>
          <cell r="I42">
            <v>-45323673.670000002</v>
          </cell>
        </row>
        <row r="43">
          <cell r="A43" t="str">
            <v>108365WA</v>
          </cell>
          <cell r="B43" t="str">
            <v>108365</v>
          </cell>
          <cell r="D43">
            <v>-18702715.550000001</v>
          </cell>
          <cell r="F43" t="str">
            <v>108365WA</v>
          </cell>
          <cell r="G43" t="str">
            <v>108365</v>
          </cell>
          <cell r="I43">
            <v>-18702715.550000001</v>
          </cell>
        </row>
        <row r="44">
          <cell r="A44" t="str">
            <v>108365WYP</v>
          </cell>
          <cell r="B44" t="str">
            <v>108365</v>
          </cell>
          <cell r="D44">
            <v>-29424505.57</v>
          </cell>
          <cell r="F44" t="str">
            <v>108365WYP</v>
          </cell>
          <cell r="G44" t="str">
            <v>108365</v>
          </cell>
          <cell r="I44">
            <v>-29424505.57</v>
          </cell>
        </row>
        <row r="45">
          <cell r="A45" t="str">
            <v>108365WYU</v>
          </cell>
          <cell r="B45" t="str">
            <v>108365</v>
          </cell>
          <cell r="D45">
            <v>-2225654.2599999998</v>
          </cell>
          <cell r="F45" t="str">
            <v>108365WYU</v>
          </cell>
          <cell r="G45" t="str">
            <v>108365</v>
          </cell>
          <cell r="I45">
            <v>-2225654.2599999998</v>
          </cell>
        </row>
        <row r="46">
          <cell r="A46" t="str">
            <v>108366CA</v>
          </cell>
          <cell r="B46" t="str">
            <v>108366</v>
          </cell>
          <cell r="D46">
            <v>-2701972.01</v>
          </cell>
          <cell r="F46" t="str">
            <v>108366CA</v>
          </cell>
          <cell r="G46" t="str">
            <v>108366</v>
          </cell>
          <cell r="I46">
            <v>-2701972.01</v>
          </cell>
        </row>
        <row r="47">
          <cell r="A47" t="str">
            <v>108366IDU</v>
          </cell>
          <cell r="B47" t="str">
            <v>108366</v>
          </cell>
          <cell r="D47">
            <v>-3009837.46</v>
          </cell>
          <cell r="F47" t="str">
            <v>108366IDU</v>
          </cell>
          <cell r="G47" t="str">
            <v>108366</v>
          </cell>
          <cell r="I47">
            <v>-3009837.46</v>
          </cell>
        </row>
        <row r="48">
          <cell r="A48" t="str">
            <v>108366OR</v>
          </cell>
          <cell r="B48" t="str">
            <v>108366</v>
          </cell>
          <cell r="D48">
            <v>-31373872.939999994</v>
          </cell>
          <cell r="F48" t="str">
            <v>108366OR</v>
          </cell>
          <cell r="G48" t="str">
            <v>108366</v>
          </cell>
          <cell r="I48">
            <v>-31373872.939999994</v>
          </cell>
        </row>
        <row r="49">
          <cell r="A49" t="str">
            <v>108366UT</v>
          </cell>
          <cell r="B49" t="str">
            <v>108366</v>
          </cell>
          <cell r="D49">
            <v>-51874766.040000014</v>
          </cell>
          <cell r="F49" t="str">
            <v>108366UT</v>
          </cell>
          <cell r="G49" t="str">
            <v>108366</v>
          </cell>
          <cell r="I49">
            <v>-51874766.040000014</v>
          </cell>
        </row>
        <row r="50">
          <cell r="A50" t="str">
            <v>108366WA</v>
          </cell>
          <cell r="B50" t="str">
            <v>108366</v>
          </cell>
          <cell r="D50">
            <v>-3224642.63</v>
          </cell>
          <cell r="F50" t="str">
            <v>108366WA</v>
          </cell>
          <cell r="G50" t="str">
            <v>108366</v>
          </cell>
          <cell r="I50">
            <v>-3224642.63</v>
          </cell>
        </row>
        <row r="51">
          <cell r="A51" t="str">
            <v>108366WYP</v>
          </cell>
          <cell r="B51" t="str">
            <v>108366</v>
          </cell>
          <cell r="D51">
            <v>-3666459.04</v>
          </cell>
          <cell r="F51" t="str">
            <v>108366WYP</v>
          </cell>
          <cell r="G51" t="str">
            <v>108366</v>
          </cell>
          <cell r="I51">
            <v>-3666459.04</v>
          </cell>
        </row>
        <row r="52">
          <cell r="A52" t="str">
            <v>108366WYU</v>
          </cell>
          <cell r="B52" t="str">
            <v>108366</v>
          </cell>
          <cell r="D52">
            <v>-1416509.34</v>
          </cell>
          <cell r="F52" t="str">
            <v>108366WYU</v>
          </cell>
          <cell r="G52" t="str">
            <v>108366</v>
          </cell>
          <cell r="I52">
            <v>-1416509.34</v>
          </cell>
        </row>
        <row r="53">
          <cell r="A53" t="str">
            <v>108367CA</v>
          </cell>
          <cell r="B53" t="str">
            <v>108367</v>
          </cell>
          <cell r="D53">
            <v>-4643839.37</v>
          </cell>
          <cell r="F53" t="str">
            <v>108367CA</v>
          </cell>
          <cell r="G53" t="str">
            <v>108367</v>
          </cell>
          <cell r="I53">
            <v>-4643839.37</v>
          </cell>
        </row>
        <row r="54">
          <cell r="A54" t="str">
            <v>108367IDU</v>
          </cell>
          <cell r="B54" t="str">
            <v>108367</v>
          </cell>
          <cell r="D54">
            <v>-9979373.5199999996</v>
          </cell>
          <cell r="F54" t="str">
            <v>108367IDU</v>
          </cell>
          <cell r="G54" t="str">
            <v>108367</v>
          </cell>
          <cell r="I54">
            <v>-9979373.5199999996</v>
          </cell>
        </row>
        <row r="55">
          <cell r="A55" t="str">
            <v>108367OR</v>
          </cell>
          <cell r="B55" t="str">
            <v>108367</v>
          </cell>
          <cell r="D55">
            <v>-38960008.709999993</v>
          </cell>
          <cell r="F55" t="str">
            <v>108367OR</v>
          </cell>
          <cell r="G55" t="str">
            <v>108367</v>
          </cell>
          <cell r="I55">
            <v>-38960008.709999993</v>
          </cell>
        </row>
        <row r="56">
          <cell r="A56" t="str">
            <v>108367UT</v>
          </cell>
          <cell r="B56" t="str">
            <v>108367</v>
          </cell>
          <cell r="D56">
            <v>-127220854.16</v>
          </cell>
          <cell r="F56" t="str">
            <v>108367UT</v>
          </cell>
          <cell r="G56" t="str">
            <v>108367</v>
          </cell>
          <cell r="I56">
            <v>-127220854.16</v>
          </cell>
        </row>
        <row r="57">
          <cell r="A57" t="str">
            <v>108367WA</v>
          </cell>
          <cell r="B57" t="str">
            <v>108367</v>
          </cell>
          <cell r="D57">
            <v>-4806959.46</v>
          </cell>
          <cell r="F57" t="str">
            <v>108367WA</v>
          </cell>
          <cell r="G57" t="str">
            <v>108367</v>
          </cell>
          <cell r="I57">
            <v>-4806959.46</v>
          </cell>
        </row>
        <row r="58">
          <cell r="A58" t="str">
            <v>108367WYP</v>
          </cell>
          <cell r="B58" t="str">
            <v>108367</v>
          </cell>
          <cell r="D58">
            <v>-9651749.870000001</v>
          </cell>
          <cell r="F58" t="str">
            <v>108367WYP</v>
          </cell>
          <cell r="G58" t="str">
            <v>108367</v>
          </cell>
          <cell r="I58">
            <v>-9651749.870000001</v>
          </cell>
        </row>
        <row r="59">
          <cell r="A59" t="str">
            <v>108367WYU</v>
          </cell>
          <cell r="B59" t="str">
            <v>108367</v>
          </cell>
          <cell r="D59">
            <v>-7659384.9399999995</v>
          </cell>
          <cell r="F59" t="str">
            <v>108367WYU</v>
          </cell>
          <cell r="G59" t="str">
            <v>108367</v>
          </cell>
          <cell r="I59">
            <v>-7659384.9399999995</v>
          </cell>
        </row>
        <row r="60">
          <cell r="A60" t="str">
            <v>108368CA</v>
          </cell>
          <cell r="B60" t="str">
            <v>108368</v>
          </cell>
          <cell r="D60">
            <v>-22513438.640000001</v>
          </cell>
          <cell r="F60" t="str">
            <v>108368CA</v>
          </cell>
          <cell r="G60" t="str">
            <v>108368</v>
          </cell>
          <cell r="I60">
            <v>-22513438.640000001</v>
          </cell>
        </row>
        <row r="61">
          <cell r="A61" t="str">
            <v>108368IDU</v>
          </cell>
          <cell r="B61" t="str">
            <v>108368</v>
          </cell>
          <cell r="D61">
            <v>-26072878.759999998</v>
          </cell>
          <cell r="F61" t="str">
            <v>108368IDU</v>
          </cell>
          <cell r="G61" t="str">
            <v>108368</v>
          </cell>
          <cell r="I61">
            <v>-26072878.759999998</v>
          </cell>
        </row>
        <row r="62">
          <cell r="A62" t="str">
            <v>108368OR</v>
          </cell>
          <cell r="B62" t="str">
            <v>108368</v>
          </cell>
          <cell r="D62">
            <v>-120416926.77</v>
          </cell>
          <cell r="F62" t="str">
            <v>108368OR</v>
          </cell>
          <cell r="G62" t="str">
            <v>108368</v>
          </cell>
          <cell r="I62">
            <v>-120416926.77</v>
          </cell>
        </row>
        <row r="63">
          <cell r="A63" t="str">
            <v>108368UT</v>
          </cell>
          <cell r="B63" t="str">
            <v>108368</v>
          </cell>
          <cell r="D63">
            <v>-100848586.68999998</v>
          </cell>
          <cell r="F63" t="str">
            <v>108368UT</v>
          </cell>
          <cell r="G63" t="str">
            <v>108368</v>
          </cell>
          <cell r="I63">
            <v>-100848586.68999998</v>
          </cell>
        </row>
        <row r="64">
          <cell r="A64" t="str">
            <v>108368WA</v>
          </cell>
          <cell r="B64" t="str">
            <v>108368</v>
          </cell>
          <cell r="D64">
            <v>-26265485.880000003</v>
          </cell>
          <cell r="F64" t="str">
            <v>108368WA</v>
          </cell>
          <cell r="G64" t="str">
            <v>108368</v>
          </cell>
          <cell r="I64">
            <v>-26265485.880000003</v>
          </cell>
        </row>
        <row r="65">
          <cell r="A65" t="str">
            <v>108368WYP</v>
          </cell>
          <cell r="B65" t="str">
            <v>108368</v>
          </cell>
          <cell r="D65">
            <v>-21359836.710000001</v>
          </cell>
          <cell r="F65" t="str">
            <v>108368WYP</v>
          </cell>
          <cell r="G65" t="str">
            <v>108368</v>
          </cell>
          <cell r="I65">
            <v>-21359836.710000001</v>
          </cell>
        </row>
        <row r="66">
          <cell r="A66" t="str">
            <v>108368WYU</v>
          </cell>
          <cell r="B66" t="str">
            <v>108368</v>
          </cell>
          <cell r="D66">
            <v>-4106594.56</v>
          </cell>
          <cell r="F66" t="str">
            <v>108368WYU</v>
          </cell>
          <cell r="G66" t="str">
            <v>108368</v>
          </cell>
          <cell r="I66">
            <v>-4106594.56</v>
          </cell>
        </row>
        <row r="67">
          <cell r="A67" t="str">
            <v>108369CA</v>
          </cell>
          <cell r="B67" t="str">
            <v>108369</v>
          </cell>
          <cell r="D67">
            <v>-4172305.17</v>
          </cell>
          <cell r="F67" t="str">
            <v>108369CA</v>
          </cell>
          <cell r="G67" t="str">
            <v>108369</v>
          </cell>
          <cell r="I67">
            <v>-4172305.17</v>
          </cell>
        </row>
        <row r="68">
          <cell r="A68" t="str">
            <v>108369IDU</v>
          </cell>
          <cell r="B68" t="str">
            <v>108369</v>
          </cell>
          <cell r="D68">
            <v>-9635935.1799999997</v>
          </cell>
          <cell r="F68" t="str">
            <v>108369IDU</v>
          </cell>
          <cell r="G68" t="str">
            <v>108369</v>
          </cell>
          <cell r="I68">
            <v>-9635935.1799999997</v>
          </cell>
        </row>
        <row r="69">
          <cell r="A69" t="str">
            <v>108369OR</v>
          </cell>
          <cell r="B69" t="str">
            <v>108369</v>
          </cell>
          <cell r="D69">
            <v>-42417283.399999999</v>
          </cell>
          <cell r="F69" t="str">
            <v>108369OR</v>
          </cell>
          <cell r="G69" t="str">
            <v>108369</v>
          </cell>
          <cell r="I69">
            <v>-42417283.399999999</v>
          </cell>
        </row>
        <row r="70">
          <cell r="A70" t="str">
            <v>108369UT</v>
          </cell>
          <cell r="B70" t="str">
            <v>108369</v>
          </cell>
          <cell r="D70">
            <v>-49709628.420000002</v>
          </cell>
          <cell r="F70" t="str">
            <v>108369UT</v>
          </cell>
          <cell r="G70" t="str">
            <v>108369</v>
          </cell>
          <cell r="I70">
            <v>-49709628.420000002</v>
          </cell>
        </row>
        <row r="71">
          <cell r="A71" t="str">
            <v>108369WA</v>
          </cell>
          <cell r="B71" t="str">
            <v>108369</v>
          </cell>
          <cell r="D71">
            <v>-9926836.3299999982</v>
          </cell>
          <cell r="F71" t="str">
            <v>108369WA</v>
          </cell>
          <cell r="G71" t="str">
            <v>108369</v>
          </cell>
          <cell r="I71">
            <v>-9926836.3299999982</v>
          </cell>
        </row>
        <row r="72">
          <cell r="A72" t="str">
            <v>108369WYP</v>
          </cell>
          <cell r="B72" t="str">
            <v>108369</v>
          </cell>
          <cell r="D72">
            <v>-7342666.7999999998</v>
          </cell>
          <cell r="F72" t="str">
            <v>108369WYP</v>
          </cell>
          <cell r="G72" t="str">
            <v>108369</v>
          </cell>
          <cell r="I72">
            <v>-7342666.7999999998</v>
          </cell>
        </row>
        <row r="73">
          <cell r="A73" t="str">
            <v>108369WYU</v>
          </cell>
          <cell r="B73" t="str">
            <v>108369</v>
          </cell>
          <cell r="D73">
            <v>-1277127</v>
          </cell>
          <cell r="F73" t="str">
            <v>108369WYU</v>
          </cell>
          <cell r="G73" t="str">
            <v>108369</v>
          </cell>
          <cell r="I73">
            <v>-1277127</v>
          </cell>
        </row>
        <row r="74">
          <cell r="A74" t="str">
            <v>108370CA</v>
          </cell>
          <cell r="B74" t="str">
            <v>108370</v>
          </cell>
          <cell r="D74">
            <v>-1553766.08</v>
          </cell>
          <cell r="F74" t="str">
            <v>108370CA</v>
          </cell>
          <cell r="G74" t="str">
            <v>108370</v>
          </cell>
          <cell r="I74">
            <v>-1553766.08</v>
          </cell>
        </row>
        <row r="75">
          <cell r="A75" t="str">
            <v>108370IDU</v>
          </cell>
          <cell r="B75" t="str">
            <v>108370</v>
          </cell>
          <cell r="D75">
            <v>-5546284.2700000005</v>
          </cell>
          <cell r="F75" t="str">
            <v>108370IDU</v>
          </cell>
          <cell r="G75" t="str">
            <v>108370</v>
          </cell>
          <cell r="I75">
            <v>-5546284.2700000005</v>
          </cell>
        </row>
        <row r="76">
          <cell r="A76" t="str">
            <v>108370OR</v>
          </cell>
          <cell r="B76" t="str">
            <v>108370</v>
          </cell>
          <cell r="D76">
            <v>-27025544.830000002</v>
          </cell>
          <cell r="F76" t="str">
            <v>108370OR</v>
          </cell>
          <cell r="G76" t="str">
            <v>108370</v>
          </cell>
          <cell r="I76">
            <v>-27025544.830000002</v>
          </cell>
        </row>
        <row r="77">
          <cell r="A77" t="str">
            <v>108370UT</v>
          </cell>
          <cell r="B77" t="str">
            <v>108370</v>
          </cell>
          <cell r="D77">
            <v>-39709481.030000001</v>
          </cell>
          <cell r="F77" t="str">
            <v>108370UT</v>
          </cell>
          <cell r="G77" t="str">
            <v>108370</v>
          </cell>
          <cell r="I77">
            <v>-39709481.030000001</v>
          </cell>
        </row>
        <row r="78">
          <cell r="A78" t="str">
            <v>108370WA</v>
          </cell>
          <cell r="B78" t="str">
            <v>108370</v>
          </cell>
          <cell r="D78">
            <v>-6419196.54</v>
          </cell>
          <cell r="F78" t="str">
            <v>108370WA</v>
          </cell>
          <cell r="G78" t="str">
            <v>108370</v>
          </cell>
          <cell r="I78">
            <v>-6419196.54</v>
          </cell>
        </row>
        <row r="79">
          <cell r="A79" t="str">
            <v>108370WYP</v>
          </cell>
          <cell r="B79" t="str">
            <v>108370</v>
          </cell>
          <cell r="D79">
            <v>-5448914.3700000001</v>
          </cell>
          <cell r="F79" t="str">
            <v>108370WYP</v>
          </cell>
          <cell r="G79" t="str">
            <v>108370</v>
          </cell>
          <cell r="I79">
            <v>-5448914.3700000001</v>
          </cell>
        </row>
        <row r="80">
          <cell r="A80" t="str">
            <v>108370WYU</v>
          </cell>
          <cell r="B80" t="str">
            <v>108370</v>
          </cell>
          <cell r="D80">
            <v>-1392566.55</v>
          </cell>
          <cell r="F80" t="str">
            <v>108370WYU</v>
          </cell>
          <cell r="G80" t="str">
            <v>108370</v>
          </cell>
          <cell r="I80">
            <v>-1392566.55</v>
          </cell>
        </row>
        <row r="81">
          <cell r="A81" t="str">
            <v>108371CA</v>
          </cell>
          <cell r="B81" t="str">
            <v>108371</v>
          </cell>
          <cell r="D81">
            <v>-89359.65</v>
          </cell>
          <cell r="F81" t="str">
            <v>108371CA</v>
          </cell>
          <cell r="G81" t="str">
            <v>108371</v>
          </cell>
          <cell r="I81">
            <v>-89359.65</v>
          </cell>
        </row>
        <row r="82">
          <cell r="A82" t="str">
            <v>108371IDU</v>
          </cell>
          <cell r="B82" t="str">
            <v>108371</v>
          </cell>
          <cell r="D82">
            <v>-138927.67000000001</v>
          </cell>
          <cell r="F82" t="str">
            <v>108371IDU</v>
          </cell>
          <cell r="G82" t="str">
            <v>108371</v>
          </cell>
          <cell r="I82">
            <v>-138927.67000000001</v>
          </cell>
        </row>
        <row r="83">
          <cell r="A83" t="str">
            <v>108371OR</v>
          </cell>
          <cell r="B83" t="str">
            <v>108371</v>
          </cell>
          <cell r="D83">
            <v>-1473122.97</v>
          </cell>
          <cell r="F83" t="str">
            <v>108371OR</v>
          </cell>
          <cell r="G83" t="str">
            <v>108371</v>
          </cell>
          <cell r="I83">
            <v>-1473122.97</v>
          </cell>
        </row>
        <row r="84">
          <cell r="A84" t="str">
            <v>108371UT</v>
          </cell>
          <cell r="B84" t="str">
            <v>108371</v>
          </cell>
          <cell r="D84">
            <v>-3368243.15</v>
          </cell>
          <cell r="F84" t="str">
            <v>108371UT</v>
          </cell>
          <cell r="G84" t="str">
            <v>108371</v>
          </cell>
          <cell r="I84">
            <v>-3368243.15</v>
          </cell>
        </row>
        <row r="85">
          <cell r="A85" t="str">
            <v>108371WA</v>
          </cell>
          <cell r="B85" t="str">
            <v>108371</v>
          </cell>
          <cell r="D85">
            <v>-297573.69</v>
          </cell>
          <cell r="F85" t="str">
            <v>108371WA</v>
          </cell>
          <cell r="G85" t="str">
            <v>108371</v>
          </cell>
          <cell r="I85">
            <v>-297573.69</v>
          </cell>
        </row>
        <row r="86">
          <cell r="A86" t="str">
            <v>108371WYP</v>
          </cell>
          <cell r="B86" t="str">
            <v>108371</v>
          </cell>
          <cell r="D86">
            <v>-419427.51</v>
          </cell>
          <cell r="F86" t="str">
            <v>108371WYP</v>
          </cell>
          <cell r="G86" t="str">
            <v>108371</v>
          </cell>
          <cell r="I86">
            <v>-419427.51</v>
          </cell>
        </row>
        <row r="87">
          <cell r="A87" t="str">
            <v>108371WYU</v>
          </cell>
          <cell r="B87" t="str">
            <v>108371</v>
          </cell>
          <cell r="D87">
            <v>-64521.19</v>
          </cell>
          <cell r="F87" t="str">
            <v>108371WYU</v>
          </cell>
          <cell r="G87" t="str">
            <v>108371</v>
          </cell>
          <cell r="I87">
            <v>-64521.19</v>
          </cell>
        </row>
        <row r="88">
          <cell r="A88" t="str">
            <v>108372IDU</v>
          </cell>
          <cell r="B88" t="str">
            <v>108372</v>
          </cell>
          <cell r="D88">
            <v>-5054.76</v>
          </cell>
          <cell r="F88" t="str">
            <v>108372IDU</v>
          </cell>
          <cell r="G88" t="str">
            <v>108372</v>
          </cell>
          <cell r="I88">
            <v>-5054.76</v>
          </cell>
        </row>
        <row r="89">
          <cell r="A89" t="str">
            <v>108372UT</v>
          </cell>
          <cell r="B89" t="str">
            <v>108372</v>
          </cell>
          <cell r="D89">
            <v>-39116.75</v>
          </cell>
          <cell r="F89" t="str">
            <v>108372UT</v>
          </cell>
          <cell r="G89" t="str">
            <v>108372</v>
          </cell>
          <cell r="I89">
            <v>-39116.75</v>
          </cell>
        </row>
        <row r="90">
          <cell r="A90" t="str">
            <v>108373CA</v>
          </cell>
          <cell r="B90" t="str">
            <v>108373</v>
          </cell>
          <cell r="D90">
            <v>-440103.98</v>
          </cell>
          <cell r="F90" t="str">
            <v>108373CA</v>
          </cell>
          <cell r="G90" t="str">
            <v>108373</v>
          </cell>
          <cell r="I90">
            <v>-440103.98</v>
          </cell>
        </row>
        <row r="91">
          <cell r="A91" t="str">
            <v>108373IDU</v>
          </cell>
          <cell r="B91" t="str">
            <v>108373</v>
          </cell>
          <cell r="D91">
            <v>-256036.33</v>
          </cell>
          <cell r="F91" t="str">
            <v>108373IDU</v>
          </cell>
          <cell r="G91" t="str">
            <v>108373</v>
          </cell>
          <cell r="I91">
            <v>-256036.33</v>
          </cell>
        </row>
        <row r="92">
          <cell r="A92" t="str">
            <v>108373OR</v>
          </cell>
          <cell r="B92" t="str">
            <v>108373</v>
          </cell>
          <cell r="D92">
            <v>-6147365.3600000013</v>
          </cell>
          <cell r="F92" t="str">
            <v>108373OR</v>
          </cell>
          <cell r="G92" t="str">
            <v>108373</v>
          </cell>
          <cell r="I92">
            <v>-6147365.3600000013</v>
          </cell>
        </row>
        <row r="93">
          <cell r="A93" t="str">
            <v>108373UT</v>
          </cell>
          <cell r="B93" t="str">
            <v>108373</v>
          </cell>
          <cell r="D93">
            <v>-8796621.0199999977</v>
          </cell>
          <cell r="F93" t="str">
            <v>108373UT</v>
          </cell>
          <cell r="G93" t="str">
            <v>108373</v>
          </cell>
          <cell r="I93">
            <v>-8796621.0199999977</v>
          </cell>
        </row>
        <row r="94">
          <cell r="A94" t="str">
            <v>108373WA</v>
          </cell>
          <cell r="B94" t="str">
            <v>108373</v>
          </cell>
          <cell r="D94">
            <v>-1501375.69</v>
          </cell>
          <cell r="F94" t="str">
            <v>108373WA</v>
          </cell>
          <cell r="G94" t="str">
            <v>108373</v>
          </cell>
          <cell r="I94">
            <v>-1501375.69</v>
          </cell>
        </row>
        <row r="95">
          <cell r="A95" t="str">
            <v>108373WYP</v>
          </cell>
          <cell r="B95" t="str">
            <v>108373</v>
          </cell>
          <cell r="D95">
            <v>-1212294.45</v>
          </cell>
          <cell r="F95" t="str">
            <v>108373WYP</v>
          </cell>
          <cell r="G95" t="str">
            <v>108373</v>
          </cell>
          <cell r="I95">
            <v>-1212294.45</v>
          </cell>
        </row>
        <row r="96">
          <cell r="A96" t="str">
            <v>108373WYU</v>
          </cell>
          <cell r="B96" t="str">
            <v>108373</v>
          </cell>
          <cell r="D96">
            <v>-473987.9</v>
          </cell>
          <cell r="F96" t="str">
            <v>108373WYU</v>
          </cell>
          <cell r="G96" t="str">
            <v>108373</v>
          </cell>
          <cell r="I96">
            <v>-473987.9</v>
          </cell>
        </row>
        <row r="97">
          <cell r="A97" t="str">
            <v>108DPUT</v>
          </cell>
          <cell r="B97" t="str">
            <v>108DP</v>
          </cell>
          <cell r="D97">
            <v>0</v>
          </cell>
          <cell r="F97" t="str">
            <v>108DPUT</v>
          </cell>
          <cell r="G97" t="str">
            <v>108DP</v>
          </cell>
          <cell r="I97">
            <v>0</v>
          </cell>
        </row>
        <row r="98">
          <cell r="A98" t="str">
            <v>108GPCA</v>
          </cell>
          <cell r="B98" t="str">
            <v>108GP</v>
          </cell>
          <cell r="D98">
            <v>-4113131.7616412155</v>
          </cell>
          <cell r="F98" t="str">
            <v>108GPCA</v>
          </cell>
          <cell r="G98" t="str">
            <v>108GP</v>
          </cell>
          <cell r="I98">
            <v>-4113131.7616412155</v>
          </cell>
        </row>
        <row r="99">
          <cell r="A99" t="str">
            <v>108GPCN</v>
          </cell>
          <cell r="B99" t="str">
            <v>108GP</v>
          </cell>
          <cell r="D99">
            <v>-5881586.3086460549</v>
          </cell>
          <cell r="F99" t="str">
            <v>108GPCN</v>
          </cell>
          <cell r="G99" t="str">
            <v>108GP</v>
          </cell>
          <cell r="I99">
            <v>-5881586.3086460549</v>
          </cell>
        </row>
        <row r="100">
          <cell r="A100" t="str">
            <v>108GPDGP</v>
          </cell>
          <cell r="B100" t="str">
            <v>108GP</v>
          </cell>
          <cell r="D100">
            <v>-9059959.7689102348</v>
          </cell>
          <cell r="F100" t="str">
            <v>108GPDGP</v>
          </cell>
          <cell r="G100" t="str">
            <v>108GP</v>
          </cell>
          <cell r="I100">
            <v>-9059959.7689102348</v>
          </cell>
        </row>
        <row r="101">
          <cell r="A101" t="str">
            <v>108GPDGU</v>
          </cell>
          <cell r="B101" t="str">
            <v>108GP</v>
          </cell>
          <cell r="D101">
            <v>-18428124.30835234</v>
          </cell>
          <cell r="F101" t="str">
            <v>108GPDGU</v>
          </cell>
          <cell r="G101" t="str">
            <v>108GP</v>
          </cell>
          <cell r="I101">
            <v>-18428124.30835234</v>
          </cell>
        </row>
        <row r="102">
          <cell r="A102" t="str">
            <v>108GPIDU</v>
          </cell>
          <cell r="B102" t="str">
            <v>108GP</v>
          </cell>
          <cell r="D102">
            <v>-10861602.354237733</v>
          </cell>
          <cell r="F102" t="str">
            <v>108GPIDU</v>
          </cell>
          <cell r="G102" t="str">
            <v>108GP</v>
          </cell>
          <cell r="I102">
            <v>-10861602.354237733</v>
          </cell>
        </row>
        <row r="103">
          <cell r="A103" t="str">
            <v>108GPOR</v>
          </cell>
          <cell r="B103" t="str">
            <v>108GP</v>
          </cell>
          <cell r="D103">
            <v>-44659489.108126707</v>
          </cell>
          <cell r="F103" t="str">
            <v>108GPOR</v>
          </cell>
          <cell r="G103" t="str">
            <v>108GP</v>
          </cell>
          <cell r="I103">
            <v>-44659489.108126707</v>
          </cell>
        </row>
        <row r="104">
          <cell r="A104" t="str">
            <v>108GPSE</v>
          </cell>
          <cell r="B104" t="str">
            <v>108GP</v>
          </cell>
          <cell r="D104">
            <v>-752316.54910459253</v>
          </cell>
          <cell r="F104" t="str">
            <v>108GPSE</v>
          </cell>
          <cell r="G104" t="str">
            <v>108GP</v>
          </cell>
          <cell r="I104">
            <v>-752316.54910459253</v>
          </cell>
        </row>
        <row r="105">
          <cell r="A105" t="str">
            <v>108GPSG</v>
          </cell>
          <cell r="B105" t="str">
            <v>108GP</v>
          </cell>
          <cell r="D105">
            <v>-36595498.567529015</v>
          </cell>
          <cell r="F105" t="str">
            <v>108GPSG</v>
          </cell>
          <cell r="G105" t="str">
            <v>108GP</v>
          </cell>
          <cell r="I105">
            <v>-36595498.567529015</v>
          </cell>
        </row>
        <row r="106">
          <cell r="A106" t="str">
            <v>108GPSO</v>
          </cell>
          <cell r="B106" t="str">
            <v>108GP</v>
          </cell>
          <cell r="D106">
            <v>-108779411.52875423</v>
          </cell>
          <cell r="F106" t="str">
            <v>108GPSO</v>
          </cell>
          <cell r="G106" t="str">
            <v>108GP</v>
          </cell>
          <cell r="I106">
            <v>-108779411.52875423</v>
          </cell>
        </row>
        <row r="107">
          <cell r="A107" t="str">
            <v>108GPSSGCH</v>
          </cell>
          <cell r="B107" t="str">
            <v>108GP</v>
          </cell>
          <cell r="D107">
            <v>-2607159.1138869845</v>
          </cell>
          <cell r="F107" t="str">
            <v>108GPSSGCH</v>
          </cell>
          <cell r="G107" t="str">
            <v>108GP</v>
          </cell>
          <cell r="I107">
            <v>-2607159.1138869845</v>
          </cell>
        </row>
        <row r="108">
          <cell r="A108" t="str">
            <v>108GPSSGCT</v>
          </cell>
          <cell r="B108" t="str">
            <v>108GP</v>
          </cell>
          <cell r="D108">
            <v>-21616.842981650712</v>
          </cell>
          <cell r="F108" t="str">
            <v>108GPSSGCT</v>
          </cell>
          <cell r="G108" t="str">
            <v>108GP</v>
          </cell>
          <cell r="I108">
            <v>-21616.842981650712</v>
          </cell>
        </row>
        <row r="109">
          <cell r="A109" t="str">
            <v>108GPUT</v>
          </cell>
          <cell r="B109" t="str">
            <v>108GP</v>
          </cell>
          <cell r="D109">
            <v>-54008515.706102222</v>
          </cell>
          <cell r="F109" t="str">
            <v>108GPUT</v>
          </cell>
          <cell r="G109" t="str">
            <v>108GP</v>
          </cell>
          <cell r="I109">
            <v>-54008515.706102222</v>
          </cell>
        </row>
        <row r="110">
          <cell r="A110" t="str">
            <v>108GPWA</v>
          </cell>
          <cell r="B110" t="str">
            <v>108GP</v>
          </cell>
          <cell r="D110">
            <v>-13186442.495565886</v>
          </cell>
          <cell r="F110" t="str">
            <v>108GPWA</v>
          </cell>
          <cell r="G110" t="str">
            <v>108GP</v>
          </cell>
          <cell r="I110">
            <v>-13186442.495565886</v>
          </cell>
        </row>
        <row r="111">
          <cell r="A111" t="str">
            <v>108GPWYP</v>
          </cell>
          <cell r="B111" t="str">
            <v>108GP</v>
          </cell>
          <cell r="D111">
            <v>-16157055.032508016</v>
          </cell>
          <cell r="F111" t="str">
            <v>108GPWYP</v>
          </cell>
          <cell r="G111" t="str">
            <v>108GP</v>
          </cell>
          <cell r="I111">
            <v>-16157055.032508016</v>
          </cell>
        </row>
        <row r="112">
          <cell r="A112" t="str">
            <v>108GPWYU</v>
          </cell>
          <cell r="B112" t="str">
            <v>108GP</v>
          </cell>
          <cell r="D112">
            <v>-4252076.4649415193</v>
          </cell>
          <cell r="F112" t="str">
            <v>108GPWYU</v>
          </cell>
          <cell r="G112" t="str">
            <v>108GP</v>
          </cell>
          <cell r="I112">
            <v>-4252076.4649415193</v>
          </cell>
        </row>
        <row r="113">
          <cell r="A113" t="str">
            <v>108HPDGP</v>
          </cell>
          <cell r="B113" t="str">
            <v>108HP</v>
          </cell>
          <cell r="D113">
            <v>-154901814.77835774</v>
          </cell>
          <cell r="F113" t="str">
            <v>108HPDGP</v>
          </cell>
          <cell r="G113" t="str">
            <v>108HP</v>
          </cell>
          <cell r="I113">
            <v>-154901814.77835774</v>
          </cell>
        </row>
        <row r="114">
          <cell r="A114" t="str">
            <v>108HPDGU</v>
          </cell>
          <cell r="B114" t="str">
            <v>108HP</v>
          </cell>
          <cell r="D114">
            <v>-31136840.686439708</v>
          </cell>
          <cell r="F114" t="str">
            <v>108HPDGU</v>
          </cell>
          <cell r="G114" t="str">
            <v>108HP</v>
          </cell>
          <cell r="I114">
            <v>-31136840.686439708</v>
          </cell>
        </row>
        <row r="115">
          <cell r="A115" t="str">
            <v>108HPSG-P</v>
          </cell>
          <cell r="B115" t="str">
            <v>108HP</v>
          </cell>
          <cell r="D115">
            <v>-42304740.635514647</v>
          </cell>
          <cell r="F115" t="str">
            <v>108HPSG-P</v>
          </cell>
          <cell r="G115" t="str">
            <v>108HP</v>
          </cell>
          <cell r="I115">
            <v>-42304740.635514647</v>
          </cell>
        </row>
        <row r="116">
          <cell r="A116" t="str">
            <v>108HPSG-U</v>
          </cell>
          <cell r="B116" t="str">
            <v>108HP</v>
          </cell>
          <cell r="D116">
            <v>-13644973.041645167</v>
          </cell>
          <cell r="F116" t="str">
            <v>108HPSG-U</v>
          </cell>
          <cell r="G116" t="str">
            <v>108HP</v>
          </cell>
          <cell r="I116">
            <v>-13644973.041645167</v>
          </cell>
        </row>
        <row r="117">
          <cell r="A117" t="str">
            <v>108MPSE</v>
          </cell>
          <cell r="B117" t="str">
            <v>108MP</v>
          </cell>
          <cell r="D117">
            <v>-129773280.65253814</v>
          </cell>
          <cell r="F117" t="str">
            <v>108MPSE</v>
          </cell>
          <cell r="G117" t="str">
            <v>108MP</v>
          </cell>
          <cell r="I117">
            <v>-129773280.65253814</v>
          </cell>
        </row>
        <row r="118">
          <cell r="A118" t="str">
            <v>108OPDGU</v>
          </cell>
          <cell r="B118" t="str">
            <v>108OP</v>
          </cell>
          <cell r="D118">
            <v>-2376613.6361310231</v>
          </cell>
          <cell r="F118" t="str">
            <v>108OPDGU</v>
          </cell>
          <cell r="G118" t="str">
            <v>108OP</v>
          </cell>
          <cell r="I118">
            <v>-2376613.6361310231</v>
          </cell>
        </row>
        <row r="119">
          <cell r="A119" t="str">
            <v>108OPSG</v>
          </cell>
          <cell r="B119" t="str">
            <v>108OP</v>
          </cell>
          <cell r="D119">
            <v>-70392460.877258152</v>
          </cell>
          <cell r="F119" t="str">
            <v>108OPSG</v>
          </cell>
          <cell r="G119" t="str">
            <v>108OP</v>
          </cell>
          <cell r="I119">
            <v>-70392460.877258152</v>
          </cell>
        </row>
        <row r="120">
          <cell r="A120" t="str">
            <v>108OPSSGCT</v>
          </cell>
          <cell r="B120" t="str">
            <v>108OP</v>
          </cell>
          <cell r="D120">
            <v>-12531060.387706695</v>
          </cell>
          <cell r="F120" t="str">
            <v>108OPSSGCT</v>
          </cell>
          <cell r="G120" t="str">
            <v>108OP</v>
          </cell>
          <cell r="I120">
            <v>-12531060.387706695</v>
          </cell>
        </row>
        <row r="121">
          <cell r="A121" t="str">
            <v>108SPDGP</v>
          </cell>
          <cell r="B121" t="str">
            <v>108SP</v>
          </cell>
          <cell r="D121">
            <v>-830389657.74563193</v>
          </cell>
          <cell r="F121" t="str">
            <v>108SPDGP</v>
          </cell>
          <cell r="G121" t="str">
            <v>108SP</v>
          </cell>
          <cell r="I121">
            <v>-830389657.74563193</v>
          </cell>
        </row>
        <row r="122">
          <cell r="A122" t="str">
            <v>108SPDGU</v>
          </cell>
          <cell r="B122" t="str">
            <v>108SP</v>
          </cell>
          <cell r="D122">
            <v>-927852563.43022108</v>
          </cell>
          <cell r="F122" t="str">
            <v>108SPDGU</v>
          </cell>
          <cell r="G122" t="str">
            <v>108SP</v>
          </cell>
          <cell r="I122">
            <v>-927852563.43022108</v>
          </cell>
        </row>
        <row r="123">
          <cell r="A123" t="str">
            <v>108SPSG</v>
          </cell>
          <cell r="B123" t="str">
            <v>108SP</v>
          </cell>
          <cell r="D123">
            <v>-399920200.43571907</v>
          </cell>
          <cell r="F123" t="str">
            <v>108SPSG</v>
          </cell>
          <cell r="G123" t="str">
            <v>108SP</v>
          </cell>
          <cell r="I123">
            <v>-399920200.43571907</v>
          </cell>
        </row>
        <row r="124">
          <cell r="A124" t="str">
            <v>108SPSSGCH</v>
          </cell>
          <cell r="B124" t="str">
            <v>108SP</v>
          </cell>
          <cell r="D124">
            <v>-204911454.07673258</v>
          </cell>
          <cell r="F124" t="str">
            <v>108SPSSGCH</v>
          </cell>
          <cell r="G124" t="str">
            <v>108SP</v>
          </cell>
          <cell r="I124">
            <v>-204911454.07673258</v>
          </cell>
        </row>
        <row r="125">
          <cell r="A125" t="str">
            <v>108TPDGP</v>
          </cell>
          <cell r="B125" t="str">
            <v>108TP</v>
          </cell>
          <cell r="D125">
            <v>-365214102.76991618</v>
          </cell>
          <cell r="F125" t="str">
            <v>108TPDGP</v>
          </cell>
          <cell r="G125" t="str">
            <v>108TP</v>
          </cell>
          <cell r="I125">
            <v>-365214102.76991618</v>
          </cell>
        </row>
        <row r="126">
          <cell r="A126" t="str">
            <v>108TPDGU</v>
          </cell>
          <cell r="B126" t="str">
            <v>108TP</v>
          </cell>
          <cell r="D126">
            <v>-363778939.134224</v>
          </cell>
          <cell r="F126" t="str">
            <v>108TPDGU</v>
          </cell>
          <cell r="G126" t="str">
            <v>108TP</v>
          </cell>
          <cell r="I126">
            <v>-363778939.134224</v>
          </cell>
        </row>
        <row r="127">
          <cell r="A127" t="str">
            <v>108TPSG</v>
          </cell>
          <cell r="B127" t="str">
            <v>108TP</v>
          </cell>
          <cell r="D127">
            <v>-289131390.94646019</v>
          </cell>
          <cell r="F127" t="str">
            <v>108TPSG</v>
          </cell>
          <cell r="G127" t="str">
            <v>108TP</v>
          </cell>
          <cell r="I127">
            <v>-289131390.94646019</v>
          </cell>
        </row>
        <row r="128">
          <cell r="A128" t="str">
            <v>111390OR</v>
          </cell>
          <cell r="B128" t="str">
            <v>111390</v>
          </cell>
          <cell r="D128">
            <v>-377929.83</v>
          </cell>
          <cell r="F128" t="str">
            <v>111390OR</v>
          </cell>
          <cell r="G128" t="str">
            <v>111390</v>
          </cell>
          <cell r="I128">
            <v>-377929.83</v>
          </cell>
        </row>
        <row r="129">
          <cell r="A129" t="str">
            <v>111390SO</v>
          </cell>
          <cell r="B129" t="str">
            <v>111390</v>
          </cell>
          <cell r="D129">
            <v>2771857.69</v>
          </cell>
          <cell r="F129" t="str">
            <v>111390SO</v>
          </cell>
          <cell r="G129" t="str">
            <v>111390</v>
          </cell>
          <cell r="I129">
            <v>2771857.69</v>
          </cell>
        </row>
        <row r="130">
          <cell r="A130" t="str">
            <v>111390WYP</v>
          </cell>
          <cell r="B130" t="str">
            <v>111390</v>
          </cell>
          <cell r="D130">
            <v>-114919.47</v>
          </cell>
          <cell r="F130" t="str">
            <v>111390WYP</v>
          </cell>
          <cell r="G130" t="str">
            <v>111390</v>
          </cell>
          <cell r="I130">
            <v>-114919.47</v>
          </cell>
        </row>
        <row r="131">
          <cell r="A131" t="str">
            <v>111GPCA</v>
          </cell>
          <cell r="B131" t="str">
            <v>111GP</v>
          </cell>
          <cell r="D131">
            <v>-613222.27</v>
          </cell>
          <cell r="F131" t="str">
            <v>111GPCA</v>
          </cell>
          <cell r="G131" t="str">
            <v>111GP</v>
          </cell>
          <cell r="I131">
            <v>-613222.27</v>
          </cell>
        </row>
        <row r="132">
          <cell r="A132" t="str">
            <v>111GPCN</v>
          </cell>
          <cell r="B132" t="str">
            <v>111GP</v>
          </cell>
          <cell r="D132">
            <v>-1740072.7</v>
          </cell>
          <cell r="F132" t="str">
            <v>111GPCN</v>
          </cell>
          <cell r="G132" t="str">
            <v>111GP</v>
          </cell>
          <cell r="I132">
            <v>-1740072.7</v>
          </cell>
        </row>
        <row r="133">
          <cell r="A133" t="str">
            <v>111GPOR</v>
          </cell>
          <cell r="B133" t="str">
            <v>111GP</v>
          </cell>
          <cell r="D133">
            <v>-7041717.2100000018</v>
          </cell>
          <cell r="F133" t="str">
            <v>111GPOR</v>
          </cell>
          <cell r="G133" t="str">
            <v>111GP</v>
          </cell>
          <cell r="I133">
            <v>-7041717.2100000018</v>
          </cell>
        </row>
        <row r="134">
          <cell r="A134" t="str">
            <v>111GPSO</v>
          </cell>
          <cell r="B134" t="str">
            <v>111GP</v>
          </cell>
          <cell r="D134">
            <v>-7886431.5199999986</v>
          </cell>
          <cell r="F134" t="str">
            <v>111GPSO</v>
          </cell>
          <cell r="G134" t="str">
            <v>111GP</v>
          </cell>
          <cell r="I134">
            <v>-7886431.5199999986</v>
          </cell>
        </row>
        <row r="135">
          <cell r="A135" t="str">
            <v>111GPUT</v>
          </cell>
          <cell r="B135" t="str">
            <v>111GP</v>
          </cell>
          <cell r="D135">
            <v>-22703.99</v>
          </cell>
          <cell r="F135" t="str">
            <v>111GPUT</v>
          </cell>
          <cell r="G135" t="str">
            <v>111GP</v>
          </cell>
          <cell r="I135">
            <v>-22703.99</v>
          </cell>
        </row>
        <row r="136">
          <cell r="A136" t="str">
            <v>111GPWA</v>
          </cell>
          <cell r="B136" t="str">
            <v>111GP</v>
          </cell>
          <cell r="D136">
            <v>-1171952</v>
          </cell>
          <cell r="F136" t="str">
            <v>111GPWA</v>
          </cell>
          <cell r="G136" t="str">
            <v>111GP</v>
          </cell>
          <cell r="I136">
            <v>-1171952</v>
          </cell>
        </row>
        <row r="137">
          <cell r="A137" t="str">
            <v>111GPWYP</v>
          </cell>
          <cell r="B137" t="str">
            <v>111GP</v>
          </cell>
          <cell r="D137">
            <v>-5459214.8799999999</v>
          </cell>
          <cell r="F137" t="str">
            <v>111GPWYP</v>
          </cell>
          <cell r="G137" t="str">
            <v>111GP</v>
          </cell>
          <cell r="I137">
            <v>-5459214.8799999999</v>
          </cell>
        </row>
        <row r="138">
          <cell r="A138" t="str">
            <v>111GPWYU</v>
          </cell>
          <cell r="B138" t="str">
            <v>111GP</v>
          </cell>
          <cell r="D138">
            <v>-21442.67</v>
          </cell>
          <cell r="F138" t="str">
            <v>111GPWYU</v>
          </cell>
          <cell r="G138" t="str">
            <v>111GP</v>
          </cell>
          <cell r="I138">
            <v>-21442.67</v>
          </cell>
        </row>
        <row r="139">
          <cell r="A139" t="str">
            <v>111HPSG</v>
          </cell>
          <cell r="B139" t="str">
            <v>111HP</v>
          </cell>
          <cell r="D139">
            <v>-208154.93</v>
          </cell>
          <cell r="F139" t="str">
            <v>111HPSG</v>
          </cell>
          <cell r="G139" t="str">
            <v>111HP</v>
          </cell>
          <cell r="I139">
            <v>-208154.93</v>
          </cell>
        </row>
        <row r="140">
          <cell r="A140" t="str">
            <v>111IPCA</v>
          </cell>
          <cell r="B140" t="str">
            <v>111IP</v>
          </cell>
          <cell r="D140">
            <v>-809955.12598517328</v>
          </cell>
          <cell r="F140" t="str">
            <v>111IPCA</v>
          </cell>
          <cell r="G140" t="str">
            <v>111IP</v>
          </cell>
          <cell r="I140">
            <v>-809955.12598517328</v>
          </cell>
        </row>
        <row r="141">
          <cell r="A141" t="str">
            <v>111IPCN</v>
          </cell>
          <cell r="B141" t="str">
            <v>111IP</v>
          </cell>
          <cell r="D141">
            <v>-79276291.294796139</v>
          </cell>
          <cell r="F141" t="str">
            <v>111IPCN</v>
          </cell>
          <cell r="G141" t="str">
            <v>111IP</v>
          </cell>
          <cell r="I141">
            <v>-79276291.294796139</v>
          </cell>
        </row>
        <row r="142">
          <cell r="A142" t="str">
            <v>111IPDGP</v>
          </cell>
          <cell r="B142" t="str">
            <v>111IP</v>
          </cell>
          <cell r="D142">
            <v>-2729537.0298926528</v>
          </cell>
          <cell r="F142" t="str">
            <v>111IPDGP</v>
          </cell>
          <cell r="G142" t="str">
            <v>111IP</v>
          </cell>
          <cell r="I142">
            <v>-2729537.0298926528</v>
          </cell>
        </row>
        <row r="143">
          <cell r="A143" t="str">
            <v>111IPDGU</v>
          </cell>
          <cell r="B143" t="str">
            <v>111IP</v>
          </cell>
          <cell r="D143">
            <v>-326294.31178299617</v>
          </cell>
          <cell r="F143" t="str">
            <v>111IPDGU</v>
          </cell>
          <cell r="G143" t="str">
            <v>111IP</v>
          </cell>
          <cell r="I143">
            <v>-326294.31178299617</v>
          </cell>
        </row>
        <row r="144">
          <cell r="A144" t="str">
            <v>111IPIDU</v>
          </cell>
          <cell r="B144" t="str">
            <v>111IP</v>
          </cell>
          <cell r="D144">
            <v>-2534349.0187148615</v>
          </cell>
          <cell r="F144" t="str">
            <v>111IPIDU</v>
          </cell>
          <cell r="G144" t="str">
            <v>111IP</v>
          </cell>
          <cell r="I144">
            <v>-2534349.0187148615</v>
          </cell>
        </row>
        <row r="145">
          <cell r="A145" t="str">
            <v>111IPOR</v>
          </cell>
          <cell r="B145" t="str">
            <v>111IP</v>
          </cell>
          <cell r="D145">
            <v>-1093752.3395360499</v>
          </cell>
          <cell r="F145" t="str">
            <v>111IPOR</v>
          </cell>
          <cell r="G145" t="str">
            <v>111IP</v>
          </cell>
          <cell r="I145">
            <v>-1093752.3395360499</v>
          </cell>
        </row>
        <row r="146">
          <cell r="A146" t="str">
            <v>111IPSE</v>
          </cell>
          <cell r="B146" t="str">
            <v>111IP</v>
          </cell>
          <cell r="D146">
            <v>-874110.19848358852</v>
          </cell>
          <cell r="F146" t="str">
            <v>111IPSE</v>
          </cell>
          <cell r="G146" t="str">
            <v>111IP</v>
          </cell>
          <cell r="I146">
            <v>-874110.19848358852</v>
          </cell>
        </row>
        <row r="147">
          <cell r="A147" t="str">
            <v>111IPSG</v>
          </cell>
          <cell r="B147" t="str">
            <v>111IP</v>
          </cell>
          <cell r="D147">
            <v>-18605983.757621642</v>
          </cell>
          <cell r="F147" t="str">
            <v>111IPSG</v>
          </cell>
          <cell r="G147" t="str">
            <v>111IP</v>
          </cell>
          <cell r="I147">
            <v>-18605983.757621642</v>
          </cell>
        </row>
        <row r="148">
          <cell r="A148" t="str">
            <v>111IPSG-P</v>
          </cell>
          <cell r="B148" t="str">
            <v>111IP</v>
          </cell>
          <cell r="D148">
            <v>-10365003.992019074</v>
          </cell>
          <cell r="F148" t="str">
            <v>111IPSG-P</v>
          </cell>
          <cell r="G148" t="str">
            <v>111IP</v>
          </cell>
          <cell r="I148">
            <v>-10365003.992019074</v>
          </cell>
        </row>
        <row r="149">
          <cell r="A149" t="str">
            <v>111IPSG-U</v>
          </cell>
          <cell r="B149" t="str">
            <v>111IP</v>
          </cell>
          <cell r="D149">
            <v>-2515191.0067030014</v>
          </cell>
          <cell r="F149" t="str">
            <v>111IPSG-U</v>
          </cell>
          <cell r="G149" t="str">
            <v>111IP</v>
          </cell>
          <cell r="I149">
            <v>-2515191.0067030014</v>
          </cell>
        </row>
        <row r="150">
          <cell r="A150" t="str">
            <v>111IPSO</v>
          </cell>
          <cell r="B150" t="str">
            <v>111IP</v>
          </cell>
          <cell r="D150">
            <v>-247394813.37810645</v>
          </cell>
          <cell r="F150" t="str">
            <v>111IPSO</v>
          </cell>
          <cell r="G150" t="str">
            <v>111IP</v>
          </cell>
          <cell r="I150">
            <v>-247394813.37810645</v>
          </cell>
        </row>
        <row r="151">
          <cell r="A151" t="str">
            <v>111IPSSGCH</v>
          </cell>
          <cell r="B151" t="str">
            <v>111IP</v>
          </cell>
          <cell r="D151">
            <v>-7699.8479655317769</v>
          </cell>
          <cell r="F151" t="str">
            <v>111IPSSGCH</v>
          </cell>
          <cell r="G151" t="str">
            <v>111IP</v>
          </cell>
          <cell r="I151">
            <v>-7699.8479655317769</v>
          </cell>
        </row>
        <row r="152">
          <cell r="A152" t="str">
            <v>111IPSSGCT</v>
          </cell>
          <cell r="B152" t="str">
            <v>111IP</v>
          </cell>
          <cell r="D152">
            <v>-28413.83</v>
          </cell>
          <cell r="F152" t="str">
            <v>111IPSSGCT</v>
          </cell>
          <cell r="G152" t="str">
            <v>111IP</v>
          </cell>
          <cell r="I152">
            <v>-28413.83</v>
          </cell>
        </row>
        <row r="153">
          <cell r="A153" t="str">
            <v>111IPUT</v>
          </cell>
          <cell r="B153" t="str">
            <v>111IP</v>
          </cell>
          <cell r="D153">
            <v>-10856941.318424961</v>
          </cell>
          <cell r="F153" t="str">
            <v>111IPUT</v>
          </cell>
          <cell r="G153" t="str">
            <v>111IP</v>
          </cell>
          <cell r="I153">
            <v>-10856941.318424961</v>
          </cell>
        </row>
        <row r="154">
          <cell r="A154" t="str">
            <v>111IPWA</v>
          </cell>
          <cell r="B154" t="str">
            <v>111IP</v>
          </cell>
          <cell r="D154">
            <v>-64004.683232162162</v>
          </cell>
          <cell r="F154" t="str">
            <v>111IPWA</v>
          </cell>
          <cell r="G154" t="str">
            <v>111IP</v>
          </cell>
          <cell r="I154">
            <v>-64004.683232162162</v>
          </cell>
        </row>
        <row r="155">
          <cell r="A155" t="str">
            <v>111IPWYP</v>
          </cell>
          <cell r="B155" t="str">
            <v>111IP</v>
          </cell>
          <cell r="D155">
            <v>-3571359.4378900048</v>
          </cell>
          <cell r="F155" t="str">
            <v>111IPWYP</v>
          </cell>
          <cell r="G155" t="str">
            <v>111IP</v>
          </cell>
          <cell r="I155">
            <v>-3571359.4378900048</v>
          </cell>
        </row>
        <row r="156">
          <cell r="A156" t="str">
            <v>111IPWYU</v>
          </cell>
          <cell r="B156" t="str">
            <v>111IP</v>
          </cell>
          <cell r="D156">
            <v>-1432539.8402307166</v>
          </cell>
          <cell r="F156" t="str">
            <v>111IPWYU</v>
          </cell>
          <cell r="G156" t="str">
            <v>111IP</v>
          </cell>
          <cell r="I156">
            <v>-1432539.8402307166</v>
          </cell>
        </row>
        <row r="157">
          <cell r="A157" t="str">
            <v>111SPSG</v>
          </cell>
          <cell r="B157" t="str">
            <v>111SP</v>
          </cell>
          <cell r="D157">
            <v>0</v>
          </cell>
          <cell r="F157" t="str">
            <v>111SPSG</v>
          </cell>
          <cell r="G157" t="str">
            <v>111SP</v>
          </cell>
          <cell r="I157">
            <v>0</v>
          </cell>
        </row>
        <row r="158">
          <cell r="A158" t="str">
            <v>114DGP</v>
          </cell>
          <cell r="B158" t="str">
            <v>114</v>
          </cell>
          <cell r="D158">
            <v>14560710.68</v>
          </cell>
          <cell r="F158" t="str">
            <v>114DGP</v>
          </cell>
          <cell r="G158" t="str">
            <v>114</v>
          </cell>
          <cell r="I158">
            <v>14560710.68</v>
          </cell>
        </row>
        <row r="159">
          <cell r="A159" t="str">
            <v>114SG</v>
          </cell>
          <cell r="B159" t="str">
            <v>114</v>
          </cell>
          <cell r="D159">
            <v>142633069.09999999</v>
          </cell>
          <cell r="F159" t="str">
            <v>114SG</v>
          </cell>
          <cell r="G159" t="str">
            <v>114</v>
          </cell>
          <cell r="I159">
            <v>142633069.09999999</v>
          </cell>
        </row>
        <row r="160">
          <cell r="A160" t="str">
            <v>115DGP</v>
          </cell>
          <cell r="B160" t="str">
            <v>115</v>
          </cell>
          <cell r="D160">
            <v>-10075152.010000017</v>
          </cell>
          <cell r="F160" t="str">
            <v>115DGP</v>
          </cell>
          <cell r="G160" t="str">
            <v>115</v>
          </cell>
          <cell r="I160">
            <v>-10075152.010000017</v>
          </cell>
        </row>
        <row r="161">
          <cell r="A161" t="str">
            <v>115SG</v>
          </cell>
          <cell r="B161" t="str">
            <v>115</v>
          </cell>
          <cell r="D161">
            <v>-68443824.009999961</v>
          </cell>
          <cell r="F161" t="str">
            <v>115SG</v>
          </cell>
          <cell r="G161" t="str">
            <v>115</v>
          </cell>
          <cell r="I161">
            <v>-68443824.009999961</v>
          </cell>
        </row>
        <row r="162">
          <cell r="A162" t="str">
            <v>124CA</v>
          </cell>
          <cell r="B162" t="str">
            <v>124</v>
          </cell>
          <cell r="D162">
            <v>453046.32661675429</v>
          </cell>
          <cell r="F162" t="str">
            <v>124CA</v>
          </cell>
          <cell r="G162" t="str">
            <v>124</v>
          </cell>
          <cell r="I162">
            <v>453046.32661675429</v>
          </cell>
        </row>
        <row r="163">
          <cell r="A163" t="str">
            <v>124IDU</v>
          </cell>
          <cell r="B163" t="str">
            <v>124</v>
          </cell>
          <cell r="D163">
            <v>46602.304211872121</v>
          </cell>
          <cell r="F163" t="str">
            <v>124IDU</v>
          </cell>
          <cell r="G163" t="str">
            <v>124</v>
          </cell>
          <cell r="I163">
            <v>46602.304211872121</v>
          </cell>
        </row>
        <row r="164">
          <cell r="A164" t="str">
            <v>124OR</v>
          </cell>
          <cell r="B164" t="str">
            <v>124</v>
          </cell>
          <cell r="D164">
            <v>40831.554883113567</v>
          </cell>
          <cell r="F164" t="str">
            <v>124OR</v>
          </cell>
          <cell r="G164" t="str">
            <v>124</v>
          </cell>
          <cell r="I164">
            <v>40831.554883113567</v>
          </cell>
        </row>
        <row r="165">
          <cell r="A165" t="str">
            <v>124OTHER</v>
          </cell>
          <cell r="B165" t="str">
            <v>124</v>
          </cell>
          <cell r="D165">
            <v>-1061795.76</v>
          </cell>
          <cell r="F165" t="str">
            <v>124OTHER</v>
          </cell>
          <cell r="G165" t="str">
            <v>124</v>
          </cell>
          <cell r="I165">
            <v>-1061795.76</v>
          </cell>
        </row>
        <row r="166">
          <cell r="A166" t="str">
            <v>124SO</v>
          </cell>
          <cell r="B166" t="str">
            <v>124</v>
          </cell>
          <cell r="D166">
            <v>0</v>
          </cell>
          <cell r="F166" t="str">
            <v>124SO</v>
          </cell>
          <cell r="G166" t="str">
            <v>124</v>
          </cell>
          <cell r="I166">
            <v>0</v>
          </cell>
        </row>
        <row r="167">
          <cell r="A167" t="str">
            <v>124UT</v>
          </cell>
          <cell r="B167" t="str">
            <v>124</v>
          </cell>
          <cell r="D167">
            <v>5927954.8205778804</v>
          </cell>
          <cell r="F167" t="str">
            <v>124UT</v>
          </cell>
          <cell r="G167" t="str">
            <v>124</v>
          </cell>
          <cell r="I167">
            <v>5927954.8205778804</v>
          </cell>
        </row>
        <row r="168">
          <cell r="A168" t="str">
            <v>124WA</v>
          </cell>
          <cell r="B168" t="str">
            <v>124</v>
          </cell>
          <cell r="D168">
            <v>2193032.8198481048</v>
          </cell>
          <cell r="F168" t="str">
            <v>124WA</v>
          </cell>
          <cell r="G168" t="str">
            <v>124</v>
          </cell>
          <cell r="I168">
            <v>2193032.8198481048</v>
          </cell>
        </row>
        <row r="169">
          <cell r="A169" t="str">
            <v>124WYP</v>
          </cell>
          <cell r="B169" t="str">
            <v>124</v>
          </cell>
          <cell r="D169">
            <v>114856.86</v>
          </cell>
          <cell r="F169" t="str">
            <v>124WYP</v>
          </cell>
          <cell r="G169" t="str">
            <v>124</v>
          </cell>
          <cell r="I169">
            <v>114856.86</v>
          </cell>
        </row>
        <row r="170">
          <cell r="A170" t="str">
            <v>124WYU</v>
          </cell>
          <cell r="B170" t="str">
            <v>124</v>
          </cell>
          <cell r="D170">
            <v>13897.416342905062</v>
          </cell>
          <cell r="F170" t="str">
            <v>124WYU</v>
          </cell>
          <cell r="G170" t="str">
            <v>124</v>
          </cell>
          <cell r="I170">
            <v>13897.416342905062</v>
          </cell>
        </row>
        <row r="171">
          <cell r="A171" t="str">
            <v>131SNP</v>
          </cell>
          <cell r="B171" t="str">
            <v>131</v>
          </cell>
          <cell r="D171">
            <v>16273751.999166666</v>
          </cell>
          <cell r="F171" t="str">
            <v>131SNP</v>
          </cell>
          <cell r="G171" t="str">
            <v>131</v>
          </cell>
          <cell r="I171">
            <v>16273751.999166666</v>
          </cell>
        </row>
        <row r="172">
          <cell r="A172" t="str">
            <v>135SG</v>
          </cell>
          <cell r="B172" t="str">
            <v>135</v>
          </cell>
          <cell r="D172">
            <v>-24549.195833333335</v>
          </cell>
          <cell r="F172" t="str">
            <v>135SG</v>
          </cell>
          <cell r="G172" t="str">
            <v>135</v>
          </cell>
          <cell r="I172">
            <v>-24549.195833333335</v>
          </cell>
        </row>
        <row r="173">
          <cell r="A173" t="str">
            <v>141DGU</v>
          </cell>
          <cell r="B173" t="str">
            <v>141</v>
          </cell>
          <cell r="D173">
            <v>416972.98</v>
          </cell>
          <cell r="F173" t="str">
            <v>141DGU</v>
          </cell>
          <cell r="G173" t="str">
            <v>141</v>
          </cell>
          <cell r="I173">
            <v>416972.98</v>
          </cell>
        </row>
        <row r="174">
          <cell r="A174" t="str">
            <v>143SO</v>
          </cell>
          <cell r="B174" t="str">
            <v>143</v>
          </cell>
          <cell r="D174">
            <v>11667166.492500002</v>
          </cell>
          <cell r="F174" t="str">
            <v>143SO</v>
          </cell>
          <cell r="G174" t="str">
            <v>143</v>
          </cell>
          <cell r="I174">
            <v>11667166.492500002</v>
          </cell>
        </row>
        <row r="175">
          <cell r="A175" t="str">
            <v>151SE</v>
          </cell>
          <cell r="B175" t="str">
            <v>151</v>
          </cell>
          <cell r="D175">
            <v>56387875.469999999</v>
          </cell>
          <cell r="F175" t="str">
            <v>151SE</v>
          </cell>
          <cell r="G175" t="str">
            <v>151</v>
          </cell>
          <cell r="I175">
            <v>56387875.469999999</v>
          </cell>
        </row>
        <row r="176">
          <cell r="A176" t="str">
            <v>151SSECH</v>
          </cell>
          <cell r="B176" t="str">
            <v>151</v>
          </cell>
          <cell r="D176">
            <v>8679554.7699999996</v>
          </cell>
          <cell r="F176" t="str">
            <v>151SSECH</v>
          </cell>
          <cell r="G176" t="str">
            <v>151</v>
          </cell>
          <cell r="I176">
            <v>8679554.7699999996</v>
          </cell>
        </row>
        <row r="177">
          <cell r="A177" t="str">
            <v>151SSECT</v>
          </cell>
          <cell r="B177" t="str">
            <v>151</v>
          </cell>
          <cell r="D177">
            <v>84819.76</v>
          </cell>
          <cell r="F177" t="str">
            <v>151SSECT</v>
          </cell>
          <cell r="G177" t="str">
            <v>151</v>
          </cell>
          <cell r="I177">
            <v>84819.76</v>
          </cell>
        </row>
        <row r="178">
          <cell r="A178" t="str">
            <v>154CA</v>
          </cell>
          <cell r="B178" t="str">
            <v>154</v>
          </cell>
          <cell r="D178">
            <v>732212.44</v>
          </cell>
          <cell r="F178" t="str">
            <v>154CA</v>
          </cell>
          <cell r="G178" t="str">
            <v>154</v>
          </cell>
          <cell r="I178">
            <v>732212.44</v>
          </cell>
        </row>
        <row r="179">
          <cell r="A179" t="str">
            <v>154IDU</v>
          </cell>
          <cell r="B179" t="str">
            <v>154</v>
          </cell>
          <cell r="D179">
            <v>2691048.39</v>
          </cell>
          <cell r="F179" t="str">
            <v>154IDU</v>
          </cell>
          <cell r="G179" t="str">
            <v>154</v>
          </cell>
          <cell r="I179">
            <v>2691048.39</v>
          </cell>
        </row>
        <row r="180">
          <cell r="A180" t="str">
            <v>154OR</v>
          </cell>
          <cell r="B180" t="str">
            <v>154</v>
          </cell>
          <cell r="D180">
            <v>12807331.410000004</v>
          </cell>
          <cell r="F180" t="str">
            <v>154OR</v>
          </cell>
          <cell r="G180" t="str">
            <v>154</v>
          </cell>
          <cell r="I180">
            <v>12807331.410000004</v>
          </cell>
        </row>
        <row r="181">
          <cell r="A181" t="str">
            <v>154SE</v>
          </cell>
          <cell r="B181" t="str">
            <v>154</v>
          </cell>
          <cell r="D181">
            <v>2710855.28</v>
          </cell>
          <cell r="F181" t="str">
            <v>154SE</v>
          </cell>
          <cell r="G181" t="str">
            <v>154</v>
          </cell>
          <cell r="I181">
            <v>2710855.28</v>
          </cell>
        </row>
        <row r="182">
          <cell r="A182" t="str">
            <v>154SNPD</v>
          </cell>
          <cell r="B182" t="str">
            <v>154</v>
          </cell>
          <cell r="D182">
            <v>208396.03</v>
          </cell>
          <cell r="F182" t="str">
            <v>154SNPD</v>
          </cell>
          <cell r="G182" t="str">
            <v>154</v>
          </cell>
          <cell r="I182">
            <v>208396.03</v>
          </cell>
        </row>
        <row r="183">
          <cell r="A183" t="str">
            <v>154SNPPH</v>
          </cell>
          <cell r="B183" t="str">
            <v>154</v>
          </cell>
          <cell r="D183">
            <v>-19220.939999999999</v>
          </cell>
          <cell r="F183" t="str">
            <v>154SNPPH</v>
          </cell>
          <cell r="G183" t="str">
            <v>154</v>
          </cell>
          <cell r="I183">
            <v>-19220.939999999999</v>
          </cell>
        </row>
        <row r="184">
          <cell r="A184" t="str">
            <v>154SNPPS</v>
          </cell>
          <cell r="B184" t="str">
            <v>154</v>
          </cell>
          <cell r="D184">
            <v>52859974.04999999</v>
          </cell>
          <cell r="F184" t="str">
            <v>154SNPPS</v>
          </cell>
          <cell r="G184" t="str">
            <v>154</v>
          </cell>
          <cell r="I184">
            <v>52859974.04999999</v>
          </cell>
        </row>
        <row r="185">
          <cell r="A185" t="str">
            <v>154SNPT</v>
          </cell>
          <cell r="B185" t="str">
            <v>154</v>
          </cell>
          <cell r="D185">
            <v>14206257.459999997</v>
          </cell>
          <cell r="F185" t="str">
            <v>154SNPT</v>
          </cell>
          <cell r="G185" t="str">
            <v>154</v>
          </cell>
          <cell r="I185">
            <v>14206257.459999997</v>
          </cell>
        </row>
        <row r="186">
          <cell r="A186" t="str">
            <v>154SO</v>
          </cell>
          <cell r="B186" t="str">
            <v>154</v>
          </cell>
          <cell r="D186">
            <v>-5363443.24</v>
          </cell>
          <cell r="F186" t="str">
            <v>154SO</v>
          </cell>
          <cell r="G186" t="str">
            <v>154</v>
          </cell>
          <cell r="I186">
            <v>-5363443.24</v>
          </cell>
        </row>
        <row r="187">
          <cell r="A187" t="str">
            <v>154SSGCH</v>
          </cell>
          <cell r="B187" t="str">
            <v>154</v>
          </cell>
          <cell r="D187">
            <v>222216.23</v>
          </cell>
          <cell r="F187" t="str">
            <v>154SSGCH</v>
          </cell>
          <cell r="G187" t="str">
            <v>154</v>
          </cell>
          <cell r="I187">
            <v>222216.23</v>
          </cell>
        </row>
        <row r="188">
          <cell r="A188" t="str">
            <v>154SSGCT</v>
          </cell>
          <cell r="B188" t="str">
            <v>154</v>
          </cell>
          <cell r="D188">
            <v>4016.56</v>
          </cell>
          <cell r="F188" t="str">
            <v>154SSGCT</v>
          </cell>
          <cell r="G188" t="str">
            <v>154</v>
          </cell>
          <cell r="I188">
            <v>4016.56</v>
          </cell>
        </row>
        <row r="189">
          <cell r="A189" t="str">
            <v>154UT</v>
          </cell>
          <cell r="B189" t="str">
            <v>154</v>
          </cell>
          <cell r="D189">
            <v>19718661.570000004</v>
          </cell>
          <cell r="F189" t="str">
            <v>154UT</v>
          </cell>
          <cell r="G189" t="str">
            <v>154</v>
          </cell>
          <cell r="I189">
            <v>19718661.570000004</v>
          </cell>
        </row>
        <row r="190">
          <cell r="A190" t="str">
            <v>154WA</v>
          </cell>
          <cell r="B190" t="str">
            <v>154</v>
          </cell>
          <cell r="D190">
            <v>3259642.6</v>
          </cell>
          <cell r="F190" t="str">
            <v>154WA</v>
          </cell>
          <cell r="G190" t="str">
            <v>154</v>
          </cell>
          <cell r="I190">
            <v>3259642.6</v>
          </cell>
        </row>
        <row r="191">
          <cell r="A191" t="str">
            <v>154WYP</v>
          </cell>
          <cell r="B191" t="str">
            <v>154</v>
          </cell>
          <cell r="D191">
            <v>4057081.06</v>
          </cell>
          <cell r="F191" t="str">
            <v>154WYP</v>
          </cell>
          <cell r="G191" t="str">
            <v>154</v>
          </cell>
          <cell r="I191">
            <v>4057081.06</v>
          </cell>
        </row>
        <row r="192">
          <cell r="A192" t="str">
            <v>154WYU</v>
          </cell>
          <cell r="B192" t="str">
            <v>154</v>
          </cell>
          <cell r="D192">
            <v>468764.86</v>
          </cell>
          <cell r="F192" t="str">
            <v>154WYU</v>
          </cell>
          <cell r="G192" t="str">
            <v>154</v>
          </cell>
          <cell r="I192">
            <v>468764.86</v>
          </cell>
        </row>
        <row r="193">
          <cell r="A193" t="str">
            <v>165GPS</v>
          </cell>
          <cell r="B193" t="str">
            <v>165</v>
          </cell>
          <cell r="D193">
            <v>5402149.6900000004</v>
          </cell>
          <cell r="F193" t="str">
            <v>165GPS</v>
          </cell>
          <cell r="G193" t="str">
            <v>165</v>
          </cell>
          <cell r="I193">
            <v>5402149.6900000004</v>
          </cell>
        </row>
        <row r="194">
          <cell r="A194" t="str">
            <v>165IDU</v>
          </cell>
          <cell r="B194" t="str">
            <v>165</v>
          </cell>
          <cell r="D194">
            <v>76820.75</v>
          </cell>
          <cell r="F194" t="str">
            <v>165IDU</v>
          </cell>
          <cell r="G194" t="str">
            <v>165</v>
          </cell>
          <cell r="I194">
            <v>76820.75</v>
          </cell>
        </row>
        <row r="195">
          <cell r="A195" t="str">
            <v>165OR</v>
          </cell>
          <cell r="B195" t="str">
            <v>165</v>
          </cell>
          <cell r="D195">
            <v>2447995.4300000002</v>
          </cell>
          <cell r="F195" t="str">
            <v>165OR</v>
          </cell>
          <cell r="G195" t="str">
            <v>165</v>
          </cell>
          <cell r="I195">
            <v>2447995.4300000002</v>
          </cell>
        </row>
        <row r="196">
          <cell r="A196" t="str">
            <v>165OTHER</v>
          </cell>
          <cell r="B196" t="str">
            <v>165</v>
          </cell>
          <cell r="D196">
            <v>110515.42</v>
          </cell>
          <cell r="F196" t="str">
            <v>165OTHER</v>
          </cell>
          <cell r="G196" t="str">
            <v>165</v>
          </cell>
          <cell r="I196">
            <v>110515.42</v>
          </cell>
        </row>
        <row r="197">
          <cell r="A197" t="str">
            <v>165SE</v>
          </cell>
          <cell r="B197" t="str">
            <v>165</v>
          </cell>
          <cell r="D197">
            <v>3117742.2600000114</v>
          </cell>
          <cell r="F197" t="str">
            <v>165SE</v>
          </cell>
          <cell r="G197" t="str">
            <v>165</v>
          </cell>
          <cell r="I197">
            <v>3117742.2600000114</v>
          </cell>
        </row>
        <row r="198">
          <cell r="A198" t="str">
            <v>165SG</v>
          </cell>
          <cell r="B198" t="str">
            <v>165</v>
          </cell>
          <cell r="D198">
            <v>1106639.67</v>
          </cell>
          <cell r="F198" t="str">
            <v>165SG</v>
          </cell>
          <cell r="G198" t="str">
            <v>165</v>
          </cell>
          <cell r="I198">
            <v>1106639.67</v>
          </cell>
        </row>
        <row r="199">
          <cell r="A199" t="str">
            <v>165SO</v>
          </cell>
          <cell r="B199" t="str">
            <v>165</v>
          </cell>
          <cell r="D199">
            <v>7438750.3099999996</v>
          </cell>
          <cell r="F199" t="str">
            <v>165SO</v>
          </cell>
          <cell r="G199" t="str">
            <v>165</v>
          </cell>
          <cell r="I199">
            <v>7438750.3099999996</v>
          </cell>
        </row>
        <row r="200">
          <cell r="A200" t="str">
            <v>165UT</v>
          </cell>
          <cell r="B200" t="str">
            <v>165</v>
          </cell>
          <cell r="D200">
            <v>731582.25</v>
          </cell>
          <cell r="F200" t="str">
            <v>165UT</v>
          </cell>
          <cell r="G200" t="str">
            <v>165</v>
          </cell>
          <cell r="I200">
            <v>731582.25</v>
          </cell>
        </row>
        <row r="201">
          <cell r="A201" t="str">
            <v>165WA</v>
          </cell>
          <cell r="B201" t="str">
            <v>165</v>
          </cell>
          <cell r="D201">
            <v>0</v>
          </cell>
          <cell r="F201" t="str">
            <v>165WA</v>
          </cell>
          <cell r="G201" t="str">
            <v>165</v>
          </cell>
          <cell r="I201">
            <v>0</v>
          </cell>
        </row>
        <row r="202">
          <cell r="A202" t="str">
            <v>165WYP</v>
          </cell>
          <cell r="B202" t="str">
            <v>165</v>
          </cell>
          <cell r="D202">
            <v>226078.61</v>
          </cell>
          <cell r="F202" t="str">
            <v>165WYP</v>
          </cell>
          <cell r="G202" t="str">
            <v>165</v>
          </cell>
          <cell r="I202">
            <v>226078.61</v>
          </cell>
        </row>
        <row r="203">
          <cell r="A203" t="str">
            <v>165WYU</v>
          </cell>
          <cell r="B203" t="str">
            <v>165</v>
          </cell>
          <cell r="D203">
            <v>0</v>
          </cell>
          <cell r="F203" t="str">
            <v>165WYU</v>
          </cell>
          <cell r="G203" t="str">
            <v>165</v>
          </cell>
          <cell r="I203">
            <v>0</v>
          </cell>
        </row>
        <row r="204">
          <cell r="A204" t="str">
            <v>18222OR</v>
          </cell>
          <cell r="B204" t="str">
            <v>18222</v>
          </cell>
          <cell r="D204">
            <v>-294464.21000000002</v>
          </cell>
          <cell r="F204" t="str">
            <v>18222OR</v>
          </cell>
          <cell r="G204" t="str">
            <v>18222</v>
          </cell>
          <cell r="I204">
            <v>-294464.21000000002</v>
          </cell>
        </row>
        <row r="205">
          <cell r="A205" t="str">
            <v>18222TROJD</v>
          </cell>
          <cell r="B205" t="str">
            <v>18222</v>
          </cell>
          <cell r="D205">
            <v>5185083.2</v>
          </cell>
          <cell r="F205" t="str">
            <v>18222TROJD</v>
          </cell>
          <cell r="G205" t="str">
            <v>18222</v>
          </cell>
          <cell r="I205">
            <v>5185083.2</v>
          </cell>
        </row>
        <row r="206">
          <cell r="A206" t="str">
            <v>18222TROJP</v>
          </cell>
          <cell r="B206" t="str">
            <v>18222</v>
          </cell>
          <cell r="D206">
            <v>3562103.48</v>
          </cell>
          <cell r="F206" t="str">
            <v>18222TROJP</v>
          </cell>
          <cell r="G206" t="str">
            <v>18222</v>
          </cell>
          <cell r="I206">
            <v>3562103.48</v>
          </cell>
        </row>
        <row r="207">
          <cell r="A207" t="str">
            <v>18222WA</v>
          </cell>
          <cell r="B207" t="str">
            <v>18222</v>
          </cell>
          <cell r="D207">
            <v>-1194984.21</v>
          </cell>
          <cell r="F207" t="str">
            <v>18222WA</v>
          </cell>
          <cell r="G207" t="str">
            <v>18222</v>
          </cell>
          <cell r="I207">
            <v>-1194984.21</v>
          </cell>
        </row>
        <row r="208">
          <cell r="A208" t="str">
            <v>182MCA</v>
          </cell>
          <cell r="B208" t="str">
            <v>182M</v>
          </cell>
          <cell r="D208">
            <v>721726.9</v>
          </cell>
          <cell r="F208" t="str">
            <v>182MCA</v>
          </cell>
          <cell r="G208" t="str">
            <v>182M</v>
          </cell>
          <cell r="I208">
            <v>721726.9</v>
          </cell>
        </row>
        <row r="209">
          <cell r="A209" t="str">
            <v>182MIDU</v>
          </cell>
          <cell r="B209" t="str">
            <v>182M</v>
          </cell>
          <cell r="D209">
            <v>0</v>
          </cell>
          <cell r="F209" t="str">
            <v>182MIDU</v>
          </cell>
          <cell r="G209" t="str">
            <v>182M</v>
          </cell>
          <cell r="I209">
            <v>0</v>
          </cell>
        </row>
        <row r="210">
          <cell r="A210" t="str">
            <v>182MOR</v>
          </cell>
          <cell r="B210" t="str">
            <v>182M</v>
          </cell>
          <cell r="D210">
            <v>18976687.509999998</v>
          </cell>
          <cell r="F210" t="str">
            <v>182MOR</v>
          </cell>
          <cell r="G210" t="str">
            <v>182M</v>
          </cell>
          <cell r="I210">
            <v>18976687.509999998</v>
          </cell>
        </row>
        <row r="211">
          <cell r="A211" t="str">
            <v>182MOTHER</v>
          </cell>
          <cell r="B211" t="str">
            <v>182M</v>
          </cell>
          <cell r="D211">
            <v>35008107.289999999</v>
          </cell>
          <cell r="F211" t="str">
            <v>182MOTHER</v>
          </cell>
          <cell r="G211" t="str">
            <v>182M</v>
          </cell>
          <cell r="I211">
            <v>35008107.289999999</v>
          </cell>
        </row>
        <row r="212">
          <cell r="A212" t="str">
            <v>182MSE</v>
          </cell>
          <cell r="B212" t="str">
            <v>182M</v>
          </cell>
          <cell r="D212">
            <v>5304104.42</v>
          </cell>
          <cell r="F212" t="str">
            <v>182MSE</v>
          </cell>
          <cell r="G212" t="str">
            <v>182M</v>
          </cell>
          <cell r="I212">
            <v>5304104.42</v>
          </cell>
        </row>
        <row r="213">
          <cell r="A213" t="str">
            <v>182MSGCT</v>
          </cell>
          <cell r="B213" t="str">
            <v>182M</v>
          </cell>
          <cell r="D213">
            <v>12159604.6</v>
          </cell>
          <cell r="F213" t="str">
            <v>182MSGCT</v>
          </cell>
          <cell r="G213" t="str">
            <v>182M</v>
          </cell>
          <cell r="I213">
            <v>12159604.6</v>
          </cell>
        </row>
        <row r="214">
          <cell r="A214" t="str">
            <v>182MSG-P</v>
          </cell>
          <cell r="B214" t="str">
            <v>182M</v>
          </cell>
          <cell r="D214">
            <v>0</v>
          </cell>
          <cell r="F214" t="str">
            <v>182MSG-P</v>
          </cell>
          <cell r="G214" t="str">
            <v>182M</v>
          </cell>
          <cell r="I214">
            <v>0</v>
          </cell>
        </row>
        <row r="215">
          <cell r="A215" t="str">
            <v>182MSG-U</v>
          </cell>
          <cell r="B215" t="str">
            <v>182M</v>
          </cell>
          <cell r="D215">
            <v>0</v>
          </cell>
          <cell r="F215" t="str">
            <v>182MSG-U</v>
          </cell>
          <cell r="G215" t="str">
            <v>182M</v>
          </cell>
          <cell r="I215">
            <v>0</v>
          </cell>
        </row>
        <row r="216">
          <cell r="A216" t="str">
            <v>182MSO</v>
          </cell>
          <cell r="B216" t="str">
            <v>182M</v>
          </cell>
          <cell r="D216">
            <v>-3552466.5670000017</v>
          </cell>
          <cell r="F216" t="str">
            <v>182MSO</v>
          </cell>
          <cell r="G216" t="str">
            <v>182M</v>
          </cell>
          <cell r="I216">
            <v>-3552466.5670000017</v>
          </cell>
        </row>
        <row r="217">
          <cell r="A217" t="str">
            <v>182MUT</v>
          </cell>
          <cell r="B217" t="str">
            <v>182M</v>
          </cell>
          <cell r="D217">
            <v>8005589.6799999997</v>
          </cell>
          <cell r="F217" t="str">
            <v>182MUT</v>
          </cell>
          <cell r="G217" t="str">
            <v>182M</v>
          </cell>
          <cell r="I217">
            <v>8005589.6799999997</v>
          </cell>
        </row>
        <row r="218">
          <cell r="A218" t="str">
            <v>182MWA</v>
          </cell>
          <cell r="B218" t="str">
            <v>182M</v>
          </cell>
          <cell r="D218">
            <v>-561960.31999999995</v>
          </cell>
          <cell r="F218" t="str">
            <v>182MWA</v>
          </cell>
          <cell r="G218" t="str">
            <v>182M</v>
          </cell>
          <cell r="I218">
            <v>-561960.31999999995</v>
          </cell>
        </row>
        <row r="219">
          <cell r="A219" t="str">
            <v>182MWYP</v>
          </cell>
          <cell r="B219" t="str">
            <v>182M</v>
          </cell>
          <cell r="D219">
            <v>0</v>
          </cell>
          <cell r="F219" t="str">
            <v>182MWYP</v>
          </cell>
          <cell r="G219" t="str">
            <v>182M</v>
          </cell>
          <cell r="I219">
            <v>0</v>
          </cell>
        </row>
        <row r="220">
          <cell r="A220" t="str">
            <v>182MWYU</v>
          </cell>
          <cell r="B220" t="str">
            <v>182M</v>
          </cell>
          <cell r="D220">
            <v>0</v>
          </cell>
          <cell r="F220" t="str">
            <v>182MWYU</v>
          </cell>
          <cell r="G220" t="str">
            <v>182M</v>
          </cell>
          <cell r="I220">
            <v>0</v>
          </cell>
        </row>
        <row r="221">
          <cell r="A221" t="str">
            <v>182WCA</v>
          </cell>
          <cell r="B221" t="str">
            <v>182W</v>
          </cell>
          <cell r="D221">
            <v>0</v>
          </cell>
          <cell r="F221" t="str">
            <v>182WCA</v>
          </cell>
          <cell r="G221" t="str">
            <v>182W</v>
          </cell>
          <cell r="I221">
            <v>0</v>
          </cell>
        </row>
        <row r="222">
          <cell r="A222" t="str">
            <v>182WIDU</v>
          </cell>
          <cell r="B222" t="str">
            <v>182W</v>
          </cell>
          <cell r="D222">
            <v>7553089.4474999998</v>
          </cell>
          <cell r="F222" t="str">
            <v>182WIDU</v>
          </cell>
          <cell r="G222" t="str">
            <v>182W</v>
          </cell>
          <cell r="I222">
            <v>7553089.4474999998</v>
          </cell>
        </row>
        <row r="223">
          <cell r="A223" t="str">
            <v>182WOR</v>
          </cell>
          <cell r="B223" t="str">
            <v>182W</v>
          </cell>
          <cell r="D223">
            <v>0</v>
          </cell>
          <cell r="F223" t="str">
            <v>182WOR</v>
          </cell>
          <cell r="G223" t="str">
            <v>182W</v>
          </cell>
          <cell r="I223">
            <v>0</v>
          </cell>
        </row>
        <row r="224">
          <cell r="A224" t="str">
            <v>182WOTHER</v>
          </cell>
          <cell r="B224" t="str">
            <v>182W</v>
          </cell>
          <cell r="D224">
            <v>13239336.990000002</v>
          </cell>
          <cell r="F224" t="str">
            <v>182WOTHER</v>
          </cell>
          <cell r="G224" t="str">
            <v>182W</v>
          </cell>
          <cell r="I224">
            <v>13239336.990000002</v>
          </cell>
        </row>
        <row r="225">
          <cell r="A225" t="str">
            <v>182WUT</v>
          </cell>
          <cell r="B225" t="str">
            <v>182W</v>
          </cell>
          <cell r="D225">
            <v>4304329.7</v>
          </cell>
          <cell r="F225" t="str">
            <v>182WUT</v>
          </cell>
          <cell r="G225" t="str">
            <v>182W</v>
          </cell>
          <cell r="I225">
            <v>4304329.7</v>
          </cell>
        </row>
        <row r="226">
          <cell r="A226" t="str">
            <v>182WWA</v>
          </cell>
          <cell r="B226" t="str">
            <v>182W</v>
          </cell>
          <cell r="D226">
            <v>0</v>
          </cell>
          <cell r="F226" t="str">
            <v>182WWA</v>
          </cell>
          <cell r="G226" t="str">
            <v>182W</v>
          </cell>
          <cell r="I226">
            <v>0</v>
          </cell>
        </row>
        <row r="227">
          <cell r="A227" t="str">
            <v>182WWYP</v>
          </cell>
          <cell r="B227" t="str">
            <v>182W</v>
          </cell>
          <cell r="D227">
            <v>436965.96275000001</v>
          </cell>
          <cell r="F227" t="str">
            <v>182WWYP</v>
          </cell>
          <cell r="G227" t="str">
            <v>182W</v>
          </cell>
          <cell r="I227">
            <v>436965.96275000001</v>
          </cell>
        </row>
        <row r="228">
          <cell r="A228" t="str">
            <v>182WWYU</v>
          </cell>
          <cell r="B228" t="str">
            <v>182W</v>
          </cell>
          <cell r="D228">
            <v>21383.94</v>
          </cell>
          <cell r="F228" t="str">
            <v>182WWYU</v>
          </cell>
          <cell r="G228" t="str">
            <v>182W</v>
          </cell>
          <cell r="I228">
            <v>21383.94</v>
          </cell>
        </row>
        <row r="229">
          <cell r="A229" t="str">
            <v>186MCA</v>
          </cell>
          <cell r="B229" t="str">
            <v>186M</v>
          </cell>
          <cell r="D229">
            <v>0</v>
          </cell>
          <cell r="F229" t="str">
            <v>186MCA</v>
          </cell>
          <cell r="G229" t="str">
            <v>186M</v>
          </cell>
          <cell r="I229">
            <v>0</v>
          </cell>
        </row>
        <row r="230">
          <cell r="A230" t="str">
            <v>186MIDU</v>
          </cell>
          <cell r="B230" t="str">
            <v>186M</v>
          </cell>
          <cell r="D230">
            <v>5000</v>
          </cell>
          <cell r="F230" t="str">
            <v>186MIDU</v>
          </cell>
          <cell r="G230" t="str">
            <v>186M</v>
          </cell>
          <cell r="I230">
            <v>5000</v>
          </cell>
        </row>
        <row r="231">
          <cell r="A231" t="str">
            <v>186MOR</v>
          </cell>
          <cell r="B231" t="str">
            <v>186M</v>
          </cell>
          <cell r="D231">
            <v>0</v>
          </cell>
          <cell r="F231" t="str">
            <v>186MOR</v>
          </cell>
          <cell r="G231" t="str">
            <v>186M</v>
          </cell>
          <cell r="I231">
            <v>0</v>
          </cell>
        </row>
        <row r="232">
          <cell r="A232" t="str">
            <v>186MOTHER</v>
          </cell>
          <cell r="B232" t="str">
            <v>186M</v>
          </cell>
          <cell r="D232">
            <v>4244783.0999999996</v>
          </cell>
          <cell r="F232" t="str">
            <v>186MOTHER</v>
          </cell>
          <cell r="G232" t="str">
            <v>186M</v>
          </cell>
          <cell r="I232">
            <v>4244783.0999999996</v>
          </cell>
        </row>
        <row r="233">
          <cell r="A233" t="str">
            <v>186MSE</v>
          </cell>
          <cell r="B233" t="str">
            <v>186M</v>
          </cell>
          <cell r="D233">
            <v>772375.10999997216</v>
          </cell>
          <cell r="F233" t="str">
            <v>186MSE</v>
          </cell>
          <cell r="G233" t="str">
            <v>186M</v>
          </cell>
          <cell r="I233">
            <v>772375.10999997216</v>
          </cell>
        </row>
        <row r="234">
          <cell r="A234" t="str">
            <v>186MSG</v>
          </cell>
          <cell r="B234" t="str">
            <v>186M</v>
          </cell>
          <cell r="D234">
            <v>25099000.080000002</v>
          </cell>
          <cell r="F234" t="str">
            <v>186MSG</v>
          </cell>
          <cell r="G234" t="str">
            <v>186M</v>
          </cell>
          <cell r="I234">
            <v>25099000.080000002</v>
          </cell>
        </row>
        <row r="235">
          <cell r="A235" t="str">
            <v>186MSO</v>
          </cell>
          <cell r="B235" t="str">
            <v>186M</v>
          </cell>
          <cell r="D235">
            <v>0</v>
          </cell>
          <cell r="F235" t="str">
            <v>186MSO</v>
          </cell>
          <cell r="G235" t="str">
            <v>186M</v>
          </cell>
          <cell r="I235">
            <v>0</v>
          </cell>
        </row>
        <row r="236">
          <cell r="A236" t="str">
            <v>186MWA</v>
          </cell>
          <cell r="B236" t="str">
            <v>186M</v>
          </cell>
          <cell r="D236">
            <v>0</v>
          </cell>
          <cell r="F236" t="str">
            <v>186MWA</v>
          </cell>
          <cell r="G236" t="str">
            <v>186M</v>
          </cell>
          <cell r="I236">
            <v>0</v>
          </cell>
        </row>
        <row r="237">
          <cell r="A237" t="str">
            <v>190BADDEBT</v>
          </cell>
          <cell r="B237" t="str">
            <v>190</v>
          </cell>
          <cell r="D237">
            <v>20957887.5</v>
          </cell>
          <cell r="F237" t="str">
            <v>190BADDEBT</v>
          </cell>
          <cell r="G237" t="str">
            <v>190</v>
          </cell>
          <cell r="I237">
            <v>20957887.5</v>
          </cell>
        </row>
        <row r="238">
          <cell r="A238" t="str">
            <v>190CA</v>
          </cell>
          <cell r="B238" t="str">
            <v>190</v>
          </cell>
          <cell r="D238">
            <v>0</v>
          </cell>
          <cell r="F238" t="str">
            <v>190CA</v>
          </cell>
          <cell r="G238" t="str">
            <v>190</v>
          </cell>
          <cell r="I238">
            <v>0</v>
          </cell>
        </row>
        <row r="239">
          <cell r="A239" t="str">
            <v>190DGP</v>
          </cell>
          <cell r="B239" t="str">
            <v>190</v>
          </cell>
          <cell r="D239">
            <v>3416.5</v>
          </cell>
          <cell r="F239" t="str">
            <v>190DGP</v>
          </cell>
          <cell r="G239" t="str">
            <v>190</v>
          </cell>
          <cell r="I239">
            <v>3416.5</v>
          </cell>
        </row>
        <row r="240">
          <cell r="A240" t="str">
            <v>190IDU</v>
          </cell>
          <cell r="B240" t="str">
            <v>190</v>
          </cell>
          <cell r="D240">
            <v>0</v>
          </cell>
          <cell r="F240" t="str">
            <v>190IDU</v>
          </cell>
          <cell r="G240" t="str">
            <v>190</v>
          </cell>
          <cell r="I240">
            <v>0</v>
          </cell>
        </row>
        <row r="241">
          <cell r="A241" t="str">
            <v>190CN</v>
          </cell>
          <cell r="B241" t="str">
            <v>190</v>
          </cell>
          <cell r="D241">
            <v>0</v>
          </cell>
          <cell r="F241" t="str">
            <v>190CN</v>
          </cell>
          <cell r="G241" t="str">
            <v>190</v>
          </cell>
          <cell r="I241">
            <v>0</v>
          </cell>
        </row>
        <row r="242">
          <cell r="A242" t="str">
            <v>190OR</v>
          </cell>
          <cell r="B242" t="str">
            <v>190</v>
          </cell>
          <cell r="D242">
            <v>544123</v>
          </cell>
          <cell r="F242" t="str">
            <v>190OR</v>
          </cell>
          <cell r="G242" t="str">
            <v>190</v>
          </cell>
          <cell r="I242">
            <v>544123</v>
          </cell>
        </row>
        <row r="243">
          <cell r="A243" t="str">
            <v>190OTHER</v>
          </cell>
          <cell r="B243" t="str">
            <v>190</v>
          </cell>
          <cell r="D243">
            <v>22570</v>
          </cell>
          <cell r="F243" t="str">
            <v>190OTHER</v>
          </cell>
          <cell r="G243" t="str">
            <v>190</v>
          </cell>
          <cell r="I243">
            <v>22570</v>
          </cell>
        </row>
        <row r="244">
          <cell r="A244" t="str">
            <v>190SE</v>
          </cell>
          <cell r="B244" t="str">
            <v>190</v>
          </cell>
          <cell r="D244">
            <v>20952479.001139998</v>
          </cell>
          <cell r="F244" t="str">
            <v>190SE</v>
          </cell>
          <cell r="G244" t="str">
            <v>190</v>
          </cell>
          <cell r="I244">
            <v>20952479.001139998</v>
          </cell>
        </row>
        <row r="245">
          <cell r="A245" t="str">
            <v>190SG</v>
          </cell>
          <cell r="B245" t="str">
            <v>190</v>
          </cell>
          <cell r="D245">
            <v>1536680</v>
          </cell>
          <cell r="F245" t="str">
            <v>190SG</v>
          </cell>
          <cell r="G245" t="str">
            <v>190</v>
          </cell>
          <cell r="I245">
            <v>1536680</v>
          </cell>
        </row>
        <row r="246">
          <cell r="A246" t="str">
            <v>190SNP</v>
          </cell>
          <cell r="B246" t="str">
            <v>190</v>
          </cell>
          <cell r="D246">
            <v>29016.5</v>
          </cell>
          <cell r="F246" t="str">
            <v>190SNP</v>
          </cell>
          <cell r="G246" t="str">
            <v>190</v>
          </cell>
          <cell r="I246">
            <v>29016.5</v>
          </cell>
        </row>
        <row r="247">
          <cell r="A247" t="str">
            <v>190SNPD</v>
          </cell>
          <cell r="B247" t="str">
            <v>190</v>
          </cell>
          <cell r="D247">
            <v>0</v>
          </cell>
          <cell r="F247" t="str">
            <v>190SNPD</v>
          </cell>
          <cell r="G247" t="str">
            <v>190</v>
          </cell>
          <cell r="I247">
            <v>0</v>
          </cell>
        </row>
        <row r="248">
          <cell r="A248" t="str">
            <v>190SO</v>
          </cell>
          <cell r="B248" t="str">
            <v>190</v>
          </cell>
          <cell r="D248">
            <v>101692027.7775</v>
          </cell>
          <cell r="F248" t="str">
            <v>190SO</v>
          </cell>
          <cell r="G248" t="str">
            <v>190</v>
          </cell>
          <cell r="I248">
            <v>101692027.7775</v>
          </cell>
        </row>
        <row r="249">
          <cell r="A249" t="str">
            <v>190TROJD</v>
          </cell>
          <cell r="B249" t="str">
            <v>190</v>
          </cell>
          <cell r="D249">
            <v>18185.5</v>
          </cell>
          <cell r="F249" t="str">
            <v>190TROJD</v>
          </cell>
          <cell r="G249" t="str">
            <v>190</v>
          </cell>
          <cell r="I249">
            <v>18185.5</v>
          </cell>
        </row>
        <row r="250">
          <cell r="A250" t="str">
            <v>190UT</v>
          </cell>
          <cell r="B250" t="str">
            <v>190</v>
          </cell>
          <cell r="D250">
            <v>0</v>
          </cell>
          <cell r="F250" t="str">
            <v>190UT</v>
          </cell>
          <cell r="G250" t="str">
            <v>190</v>
          </cell>
          <cell r="I250">
            <v>0</v>
          </cell>
        </row>
        <row r="251">
          <cell r="A251" t="str">
            <v>190WA</v>
          </cell>
          <cell r="B251" t="str">
            <v>190</v>
          </cell>
          <cell r="D251">
            <v>0</v>
          </cell>
          <cell r="F251" t="str">
            <v>190WA</v>
          </cell>
          <cell r="G251" t="str">
            <v>190</v>
          </cell>
          <cell r="I251">
            <v>0</v>
          </cell>
        </row>
        <row r="252">
          <cell r="A252" t="str">
            <v>190WYP</v>
          </cell>
          <cell r="B252" t="str">
            <v>190</v>
          </cell>
          <cell r="D252">
            <v>0</v>
          </cell>
          <cell r="F252" t="str">
            <v>190WYP</v>
          </cell>
          <cell r="G252" t="str">
            <v>190</v>
          </cell>
          <cell r="I252">
            <v>0</v>
          </cell>
        </row>
        <row r="253">
          <cell r="A253" t="str">
            <v>2281SO</v>
          </cell>
          <cell r="B253" t="str">
            <v>2281</v>
          </cell>
          <cell r="D253">
            <v>-126291.44</v>
          </cell>
          <cell r="F253" t="str">
            <v>2281SO</v>
          </cell>
          <cell r="G253" t="str">
            <v>2281</v>
          </cell>
          <cell r="I253">
            <v>-126291.44</v>
          </cell>
        </row>
        <row r="254">
          <cell r="A254" t="str">
            <v>2282SO</v>
          </cell>
          <cell r="B254" t="str">
            <v>2282</v>
          </cell>
          <cell r="D254">
            <v>-5093636.5599999996</v>
          </cell>
          <cell r="F254" t="str">
            <v>2282SO</v>
          </cell>
          <cell r="G254" t="str">
            <v>2282</v>
          </cell>
          <cell r="I254">
            <v>-5093636.5599999996</v>
          </cell>
        </row>
        <row r="255">
          <cell r="A255" t="str">
            <v>2283SO</v>
          </cell>
          <cell r="B255" t="str">
            <v>2283</v>
          </cell>
          <cell r="D255">
            <v>-49699662.300833344</v>
          </cell>
          <cell r="F255" t="str">
            <v>2283SO</v>
          </cell>
          <cell r="G255" t="str">
            <v>2283</v>
          </cell>
          <cell r="I255">
            <v>-49699662.300833344</v>
          </cell>
        </row>
        <row r="256">
          <cell r="A256" t="str">
            <v>22841SE</v>
          </cell>
          <cell r="B256" t="str">
            <v>22841</v>
          </cell>
          <cell r="D256">
            <v>0</v>
          </cell>
          <cell r="F256" t="str">
            <v>22841SE</v>
          </cell>
          <cell r="G256" t="str">
            <v>22841</v>
          </cell>
          <cell r="I256">
            <v>0</v>
          </cell>
        </row>
        <row r="257">
          <cell r="A257" t="str">
            <v>22842TROJD</v>
          </cell>
          <cell r="B257" t="str">
            <v>22842</v>
          </cell>
          <cell r="D257">
            <v>-2858991.14</v>
          </cell>
          <cell r="F257" t="str">
            <v>22842TROJD</v>
          </cell>
          <cell r="G257" t="str">
            <v>22842</v>
          </cell>
          <cell r="I257">
            <v>-2858991.14</v>
          </cell>
        </row>
        <row r="258">
          <cell r="A258" t="str">
            <v>22844SG-P</v>
          </cell>
          <cell r="B258" t="str">
            <v>22844</v>
          </cell>
          <cell r="D258">
            <v>0</v>
          </cell>
          <cell r="F258" t="str">
            <v>22844SG-P</v>
          </cell>
          <cell r="G258" t="str">
            <v>22844</v>
          </cell>
          <cell r="I258">
            <v>0</v>
          </cell>
        </row>
        <row r="259">
          <cell r="A259" t="str">
            <v>22844SG-U</v>
          </cell>
          <cell r="B259" t="str">
            <v>22844</v>
          </cell>
          <cell r="D259">
            <v>0</v>
          </cell>
          <cell r="F259" t="str">
            <v>22844SG-U</v>
          </cell>
          <cell r="G259" t="str">
            <v>22844</v>
          </cell>
          <cell r="I259">
            <v>0</v>
          </cell>
        </row>
        <row r="260">
          <cell r="A260" t="str">
            <v>230SE</v>
          </cell>
          <cell r="B260" t="str">
            <v>230</v>
          </cell>
          <cell r="D260">
            <v>-2192563.6674999995</v>
          </cell>
          <cell r="F260" t="str">
            <v>230SE</v>
          </cell>
          <cell r="G260" t="str">
            <v>230</v>
          </cell>
          <cell r="I260">
            <v>-2192563.6674999995</v>
          </cell>
        </row>
        <row r="261">
          <cell r="A261" t="str">
            <v>230TROJD</v>
          </cell>
          <cell r="B261" t="str">
            <v>230</v>
          </cell>
          <cell r="D261">
            <v>0</v>
          </cell>
          <cell r="F261" t="str">
            <v>230TROJD</v>
          </cell>
          <cell r="G261" t="str">
            <v>230</v>
          </cell>
          <cell r="I261">
            <v>0</v>
          </cell>
        </row>
        <row r="262">
          <cell r="A262" t="str">
            <v>230TROJP</v>
          </cell>
          <cell r="B262" t="str">
            <v>230</v>
          </cell>
          <cell r="D262">
            <v>-2131049</v>
          </cell>
          <cell r="F262" t="str">
            <v>230TROJP</v>
          </cell>
          <cell r="G262" t="str">
            <v>230</v>
          </cell>
          <cell r="I262">
            <v>-2131049</v>
          </cell>
        </row>
        <row r="263">
          <cell r="A263" t="str">
            <v>232SE</v>
          </cell>
          <cell r="B263" t="str">
            <v>232</v>
          </cell>
          <cell r="D263">
            <v>-1532813.8125</v>
          </cell>
          <cell r="F263" t="str">
            <v>232SE</v>
          </cell>
          <cell r="G263" t="str">
            <v>232</v>
          </cell>
          <cell r="I263">
            <v>-1532813.8125</v>
          </cell>
        </row>
        <row r="264">
          <cell r="A264" t="str">
            <v>232SO</v>
          </cell>
          <cell r="B264" t="str">
            <v>232</v>
          </cell>
          <cell r="D264">
            <v>-5457691.2441666676</v>
          </cell>
          <cell r="F264" t="str">
            <v>232SO</v>
          </cell>
          <cell r="G264" t="str">
            <v>232</v>
          </cell>
          <cell r="I264">
            <v>-5457691.2441666676</v>
          </cell>
        </row>
        <row r="265">
          <cell r="A265" t="str">
            <v>235UT</v>
          </cell>
          <cell r="B265" t="str">
            <v>235</v>
          </cell>
          <cell r="D265">
            <v>0</v>
          </cell>
          <cell r="F265" t="str">
            <v>235UT</v>
          </cell>
          <cell r="G265" t="str">
            <v>235</v>
          </cell>
          <cell r="I265">
            <v>0</v>
          </cell>
        </row>
        <row r="266">
          <cell r="A266" t="str">
            <v>252CA</v>
          </cell>
          <cell r="B266" t="str">
            <v>252</v>
          </cell>
          <cell r="D266">
            <v>-142755.68</v>
          </cell>
          <cell r="F266" t="str">
            <v>252CA</v>
          </cell>
          <cell r="G266" t="str">
            <v>252</v>
          </cell>
          <cell r="I266">
            <v>-142755.68</v>
          </cell>
        </row>
        <row r="267">
          <cell r="A267" t="str">
            <v>252CN</v>
          </cell>
          <cell r="B267" t="str">
            <v>252</v>
          </cell>
          <cell r="D267">
            <v>0</v>
          </cell>
          <cell r="F267" t="str">
            <v>252CN</v>
          </cell>
          <cell r="G267" t="str">
            <v>252</v>
          </cell>
          <cell r="I267">
            <v>0</v>
          </cell>
        </row>
        <row r="268">
          <cell r="A268" t="str">
            <v>252IDU</v>
          </cell>
          <cell r="B268" t="str">
            <v>252</v>
          </cell>
          <cell r="D268">
            <v>0</v>
          </cell>
          <cell r="F268" t="str">
            <v>252IDU</v>
          </cell>
          <cell r="G268" t="str">
            <v>252</v>
          </cell>
          <cell r="I268">
            <v>0</v>
          </cell>
        </row>
        <row r="269">
          <cell r="A269" t="str">
            <v>252OR</v>
          </cell>
          <cell r="B269" t="str">
            <v>252</v>
          </cell>
          <cell r="D269">
            <v>0</v>
          </cell>
          <cell r="F269" t="str">
            <v>252OR</v>
          </cell>
          <cell r="G269" t="str">
            <v>252</v>
          </cell>
          <cell r="I269">
            <v>0</v>
          </cell>
        </row>
        <row r="270">
          <cell r="A270" t="str">
            <v>252SG</v>
          </cell>
          <cell r="B270" t="str">
            <v>252</v>
          </cell>
          <cell r="D270">
            <v>0</v>
          </cell>
          <cell r="F270" t="str">
            <v>252SG</v>
          </cell>
          <cell r="G270" t="str">
            <v>252</v>
          </cell>
          <cell r="I270">
            <v>0</v>
          </cell>
        </row>
        <row r="271">
          <cell r="A271" t="str">
            <v>252UT</v>
          </cell>
          <cell r="B271" t="str">
            <v>252</v>
          </cell>
          <cell r="D271">
            <v>-4894525.78</v>
          </cell>
          <cell r="F271" t="str">
            <v>252UT</v>
          </cell>
          <cell r="G271" t="str">
            <v>252</v>
          </cell>
          <cell r="I271">
            <v>-4894525.78</v>
          </cell>
        </row>
        <row r="272">
          <cell r="A272" t="str">
            <v>252WA</v>
          </cell>
          <cell r="B272" t="str">
            <v>252</v>
          </cell>
          <cell r="D272">
            <v>0</v>
          </cell>
          <cell r="F272" t="str">
            <v>252WA</v>
          </cell>
          <cell r="G272" t="str">
            <v>252</v>
          </cell>
          <cell r="I272">
            <v>0</v>
          </cell>
        </row>
        <row r="273">
          <cell r="A273" t="str">
            <v>252WYP</v>
          </cell>
          <cell r="B273" t="str">
            <v>252</v>
          </cell>
          <cell r="D273">
            <v>0</v>
          </cell>
          <cell r="F273" t="str">
            <v>252WYP</v>
          </cell>
          <cell r="G273" t="str">
            <v>252</v>
          </cell>
          <cell r="I273">
            <v>0</v>
          </cell>
        </row>
        <row r="274">
          <cell r="A274" t="str">
            <v>252WYU</v>
          </cell>
          <cell r="B274" t="str">
            <v>252</v>
          </cell>
          <cell r="D274">
            <v>0</v>
          </cell>
          <cell r="F274" t="str">
            <v>252WYU</v>
          </cell>
          <cell r="G274" t="str">
            <v>252</v>
          </cell>
          <cell r="I274">
            <v>0</v>
          </cell>
        </row>
        <row r="275">
          <cell r="A275" t="str">
            <v>25316SE</v>
          </cell>
          <cell r="B275" t="str">
            <v>25316</v>
          </cell>
          <cell r="D275">
            <v>-433000</v>
          </cell>
          <cell r="F275" t="str">
            <v>25316SE</v>
          </cell>
          <cell r="G275" t="str">
            <v>25316</v>
          </cell>
          <cell r="I275">
            <v>-433000</v>
          </cell>
        </row>
        <row r="276">
          <cell r="A276" t="str">
            <v>25317SE</v>
          </cell>
          <cell r="B276" t="str">
            <v>25317</v>
          </cell>
          <cell r="D276">
            <v>-1159359</v>
          </cell>
          <cell r="F276" t="str">
            <v>25317SE</v>
          </cell>
          <cell r="G276" t="str">
            <v>25317</v>
          </cell>
          <cell r="I276">
            <v>-1159359</v>
          </cell>
        </row>
        <row r="277">
          <cell r="A277" t="str">
            <v>25318SNPPS</v>
          </cell>
          <cell r="B277" t="str">
            <v>25318</v>
          </cell>
          <cell r="D277">
            <v>-273000</v>
          </cell>
          <cell r="F277" t="str">
            <v>25318SNPPS</v>
          </cell>
          <cell r="G277" t="str">
            <v>25318</v>
          </cell>
          <cell r="I277">
            <v>-273000</v>
          </cell>
        </row>
        <row r="278">
          <cell r="A278" t="str">
            <v>2533SE</v>
          </cell>
          <cell r="B278" t="str">
            <v>2533</v>
          </cell>
          <cell r="D278">
            <v>-5250348.9441666678</v>
          </cell>
          <cell r="F278" t="str">
            <v>2533SE</v>
          </cell>
          <cell r="G278" t="str">
            <v>2533</v>
          </cell>
          <cell r="I278">
            <v>-5250348.9441666678</v>
          </cell>
        </row>
        <row r="279">
          <cell r="A279" t="str">
            <v>25398SE</v>
          </cell>
          <cell r="B279" t="str">
            <v>25398</v>
          </cell>
          <cell r="D279">
            <v>-20851380.029999997</v>
          </cell>
          <cell r="F279" t="str">
            <v>25398SE</v>
          </cell>
          <cell r="G279" t="str">
            <v>25398</v>
          </cell>
          <cell r="I279">
            <v>-20851380.029999997</v>
          </cell>
        </row>
        <row r="280">
          <cell r="A280" t="str">
            <v>25399CA</v>
          </cell>
          <cell r="B280" t="str">
            <v>25399</v>
          </cell>
          <cell r="D280">
            <v>-116601.89</v>
          </cell>
          <cell r="F280" t="str">
            <v>25399CA</v>
          </cell>
          <cell r="G280" t="str">
            <v>25399</v>
          </cell>
          <cell r="I280">
            <v>-116601.89</v>
          </cell>
        </row>
        <row r="281">
          <cell r="A281" t="str">
            <v>25399IDU</v>
          </cell>
          <cell r="B281" t="str">
            <v>25399</v>
          </cell>
          <cell r="D281">
            <v>-21771.01</v>
          </cell>
          <cell r="F281" t="str">
            <v>25399IDU</v>
          </cell>
          <cell r="G281" t="str">
            <v>25399</v>
          </cell>
          <cell r="I281">
            <v>-21771.01</v>
          </cell>
        </row>
        <row r="282">
          <cell r="A282" t="str">
            <v>25399OR</v>
          </cell>
          <cell r="B282" t="str">
            <v>25399</v>
          </cell>
          <cell r="D282">
            <v>-968313.35</v>
          </cell>
          <cell r="F282" t="str">
            <v>25399OR</v>
          </cell>
          <cell r="G282" t="str">
            <v>25399</v>
          </cell>
          <cell r="I282">
            <v>-968313.35</v>
          </cell>
        </row>
        <row r="283">
          <cell r="A283" t="str">
            <v>25399OTHER</v>
          </cell>
          <cell r="B283" t="str">
            <v>25399</v>
          </cell>
          <cell r="D283">
            <v>-2277779.2000000002</v>
          </cell>
          <cell r="F283" t="str">
            <v>25399OTHER</v>
          </cell>
          <cell r="G283" t="str">
            <v>25399</v>
          </cell>
          <cell r="I283">
            <v>-2277779.2000000002</v>
          </cell>
        </row>
        <row r="284">
          <cell r="A284" t="str">
            <v>25399SE</v>
          </cell>
          <cell r="B284" t="str">
            <v>25399</v>
          </cell>
          <cell r="D284">
            <v>-3291517.3</v>
          </cell>
          <cell r="F284" t="str">
            <v>25399SE</v>
          </cell>
          <cell r="G284" t="str">
            <v>25399</v>
          </cell>
          <cell r="I284">
            <v>-3291517.3</v>
          </cell>
        </row>
        <row r="285">
          <cell r="A285" t="str">
            <v>25399SG</v>
          </cell>
          <cell r="B285" t="str">
            <v>25399</v>
          </cell>
          <cell r="D285">
            <v>-11199991.49</v>
          </cell>
          <cell r="F285" t="str">
            <v>25399SG</v>
          </cell>
          <cell r="G285" t="str">
            <v>25399</v>
          </cell>
          <cell r="I285">
            <v>-11199991.49</v>
          </cell>
        </row>
        <row r="286">
          <cell r="A286" t="str">
            <v>25399UT</v>
          </cell>
          <cell r="B286" t="str">
            <v>25399</v>
          </cell>
          <cell r="D286">
            <v>-338978.2</v>
          </cell>
          <cell r="F286" t="str">
            <v>25399UT</v>
          </cell>
          <cell r="G286" t="str">
            <v>25399</v>
          </cell>
          <cell r="I286">
            <v>-338978.2</v>
          </cell>
        </row>
        <row r="287">
          <cell r="A287" t="str">
            <v>25399WA</v>
          </cell>
          <cell r="B287" t="str">
            <v>25399</v>
          </cell>
          <cell r="D287">
            <v>-68233.73</v>
          </cell>
          <cell r="F287" t="str">
            <v>25399WA</v>
          </cell>
          <cell r="G287" t="str">
            <v>25399</v>
          </cell>
          <cell r="I287">
            <v>-68233.73</v>
          </cell>
        </row>
        <row r="288">
          <cell r="A288" t="str">
            <v>25399WYP</v>
          </cell>
          <cell r="B288" t="str">
            <v>25399</v>
          </cell>
          <cell r="D288">
            <v>-102506.91</v>
          </cell>
          <cell r="F288" t="str">
            <v>25399WYP</v>
          </cell>
          <cell r="G288" t="str">
            <v>25399</v>
          </cell>
          <cell r="I288">
            <v>-102506.91</v>
          </cell>
        </row>
        <row r="289">
          <cell r="A289" t="str">
            <v>25399WYU</v>
          </cell>
          <cell r="B289" t="str">
            <v>25399</v>
          </cell>
          <cell r="D289">
            <v>-7013.82</v>
          </cell>
          <cell r="F289" t="str">
            <v>25399WYU</v>
          </cell>
          <cell r="G289" t="str">
            <v>25399</v>
          </cell>
          <cell r="I289">
            <v>-7013.82</v>
          </cell>
        </row>
        <row r="290">
          <cell r="A290" t="str">
            <v>254105SE</v>
          </cell>
          <cell r="B290" t="str">
            <v>254105</v>
          </cell>
          <cell r="D290">
            <v>-281186.15583333327</v>
          </cell>
          <cell r="F290" t="str">
            <v>254105SE</v>
          </cell>
          <cell r="G290" t="str">
            <v>254105</v>
          </cell>
          <cell r="I290">
            <v>-281186.15583333327</v>
          </cell>
        </row>
        <row r="291">
          <cell r="A291" t="str">
            <v>254105TROJD</v>
          </cell>
          <cell r="B291" t="str">
            <v>254105</v>
          </cell>
          <cell r="D291">
            <v>0</v>
          </cell>
          <cell r="F291" t="str">
            <v>254105TROJD</v>
          </cell>
          <cell r="G291" t="str">
            <v>254105</v>
          </cell>
          <cell r="I291">
            <v>0</v>
          </cell>
        </row>
        <row r="292">
          <cell r="A292" t="str">
            <v>254105TROJP</v>
          </cell>
          <cell r="B292" t="str">
            <v>254105</v>
          </cell>
          <cell r="D292">
            <v>-888670</v>
          </cell>
          <cell r="F292" t="str">
            <v>254105TROJP</v>
          </cell>
          <cell r="G292" t="str">
            <v>254105</v>
          </cell>
          <cell r="I292">
            <v>-888670</v>
          </cell>
        </row>
        <row r="293">
          <cell r="A293" t="str">
            <v>254OTHER</v>
          </cell>
          <cell r="B293" t="str">
            <v>254</v>
          </cell>
          <cell r="D293">
            <v>-2196402.7200000002</v>
          </cell>
          <cell r="F293" t="str">
            <v>254OTHER</v>
          </cell>
          <cell r="G293" t="str">
            <v>254</v>
          </cell>
          <cell r="I293">
            <v>-2196402.7200000002</v>
          </cell>
        </row>
        <row r="294">
          <cell r="A294" t="str">
            <v>254SO</v>
          </cell>
          <cell r="B294" t="str">
            <v>254</v>
          </cell>
          <cell r="D294">
            <v>-3834387</v>
          </cell>
          <cell r="F294" t="str">
            <v>254SO</v>
          </cell>
          <cell r="G294" t="str">
            <v>254</v>
          </cell>
          <cell r="I294">
            <v>-3834387</v>
          </cell>
        </row>
        <row r="295">
          <cell r="A295" t="str">
            <v>255DGU</v>
          </cell>
          <cell r="B295" t="str">
            <v>255</v>
          </cell>
          <cell r="D295">
            <v>0</v>
          </cell>
          <cell r="F295" t="str">
            <v>255DGU</v>
          </cell>
          <cell r="G295" t="str">
            <v>255</v>
          </cell>
          <cell r="I295">
            <v>0</v>
          </cell>
        </row>
        <row r="296">
          <cell r="A296" t="str">
            <v>255ITC84</v>
          </cell>
          <cell r="B296" t="str">
            <v>255</v>
          </cell>
          <cell r="D296">
            <v>-3578235.8084141039</v>
          </cell>
          <cell r="F296" t="str">
            <v>255ITC84</v>
          </cell>
          <cell r="G296" t="str">
            <v>255</v>
          </cell>
          <cell r="I296">
            <v>-3578235.8084141039</v>
          </cell>
        </row>
        <row r="297">
          <cell r="A297" t="str">
            <v>255ITC85</v>
          </cell>
          <cell r="B297" t="str">
            <v>255</v>
          </cell>
          <cell r="D297">
            <v>-4974563.0640326701</v>
          </cell>
          <cell r="F297" t="str">
            <v>255ITC85</v>
          </cell>
          <cell r="G297" t="str">
            <v>255</v>
          </cell>
          <cell r="I297">
            <v>-4974563.0640326701</v>
          </cell>
        </row>
        <row r="298">
          <cell r="A298" t="str">
            <v>255ITC86</v>
          </cell>
          <cell r="B298" t="str">
            <v>255</v>
          </cell>
          <cell r="D298">
            <v>-2104054.7578688441</v>
          </cell>
          <cell r="F298" t="str">
            <v>255ITC86</v>
          </cell>
          <cell r="G298" t="str">
            <v>255</v>
          </cell>
          <cell r="I298">
            <v>-2104054.7578688441</v>
          </cell>
        </row>
        <row r="299">
          <cell r="A299" t="str">
            <v>255ITC88</v>
          </cell>
          <cell r="B299" t="str">
            <v>255</v>
          </cell>
          <cell r="D299">
            <v>-288066.18377875985</v>
          </cell>
          <cell r="F299" t="str">
            <v>255ITC88</v>
          </cell>
          <cell r="G299" t="str">
            <v>255</v>
          </cell>
          <cell r="I299">
            <v>-288066.18377875985</v>
          </cell>
        </row>
        <row r="300">
          <cell r="A300" t="str">
            <v>255ITC89</v>
          </cell>
          <cell r="B300" t="str">
            <v>255</v>
          </cell>
          <cell r="D300">
            <v>-608374.63184382743</v>
          </cell>
          <cell r="F300" t="str">
            <v>255ITC89</v>
          </cell>
          <cell r="G300" t="str">
            <v>255</v>
          </cell>
          <cell r="I300">
            <v>-608374.63184382743</v>
          </cell>
        </row>
        <row r="301">
          <cell r="A301" t="str">
            <v>255ITC90</v>
          </cell>
          <cell r="B301" t="str">
            <v>255</v>
          </cell>
          <cell r="D301">
            <v>-359184.55406179558</v>
          </cell>
          <cell r="F301" t="str">
            <v>255ITC90</v>
          </cell>
          <cell r="G301" t="str">
            <v>255</v>
          </cell>
          <cell r="I301">
            <v>-359184.55406179558</v>
          </cell>
        </row>
        <row r="302">
          <cell r="A302" t="str">
            <v>281DGP</v>
          </cell>
          <cell r="B302" t="str">
            <v>281</v>
          </cell>
          <cell r="D302">
            <v>-383751</v>
          </cell>
          <cell r="F302" t="str">
            <v>281DGP</v>
          </cell>
          <cell r="G302" t="str">
            <v>281</v>
          </cell>
          <cell r="I302">
            <v>-383751</v>
          </cell>
        </row>
        <row r="303">
          <cell r="A303" t="str">
            <v>282CA</v>
          </cell>
          <cell r="B303" t="str">
            <v>282</v>
          </cell>
          <cell r="D303">
            <v>-2210980.5</v>
          </cell>
          <cell r="F303" t="str">
            <v>282CA</v>
          </cell>
          <cell r="G303" t="str">
            <v>282</v>
          </cell>
          <cell r="I303">
            <v>-2210980.5</v>
          </cell>
        </row>
        <row r="304">
          <cell r="A304" t="str">
            <v>282DGP</v>
          </cell>
          <cell r="B304" t="str">
            <v>282</v>
          </cell>
          <cell r="D304">
            <v>0</v>
          </cell>
          <cell r="F304" t="str">
            <v>282DGP</v>
          </cell>
          <cell r="G304" t="str">
            <v>282</v>
          </cell>
          <cell r="I304">
            <v>0</v>
          </cell>
        </row>
        <row r="305">
          <cell r="A305" t="str">
            <v>282DITBAL</v>
          </cell>
          <cell r="B305" t="str">
            <v>282</v>
          </cell>
          <cell r="D305">
            <v>-1227024918.54</v>
          </cell>
          <cell r="F305" t="str">
            <v>282DITBAL</v>
          </cell>
          <cell r="G305" t="str">
            <v>282</v>
          </cell>
          <cell r="I305">
            <v>-1227024918.54</v>
          </cell>
        </row>
        <row r="306">
          <cell r="A306" t="str">
            <v>282FERC</v>
          </cell>
          <cell r="B306" t="str">
            <v>282</v>
          </cell>
          <cell r="D306">
            <v>-197474</v>
          </cell>
          <cell r="F306" t="str">
            <v>282FERC</v>
          </cell>
          <cell r="G306" t="str">
            <v>282</v>
          </cell>
          <cell r="I306">
            <v>-197474</v>
          </cell>
        </row>
        <row r="307">
          <cell r="A307" t="str">
            <v>282IDU</v>
          </cell>
          <cell r="B307" t="str">
            <v>282</v>
          </cell>
          <cell r="D307">
            <v>-2202107</v>
          </cell>
          <cell r="F307" t="str">
            <v>282IDU</v>
          </cell>
          <cell r="G307" t="str">
            <v>282</v>
          </cell>
          <cell r="I307">
            <v>-2202107</v>
          </cell>
        </row>
        <row r="308">
          <cell r="A308" t="str">
            <v>282NUTIL</v>
          </cell>
          <cell r="B308" t="str">
            <v>282</v>
          </cell>
          <cell r="D308">
            <v>0</v>
          </cell>
          <cell r="F308" t="str">
            <v>282NUTIL</v>
          </cell>
          <cell r="G308" t="str">
            <v>282</v>
          </cell>
          <cell r="I308">
            <v>0</v>
          </cell>
        </row>
        <row r="309">
          <cell r="A309" t="str">
            <v>282OR</v>
          </cell>
          <cell r="B309" t="str">
            <v>282</v>
          </cell>
          <cell r="D309">
            <v>-27880488.5</v>
          </cell>
          <cell r="F309" t="str">
            <v>282OR</v>
          </cell>
          <cell r="G309" t="str">
            <v>282</v>
          </cell>
          <cell r="I309">
            <v>-27880488.5</v>
          </cell>
        </row>
        <row r="310">
          <cell r="A310" t="str">
            <v>282OTHER</v>
          </cell>
          <cell r="B310" t="str">
            <v>282</v>
          </cell>
          <cell r="D310">
            <v>0</v>
          </cell>
          <cell r="F310" t="str">
            <v>282OTHER</v>
          </cell>
          <cell r="G310" t="str">
            <v>282</v>
          </cell>
          <cell r="I310">
            <v>0</v>
          </cell>
        </row>
        <row r="311">
          <cell r="A311" t="str">
            <v>282SE</v>
          </cell>
          <cell r="B311" t="str">
            <v>282</v>
          </cell>
          <cell r="D311">
            <v>-19888214.5</v>
          </cell>
          <cell r="F311" t="str">
            <v>282SE</v>
          </cell>
          <cell r="G311" t="str">
            <v>282</v>
          </cell>
          <cell r="I311">
            <v>-19888214.5</v>
          </cell>
        </row>
        <row r="312">
          <cell r="A312" t="str">
            <v>282SG</v>
          </cell>
          <cell r="B312" t="str">
            <v>282</v>
          </cell>
          <cell r="D312">
            <v>16374680.5</v>
          </cell>
          <cell r="F312" t="str">
            <v>282SG</v>
          </cell>
          <cell r="G312" t="str">
            <v>282</v>
          </cell>
          <cell r="I312">
            <v>16374680.5</v>
          </cell>
        </row>
        <row r="313">
          <cell r="A313" t="str">
            <v>282SO</v>
          </cell>
          <cell r="B313" t="str">
            <v>282</v>
          </cell>
          <cell r="D313">
            <v>0</v>
          </cell>
          <cell r="F313" t="str">
            <v>282SO</v>
          </cell>
          <cell r="G313" t="str">
            <v>282</v>
          </cell>
          <cell r="I313">
            <v>0</v>
          </cell>
        </row>
        <row r="314">
          <cell r="A314" t="str">
            <v>282UT</v>
          </cell>
          <cell r="B314" t="str">
            <v>282</v>
          </cell>
          <cell r="D314">
            <v>-13473907</v>
          </cell>
          <cell r="F314" t="str">
            <v>282UT</v>
          </cell>
          <cell r="G314" t="str">
            <v>282</v>
          </cell>
          <cell r="I314">
            <v>-13473907</v>
          </cell>
        </row>
        <row r="315">
          <cell r="A315" t="str">
            <v>282WA</v>
          </cell>
          <cell r="B315" t="str">
            <v>282</v>
          </cell>
          <cell r="D315">
            <v>-5970918.5</v>
          </cell>
          <cell r="F315" t="str">
            <v>282WA</v>
          </cell>
          <cell r="G315" t="str">
            <v>282</v>
          </cell>
          <cell r="I315">
            <v>-5970918.5</v>
          </cell>
        </row>
        <row r="316">
          <cell r="A316" t="str">
            <v>282WYP</v>
          </cell>
          <cell r="B316" t="str">
            <v>282</v>
          </cell>
          <cell r="D316">
            <v>-9573964</v>
          </cell>
          <cell r="F316" t="str">
            <v>282WYP</v>
          </cell>
          <cell r="G316" t="str">
            <v>282</v>
          </cell>
          <cell r="I316">
            <v>-9573964</v>
          </cell>
        </row>
        <row r="317">
          <cell r="A317" t="str">
            <v>282WYU</v>
          </cell>
          <cell r="B317" t="str">
            <v>282</v>
          </cell>
          <cell r="D317">
            <v>-468061</v>
          </cell>
          <cell r="F317" t="str">
            <v>282WYU</v>
          </cell>
          <cell r="G317" t="str">
            <v>282</v>
          </cell>
          <cell r="I317">
            <v>-468061</v>
          </cell>
        </row>
        <row r="318">
          <cell r="A318" t="str">
            <v>283CA</v>
          </cell>
          <cell r="B318" t="str">
            <v>283</v>
          </cell>
          <cell r="D318">
            <v>-273901.5</v>
          </cell>
          <cell r="F318" t="str">
            <v>283CA</v>
          </cell>
          <cell r="G318" t="str">
            <v>283</v>
          </cell>
          <cell r="I318">
            <v>-273901.5</v>
          </cell>
        </row>
        <row r="319">
          <cell r="A319" t="str">
            <v>283GPS</v>
          </cell>
          <cell r="B319" t="str">
            <v>283</v>
          </cell>
          <cell r="D319">
            <v>-1003081</v>
          </cell>
          <cell r="F319" t="str">
            <v>283GPS</v>
          </cell>
          <cell r="G319" t="str">
            <v>283</v>
          </cell>
          <cell r="I319">
            <v>-1003081</v>
          </cell>
        </row>
        <row r="320">
          <cell r="A320" t="str">
            <v>283IDU</v>
          </cell>
          <cell r="B320" t="str">
            <v>283</v>
          </cell>
          <cell r="D320">
            <v>-37208.5</v>
          </cell>
          <cell r="F320" t="str">
            <v>283IDU</v>
          </cell>
          <cell r="G320" t="str">
            <v>283</v>
          </cell>
          <cell r="I320">
            <v>-37208.5</v>
          </cell>
        </row>
        <row r="321">
          <cell r="A321" t="str">
            <v>283NUTIL</v>
          </cell>
          <cell r="B321" t="str">
            <v>283</v>
          </cell>
          <cell r="D321">
            <v>0</v>
          </cell>
          <cell r="F321" t="str">
            <v>283NUTIL</v>
          </cell>
          <cell r="G321" t="str">
            <v>283</v>
          </cell>
          <cell r="I321">
            <v>0</v>
          </cell>
        </row>
        <row r="322">
          <cell r="A322" t="str">
            <v>283OR</v>
          </cell>
          <cell r="B322" t="str">
            <v>283</v>
          </cell>
          <cell r="D322">
            <v>-6945866.5</v>
          </cell>
          <cell r="F322" t="str">
            <v>283OR</v>
          </cell>
          <cell r="G322" t="str">
            <v>283</v>
          </cell>
          <cell r="I322">
            <v>-6945866.5</v>
          </cell>
        </row>
        <row r="323">
          <cell r="A323" t="str">
            <v>283OTHER</v>
          </cell>
          <cell r="B323" t="str">
            <v>283</v>
          </cell>
          <cell r="D323">
            <v>0</v>
          </cell>
          <cell r="F323" t="str">
            <v>283OTHER</v>
          </cell>
          <cell r="G323" t="str">
            <v>283</v>
          </cell>
          <cell r="I323">
            <v>0</v>
          </cell>
        </row>
        <row r="324">
          <cell r="A324" t="str">
            <v>283SE</v>
          </cell>
          <cell r="B324" t="str">
            <v>283</v>
          </cell>
          <cell r="D324">
            <v>-927257.5</v>
          </cell>
          <cell r="F324" t="str">
            <v>283SE</v>
          </cell>
          <cell r="G324" t="str">
            <v>283</v>
          </cell>
          <cell r="I324">
            <v>-927257.5</v>
          </cell>
        </row>
        <row r="325">
          <cell r="A325" t="str">
            <v>283SG</v>
          </cell>
          <cell r="B325" t="str">
            <v>283</v>
          </cell>
          <cell r="D325">
            <v>-3799327</v>
          </cell>
          <cell r="F325" t="str">
            <v>283SG</v>
          </cell>
          <cell r="G325" t="str">
            <v>283</v>
          </cell>
          <cell r="I325">
            <v>-3799327</v>
          </cell>
        </row>
        <row r="326">
          <cell r="A326" t="str">
            <v>283SGCT</v>
          </cell>
          <cell r="B326" t="str">
            <v>283</v>
          </cell>
          <cell r="D326">
            <v>-3859052.5</v>
          </cell>
          <cell r="F326" t="str">
            <v>283SGCT</v>
          </cell>
          <cell r="G326" t="str">
            <v>283</v>
          </cell>
          <cell r="I326">
            <v>-3859052.5</v>
          </cell>
        </row>
        <row r="327">
          <cell r="A327" t="str">
            <v>283SNP</v>
          </cell>
          <cell r="B327" t="str">
            <v>283</v>
          </cell>
          <cell r="D327">
            <v>-10809360.5</v>
          </cell>
          <cell r="F327" t="str">
            <v>283SNP</v>
          </cell>
          <cell r="G327" t="str">
            <v>283</v>
          </cell>
          <cell r="I327">
            <v>-10809360.5</v>
          </cell>
        </row>
        <row r="328">
          <cell r="A328" t="str">
            <v>283SO</v>
          </cell>
          <cell r="B328" t="str">
            <v>283</v>
          </cell>
          <cell r="D328">
            <v>-19149933.500000004</v>
          </cell>
          <cell r="F328" t="str">
            <v>283SO</v>
          </cell>
          <cell r="G328" t="str">
            <v>283</v>
          </cell>
          <cell r="I328">
            <v>-19149933.500000004</v>
          </cell>
        </row>
        <row r="329">
          <cell r="A329" t="str">
            <v>283TROJD</v>
          </cell>
          <cell r="B329" t="str">
            <v>283</v>
          </cell>
          <cell r="D329">
            <v>-1708887.5</v>
          </cell>
          <cell r="F329" t="str">
            <v>283TROJD</v>
          </cell>
          <cell r="G329" t="str">
            <v>283</v>
          </cell>
          <cell r="I329">
            <v>-1708887.5</v>
          </cell>
        </row>
        <row r="330">
          <cell r="A330" t="str">
            <v>283UT</v>
          </cell>
          <cell r="B330" t="str">
            <v>283</v>
          </cell>
          <cell r="D330">
            <v>-3736077.5</v>
          </cell>
          <cell r="F330" t="str">
            <v>283UT</v>
          </cell>
          <cell r="G330" t="str">
            <v>283</v>
          </cell>
          <cell r="I330">
            <v>-3736077.5</v>
          </cell>
        </row>
        <row r="331">
          <cell r="A331" t="str">
            <v>283WA</v>
          </cell>
          <cell r="B331" t="str">
            <v>283</v>
          </cell>
          <cell r="D331">
            <v>-283895</v>
          </cell>
          <cell r="F331" t="str">
            <v>283WA</v>
          </cell>
          <cell r="G331" t="str">
            <v>283</v>
          </cell>
          <cell r="I331">
            <v>-283895</v>
          </cell>
        </row>
        <row r="332">
          <cell r="A332" t="str">
            <v>283WYP</v>
          </cell>
          <cell r="B332" t="str">
            <v>283</v>
          </cell>
          <cell r="D332">
            <v>-91489.5</v>
          </cell>
          <cell r="F332" t="str">
            <v>283WYP</v>
          </cell>
          <cell r="G332" t="str">
            <v>283</v>
          </cell>
          <cell r="I332">
            <v>-91489.5</v>
          </cell>
        </row>
        <row r="333">
          <cell r="A333" t="str">
            <v>283WYU</v>
          </cell>
          <cell r="B333" t="str">
            <v>283</v>
          </cell>
          <cell r="D333">
            <v>0</v>
          </cell>
          <cell r="F333" t="str">
            <v>283WYU</v>
          </cell>
          <cell r="G333" t="str">
            <v>283</v>
          </cell>
          <cell r="I333">
            <v>0</v>
          </cell>
        </row>
        <row r="334">
          <cell r="A334" t="str">
            <v>301CA</v>
          </cell>
          <cell r="B334" t="str">
            <v>301</v>
          </cell>
          <cell r="D334">
            <v>699937.58</v>
          </cell>
          <cell r="F334" t="str">
            <v>301CA</v>
          </cell>
          <cell r="G334" t="str">
            <v>301</v>
          </cell>
          <cell r="I334">
            <v>699937.58</v>
          </cell>
        </row>
        <row r="335">
          <cell r="A335" t="str">
            <v>301IDU</v>
          </cell>
          <cell r="B335" t="str">
            <v>301</v>
          </cell>
          <cell r="D335">
            <v>1600525.54</v>
          </cell>
          <cell r="F335" t="str">
            <v>301IDU</v>
          </cell>
          <cell r="G335" t="str">
            <v>301</v>
          </cell>
          <cell r="I335">
            <v>1600525.54</v>
          </cell>
        </row>
        <row r="336">
          <cell r="A336" t="str">
            <v>301OR</v>
          </cell>
          <cell r="B336" t="str">
            <v>301</v>
          </cell>
          <cell r="D336">
            <v>0</v>
          </cell>
          <cell r="F336" t="str">
            <v>301OR</v>
          </cell>
          <cell r="G336" t="str">
            <v>301</v>
          </cell>
          <cell r="I336">
            <v>0</v>
          </cell>
        </row>
        <row r="337">
          <cell r="A337" t="str">
            <v>301UT</v>
          </cell>
          <cell r="B337" t="str">
            <v>301</v>
          </cell>
          <cell r="D337">
            <v>10028070.539999999</v>
          </cell>
          <cell r="F337" t="str">
            <v>301UT</v>
          </cell>
          <cell r="G337" t="str">
            <v>301</v>
          </cell>
          <cell r="I337">
            <v>10028070.539999999</v>
          </cell>
        </row>
        <row r="338">
          <cell r="A338" t="str">
            <v>301WA</v>
          </cell>
          <cell r="B338" t="str">
            <v>301</v>
          </cell>
          <cell r="D338">
            <v>0</v>
          </cell>
          <cell r="F338" t="str">
            <v>301WA</v>
          </cell>
          <cell r="G338" t="str">
            <v>301</v>
          </cell>
          <cell r="I338">
            <v>0</v>
          </cell>
        </row>
        <row r="339">
          <cell r="A339" t="str">
            <v>301WYP</v>
          </cell>
          <cell r="B339" t="str">
            <v>301</v>
          </cell>
          <cell r="D339">
            <v>3129176.77</v>
          </cell>
          <cell r="F339" t="str">
            <v>301WYP</v>
          </cell>
          <cell r="G339" t="str">
            <v>301</v>
          </cell>
          <cell r="I339">
            <v>3129176.77</v>
          </cell>
        </row>
        <row r="340">
          <cell r="A340" t="str">
            <v>301WYU</v>
          </cell>
          <cell r="B340" t="str">
            <v>301</v>
          </cell>
          <cell r="D340">
            <v>1329958.77</v>
          </cell>
          <cell r="F340" t="str">
            <v>301WYU</v>
          </cell>
          <cell r="G340" t="str">
            <v>301</v>
          </cell>
          <cell r="I340">
            <v>1329958.77</v>
          </cell>
        </row>
        <row r="341">
          <cell r="A341" t="str">
            <v>302CA</v>
          </cell>
          <cell r="B341" t="str">
            <v>302</v>
          </cell>
          <cell r="D341">
            <v>-3798.749080191792</v>
          </cell>
          <cell r="F341" t="str">
            <v>302CA</v>
          </cell>
          <cell r="G341" t="str">
            <v>302</v>
          </cell>
          <cell r="I341">
            <v>-3798.749080191792</v>
          </cell>
        </row>
        <row r="342">
          <cell r="A342" t="str">
            <v>302DGP</v>
          </cell>
          <cell r="B342" t="str">
            <v>302</v>
          </cell>
          <cell r="D342">
            <v>2829438.3124012472</v>
          </cell>
          <cell r="F342" t="str">
            <v>302DGP</v>
          </cell>
          <cell r="G342" t="str">
            <v>302</v>
          </cell>
          <cell r="I342">
            <v>2829438.3124012472</v>
          </cell>
        </row>
        <row r="343">
          <cell r="A343" t="str">
            <v>302DGU</v>
          </cell>
          <cell r="B343" t="str">
            <v>302</v>
          </cell>
          <cell r="D343">
            <v>675897.23695678439</v>
          </cell>
          <cell r="F343" t="str">
            <v>302DGU</v>
          </cell>
          <cell r="G343" t="str">
            <v>302</v>
          </cell>
          <cell r="I343">
            <v>675897.23695678439</v>
          </cell>
        </row>
        <row r="344">
          <cell r="A344" t="str">
            <v>302IDU</v>
          </cell>
          <cell r="B344" t="str">
            <v>302</v>
          </cell>
          <cell r="D344">
            <v>983767.57834769017</v>
          </cell>
          <cell r="F344" t="str">
            <v>302IDU</v>
          </cell>
          <cell r="G344" t="str">
            <v>302</v>
          </cell>
          <cell r="I344">
            <v>983767.57834769017</v>
          </cell>
        </row>
        <row r="345">
          <cell r="A345" t="str">
            <v>302SG</v>
          </cell>
          <cell r="B345" t="str">
            <v>302</v>
          </cell>
          <cell r="D345">
            <v>4113878.1174785271</v>
          </cell>
          <cell r="F345" t="str">
            <v>302SG</v>
          </cell>
          <cell r="G345" t="str">
            <v>302</v>
          </cell>
          <cell r="I345">
            <v>4113878.1174785271</v>
          </cell>
        </row>
        <row r="346">
          <cell r="A346" t="str">
            <v>302SG-P</v>
          </cell>
          <cell r="B346" t="str">
            <v>302</v>
          </cell>
          <cell r="D346">
            <v>64670702.317704238</v>
          </cell>
          <cell r="F346" t="str">
            <v>302SG-P</v>
          </cell>
          <cell r="G346" t="str">
            <v>302</v>
          </cell>
          <cell r="I346">
            <v>64670702.317704238</v>
          </cell>
        </row>
        <row r="347">
          <cell r="A347" t="str">
            <v>302SG-U</v>
          </cell>
          <cell r="B347" t="str">
            <v>302</v>
          </cell>
          <cell r="D347">
            <v>9650480.3748345263</v>
          </cell>
          <cell r="F347" t="str">
            <v>302SG-U</v>
          </cell>
          <cell r="G347" t="str">
            <v>302</v>
          </cell>
          <cell r="I347">
            <v>9650480.3748345263</v>
          </cell>
        </row>
        <row r="348">
          <cell r="A348" t="str">
            <v>302UT</v>
          </cell>
          <cell r="B348" t="str">
            <v>302</v>
          </cell>
          <cell r="D348">
            <v>-54652.524682458563</v>
          </cell>
          <cell r="F348" t="str">
            <v>302UT</v>
          </cell>
          <cell r="G348" t="str">
            <v>302</v>
          </cell>
          <cell r="I348">
            <v>-54652.524682458563</v>
          </cell>
        </row>
        <row r="349">
          <cell r="A349" t="str">
            <v>302WA</v>
          </cell>
          <cell r="B349" t="str">
            <v>302</v>
          </cell>
          <cell r="D349">
            <v>-44.318747771624672</v>
          </cell>
          <cell r="F349" t="str">
            <v>302WA</v>
          </cell>
          <cell r="G349" t="str">
            <v>302</v>
          </cell>
          <cell r="I349">
            <v>-44.318747771624672</v>
          </cell>
        </row>
        <row r="350">
          <cell r="A350" t="str">
            <v>302WYP</v>
          </cell>
          <cell r="B350" t="str">
            <v>302</v>
          </cell>
          <cell r="D350">
            <v>-18036.123708799358</v>
          </cell>
          <cell r="F350" t="str">
            <v>302WYP</v>
          </cell>
          <cell r="G350" t="str">
            <v>302</v>
          </cell>
          <cell r="I350">
            <v>-18036.123708799358</v>
          </cell>
        </row>
        <row r="351">
          <cell r="A351" t="str">
            <v>302WYU</v>
          </cell>
          <cell r="B351" t="str">
            <v>302</v>
          </cell>
          <cell r="D351">
            <v>-7218.0431492626922</v>
          </cell>
          <cell r="F351" t="str">
            <v>302WYU</v>
          </cell>
          <cell r="G351" t="str">
            <v>302</v>
          </cell>
          <cell r="I351">
            <v>-7218.0431492626922</v>
          </cell>
        </row>
        <row r="352">
          <cell r="A352" t="str">
            <v>303CN</v>
          </cell>
          <cell r="B352" t="str">
            <v>303</v>
          </cell>
          <cell r="D352">
            <v>99936721.61948137</v>
          </cell>
          <cell r="F352" t="str">
            <v>303CN</v>
          </cell>
          <cell r="G352" t="str">
            <v>303</v>
          </cell>
          <cell r="I352">
            <v>99936721.61948137</v>
          </cell>
        </row>
        <row r="353">
          <cell r="A353" t="str">
            <v>303IDU</v>
          </cell>
          <cell r="B353" t="str">
            <v>303</v>
          </cell>
          <cell r="D353">
            <v>390375.33</v>
          </cell>
          <cell r="F353" t="str">
            <v>303IDU</v>
          </cell>
          <cell r="G353" t="str">
            <v>303</v>
          </cell>
          <cell r="I353">
            <v>390375.33</v>
          </cell>
        </row>
        <row r="354">
          <cell r="A354" t="str">
            <v>303OR</v>
          </cell>
          <cell r="B354" t="str">
            <v>303</v>
          </cell>
          <cell r="D354">
            <v>345833.65574208117</v>
          </cell>
          <cell r="F354" t="str">
            <v>303OR</v>
          </cell>
          <cell r="G354" t="str">
            <v>303</v>
          </cell>
          <cell r="I354">
            <v>345833.65574208117</v>
          </cell>
        </row>
        <row r="355">
          <cell r="A355" t="str">
            <v>303SE</v>
          </cell>
          <cell r="B355" t="str">
            <v>303</v>
          </cell>
          <cell r="D355">
            <v>1196682.1439567991</v>
          </cell>
          <cell r="F355" t="str">
            <v>303SE</v>
          </cell>
          <cell r="G355" t="str">
            <v>303</v>
          </cell>
          <cell r="I355">
            <v>1196682.1439567991</v>
          </cell>
        </row>
        <row r="356">
          <cell r="A356" t="str">
            <v>303SG</v>
          </cell>
          <cell r="B356" t="str">
            <v>303</v>
          </cell>
          <cell r="D356">
            <v>33260014.640000001</v>
          </cell>
          <cell r="F356" t="str">
            <v>303SG</v>
          </cell>
          <cell r="G356" t="str">
            <v>303</v>
          </cell>
          <cell r="I356">
            <v>33260014.640000001</v>
          </cell>
        </row>
        <row r="357">
          <cell r="A357" t="str">
            <v>303SO</v>
          </cell>
          <cell r="B357" t="str">
            <v>303</v>
          </cell>
          <cell r="D357">
            <v>392922046.14101475</v>
          </cell>
          <cell r="F357" t="str">
            <v>303SO</v>
          </cell>
          <cell r="G357" t="str">
            <v>303</v>
          </cell>
          <cell r="I357">
            <v>392922046.14101475</v>
          </cell>
        </row>
        <row r="358">
          <cell r="A358" t="str">
            <v>303SSGCH</v>
          </cell>
          <cell r="B358" t="str">
            <v>303</v>
          </cell>
          <cell r="D358">
            <v>28729.04890313221</v>
          </cell>
          <cell r="F358" t="str">
            <v>303SSGCH</v>
          </cell>
          <cell r="G358" t="str">
            <v>303</v>
          </cell>
          <cell r="I358">
            <v>28729.04890313221</v>
          </cell>
        </row>
        <row r="359">
          <cell r="A359" t="str">
            <v>303UT</v>
          </cell>
          <cell r="B359" t="str">
            <v>303</v>
          </cell>
          <cell r="D359">
            <v>41916.99</v>
          </cell>
          <cell r="F359" t="str">
            <v>303UT</v>
          </cell>
          <cell r="G359" t="str">
            <v>303</v>
          </cell>
          <cell r="I359">
            <v>41916.99</v>
          </cell>
        </row>
        <row r="360">
          <cell r="A360" t="str">
            <v>303WA</v>
          </cell>
          <cell r="B360" t="str">
            <v>303</v>
          </cell>
          <cell r="D360">
            <v>8165.94</v>
          </cell>
          <cell r="F360" t="str">
            <v>303WA</v>
          </cell>
          <cell r="G360" t="str">
            <v>303</v>
          </cell>
          <cell r="I360">
            <v>8165.94</v>
          </cell>
        </row>
        <row r="361">
          <cell r="A361" t="str">
            <v>303WYP</v>
          </cell>
          <cell r="B361" t="str">
            <v>303</v>
          </cell>
          <cell r="D361">
            <v>194064.78</v>
          </cell>
          <cell r="F361" t="str">
            <v>303WYP</v>
          </cell>
          <cell r="G361" t="str">
            <v>303</v>
          </cell>
          <cell r="I361">
            <v>194064.78</v>
          </cell>
        </row>
        <row r="362">
          <cell r="A362" t="str">
            <v>310DGP</v>
          </cell>
          <cell r="B362" t="str">
            <v>310</v>
          </cell>
          <cell r="D362">
            <v>3620785.26</v>
          </cell>
          <cell r="F362" t="str">
            <v>310DGP</v>
          </cell>
          <cell r="G362" t="str">
            <v>310</v>
          </cell>
          <cell r="I362">
            <v>3620785.26</v>
          </cell>
        </row>
        <row r="363">
          <cell r="A363" t="str">
            <v>310DGU</v>
          </cell>
          <cell r="B363" t="str">
            <v>310</v>
          </cell>
          <cell r="D363">
            <v>35043235.450000003</v>
          </cell>
          <cell r="F363" t="str">
            <v>310DGU</v>
          </cell>
          <cell r="G363" t="str">
            <v>310</v>
          </cell>
          <cell r="I363">
            <v>35043235.450000003</v>
          </cell>
        </row>
        <row r="364">
          <cell r="A364" t="str">
            <v>310SG</v>
          </cell>
          <cell r="B364" t="str">
            <v>310</v>
          </cell>
          <cell r="D364">
            <v>41501781.990000002</v>
          </cell>
          <cell r="F364" t="str">
            <v>310SG</v>
          </cell>
          <cell r="G364" t="str">
            <v>310</v>
          </cell>
          <cell r="I364">
            <v>41501781.990000002</v>
          </cell>
        </row>
        <row r="365">
          <cell r="A365" t="str">
            <v>310SSGCH</v>
          </cell>
          <cell r="B365" t="str">
            <v>310</v>
          </cell>
          <cell r="D365">
            <v>1231556.6599999999</v>
          </cell>
          <cell r="F365" t="str">
            <v>310SSGCH</v>
          </cell>
          <cell r="G365" t="str">
            <v>310</v>
          </cell>
          <cell r="I365">
            <v>1231556.6599999999</v>
          </cell>
        </row>
        <row r="366">
          <cell r="A366" t="str">
            <v>311DGP</v>
          </cell>
          <cell r="B366" t="str">
            <v>311</v>
          </cell>
          <cell r="D366">
            <v>238729737.81</v>
          </cell>
          <cell r="F366" t="str">
            <v>311DGP</v>
          </cell>
          <cell r="G366" t="str">
            <v>311</v>
          </cell>
          <cell r="I366">
            <v>238729737.81</v>
          </cell>
        </row>
        <row r="367">
          <cell r="A367" t="str">
            <v>311DGU</v>
          </cell>
          <cell r="B367" t="str">
            <v>311</v>
          </cell>
          <cell r="D367">
            <v>330789151.20000005</v>
          </cell>
          <cell r="F367" t="str">
            <v>311DGU</v>
          </cell>
          <cell r="G367" t="str">
            <v>311</v>
          </cell>
          <cell r="I367">
            <v>330789151.20000005</v>
          </cell>
        </row>
        <row r="368">
          <cell r="A368" t="str">
            <v>311SG</v>
          </cell>
          <cell r="B368" t="str">
            <v>311</v>
          </cell>
          <cell r="D368">
            <v>152172905.96000004</v>
          </cell>
          <cell r="F368" t="str">
            <v>311SG</v>
          </cell>
          <cell r="G368" t="str">
            <v>311</v>
          </cell>
          <cell r="I368">
            <v>152172905.96000004</v>
          </cell>
        </row>
        <row r="369">
          <cell r="A369" t="str">
            <v>311SSGCH</v>
          </cell>
          <cell r="B369" t="str">
            <v>311</v>
          </cell>
          <cell r="D369">
            <v>46079970.730000004</v>
          </cell>
          <cell r="F369" t="str">
            <v>311SSGCH</v>
          </cell>
          <cell r="G369" t="str">
            <v>311</v>
          </cell>
          <cell r="I369">
            <v>46079970.730000004</v>
          </cell>
        </row>
        <row r="370">
          <cell r="A370" t="str">
            <v>312DGP</v>
          </cell>
          <cell r="B370" t="str">
            <v>312</v>
          </cell>
          <cell r="D370">
            <v>754866264.76999998</v>
          </cell>
          <cell r="F370" t="str">
            <v>312DGP</v>
          </cell>
          <cell r="G370" t="str">
            <v>312</v>
          </cell>
          <cell r="I370">
            <v>754866264.76999998</v>
          </cell>
        </row>
        <row r="371">
          <cell r="A371" t="str">
            <v>312DGU</v>
          </cell>
          <cell r="B371" t="str">
            <v>312</v>
          </cell>
          <cell r="D371">
            <v>717498427.11000001</v>
          </cell>
          <cell r="F371" t="str">
            <v>312DGU</v>
          </cell>
          <cell r="G371" t="str">
            <v>312</v>
          </cell>
          <cell r="I371">
            <v>717498427.11000001</v>
          </cell>
        </row>
        <row r="372">
          <cell r="A372" t="str">
            <v>312SG</v>
          </cell>
          <cell r="B372" t="str">
            <v>312</v>
          </cell>
          <cell r="D372">
            <v>805335835.12</v>
          </cell>
          <cell r="F372" t="str">
            <v>312SG</v>
          </cell>
          <cell r="G372" t="str">
            <v>312</v>
          </cell>
          <cell r="I372">
            <v>805335835.12</v>
          </cell>
        </row>
        <row r="373">
          <cell r="A373" t="str">
            <v>312SSGCH</v>
          </cell>
          <cell r="B373" t="str">
            <v>312</v>
          </cell>
          <cell r="D373">
            <v>222875207.28999999</v>
          </cell>
          <cell r="F373" t="str">
            <v>312SSGCH</v>
          </cell>
          <cell r="G373" t="str">
            <v>312</v>
          </cell>
          <cell r="I373">
            <v>222875207.28999999</v>
          </cell>
        </row>
        <row r="374">
          <cell r="A374" t="str">
            <v>314DGP</v>
          </cell>
          <cell r="B374" t="str">
            <v>314</v>
          </cell>
          <cell r="D374">
            <v>143294899.63733503</v>
          </cell>
          <cell r="F374" t="str">
            <v>314DGP</v>
          </cell>
          <cell r="G374" t="str">
            <v>314</v>
          </cell>
          <cell r="I374">
            <v>143294899.63733503</v>
          </cell>
        </row>
        <row r="375">
          <cell r="A375" t="str">
            <v>314DGU</v>
          </cell>
          <cell r="B375" t="str">
            <v>314</v>
          </cell>
          <cell r="D375">
            <v>137051680.53231964</v>
          </cell>
          <cell r="F375" t="str">
            <v>314DGU</v>
          </cell>
          <cell r="G375" t="str">
            <v>314</v>
          </cell>
          <cell r="I375">
            <v>137051680.53231964</v>
          </cell>
        </row>
        <row r="376">
          <cell r="A376" t="str">
            <v>314SG</v>
          </cell>
          <cell r="B376" t="str">
            <v>314</v>
          </cell>
          <cell r="D376">
            <v>600859202.05781078</v>
          </cell>
          <cell r="F376" t="str">
            <v>314SG</v>
          </cell>
          <cell r="G376" t="str">
            <v>314</v>
          </cell>
          <cell r="I376">
            <v>600859202.05781078</v>
          </cell>
        </row>
        <row r="377">
          <cell r="A377" t="str">
            <v>314SSGCH</v>
          </cell>
          <cell r="B377" t="str">
            <v>314</v>
          </cell>
          <cell r="D377">
            <v>51531089.708938442</v>
          </cell>
          <cell r="F377" t="str">
            <v>314SSGCH</v>
          </cell>
          <cell r="G377" t="str">
            <v>314</v>
          </cell>
          <cell r="I377">
            <v>51531089.708938442</v>
          </cell>
        </row>
        <row r="378">
          <cell r="A378" t="str">
            <v>315DGP</v>
          </cell>
          <cell r="B378" t="str">
            <v>315</v>
          </cell>
          <cell r="D378">
            <v>88656521.739999995</v>
          </cell>
          <cell r="F378" t="str">
            <v>315DGP</v>
          </cell>
          <cell r="G378" t="str">
            <v>315</v>
          </cell>
          <cell r="I378">
            <v>88656521.739999995</v>
          </cell>
        </row>
        <row r="379">
          <cell r="A379" t="str">
            <v>315DGU</v>
          </cell>
          <cell r="B379" t="str">
            <v>315</v>
          </cell>
          <cell r="D379">
            <v>140352848.68999997</v>
          </cell>
          <cell r="F379" t="str">
            <v>315DGU</v>
          </cell>
          <cell r="G379" t="str">
            <v>315</v>
          </cell>
          <cell r="I379">
            <v>140352848.68999997</v>
          </cell>
        </row>
        <row r="380">
          <cell r="A380" t="str">
            <v>315SG</v>
          </cell>
          <cell r="B380" t="str">
            <v>315</v>
          </cell>
          <cell r="D380">
            <v>52134644.159999989</v>
          </cell>
          <cell r="F380" t="str">
            <v>315SG</v>
          </cell>
          <cell r="G380" t="str">
            <v>315</v>
          </cell>
          <cell r="I380">
            <v>52134644.159999989</v>
          </cell>
        </row>
        <row r="381">
          <cell r="A381" t="str">
            <v>315SSGCH</v>
          </cell>
          <cell r="B381" t="str">
            <v>315</v>
          </cell>
          <cell r="D381">
            <v>45864998.309999995</v>
          </cell>
          <cell r="F381" t="str">
            <v>315SSGCH</v>
          </cell>
          <cell r="G381" t="str">
            <v>315</v>
          </cell>
          <cell r="I381">
            <v>45864998.309999995</v>
          </cell>
        </row>
        <row r="382">
          <cell r="A382" t="str">
            <v>316DGP</v>
          </cell>
          <cell r="B382" t="str">
            <v>316</v>
          </cell>
          <cell r="D382">
            <v>5453232.5899999999</v>
          </cell>
          <cell r="F382" t="str">
            <v>316DGP</v>
          </cell>
          <cell r="G382" t="str">
            <v>316</v>
          </cell>
          <cell r="I382">
            <v>5453232.5899999999</v>
          </cell>
        </row>
        <row r="383">
          <cell r="A383" t="str">
            <v>316DGU</v>
          </cell>
          <cell r="B383" t="str">
            <v>316</v>
          </cell>
          <cell r="D383">
            <v>7373786.1699999999</v>
          </cell>
          <cell r="F383" t="str">
            <v>316DGU</v>
          </cell>
          <cell r="G383" t="str">
            <v>316</v>
          </cell>
          <cell r="I383">
            <v>7373786.1699999999</v>
          </cell>
        </row>
        <row r="384">
          <cell r="A384" t="str">
            <v>316SG</v>
          </cell>
          <cell r="B384" t="str">
            <v>316</v>
          </cell>
          <cell r="D384">
            <v>9139529.75</v>
          </cell>
          <cell r="F384" t="str">
            <v>316SG</v>
          </cell>
          <cell r="G384" t="str">
            <v>316</v>
          </cell>
          <cell r="I384">
            <v>9139529.75</v>
          </cell>
        </row>
        <row r="385">
          <cell r="A385" t="str">
            <v>316SSGCH</v>
          </cell>
          <cell r="B385" t="str">
            <v>316</v>
          </cell>
          <cell r="D385">
            <v>3133709.25</v>
          </cell>
          <cell r="F385" t="str">
            <v>316SSGCH</v>
          </cell>
          <cell r="G385" t="str">
            <v>316</v>
          </cell>
          <cell r="I385">
            <v>3133709.25</v>
          </cell>
        </row>
        <row r="386">
          <cell r="A386" t="str">
            <v>330DGP</v>
          </cell>
          <cell r="B386" t="str">
            <v>330</v>
          </cell>
          <cell r="D386">
            <v>10683856.140000001</v>
          </cell>
          <cell r="F386" t="str">
            <v>330DGP</v>
          </cell>
          <cell r="G386" t="str">
            <v>330</v>
          </cell>
          <cell r="I386">
            <v>10683856.140000001</v>
          </cell>
        </row>
        <row r="387">
          <cell r="A387" t="str">
            <v>330DGU</v>
          </cell>
          <cell r="B387" t="str">
            <v>330</v>
          </cell>
          <cell r="D387">
            <v>5295397.76</v>
          </cell>
          <cell r="F387" t="str">
            <v>330DGU</v>
          </cell>
          <cell r="G387" t="str">
            <v>330</v>
          </cell>
          <cell r="I387">
            <v>5295397.76</v>
          </cell>
        </row>
        <row r="388">
          <cell r="A388" t="str">
            <v>330SG-P</v>
          </cell>
          <cell r="B388" t="str">
            <v>330</v>
          </cell>
          <cell r="D388">
            <v>3154337.95</v>
          </cell>
          <cell r="F388" t="str">
            <v>330SG-P</v>
          </cell>
          <cell r="G388" t="str">
            <v>330</v>
          </cell>
          <cell r="I388">
            <v>3154337.95</v>
          </cell>
        </row>
        <row r="389">
          <cell r="A389" t="str">
            <v>330SG-U</v>
          </cell>
          <cell r="B389" t="str">
            <v>330</v>
          </cell>
          <cell r="D389">
            <v>635699.65</v>
          </cell>
          <cell r="F389" t="str">
            <v>330SG-U</v>
          </cell>
          <cell r="G389" t="str">
            <v>330</v>
          </cell>
          <cell r="I389">
            <v>635699.65</v>
          </cell>
        </row>
        <row r="390">
          <cell r="A390" t="str">
            <v>331DGP</v>
          </cell>
          <cell r="B390" t="str">
            <v>331</v>
          </cell>
          <cell r="D390">
            <v>21865263.990000002</v>
          </cell>
          <cell r="F390" t="str">
            <v>331DGP</v>
          </cell>
          <cell r="G390" t="str">
            <v>331</v>
          </cell>
          <cell r="I390">
            <v>21865263.990000002</v>
          </cell>
        </row>
        <row r="391">
          <cell r="A391" t="str">
            <v>331DGU</v>
          </cell>
          <cell r="B391" t="str">
            <v>331</v>
          </cell>
          <cell r="D391">
            <v>6482540.3999999994</v>
          </cell>
          <cell r="F391" t="str">
            <v>331DGU</v>
          </cell>
          <cell r="G391" t="str">
            <v>331</v>
          </cell>
          <cell r="I391">
            <v>6482540.3999999994</v>
          </cell>
        </row>
        <row r="392">
          <cell r="A392" t="str">
            <v>331SG-P</v>
          </cell>
          <cell r="B392" t="str">
            <v>331</v>
          </cell>
          <cell r="D392">
            <v>45323174.629999995</v>
          </cell>
          <cell r="F392" t="str">
            <v>331SG-P</v>
          </cell>
          <cell r="G392" t="str">
            <v>331</v>
          </cell>
          <cell r="I392">
            <v>45323174.629999995</v>
          </cell>
        </row>
        <row r="393">
          <cell r="A393" t="str">
            <v>331SG-U</v>
          </cell>
          <cell r="B393" t="str">
            <v>331</v>
          </cell>
          <cell r="D393">
            <v>5503302.4999999981</v>
          </cell>
          <cell r="F393" t="str">
            <v>331SG-U</v>
          </cell>
          <cell r="G393" t="str">
            <v>331</v>
          </cell>
          <cell r="I393">
            <v>5503302.4999999981</v>
          </cell>
        </row>
        <row r="394">
          <cell r="A394" t="str">
            <v>332DGP</v>
          </cell>
          <cell r="B394" t="str">
            <v>332</v>
          </cell>
          <cell r="D394">
            <v>157911570.53748327</v>
          </cell>
          <cell r="F394" t="str">
            <v>332DGP</v>
          </cell>
          <cell r="G394" t="str">
            <v>332</v>
          </cell>
          <cell r="I394">
            <v>157911570.53748327</v>
          </cell>
        </row>
        <row r="395">
          <cell r="A395" t="str">
            <v>332DGU</v>
          </cell>
          <cell r="B395" t="str">
            <v>332</v>
          </cell>
          <cell r="D395">
            <v>22324791.373270456</v>
          </cell>
          <cell r="F395" t="str">
            <v>332DGU</v>
          </cell>
          <cell r="G395" t="str">
            <v>332</v>
          </cell>
          <cell r="I395">
            <v>22324791.373270456</v>
          </cell>
        </row>
        <row r="396">
          <cell r="A396" t="str">
            <v>332SG-P</v>
          </cell>
          <cell r="B396" t="str">
            <v>332</v>
          </cell>
          <cell r="D396">
            <v>131448160.65013686</v>
          </cell>
          <cell r="F396" t="str">
            <v>332SG-P</v>
          </cell>
          <cell r="G396" t="str">
            <v>332</v>
          </cell>
          <cell r="I396">
            <v>131448160.65013686</v>
          </cell>
        </row>
        <row r="397">
          <cell r="A397" t="str">
            <v>332SG-U</v>
          </cell>
          <cell r="B397" t="str">
            <v>332</v>
          </cell>
          <cell r="D397">
            <v>46019281.733299308</v>
          </cell>
          <cell r="F397" t="str">
            <v>332SG-U</v>
          </cell>
          <cell r="G397" t="str">
            <v>332</v>
          </cell>
          <cell r="I397">
            <v>46019281.733299308</v>
          </cell>
        </row>
        <row r="398">
          <cell r="A398" t="str">
            <v>333DGP</v>
          </cell>
          <cell r="B398" t="str">
            <v>333</v>
          </cell>
          <cell r="D398">
            <v>31989300.359999999</v>
          </cell>
          <cell r="F398" t="str">
            <v>333DGP</v>
          </cell>
          <cell r="G398" t="str">
            <v>333</v>
          </cell>
          <cell r="I398">
            <v>31989300.359999999</v>
          </cell>
        </row>
        <row r="399">
          <cell r="A399" t="str">
            <v>333DGU</v>
          </cell>
          <cell r="B399" t="str">
            <v>333</v>
          </cell>
          <cell r="D399">
            <v>10126484.080000002</v>
          </cell>
          <cell r="F399" t="str">
            <v>333DGU</v>
          </cell>
          <cell r="G399" t="str">
            <v>333</v>
          </cell>
          <cell r="I399">
            <v>10126484.080000002</v>
          </cell>
        </row>
        <row r="400">
          <cell r="A400" t="str">
            <v>333SG-P</v>
          </cell>
          <cell r="B400" t="str">
            <v>333</v>
          </cell>
          <cell r="D400">
            <v>31919567.959999997</v>
          </cell>
          <cell r="F400" t="str">
            <v>333SG-P</v>
          </cell>
          <cell r="G400" t="str">
            <v>333</v>
          </cell>
          <cell r="I400">
            <v>31919567.959999997</v>
          </cell>
        </row>
        <row r="401">
          <cell r="A401" t="str">
            <v>333SG-U</v>
          </cell>
          <cell r="B401" t="str">
            <v>333</v>
          </cell>
          <cell r="D401">
            <v>7251737.9399999995</v>
          </cell>
          <cell r="F401" t="str">
            <v>333SG-U</v>
          </cell>
          <cell r="G401" t="str">
            <v>333</v>
          </cell>
          <cell r="I401">
            <v>7251737.9399999995</v>
          </cell>
        </row>
        <row r="402">
          <cell r="A402" t="str">
            <v>334DGP</v>
          </cell>
          <cell r="B402" t="str">
            <v>334</v>
          </cell>
          <cell r="D402">
            <v>5998823.3999999994</v>
          </cell>
          <cell r="F402" t="str">
            <v>334DGP</v>
          </cell>
          <cell r="G402" t="str">
            <v>334</v>
          </cell>
          <cell r="I402">
            <v>5998823.3999999994</v>
          </cell>
        </row>
        <row r="403">
          <cell r="A403" t="str">
            <v>334DGU</v>
          </cell>
          <cell r="B403" t="str">
            <v>334</v>
          </cell>
          <cell r="D403">
            <v>4428870.34</v>
          </cell>
          <cell r="F403" t="str">
            <v>334DGU</v>
          </cell>
          <cell r="G403" t="str">
            <v>334</v>
          </cell>
          <cell r="I403">
            <v>4428870.34</v>
          </cell>
        </row>
        <row r="404">
          <cell r="A404" t="str">
            <v>334SG-P</v>
          </cell>
          <cell r="B404" t="str">
            <v>334</v>
          </cell>
          <cell r="D404">
            <v>24823507.970000003</v>
          </cell>
          <cell r="F404" t="str">
            <v>334SG-P</v>
          </cell>
          <cell r="G404" t="str">
            <v>334</v>
          </cell>
          <cell r="I404">
            <v>24823507.970000003</v>
          </cell>
        </row>
        <row r="405">
          <cell r="A405" t="str">
            <v>334SG-U</v>
          </cell>
          <cell r="B405" t="str">
            <v>334</v>
          </cell>
          <cell r="D405">
            <v>3571148.55</v>
          </cell>
          <cell r="F405" t="str">
            <v>334SG-U</v>
          </cell>
          <cell r="G405" t="str">
            <v>334</v>
          </cell>
          <cell r="I405">
            <v>3571148.55</v>
          </cell>
        </row>
        <row r="406">
          <cell r="A406" t="str">
            <v>335DGP</v>
          </cell>
          <cell r="B406" t="str">
            <v>335</v>
          </cell>
          <cell r="D406">
            <v>1724870.32</v>
          </cell>
          <cell r="F406" t="str">
            <v>335DGP</v>
          </cell>
          <cell r="G406" t="str">
            <v>335</v>
          </cell>
          <cell r="I406">
            <v>1724870.32</v>
          </cell>
        </row>
        <row r="407">
          <cell r="A407" t="str">
            <v>335DGU</v>
          </cell>
          <cell r="B407" t="str">
            <v>335</v>
          </cell>
          <cell r="D407">
            <v>234868.78</v>
          </cell>
          <cell r="F407" t="str">
            <v>335DGU</v>
          </cell>
          <cell r="G407" t="str">
            <v>335</v>
          </cell>
          <cell r="I407">
            <v>234868.78</v>
          </cell>
        </row>
        <row r="408">
          <cell r="A408" t="str">
            <v>335SG-P</v>
          </cell>
          <cell r="B408" t="str">
            <v>335</v>
          </cell>
          <cell r="D408">
            <v>1120101.99</v>
          </cell>
          <cell r="F408" t="str">
            <v>335SG-P</v>
          </cell>
          <cell r="G408" t="str">
            <v>335</v>
          </cell>
          <cell r="I408">
            <v>1120101.99</v>
          </cell>
        </row>
        <row r="409">
          <cell r="A409" t="str">
            <v>335SG-U</v>
          </cell>
          <cell r="B409" t="str">
            <v>335</v>
          </cell>
          <cell r="D409">
            <v>109665.09</v>
          </cell>
          <cell r="F409" t="str">
            <v>335SG-U</v>
          </cell>
          <cell r="G409" t="str">
            <v>335</v>
          </cell>
          <cell r="I409">
            <v>109665.09</v>
          </cell>
        </row>
        <row r="410">
          <cell r="A410" t="str">
            <v>336DGP</v>
          </cell>
          <cell r="B410" t="str">
            <v>336</v>
          </cell>
          <cell r="D410">
            <v>4670040.8899999997</v>
          </cell>
          <cell r="F410" t="str">
            <v>336DGP</v>
          </cell>
          <cell r="G410" t="str">
            <v>336</v>
          </cell>
          <cell r="I410">
            <v>4670040.8899999997</v>
          </cell>
        </row>
        <row r="411">
          <cell r="A411" t="str">
            <v>336DGU</v>
          </cell>
          <cell r="B411" t="str">
            <v>336</v>
          </cell>
          <cell r="D411">
            <v>843536.95</v>
          </cell>
          <cell r="F411" t="str">
            <v>336DGU</v>
          </cell>
          <cell r="G411" t="str">
            <v>336</v>
          </cell>
          <cell r="I411">
            <v>843536.95</v>
          </cell>
        </row>
        <row r="412">
          <cell r="A412" t="str">
            <v>336SG-P</v>
          </cell>
          <cell r="B412" t="str">
            <v>336</v>
          </cell>
          <cell r="D412">
            <v>6696728.6699999999</v>
          </cell>
          <cell r="F412" t="str">
            <v>336SG-P</v>
          </cell>
          <cell r="G412" t="str">
            <v>336</v>
          </cell>
          <cell r="I412">
            <v>6696728.6699999999</v>
          </cell>
        </row>
        <row r="413">
          <cell r="A413" t="str">
            <v>336SG-U</v>
          </cell>
          <cell r="B413" t="str">
            <v>336</v>
          </cell>
          <cell r="D413">
            <v>509600.43</v>
          </cell>
          <cell r="F413" t="str">
            <v>336SG-U</v>
          </cell>
          <cell r="G413" t="str">
            <v>336</v>
          </cell>
          <cell r="I413">
            <v>509600.43</v>
          </cell>
        </row>
        <row r="414">
          <cell r="A414" t="str">
            <v>340DGU</v>
          </cell>
          <cell r="B414" t="str">
            <v>340</v>
          </cell>
          <cell r="D414">
            <v>635.22</v>
          </cell>
          <cell r="F414" t="str">
            <v>340DGU</v>
          </cell>
          <cell r="G414" t="str">
            <v>340</v>
          </cell>
          <cell r="I414">
            <v>635.22</v>
          </cell>
        </row>
        <row r="415">
          <cell r="A415" t="str">
            <v>340SG</v>
          </cell>
          <cell r="B415" t="str">
            <v>340</v>
          </cell>
          <cell r="D415">
            <v>18138744.879999999</v>
          </cell>
          <cell r="F415" t="str">
            <v>340SG</v>
          </cell>
          <cell r="G415" t="str">
            <v>340</v>
          </cell>
          <cell r="I415">
            <v>18138744.879999999</v>
          </cell>
        </row>
        <row r="416">
          <cell r="A416" t="str">
            <v>340SSGCT</v>
          </cell>
          <cell r="B416" t="str">
            <v>340</v>
          </cell>
          <cell r="D416">
            <v>3357801.96</v>
          </cell>
          <cell r="F416" t="str">
            <v>340SSGCT</v>
          </cell>
          <cell r="G416" t="str">
            <v>340</v>
          </cell>
          <cell r="I416">
            <v>3357801.96</v>
          </cell>
        </row>
        <row r="417">
          <cell r="A417" t="str">
            <v>341DGU</v>
          </cell>
          <cell r="B417" t="str">
            <v>341</v>
          </cell>
          <cell r="D417">
            <v>173936.77</v>
          </cell>
          <cell r="F417" t="str">
            <v>341DGU</v>
          </cell>
          <cell r="G417" t="str">
            <v>341</v>
          </cell>
          <cell r="I417">
            <v>173936.77</v>
          </cell>
        </row>
        <row r="418">
          <cell r="A418" t="str">
            <v>341SG</v>
          </cell>
          <cell r="B418" t="str">
            <v>341</v>
          </cell>
          <cell r="D418">
            <v>12510344.210000001</v>
          </cell>
          <cell r="F418" t="str">
            <v>341SG</v>
          </cell>
          <cell r="G418" t="str">
            <v>341</v>
          </cell>
          <cell r="I418">
            <v>12510344.210000001</v>
          </cell>
        </row>
        <row r="419">
          <cell r="A419" t="str">
            <v>341SSGCT</v>
          </cell>
          <cell r="B419" t="str">
            <v>341</v>
          </cell>
          <cell r="D419">
            <v>4294373.5199999996</v>
          </cell>
          <cell r="F419" t="str">
            <v>341SSGCT</v>
          </cell>
          <cell r="G419" t="str">
            <v>341</v>
          </cell>
          <cell r="I419">
            <v>4294373.5199999996</v>
          </cell>
        </row>
        <row r="420">
          <cell r="A420" t="str">
            <v>342DGU</v>
          </cell>
          <cell r="B420" t="str">
            <v>342</v>
          </cell>
          <cell r="D420">
            <v>120135.93019378911</v>
          </cell>
          <cell r="F420" t="str">
            <v>342DGU</v>
          </cell>
          <cell r="G420" t="str">
            <v>342</v>
          </cell>
          <cell r="I420">
            <v>120135.93019378911</v>
          </cell>
        </row>
        <row r="421">
          <cell r="A421" t="str">
            <v>342SG</v>
          </cell>
          <cell r="B421" t="str">
            <v>342</v>
          </cell>
          <cell r="D421">
            <v>361096712.05062985</v>
          </cell>
          <cell r="F421" t="str">
            <v>342SG</v>
          </cell>
          <cell r="G421" t="str">
            <v>342</v>
          </cell>
          <cell r="I421">
            <v>361096712.05062985</v>
          </cell>
        </row>
        <row r="422">
          <cell r="A422" t="str">
            <v>342SSGCT</v>
          </cell>
          <cell r="B422" t="str">
            <v>342</v>
          </cell>
          <cell r="D422">
            <v>2059744.3217898197</v>
          </cell>
          <cell r="F422" t="str">
            <v>342SSGCT</v>
          </cell>
          <cell r="G422" t="str">
            <v>342</v>
          </cell>
          <cell r="I422">
            <v>2059744.3217898197</v>
          </cell>
        </row>
        <row r="423">
          <cell r="A423" t="str">
            <v>343DGU</v>
          </cell>
          <cell r="B423" t="str">
            <v>343</v>
          </cell>
          <cell r="D423">
            <v>818416.49</v>
          </cell>
          <cell r="F423" t="str">
            <v>343DGU</v>
          </cell>
          <cell r="G423" t="str">
            <v>343</v>
          </cell>
          <cell r="I423">
            <v>818416.49</v>
          </cell>
        </row>
        <row r="424">
          <cell r="A424" t="str">
            <v>343SG</v>
          </cell>
          <cell r="B424" t="str">
            <v>343</v>
          </cell>
          <cell r="D424">
            <v>125483397.45</v>
          </cell>
          <cell r="F424" t="str">
            <v>343SG</v>
          </cell>
          <cell r="G424" t="str">
            <v>343</v>
          </cell>
          <cell r="I424">
            <v>125483397.45</v>
          </cell>
        </row>
        <row r="425">
          <cell r="A425" t="str">
            <v>343SSGCT</v>
          </cell>
          <cell r="B425" t="str">
            <v>343</v>
          </cell>
          <cell r="D425">
            <v>50696521.420000002</v>
          </cell>
          <cell r="F425" t="str">
            <v>343SSGCT</v>
          </cell>
          <cell r="G425" t="str">
            <v>343</v>
          </cell>
          <cell r="I425">
            <v>50696521.420000002</v>
          </cell>
        </row>
        <row r="426">
          <cell r="A426" t="str">
            <v>344DGU</v>
          </cell>
          <cell r="B426" t="str">
            <v>344</v>
          </cell>
          <cell r="D426">
            <v>87835.45</v>
          </cell>
          <cell r="F426" t="str">
            <v>344DGU</v>
          </cell>
          <cell r="G426" t="str">
            <v>344</v>
          </cell>
          <cell r="I426">
            <v>87835.45</v>
          </cell>
        </row>
        <row r="427">
          <cell r="A427" t="str">
            <v>344SG</v>
          </cell>
          <cell r="B427" t="str">
            <v>344</v>
          </cell>
          <cell r="D427">
            <v>45571946.340000004</v>
          </cell>
          <cell r="F427" t="str">
            <v>344SG</v>
          </cell>
          <cell r="G427" t="str">
            <v>344</v>
          </cell>
          <cell r="I427">
            <v>45571946.340000004</v>
          </cell>
        </row>
        <row r="428">
          <cell r="A428" t="str">
            <v>344SSGCT</v>
          </cell>
          <cell r="B428" t="str">
            <v>344</v>
          </cell>
          <cell r="D428">
            <v>15873643.469999999</v>
          </cell>
          <cell r="F428" t="str">
            <v>344SSGCT</v>
          </cell>
          <cell r="G428" t="str">
            <v>344</v>
          </cell>
          <cell r="I428">
            <v>15873643.469999999</v>
          </cell>
        </row>
        <row r="429">
          <cell r="A429" t="str">
            <v>345DGU</v>
          </cell>
          <cell r="B429" t="str">
            <v>345</v>
          </cell>
          <cell r="D429">
            <v>157667.13</v>
          </cell>
          <cell r="F429" t="str">
            <v>345DGU</v>
          </cell>
          <cell r="G429" t="str">
            <v>345</v>
          </cell>
          <cell r="I429">
            <v>157667.13</v>
          </cell>
        </row>
        <row r="430">
          <cell r="A430" t="str">
            <v>345SG</v>
          </cell>
          <cell r="B430" t="str">
            <v>345</v>
          </cell>
          <cell r="D430">
            <v>11329003.960000001</v>
          </cell>
          <cell r="F430" t="str">
            <v>345SG</v>
          </cell>
          <cell r="G430" t="str">
            <v>345</v>
          </cell>
          <cell r="I430">
            <v>11329003.960000001</v>
          </cell>
        </row>
        <row r="431">
          <cell r="A431" t="str">
            <v>345SSGCT</v>
          </cell>
          <cell r="B431" t="str">
            <v>345</v>
          </cell>
          <cell r="D431">
            <v>5000728.8099999996</v>
          </cell>
          <cell r="F431" t="str">
            <v>345SSGCT</v>
          </cell>
          <cell r="G431" t="str">
            <v>345</v>
          </cell>
          <cell r="I431">
            <v>5000728.8099999996</v>
          </cell>
        </row>
        <row r="432">
          <cell r="A432" t="str">
            <v>346DGU</v>
          </cell>
          <cell r="B432" t="str">
            <v>346</v>
          </cell>
          <cell r="D432">
            <v>11813.11</v>
          </cell>
          <cell r="F432" t="str">
            <v>346DGU</v>
          </cell>
          <cell r="G432" t="str">
            <v>346</v>
          </cell>
          <cell r="I432">
            <v>11813.11</v>
          </cell>
        </row>
        <row r="433">
          <cell r="A433" t="str">
            <v>346SG</v>
          </cell>
          <cell r="B433" t="str">
            <v>346</v>
          </cell>
          <cell r="D433">
            <v>497343.1</v>
          </cell>
          <cell r="F433" t="str">
            <v>346SG</v>
          </cell>
          <cell r="G433" t="str">
            <v>346</v>
          </cell>
          <cell r="I433">
            <v>497343.1</v>
          </cell>
        </row>
        <row r="434">
          <cell r="A434" t="str">
            <v>350DGP</v>
          </cell>
          <cell r="B434" t="str">
            <v>350</v>
          </cell>
          <cell r="D434">
            <v>21330277.010000009</v>
          </cell>
          <cell r="F434" t="str">
            <v>350DGP</v>
          </cell>
          <cell r="G434" t="str">
            <v>350</v>
          </cell>
          <cell r="I434">
            <v>21330277.010000009</v>
          </cell>
        </row>
        <row r="435">
          <cell r="A435" t="str">
            <v>350DGU</v>
          </cell>
          <cell r="B435" t="str">
            <v>350</v>
          </cell>
          <cell r="D435">
            <v>49349002.849999957</v>
          </cell>
          <cell r="F435" t="str">
            <v>350DGU</v>
          </cell>
          <cell r="G435" t="str">
            <v>350</v>
          </cell>
          <cell r="I435">
            <v>49349002.849999957</v>
          </cell>
        </row>
        <row r="436">
          <cell r="A436" t="str">
            <v>350SG</v>
          </cell>
          <cell r="B436" t="str">
            <v>350</v>
          </cell>
          <cell r="D436">
            <v>17507110.359999992</v>
          </cell>
          <cell r="F436" t="str">
            <v>350SG</v>
          </cell>
          <cell r="G436" t="str">
            <v>350</v>
          </cell>
          <cell r="I436">
            <v>17507110.359999992</v>
          </cell>
        </row>
        <row r="437">
          <cell r="A437" t="str">
            <v>352DGP</v>
          </cell>
          <cell r="B437" t="str">
            <v>352</v>
          </cell>
          <cell r="D437">
            <v>8664597.8400000017</v>
          </cell>
          <cell r="F437" t="str">
            <v>352DGP</v>
          </cell>
          <cell r="G437" t="str">
            <v>352</v>
          </cell>
          <cell r="I437">
            <v>8664597.8400000017</v>
          </cell>
        </row>
        <row r="438">
          <cell r="A438" t="str">
            <v>352DGU</v>
          </cell>
          <cell r="B438" t="str">
            <v>352</v>
          </cell>
          <cell r="D438">
            <v>18262762.530000005</v>
          </cell>
          <cell r="F438" t="str">
            <v>352DGU</v>
          </cell>
          <cell r="G438" t="str">
            <v>352</v>
          </cell>
          <cell r="I438">
            <v>18262762.530000005</v>
          </cell>
        </row>
        <row r="439">
          <cell r="A439" t="str">
            <v>352SG</v>
          </cell>
          <cell r="B439" t="str">
            <v>352</v>
          </cell>
          <cell r="D439">
            <v>23515132.899999999</v>
          </cell>
          <cell r="F439" t="str">
            <v>352SG</v>
          </cell>
          <cell r="G439" t="str">
            <v>352</v>
          </cell>
          <cell r="I439">
            <v>23515132.899999999</v>
          </cell>
        </row>
        <row r="440">
          <cell r="A440" t="str">
            <v>353DGP</v>
          </cell>
          <cell r="B440" t="str">
            <v>353</v>
          </cell>
          <cell r="D440">
            <v>138038314.49000004</v>
          </cell>
          <cell r="F440" t="str">
            <v>353DGP</v>
          </cell>
          <cell r="G440" t="str">
            <v>353</v>
          </cell>
          <cell r="I440">
            <v>138038314.49000004</v>
          </cell>
        </row>
        <row r="441">
          <cell r="A441" t="str">
            <v>353DGU</v>
          </cell>
          <cell r="B441" t="str">
            <v>353</v>
          </cell>
          <cell r="D441">
            <v>199814560.94999993</v>
          </cell>
          <cell r="F441" t="str">
            <v>353DGU</v>
          </cell>
          <cell r="G441" t="str">
            <v>353</v>
          </cell>
          <cell r="I441">
            <v>199814560.94999993</v>
          </cell>
        </row>
        <row r="442">
          <cell r="A442" t="str">
            <v>353SG</v>
          </cell>
          <cell r="B442" t="str">
            <v>353</v>
          </cell>
          <cell r="D442">
            <v>531974235.61999995</v>
          </cell>
          <cell r="F442" t="str">
            <v>353SG</v>
          </cell>
          <cell r="G442" t="str">
            <v>353</v>
          </cell>
          <cell r="I442">
            <v>531974235.61999995</v>
          </cell>
        </row>
        <row r="443">
          <cell r="A443" t="str">
            <v>354DGP</v>
          </cell>
          <cell r="B443" t="str">
            <v>354</v>
          </cell>
          <cell r="D443">
            <v>156414718.98999998</v>
          </cell>
          <cell r="F443" t="str">
            <v>354DGP</v>
          </cell>
          <cell r="G443" t="str">
            <v>354</v>
          </cell>
          <cell r="I443">
            <v>156414718.98999998</v>
          </cell>
        </row>
        <row r="444">
          <cell r="A444" t="str">
            <v>354DGU</v>
          </cell>
          <cell r="B444" t="str">
            <v>354</v>
          </cell>
          <cell r="D444">
            <v>127295491.72999996</v>
          </cell>
          <cell r="F444" t="str">
            <v>354DGU</v>
          </cell>
          <cell r="G444" t="str">
            <v>354</v>
          </cell>
          <cell r="I444">
            <v>127295491.72999996</v>
          </cell>
        </row>
        <row r="445">
          <cell r="A445" t="str">
            <v>354SG</v>
          </cell>
          <cell r="B445" t="str">
            <v>354</v>
          </cell>
          <cell r="D445">
            <v>77310763.540000036</v>
          </cell>
          <cell r="F445" t="str">
            <v>354SG</v>
          </cell>
          <cell r="G445" t="str">
            <v>354</v>
          </cell>
          <cell r="I445">
            <v>77310763.540000036</v>
          </cell>
        </row>
        <row r="446">
          <cell r="A446" t="str">
            <v>355DGP</v>
          </cell>
          <cell r="B446" t="str">
            <v>355</v>
          </cell>
          <cell r="D446">
            <v>67223917.383204252</v>
          </cell>
          <cell r="F446" t="str">
            <v>355DGP</v>
          </cell>
          <cell r="G446" t="str">
            <v>355</v>
          </cell>
          <cell r="I446">
            <v>67223917.383204252</v>
          </cell>
        </row>
        <row r="447">
          <cell r="A447" t="str">
            <v>355DGU</v>
          </cell>
          <cell r="B447" t="str">
            <v>355</v>
          </cell>
          <cell r="D447">
            <v>115773273.42625532</v>
          </cell>
          <cell r="F447" t="str">
            <v>355DGU</v>
          </cell>
          <cell r="G447" t="str">
            <v>355</v>
          </cell>
          <cell r="I447">
            <v>115773273.42625532</v>
          </cell>
        </row>
        <row r="448">
          <cell r="A448" t="str">
            <v>355SG</v>
          </cell>
          <cell r="B448" t="str">
            <v>355</v>
          </cell>
          <cell r="D448">
            <v>483459280.03351653</v>
          </cell>
          <cell r="F448" t="str">
            <v>355SG</v>
          </cell>
          <cell r="G448" t="str">
            <v>355</v>
          </cell>
          <cell r="I448">
            <v>483459280.03351653</v>
          </cell>
        </row>
        <row r="449">
          <cell r="A449" t="str">
            <v>356DGP</v>
          </cell>
          <cell r="B449" t="str">
            <v>356</v>
          </cell>
          <cell r="D449">
            <v>208453478.64000005</v>
          </cell>
          <cell r="F449" t="str">
            <v>356DGP</v>
          </cell>
          <cell r="G449" t="str">
            <v>356</v>
          </cell>
          <cell r="I449">
            <v>208453478.64000005</v>
          </cell>
        </row>
        <row r="450">
          <cell r="A450" t="str">
            <v>356DGU</v>
          </cell>
          <cell r="B450" t="str">
            <v>356</v>
          </cell>
          <cell r="D450">
            <v>158759662.63000005</v>
          </cell>
          <cell r="F450" t="str">
            <v>356DGU</v>
          </cell>
          <cell r="G450" t="str">
            <v>356</v>
          </cell>
          <cell r="I450">
            <v>158759662.63000005</v>
          </cell>
        </row>
        <row r="451">
          <cell r="A451" t="str">
            <v>356SG</v>
          </cell>
          <cell r="B451" t="str">
            <v>356</v>
          </cell>
          <cell r="D451">
            <v>251818889.07000035</v>
          </cell>
          <cell r="F451" t="str">
            <v>356SG</v>
          </cell>
          <cell r="G451" t="str">
            <v>356</v>
          </cell>
          <cell r="I451">
            <v>251818889.07000035</v>
          </cell>
        </row>
        <row r="452">
          <cell r="A452" t="str">
            <v>357DGP</v>
          </cell>
          <cell r="B452" t="str">
            <v>357</v>
          </cell>
          <cell r="D452">
            <v>6370.99</v>
          </cell>
          <cell r="F452" t="str">
            <v>357DGP</v>
          </cell>
          <cell r="G452" t="str">
            <v>357</v>
          </cell>
          <cell r="I452">
            <v>6370.99</v>
          </cell>
        </row>
        <row r="453">
          <cell r="A453" t="str">
            <v>357DGU</v>
          </cell>
          <cell r="B453" t="str">
            <v>357</v>
          </cell>
          <cell r="D453">
            <v>162746.45000000001</v>
          </cell>
          <cell r="F453" t="str">
            <v>357DGU</v>
          </cell>
          <cell r="G453" t="str">
            <v>357</v>
          </cell>
          <cell r="I453">
            <v>162746.45000000001</v>
          </cell>
        </row>
        <row r="454">
          <cell r="A454" t="str">
            <v>357SG</v>
          </cell>
          <cell r="B454" t="str">
            <v>357</v>
          </cell>
          <cell r="D454">
            <v>2197775.4900000002</v>
          </cell>
          <cell r="F454" t="str">
            <v>357SG</v>
          </cell>
          <cell r="G454" t="str">
            <v>357</v>
          </cell>
          <cell r="I454">
            <v>2197775.4900000002</v>
          </cell>
        </row>
        <row r="455">
          <cell r="A455" t="str">
            <v>358DGU</v>
          </cell>
          <cell r="B455" t="str">
            <v>358</v>
          </cell>
          <cell r="D455">
            <v>1018662.8</v>
          </cell>
          <cell r="F455" t="str">
            <v>358DGU</v>
          </cell>
          <cell r="G455" t="str">
            <v>358</v>
          </cell>
          <cell r="I455">
            <v>1018662.8</v>
          </cell>
        </row>
        <row r="456">
          <cell r="A456" t="str">
            <v>358SG</v>
          </cell>
          <cell r="B456" t="str">
            <v>358</v>
          </cell>
          <cell r="D456">
            <v>2923474.97</v>
          </cell>
          <cell r="F456" t="str">
            <v>358SG</v>
          </cell>
          <cell r="G456" t="str">
            <v>358</v>
          </cell>
          <cell r="I456">
            <v>2923474.97</v>
          </cell>
        </row>
        <row r="457">
          <cell r="A457" t="str">
            <v>359DGP</v>
          </cell>
          <cell r="B457" t="str">
            <v>359</v>
          </cell>
          <cell r="D457">
            <v>1942448.34</v>
          </cell>
          <cell r="F457" t="str">
            <v>359DGP</v>
          </cell>
          <cell r="G457" t="str">
            <v>359</v>
          </cell>
          <cell r="I457">
            <v>1942448.34</v>
          </cell>
        </row>
        <row r="458">
          <cell r="A458" t="str">
            <v>359DGU</v>
          </cell>
          <cell r="B458" t="str">
            <v>359</v>
          </cell>
          <cell r="D458">
            <v>501203.41</v>
          </cell>
          <cell r="F458" t="str">
            <v>359DGU</v>
          </cell>
          <cell r="G458" t="str">
            <v>359</v>
          </cell>
          <cell r="I458">
            <v>501203.41</v>
          </cell>
        </row>
        <row r="459">
          <cell r="A459" t="str">
            <v>359SG</v>
          </cell>
          <cell r="B459" t="str">
            <v>359</v>
          </cell>
          <cell r="D459">
            <v>8926521.870000001</v>
          </cell>
          <cell r="F459" t="str">
            <v>359SG</v>
          </cell>
          <cell r="G459" t="str">
            <v>359</v>
          </cell>
          <cell r="I459">
            <v>8926521.870000001</v>
          </cell>
        </row>
        <row r="460">
          <cell r="A460" t="str">
            <v>360CA</v>
          </cell>
          <cell r="B460" t="str">
            <v>360</v>
          </cell>
          <cell r="D460">
            <v>1029975.23</v>
          </cell>
          <cell r="F460" t="str">
            <v>360CA</v>
          </cell>
          <cell r="G460" t="str">
            <v>360</v>
          </cell>
          <cell r="I460">
            <v>1029975.23</v>
          </cell>
        </row>
        <row r="461">
          <cell r="A461" t="str">
            <v>360IDU</v>
          </cell>
          <cell r="B461" t="str">
            <v>360</v>
          </cell>
          <cell r="D461">
            <v>1162007.1399999999</v>
          </cell>
          <cell r="F461" t="str">
            <v>360IDU</v>
          </cell>
          <cell r="G461" t="str">
            <v>360</v>
          </cell>
          <cell r="I461">
            <v>1162007.1399999999</v>
          </cell>
        </row>
        <row r="462">
          <cell r="A462" t="str">
            <v>360OR</v>
          </cell>
          <cell r="B462" t="str">
            <v>360</v>
          </cell>
          <cell r="D462">
            <v>7400347.0999999996</v>
          </cell>
          <cell r="F462" t="str">
            <v>360OR</v>
          </cell>
          <cell r="G462" t="str">
            <v>360</v>
          </cell>
          <cell r="I462">
            <v>7400347.0999999996</v>
          </cell>
        </row>
        <row r="463">
          <cell r="A463" t="str">
            <v>360UT</v>
          </cell>
          <cell r="B463" t="str">
            <v>360</v>
          </cell>
          <cell r="D463">
            <v>19069484.289999984</v>
          </cell>
          <cell r="F463" t="str">
            <v>360UT</v>
          </cell>
          <cell r="G463" t="str">
            <v>360</v>
          </cell>
          <cell r="I463">
            <v>19069484.289999984</v>
          </cell>
        </row>
        <row r="464">
          <cell r="A464" t="str">
            <v>360WA</v>
          </cell>
          <cell r="B464" t="str">
            <v>360</v>
          </cell>
          <cell r="D464">
            <v>956737.21</v>
          </cell>
          <cell r="F464" t="str">
            <v>360WA</v>
          </cell>
          <cell r="G464" t="str">
            <v>360</v>
          </cell>
          <cell r="I464">
            <v>956737.21</v>
          </cell>
        </row>
        <row r="465">
          <cell r="A465" t="str">
            <v>360WYP</v>
          </cell>
          <cell r="B465" t="str">
            <v>360</v>
          </cell>
          <cell r="D465">
            <v>2406493.37</v>
          </cell>
          <cell r="F465" t="str">
            <v>360WYP</v>
          </cell>
          <cell r="G465" t="str">
            <v>360</v>
          </cell>
          <cell r="I465">
            <v>2406493.37</v>
          </cell>
        </row>
        <row r="466">
          <cell r="A466" t="str">
            <v>360WYU</v>
          </cell>
          <cell r="B466" t="str">
            <v>360</v>
          </cell>
          <cell r="D466">
            <v>1384181.77</v>
          </cell>
          <cell r="F466" t="str">
            <v>360WYU</v>
          </cell>
          <cell r="G466" t="str">
            <v>360</v>
          </cell>
          <cell r="I466">
            <v>1384181.77</v>
          </cell>
        </row>
        <row r="467">
          <cell r="A467" t="str">
            <v>361CA</v>
          </cell>
          <cell r="B467" t="str">
            <v>361</v>
          </cell>
          <cell r="D467">
            <v>1459644.63</v>
          </cell>
          <cell r="F467" t="str">
            <v>361CA</v>
          </cell>
          <cell r="G467" t="str">
            <v>361</v>
          </cell>
          <cell r="I467">
            <v>1459644.63</v>
          </cell>
        </row>
        <row r="468">
          <cell r="A468" t="str">
            <v>361IDU</v>
          </cell>
          <cell r="B468" t="str">
            <v>361</v>
          </cell>
          <cell r="D468">
            <v>762906.53</v>
          </cell>
          <cell r="F468" t="str">
            <v>361IDU</v>
          </cell>
          <cell r="G468" t="str">
            <v>361</v>
          </cell>
          <cell r="I468">
            <v>762906.53</v>
          </cell>
        </row>
        <row r="469">
          <cell r="A469" t="str">
            <v>361OR</v>
          </cell>
          <cell r="B469" t="str">
            <v>361</v>
          </cell>
          <cell r="D469">
            <v>10829517.490000006</v>
          </cell>
          <cell r="F469" t="str">
            <v>361OR</v>
          </cell>
          <cell r="G469" t="str">
            <v>361</v>
          </cell>
          <cell r="I469">
            <v>10829517.490000006</v>
          </cell>
        </row>
        <row r="470">
          <cell r="A470" t="str">
            <v>361UT</v>
          </cell>
          <cell r="B470" t="str">
            <v>361</v>
          </cell>
          <cell r="D470">
            <v>18109486.809999999</v>
          </cell>
          <cell r="F470" t="str">
            <v>361UT</v>
          </cell>
          <cell r="G470" t="str">
            <v>361</v>
          </cell>
          <cell r="I470">
            <v>18109486.809999999</v>
          </cell>
        </row>
        <row r="471">
          <cell r="A471" t="str">
            <v>361WA</v>
          </cell>
          <cell r="B471" t="str">
            <v>361</v>
          </cell>
          <cell r="D471">
            <v>1578534.17</v>
          </cell>
          <cell r="F471" t="str">
            <v>361WA</v>
          </cell>
          <cell r="G471" t="str">
            <v>361</v>
          </cell>
          <cell r="I471">
            <v>1578534.17</v>
          </cell>
        </row>
        <row r="472">
          <cell r="A472" t="str">
            <v>361WYP</v>
          </cell>
          <cell r="B472" t="str">
            <v>361</v>
          </cell>
          <cell r="D472">
            <v>5046662.5</v>
          </cell>
          <cell r="F472" t="str">
            <v>361WYP</v>
          </cell>
          <cell r="G472" t="str">
            <v>361</v>
          </cell>
          <cell r="I472">
            <v>5046662.5</v>
          </cell>
        </row>
        <row r="473">
          <cell r="A473" t="str">
            <v>361WYU</v>
          </cell>
          <cell r="B473" t="str">
            <v>361</v>
          </cell>
          <cell r="D473">
            <v>177952.36</v>
          </cell>
          <cell r="F473" t="str">
            <v>361WYU</v>
          </cell>
          <cell r="G473" t="str">
            <v>361</v>
          </cell>
          <cell r="I473">
            <v>177952.36</v>
          </cell>
        </row>
        <row r="474">
          <cell r="A474" t="str">
            <v>362CA</v>
          </cell>
          <cell r="B474" t="str">
            <v>362</v>
          </cell>
          <cell r="D474">
            <v>13071743.600000007</v>
          </cell>
          <cell r="F474" t="str">
            <v>362CA</v>
          </cell>
          <cell r="G474" t="str">
            <v>362</v>
          </cell>
          <cell r="I474">
            <v>13071743.600000007</v>
          </cell>
        </row>
        <row r="475">
          <cell r="A475" t="str">
            <v>362IDU</v>
          </cell>
          <cell r="B475" t="str">
            <v>362</v>
          </cell>
          <cell r="D475">
            <v>19142017.670000002</v>
          </cell>
          <cell r="F475" t="str">
            <v>362IDU</v>
          </cell>
          <cell r="G475" t="str">
            <v>362</v>
          </cell>
          <cell r="I475">
            <v>19142017.670000002</v>
          </cell>
        </row>
        <row r="476">
          <cell r="A476" t="str">
            <v>362OR</v>
          </cell>
          <cell r="B476" t="str">
            <v>362</v>
          </cell>
          <cell r="D476">
            <v>152591470.57000005</v>
          </cell>
          <cell r="F476" t="str">
            <v>362OR</v>
          </cell>
          <cell r="G476" t="str">
            <v>362</v>
          </cell>
          <cell r="I476">
            <v>152591470.57000005</v>
          </cell>
        </row>
        <row r="477">
          <cell r="A477" t="str">
            <v>362UT</v>
          </cell>
          <cell r="B477" t="str">
            <v>362</v>
          </cell>
          <cell r="D477">
            <v>298532331.63999981</v>
          </cell>
          <cell r="F477" t="str">
            <v>362UT</v>
          </cell>
          <cell r="G477" t="str">
            <v>362</v>
          </cell>
          <cell r="I477">
            <v>298532331.63999981</v>
          </cell>
        </row>
        <row r="478">
          <cell r="A478" t="str">
            <v>362WA</v>
          </cell>
          <cell r="B478" t="str">
            <v>362</v>
          </cell>
          <cell r="D478">
            <v>41910299.960000001</v>
          </cell>
          <cell r="F478" t="str">
            <v>362WA</v>
          </cell>
          <cell r="G478" t="str">
            <v>362</v>
          </cell>
          <cell r="I478">
            <v>41910299.960000001</v>
          </cell>
        </row>
        <row r="479">
          <cell r="A479" t="str">
            <v>362WYP</v>
          </cell>
          <cell r="B479" t="str">
            <v>362</v>
          </cell>
          <cell r="D479">
            <v>88175031.37000002</v>
          </cell>
          <cell r="F479" t="str">
            <v>362WYP</v>
          </cell>
          <cell r="G479" t="str">
            <v>362</v>
          </cell>
          <cell r="I479">
            <v>88175031.37000002</v>
          </cell>
        </row>
        <row r="480">
          <cell r="A480" t="str">
            <v>362WYU</v>
          </cell>
          <cell r="B480" t="str">
            <v>362</v>
          </cell>
          <cell r="D480">
            <v>4663810.01</v>
          </cell>
          <cell r="F480" t="str">
            <v>362WYU</v>
          </cell>
          <cell r="G480" t="str">
            <v>362</v>
          </cell>
          <cell r="I480">
            <v>4663810.01</v>
          </cell>
        </row>
        <row r="481">
          <cell r="A481" t="str">
            <v>364CA</v>
          </cell>
          <cell r="B481" t="str">
            <v>364</v>
          </cell>
          <cell r="D481">
            <v>48861704.055723883</v>
          </cell>
          <cell r="F481" t="str">
            <v>364CA</v>
          </cell>
          <cell r="G481" t="str">
            <v>364</v>
          </cell>
          <cell r="I481">
            <v>48861704.055723883</v>
          </cell>
        </row>
        <row r="482">
          <cell r="A482" t="str">
            <v>364IDU</v>
          </cell>
          <cell r="B482" t="str">
            <v>364</v>
          </cell>
          <cell r="D482">
            <v>59077454.39915809</v>
          </cell>
          <cell r="F482" t="str">
            <v>364IDU</v>
          </cell>
          <cell r="G482" t="str">
            <v>364</v>
          </cell>
          <cell r="I482">
            <v>59077454.39915809</v>
          </cell>
        </row>
        <row r="483">
          <cell r="A483" t="str">
            <v>364OR</v>
          </cell>
          <cell r="B483" t="str">
            <v>364</v>
          </cell>
          <cell r="D483">
            <v>341386590.51736391</v>
          </cell>
          <cell r="F483" t="str">
            <v>364OR</v>
          </cell>
          <cell r="G483" t="str">
            <v>364</v>
          </cell>
          <cell r="I483">
            <v>341386590.51736391</v>
          </cell>
        </row>
        <row r="484">
          <cell r="A484" t="str">
            <v>364UT</v>
          </cell>
          <cell r="B484" t="str">
            <v>364</v>
          </cell>
          <cell r="D484">
            <v>405428903.48639923</v>
          </cell>
          <cell r="F484" t="str">
            <v>364UT</v>
          </cell>
          <cell r="G484" t="str">
            <v>364</v>
          </cell>
          <cell r="I484">
            <v>405428903.48639923</v>
          </cell>
        </row>
        <row r="485">
          <cell r="A485" t="str">
            <v>364WA</v>
          </cell>
          <cell r="B485" t="str">
            <v>364</v>
          </cell>
          <cell r="D485">
            <v>88951323.89100188</v>
          </cell>
          <cell r="F485" t="str">
            <v>364WA</v>
          </cell>
          <cell r="G485" t="str">
            <v>364</v>
          </cell>
          <cell r="I485">
            <v>88951323.89100188</v>
          </cell>
        </row>
        <row r="486">
          <cell r="A486" t="str">
            <v>364WYP</v>
          </cell>
          <cell r="B486" t="str">
            <v>364</v>
          </cell>
          <cell r="D486">
            <v>87185488.408642575</v>
          </cell>
          <cell r="F486" t="str">
            <v>364WYP</v>
          </cell>
          <cell r="G486" t="str">
            <v>364</v>
          </cell>
          <cell r="I486">
            <v>87185488.408642575</v>
          </cell>
        </row>
        <row r="487">
          <cell r="A487" t="str">
            <v>364WYU</v>
          </cell>
          <cell r="B487" t="str">
            <v>364</v>
          </cell>
          <cell r="D487">
            <v>16872637.359725356</v>
          </cell>
          <cell r="F487" t="str">
            <v>364WYU</v>
          </cell>
          <cell r="G487" t="str">
            <v>364</v>
          </cell>
          <cell r="I487">
            <v>16872637.359725356</v>
          </cell>
        </row>
        <row r="488">
          <cell r="A488" t="str">
            <v>365CA</v>
          </cell>
          <cell r="B488" t="str">
            <v>365</v>
          </cell>
          <cell r="D488">
            <v>30753833.219999999</v>
          </cell>
          <cell r="F488" t="str">
            <v>365CA</v>
          </cell>
          <cell r="G488" t="str">
            <v>365</v>
          </cell>
          <cell r="I488">
            <v>30753833.219999999</v>
          </cell>
        </row>
        <row r="489">
          <cell r="A489" t="str">
            <v>365IDU</v>
          </cell>
          <cell r="B489" t="str">
            <v>365</v>
          </cell>
          <cell r="D489">
            <v>30787683.970000003</v>
          </cell>
          <cell r="F489" t="str">
            <v>365IDU</v>
          </cell>
          <cell r="G489" t="str">
            <v>365</v>
          </cell>
          <cell r="I489">
            <v>30787683.970000003</v>
          </cell>
        </row>
        <row r="490">
          <cell r="A490" t="str">
            <v>365OR</v>
          </cell>
          <cell r="B490" t="str">
            <v>365</v>
          </cell>
          <cell r="D490">
            <v>202051149.28000003</v>
          </cell>
          <cell r="F490" t="str">
            <v>365OR</v>
          </cell>
          <cell r="G490" t="str">
            <v>365</v>
          </cell>
          <cell r="I490">
            <v>202051149.28000003</v>
          </cell>
        </row>
        <row r="491">
          <cell r="A491" t="str">
            <v>365UT</v>
          </cell>
          <cell r="B491" t="str">
            <v>365</v>
          </cell>
          <cell r="D491">
            <v>169793704.49000001</v>
          </cell>
          <cell r="F491" t="str">
            <v>365UT</v>
          </cell>
          <cell r="G491" t="str">
            <v>365</v>
          </cell>
          <cell r="I491">
            <v>169793704.49000001</v>
          </cell>
        </row>
        <row r="492">
          <cell r="A492" t="str">
            <v>365WA</v>
          </cell>
          <cell r="B492" t="str">
            <v>365</v>
          </cell>
          <cell r="D492">
            <v>50380924.440000005</v>
          </cell>
          <cell r="F492" t="str">
            <v>365WA</v>
          </cell>
          <cell r="G492" t="str">
            <v>365</v>
          </cell>
          <cell r="I492">
            <v>50380924.440000005</v>
          </cell>
        </row>
        <row r="493">
          <cell r="A493" t="str">
            <v>365WYP</v>
          </cell>
          <cell r="B493" t="str">
            <v>365</v>
          </cell>
          <cell r="D493">
            <v>68042025.610000014</v>
          </cell>
          <cell r="F493" t="str">
            <v>365WYP</v>
          </cell>
          <cell r="G493" t="str">
            <v>365</v>
          </cell>
          <cell r="I493">
            <v>68042025.610000014</v>
          </cell>
        </row>
        <row r="494">
          <cell r="A494" t="str">
            <v>365WYU</v>
          </cell>
          <cell r="B494" t="str">
            <v>365</v>
          </cell>
          <cell r="D494">
            <v>9264995.7399999984</v>
          </cell>
          <cell r="F494" t="str">
            <v>365WYU</v>
          </cell>
          <cell r="G494" t="str">
            <v>365</v>
          </cell>
          <cell r="I494">
            <v>9264995.7399999984</v>
          </cell>
        </row>
        <row r="495">
          <cell r="A495" t="str">
            <v>366CA</v>
          </cell>
          <cell r="B495" t="str">
            <v>366</v>
          </cell>
          <cell r="D495">
            <v>14265654.600000001</v>
          </cell>
          <cell r="F495" t="str">
            <v>366CA</v>
          </cell>
          <cell r="G495" t="str">
            <v>366</v>
          </cell>
          <cell r="I495">
            <v>14265654.600000001</v>
          </cell>
        </row>
        <row r="496">
          <cell r="A496" t="str">
            <v>366IDU</v>
          </cell>
          <cell r="B496" t="str">
            <v>366</v>
          </cell>
          <cell r="D496">
            <v>5867861.0199999996</v>
          </cell>
          <cell r="F496" t="str">
            <v>366IDU</v>
          </cell>
          <cell r="G496" t="str">
            <v>366</v>
          </cell>
          <cell r="I496">
            <v>5867861.0199999996</v>
          </cell>
        </row>
        <row r="497">
          <cell r="A497" t="str">
            <v>366OR</v>
          </cell>
          <cell r="B497" t="str">
            <v>366</v>
          </cell>
          <cell r="D497">
            <v>69045552.649999991</v>
          </cell>
          <cell r="F497" t="str">
            <v>366OR</v>
          </cell>
          <cell r="G497" t="str">
            <v>366</v>
          </cell>
          <cell r="I497">
            <v>69045552.649999991</v>
          </cell>
        </row>
        <row r="498">
          <cell r="A498" t="str">
            <v>366UT</v>
          </cell>
          <cell r="B498" t="str">
            <v>366</v>
          </cell>
          <cell r="D498">
            <v>123227056.61000001</v>
          </cell>
          <cell r="F498" t="str">
            <v>366UT</v>
          </cell>
          <cell r="G498" t="str">
            <v>366</v>
          </cell>
          <cell r="I498">
            <v>123227056.61000001</v>
          </cell>
        </row>
        <row r="499">
          <cell r="A499" t="str">
            <v>366WA</v>
          </cell>
          <cell r="B499" t="str">
            <v>366</v>
          </cell>
          <cell r="D499">
            <v>12689164.129999999</v>
          </cell>
          <cell r="F499" t="str">
            <v>366WA</v>
          </cell>
          <cell r="G499" t="str">
            <v>366</v>
          </cell>
          <cell r="I499">
            <v>12689164.129999999</v>
          </cell>
        </row>
        <row r="500">
          <cell r="A500" t="str">
            <v>366WYP</v>
          </cell>
          <cell r="B500" t="str">
            <v>366</v>
          </cell>
          <cell r="D500">
            <v>8499488.0199999996</v>
          </cell>
          <cell r="F500" t="str">
            <v>366WYP</v>
          </cell>
          <cell r="G500" t="str">
            <v>366</v>
          </cell>
          <cell r="I500">
            <v>8499488.0199999996</v>
          </cell>
        </row>
        <row r="501">
          <cell r="A501" t="str">
            <v>366WYU</v>
          </cell>
          <cell r="B501" t="str">
            <v>366</v>
          </cell>
          <cell r="D501">
            <v>3158965.39</v>
          </cell>
          <cell r="F501" t="str">
            <v>366WYU</v>
          </cell>
          <cell r="G501" t="str">
            <v>366</v>
          </cell>
          <cell r="I501">
            <v>3158965.39</v>
          </cell>
        </row>
        <row r="502">
          <cell r="A502" t="str">
            <v>367CA</v>
          </cell>
          <cell r="B502" t="str">
            <v>367</v>
          </cell>
          <cell r="D502">
            <v>15139339.07</v>
          </cell>
          <cell r="F502" t="str">
            <v>367CA</v>
          </cell>
          <cell r="G502" t="str">
            <v>367</v>
          </cell>
          <cell r="I502">
            <v>15139339.07</v>
          </cell>
        </row>
        <row r="503">
          <cell r="A503" t="str">
            <v>367IDU</v>
          </cell>
          <cell r="B503" t="str">
            <v>367</v>
          </cell>
          <cell r="D503">
            <v>19599486.169999998</v>
          </cell>
          <cell r="F503" t="str">
            <v>367IDU</v>
          </cell>
          <cell r="G503" t="str">
            <v>367</v>
          </cell>
          <cell r="I503">
            <v>19599486.169999998</v>
          </cell>
        </row>
        <row r="504">
          <cell r="A504" t="str">
            <v>367OR</v>
          </cell>
          <cell r="B504" t="str">
            <v>367</v>
          </cell>
          <cell r="D504">
            <v>121455987.11000001</v>
          </cell>
          <cell r="F504" t="str">
            <v>367OR</v>
          </cell>
          <cell r="G504" t="str">
            <v>367</v>
          </cell>
          <cell r="I504">
            <v>121455987.11000001</v>
          </cell>
        </row>
        <row r="505">
          <cell r="A505" t="str">
            <v>367UT</v>
          </cell>
          <cell r="B505" t="str">
            <v>367</v>
          </cell>
          <cell r="D505">
            <v>350020848.44</v>
          </cell>
          <cell r="F505" t="str">
            <v>367UT</v>
          </cell>
          <cell r="G505" t="str">
            <v>367</v>
          </cell>
          <cell r="I505">
            <v>350020848.44</v>
          </cell>
        </row>
        <row r="506">
          <cell r="A506" t="str">
            <v>367WA</v>
          </cell>
          <cell r="B506" t="str">
            <v>367</v>
          </cell>
          <cell r="D506">
            <v>15728011.57</v>
          </cell>
          <cell r="F506" t="str">
            <v>367WA</v>
          </cell>
          <cell r="G506" t="str">
            <v>367</v>
          </cell>
          <cell r="I506">
            <v>15728011.57</v>
          </cell>
        </row>
        <row r="507">
          <cell r="A507" t="str">
            <v>367WYP</v>
          </cell>
          <cell r="B507" t="str">
            <v>367</v>
          </cell>
          <cell r="D507">
            <v>20201753.490000002</v>
          </cell>
          <cell r="F507" t="str">
            <v>367WYP</v>
          </cell>
          <cell r="G507" t="str">
            <v>367</v>
          </cell>
          <cell r="I507">
            <v>20201753.490000002</v>
          </cell>
        </row>
        <row r="508">
          <cell r="A508" t="str">
            <v>367WYU</v>
          </cell>
          <cell r="B508" t="str">
            <v>367</v>
          </cell>
          <cell r="D508">
            <v>14290854.059999999</v>
          </cell>
          <cell r="F508" t="str">
            <v>367WYU</v>
          </cell>
          <cell r="G508" t="str">
            <v>367</v>
          </cell>
          <cell r="I508">
            <v>14290854.059999999</v>
          </cell>
        </row>
        <row r="509">
          <cell r="A509" t="str">
            <v>368CA</v>
          </cell>
          <cell r="B509" t="str">
            <v>368</v>
          </cell>
          <cell r="D509">
            <v>39751340.57</v>
          </cell>
          <cell r="F509" t="str">
            <v>368CA</v>
          </cell>
          <cell r="G509" t="str">
            <v>368</v>
          </cell>
          <cell r="I509">
            <v>39751340.57</v>
          </cell>
        </row>
        <row r="510">
          <cell r="A510" t="str">
            <v>368IDU</v>
          </cell>
          <cell r="B510" t="str">
            <v>368</v>
          </cell>
          <cell r="D510">
            <v>54015519.68</v>
          </cell>
          <cell r="F510" t="str">
            <v>368IDU</v>
          </cell>
          <cell r="G510" t="str">
            <v>368</v>
          </cell>
          <cell r="I510">
            <v>54015519.68</v>
          </cell>
        </row>
        <row r="511">
          <cell r="A511" t="str">
            <v>368OR</v>
          </cell>
          <cell r="B511" t="str">
            <v>368</v>
          </cell>
          <cell r="D511">
            <v>322394364.02999997</v>
          </cell>
          <cell r="F511" t="str">
            <v>368OR</v>
          </cell>
          <cell r="G511" t="str">
            <v>368</v>
          </cell>
          <cell r="I511">
            <v>322394364.02999997</v>
          </cell>
        </row>
        <row r="512">
          <cell r="A512" t="str">
            <v>368UT</v>
          </cell>
          <cell r="B512" t="str">
            <v>368</v>
          </cell>
          <cell r="D512">
            <v>293660026.56</v>
          </cell>
          <cell r="F512" t="str">
            <v>368UT</v>
          </cell>
          <cell r="G512" t="str">
            <v>368</v>
          </cell>
          <cell r="I512">
            <v>293660026.56</v>
          </cell>
        </row>
        <row r="513">
          <cell r="A513" t="str">
            <v>368WA</v>
          </cell>
          <cell r="B513" t="str">
            <v>368</v>
          </cell>
          <cell r="D513">
            <v>77077107.24000001</v>
          </cell>
          <cell r="F513" t="str">
            <v>368WA</v>
          </cell>
          <cell r="G513" t="str">
            <v>368</v>
          </cell>
          <cell r="I513">
            <v>77077107.24000001</v>
          </cell>
        </row>
        <row r="514">
          <cell r="A514" t="str">
            <v>368WYP</v>
          </cell>
          <cell r="B514" t="str">
            <v>368</v>
          </cell>
          <cell r="D514">
            <v>56080331.719999999</v>
          </cell>
          <cell r="F514" t="str">
            <v>368WYP</v>
          </cell>
          <cell r="G514" t="str">
            <v>368</v>
          </cell>
          <cell r="I514">
            <v>56080331.719999999</v>
          </cell>
        </row>
        <row r="515">
          <cell r="A515" t="str">
            <v>368WYU</v>
          </cell>
          <cell r="B515" t="str">
            <v>368</v>
          </cell>
          <cell r="D515">
            <v>8745067.5199999996</v>
          </cell>
          <cell r="F515" t="str">
            <v>368WYU</v>
          </cell>
          <cell r="G515" t="str">
            <v>368</v>
          </cell>
          <cell r="I515">
            <v>8745067.5199999996</v>
          </cell>
        </row>
        <row r="516">
          <cell r="A516" t="str">
            <v>369CA</v>
          </cell>
          <cell r="B516" t="str">
            <v>369</v>
          </cell>
          <cell r="D516">
            <v>17643477.669999998</v>
          </cell>
          <cell r="F516" t="str">
            <v>369CA</v>
          </cell>
          <cell r="G516" t="str">
            <v>369</v>
          </cell>
          <cell r="I516">
            <v>17643477.669999998</v>
          </cell>
        </row>
        <row r="517">
          <cell r="A517" t="str">
            <v>369IDU</v>
          </cell>
          <cell r="B517" t="str">
            <v>369</v>
          </cell>
          <cell r="D517">
            <v>19011902.959999997</v>
          </cell>
          <cell r="F517" t="str">
            <v>369IDU</v>
          </cell>
          <cell r="G517" t="str">
            <v>369</v>
          </cell>
          <cell r="I517">
            <v>19011902.959999997</v>
          </cell>
        </row>
        <row r="518">
          <cell r="A518" t="str">
            <v>369OR</v>
          </cell>
          <cell r="B518" t="str">
            <v>369</v>
          </cell>
          <cell r="D518">
            <v>160161136.53999999</v>
          </cell>
          <cell r="F518" t="str">
            <v>369OR</v>
          </cell>
          <cell r="G518" t="str">
            <v>369</v>
          </cell>
          <cell r="I518">
            <v>160161136.53999999</v>
          </cell>
        </row>
        <row r="519">
          <cell r="A519" t="str">
            <v>369UT</v>
          </cell>
          <cell r="B519" t="str">
            <v>369</v>
          </cell>
          <cell r="D519">
            <v>136168919.40000004</v>
          </cell>
          <cell r="F519" t="str">
            <v>369UT</v>
          </cell>
          <cell r="G519" t="str">
            <v>369</v>
          </cell>
          <cell r="I519">
            <v>136168919.40000004</v>
          </cell>
        </row>
        <row r="520">
          <cell r="A520" t="str">
            <v>369WA</v>
          </cell>
          <cell r="B520" t="str">
            <v>369</v>
          </cell>
          <cell r="D520">
            <v>35209996.159999996</v>
          </cell>
          <cell r="F520" t="str">
            <v>369WA</v>
          </cell>
          <cell r="G520" t="str">
            <v>369</v>
          </cell>
          <cell r="I520">
            <v>35209996.159999996</v>
          </cell>
        </row>
        <row r="521">
          <cell r="A521" t="str">
            <v>369WYP</v>
          </cell>
          <cell r="B521" t="str">
            <v>369</v>
          </cell>
          <cell r="D521">
            <v>22773786.989999998</v>
          </cell>
          <cell r="F521" t="str">
            <v>369WYP</v>
          </cell>
          <cell r="G521" t="str">
            <v>369</v>
          </cell>
          <cell r="I521">
            <v>22773786.989999998</v>
          </cell>
        </row>
        <row r="522">
          <cell r="A522" t="str">
            <v>369WYU</v>
          </cell>
          <cell r="B522" t="str">
            <v>369</v>
          </cell>
          <cell r="D522">
            <v>4716101.67</v>
          </cell>
          <cell r="F522" t="str">
            <v>369WYU</v>
          </cell>
          <cell r="G522" t="str">
            <v>369</v>
          </cell>
          <cell r="I522">
            <v>4716101.67</v>
          </cell>
        </row>
        <row r="523">
          <cell r="A523" t="str">
            <v>370CA</v>
          </cell>
          <cell r="B523" t="str">
            <v>370</v>
          </cell>
          <cell r="D523">
            <v>3926311.74</v>
          </cell>
          <cell r="F523" t="str">
            <v>370CA</v>
          </cell>
          <cell r="G523" t="str">
            <v>370</v>
          </cell>
          <cell r="I523">
            <v>3926311.74</v>
          </cell>
        </row>
        <row r="524">
          <cell r="A524" t="str">
            <v>370IDU</v>
          </cell>
          <cell r="B524" t="str">
            <v>370</v>
          </cell>
          <cell r="D524">
            <v>13730608.66</v>
          </cell>
          <cell r="F524" t="str">
            <v>370IDU</v>
          </cell>
          <cell r="G524" t="str">
            <v>370</v>
          </cell>
          <cell r="I524">
            <v>13730608.66</v>
          </cell>
        </row>
        <row r="525">
          <cell r="A525" t="str">
            <v>370OR</v>
          </cell>
          <cell r="B525" t="str">
            <v>370</v>
          </cell>
          <cell r="D525">
            <v>57807703.07</v>
          </cell>
          <cell r="F525" t="str">
            <v>370OR</v>
          </cell>
          <cell r="G525" t="str">
            <v>370</v>
          </cell>
          <cell r="I525">
            <v>57807703.07</v>
          </cell>
        </row>
        <row r="526">
          <cell r="A526" t="str">
            <v>370UT</v>
          </cell>
          <cell r="B526" t="str">
            <v>370</v>
          </cell>
          <cell r="D526">
            <v>80479273.239999995</v>
          </cell>
          <cell r="F526" t="str">
            <v>370UT</v>
          </cell>
          <cell r="G526" t="str">
            <v>370</v>
          </cell>
          <cell r="I526">
            <v>80479273.239999995</v>
          </cell>
        </row>
        <row r="527">
          <cell r="A527" t="str">
            <v>370WA</v>
          </cell>
          <cell r="B527" t="str">
            <v>370</v>
          </cell>
          <cell r="D527">
            <v>13832974.199999999</v>
          </cell>
          <cell r="F527" t="str">
            <v>370WA</v>
          </cell>
          <cell r="G527" t="str">
            <v>370</v>
          </cell>
          <cell r="I527">
            <v>13832974.199999999</v>
          </cell>
        </row>
        <row r="528">
          <cell r="A528" t="str">
            <v>370WYP</v>
          </cell>
          <cell r="B528" t="str">
            <v>370</v>
          </cell>
          <cell r="D528">
            <v>11510032.649999999</v>
          </cell>
          <cell r="F528" t="str">
            <v>370WYP</v>
          </cell>
          <cell r="G528" t="str">
            <v>370</v>
          </cell>
          <cell r="I528">
            <v>11510032.649999999</v>
          </cell>
        </row>
        <row r="529">
          <cell r="A529" t="str">
            <v>370WYU</v>
          </cell>
          <cell r="B529" t="str">
            <v>370</v>
          </cell>
          <cell r="D529">
            <v>2688075.84</v>
          </cell>
          <cell r="F529" t="str">
            <v>370WYU</v>
          </cell>
          <cell r="G529" t="str">
            <v>370</v>
          </cell>
          <cell r="I529">
            <v>2688075.84</v>
          </cell>
        </row>
        <row r="530">
          <cell r="A530" t="str">
            <v>371CA</v>
          </cell>
          <cell r="B530" t="str">
            <v>371</v>
          </cell>
          <cell r="D530">
            <v>265064.57</v>
          </cell>
          <cell r="F530" t="str">
            <v>371CA</v>
          </cell>
          <cell r="G530" t="str">
            <v>371</v>
          </cell>
          <cell r="I530">
            <v>265064.57</v>
          </cell>
        </row>
        <row r="531">
          <cell r="A531" t="str">
            <v>371IDU</v>
          </cell>
          <cell r="B531" t="str">
            <v>371</v>
          </cell>
          <cell r="D531">
            <v>156828.98000000001</v>
          </cell>
          <cell r="F531" t="str">
            <v>371IDU</v>
          </cell>
          <cell r="G531" t="str">
            <v>371</v>
          </cell>
          <cell r="I531">
            <v>156828.98000000001</v>
          </cell>
        </row>
        <row r="532">
          <cell r="A532" t="str">
            <v>371OR</v>
          </cell>
          <cell r="B532" t="str">
            <v>371</v>
          </cell>
          <cell r="D532">
            <v>2448123.7599999998</v>
          </cell>
          <cell r="F532" t="str">
            <v>371OR</v>
          </cell>
          <cell r="G532" t="str">
            <v>371</v>
          </cell>
          <cell r="I532">
            <v>2448123.7599999998</v>
          </cell>
        </row>
        <row r="533">
          <cell r="A533" t="str">
            <v>371UT</v>
          </cell>
          <cell r="B533" t="str">
            <v>371</v>
          </cell>
          <cell r="D533">
            <v>4667446.5599999996</v>
          </cell>
          <cell r="F533" t="str">
            <v>371UT</v>
          </cell>
          <cell r="G533" t="str">
            <v>371</v>
          </cell>
          <cell r="I533">
            <v>4667446.5599999996</v>
          </cell>
        </row>
        <row r="534">
          <cell r="A534" t="str">
            <v>371WA</v>
          </cell>
          <cell r="B534" t="str">
            <v>371</v>
          </cell>
          <cell r="D534">
            <v>546265.1</v>
          </cell>
          <cell r="F534" t="str">
            <v>371WA</v>
          </cell>
          <cell r="G534" t="str">
            <v>371</v>
          </cell>
          <cell r="I534">
            <v>546265.1</v>
          </cell>
        </row>
        <row r="535">
          <cell r="A535" t="str">
            <v>371WYP</v>
          </cell>
          <cell r="B535" t="str">
            <v>371</v>
          </cell>
          <cell r="D535">
            <v>744501.19</v>
          </cell>
          <cell r="F535" t="str">
            <v>371WYP</v>
          </cell>
          <cell r="G535" t="str">
            <v>371</v>
          </cell>
          <cell r="I535">
            <v>744501.19</v>
          </cell>
        </row>
        <row r="536">
          <cell r="A536" t="str">
            <v>371WYU</v>
          </cell>
          <cell r="B536" t="str">
            <v>371</v>
          </cell>
          <cell r="D536">
            <v>145168.9</v>
          </cell>
          <cell r="F536" t="str">
            <v>371WYU</v>
          </cell>
          <cell r="G536" t="str">
            <v>371</v>
          </cell>
          <cell r="I536">
            <v>145168.9</v>
          </cell>
        </row>
        <row r="537">
          <cell r="A537" t="str">
            <v>372IDU</v>
          </cell>
          <cell r="B537" t="str">
            <v>372</v>
          </cell>
          <cell r="D537">
            <v>4873.1400000000003</v>
          </cell>
          <cell r="F537" t="str">
            <v>372IDU</v>
          </cell>
          <cell r="G537" t="str">
            <v>372</v>
          </cell>
          <cell r="I537">
            <v>4873.1400000000003</v>
          </cell>
        </row>
        <row r="538">
          <cell r="A538" t="str">
            <v>372UT</v>
          </cell>
          <cell r="B538" t="str">
            <v>372</v>
          </cell>
          <cell r="D538">
            <v>44784.75</v>
          </cell>
          <cell r="F538" t="str">
            <v>372UT</v>
          </cell>
          <cell r="G538" t="str">
            <v>372</v>
          </cell>
          <cell r="I538">
            <v>44784.75</v>
          </cell>
        </row>
        <row r="539">
          <cell r="A539" t="str">
            <v>373CA</v>
          </cell>
          <cell r="B539" t="str">
            <v>373</v>
          </cell>
          <cell r="D539">
            <v>659020.93999999994</v>
          </cell>
          <cell r="F539" t="str">
            <v>373CA</v>
          </cell>
          <cell r="G539" t="str">
            <v>373</v>
          </cell>
          <cell r="I539">
            <v>659020.93999999994</v>
          </cell>
        </row>
        <row r="540">
          <cell r="A540" t="str">
            <v>373IDU</v>
          </cell>
          <cell r="B540" t="str">
            <v>373</v>
          </cell>
          <cell r="D540">
            <v>534305.57999999996</v>
          </cell>
          <cell r="F540" t="str">
            <v>373IDU</v>
          </cell>
          <cell r="G540" t="str">
            <v>373</v>
          </cell>
          <cell r="I540">
            <v>534305.57999999996</v>
          </cell>
        </row>
        <row r="541">
          <cell r="A541" t="str">
            <v>373OR</v>
          </cell>
          <cell r="B541" t="str">
            <v>373</v>
          </cell>
          <cell r="D541">
            <v>17849041.569999997</v>
          </cell>
          <cell r="F541" t="str">
            <v>373OR</v>
          </cell>
          <cell r="G541" t="str">
            <v>373</v>
          </cell>
          <cell r="I541">
            <v>17849041.569999997</v>
          </cell>
        </row>
        <row r="542">
          <cell r="A542" t="str">
            <v>373UT</v>
          </cell>
          <cell r="B542" t="str">
            <v>373</v>
          </cell>
          <cell r="D542">
            <v>23991498.310000002</v>
          </cell>
          <cell r="F542" t="str">
            <v>373UT</v>
          </cell>
          <cell r="G542" t="str">
            <v>373</v>
          </cell>
          <cell r="I542">
            <v>23991498.310000002</v>
          </cell>
        </row>
        <row r="543">
          <cell r="A543" t="str">
            <v>373WA</v>
          </cell>
          <cell r="B543" t="str">
            <v>373</v>
          </cell>
          <cell r="D543">
            <v>3356404.91</v>
          </cell>
          <cell r="F543" t="str">
            <v>373WA</v>
          </cell>
          <cell r="G543" t="str">
            <v>373</v>
          </cell>
          <cell r="I543">
            <v>3356404.91</v>
          </cell>
        </row>
        <row r="544">
          <cell r="A544" t="str">
            <v>373WYP</v>
          </cell>
          <cell r="B544" t="str">
            <v>373</v>
          </cell>
          <cell r="D544">
            <v>5676469.9100000001</v>
          </cell>
          <cell r="F544" t="str">
            <v>373WYP</v>
          </cell>
          <cell r="G544" t="str">
            <v>373</v>
          </cell>
          <cell r="I544">
            <v>5676469.9100000001</v>
          </cell>
        </row>
        <row r="545">
          <cell r="A545" t="str">
            <v>373WYU</v>
          </cell>
          <cell r="B545" t="str">
            <v>373</v>
          </cell>
          <cell r="D545">
            <v>2014714.06</v>
          </cell>
          <cell r="F545" t="str">
            <v>373WYU</v>
          </cell>
          <cell r="G545" t="str">
            <v>373</v>
          </cell>
          <cell r="I545">
            <v>2014714.06</v>
          </cell>
        </row>
        <row r="546">
          <cell r="A546" t="str">
            <v>389CA</v>
          </cell>
          <cell r="B546" t="str">
            <v>389</v>
          </cell>
          <cell r="D546">
            <v>217568.45</v>
          </cell>
          <cell r="F546" t="str">
            <v>389CA</v>
          </cell>
          <cell r="G546" t="str">
            <v>389</v>
          </cell>
          <cell r="I546">
            <v>217568.45</v>
          </cell>
        </row>
        <row r="547">
          <cell r="A547" t="str">
            <v>389CN</v>
          </cell>
          <cell r="B547" t="str">
            <v>389</v>
          </cell>
          <cell r="D547">
            <v>1109264.1499999999</v>
          </cell>
          <cell r="F547" t="str">
            <v>389CN</v>
          </cell>
          <cell r="G547" t="str">
            <v>389</v>
          </cell>
          <cell r="I547">
            <v>1109264.1499999999</v>
          </cell>
        </row>
        <row r="548">
          <cell r="A548" t="str">
            <v>389DGU</v>
          </cell>
          <cell r="B548" t="str">
            <v>389</v>
          </cell>
          <cell r="D548">
            <v>3510.16</v>
          </cell>
          <cell r="F548" t="str">
            <v>389DGU</v>
          </cell>
          <cell r="G548" t="str">
            <v>389</v>
          </cell>
          <cell r="I548">
            <v>3510.16</v>
          </cell>
        </row>
        <row r="549">
          <cell r="A549" t="str">
            <v>389IDU</v>
          </cell>
          <cell r="B549" t="str">
            <v>389</v>
          </cell>
          <cell r="D549">
            <v>197638.82</v>
          </cell>
          <cell r="F549" t="str">
            <v>389IDU</v>
          </cell>
          <cell r="G549" t="str">
            <v>389</v>
          </cell>
          <cell r="I549">
            <v>197638.82</v>
          </cell>
        </row>
        <row r="550">
          <cell r="A550" t="str">
            <v>389OR</v>
          </cell>
          <cell r="B550" t="str">
            <v>389</v>
          </cell>
          <cell r="D550">
            <v>1896910.33</v>
          </cell>
          <cell r="F550" t="str">
            <v>389OR</v>
          </cell>
          <cell r="G550" t="str">
            <v>389</v>
          </cell>
          <cell r="I550">
            <v>1896910.33</v>
          </cell>
        </row>
        <row r="551">
          <cell r="A551" t="str">
            <v>389SG</v>
          </cell>
          <cell r="B551" t="str">
            <v>389</v>
          </cell>
          <cell r="D551">
            <v>1227.55</v>
          </cell>
          <cell r="F551" t="str">
            <v>389SG</v>
          </cell>
          <cell r="G551" t="str">
            <v>389</v>
          </cell>
          <cell r="I551">
            <v>1227.55</v>
          </cell>
        </row>
        <row r="552">
          <cell r="A552" t="str">
            <v>389SO</v>
          </cell>
          <cell r="B552" t="str">
            <v>389</v>
          </cell>
          <cell r="D552">
            <v>5598054.8599999994</v>
          </cell>
          <cell r="F552" t="str">
            <v>389SO</v>
          </cell>
          <cell r="G552" t="str">
            <v>389</v>
          </cell>
          <cell r="I552">
            <v>5598054.8599999994</v>
          </cell>
        </row>
        <row r="553">
          <cell r="A553" t="str">
            <v>389UT</v>
          </cell>
          <cell r="B553" t="str">
            <v>389</v>
          </cell>
          <cell r="D553">
            <v>4112029.93</v>
          </cell>
          <cell r="F553" t="str">
            <v>389UT</v>
          </cell>
          <cell r="G553" t="str">
            <v>389</v>
          </cell>
          <cell r="I553">
            <v>4112029.93</v>
          </cell>
        </row>
        <row r="554">
          <cell r="A554" t="str">
            <v>389WA</v>
          </cell>
          <cell r="B554" t="str">
            <v>389</v>
          </cell>
          <cell r="D554">
            <v>1098826.3500000001</v>
          </cell>
          <cell r="F554" t="str">
            <v>389WA</v>
          </cell>
          <cell r="G554" t="str">
            <v>389</v>
          </cell>
          <cell r="I554">
            <v>1098826.3500000001</v>
          </cell>
        </row>
        <row r="555">
          <cell r="A555" t="str">
            <v>389WYP</v>
          </cell>
          <cell r="B555" t="str">
            <v>389</v>
          </cell>
          <cell r="D555">
            <v>137356.04999999999</v>
          </cell>
          <cell r="F555" t="str">
            <v>389WYP</v>
          </cell>
          <cell r="G555" t="str">
            <v>389</v>
          </cell>
          <cell r="I555">
            <v>137356.04999999999</v>
          </cell>
        </row>
        <row r="556">
          <cell r="A556" t="str">
            <v>389WYU</v>
          </cell>
          <cell r="B556" t="str">
            <v>389</v>
          </cell>
          <cell r="D556">
            <v>515910.92</v>
          </cell>
          <cell r="F556" t="str">
            <v>389WYU</v>
          </cell>
          <cell r="G556" t="str">
            <v>389</v>
          </cell>
          <cell r="I556">
            <v>515910.92</v>
          </cell>
        </row>
        <row r="557">
          <cell r="A557" t="str">
            <v>390CA</v>
          </cell>
          <cell r="B557" t="str">
            <v>390</v>
          </cell>
          <cell r="D557">
            <v>2134173.14</v>
          </cell>
          <cell r="F557" t="str">
            <v>390CA</v>
          </cell>
          <cell r="G557" t="str">
            <v>390</v>
          </cell>
          <cell r="I557">
            <v>2134173.14</v>
          </cell>
        </row>
        <row r="558">
          <cell r="A558" t="str">
            <v>390CN</v>
          </cell>
          <cell r="B558" t="str">
            <v>390</v>
          </cell>
          <cell r="D558">
            <v>11512779.629999999</v>
          </cell>
          <cell r="F558" t="str">
            <v>390CN</v>
          </cell>
          <cell r="G558" t="str">
            <v>390</v>
          </cell>
          <cell r="I558">
            <v>11512779.629999999</v>
          </cell>
        </row>
        <row r="559">
          <cell r="A559" t="str">
            <v>390DGP</v>
          </cell>
          <cell r="B559" t="str">
            <v>390</v>
          </cell>
          <cell r="D559">
            <v>385673.45</v>
          </cell>
          <cell r="F559" t="str">
            <v>390DGP</v>
          </cell>
          <cell r="G559" t="str">
            <v>390</v>
          </cell>
          <cell r="I559">
            <v>385673.45</v>
          </cell>
        </row>
        <row r="560">
          <cell r="A560" t="str">
            <v>390DGU</v>
          </cell>
          <cell r="B560" t="str">
            <v>390</v>
          </cell>
          <cell r="D560">
            <v>1642678.89</v>
          </cell>
          <cell r="F560" t="str">
            <v>390DGU</v>
          </cell>
          <cell r="G560" t="str">
            <v>390</v>
          </cell>
          <cell r="I560">
            <v>1642678.89</v>
          </cell>
        </row>
        <row r="561">
          <cell r="A561" t="str">
            <v>390IDU</v>
          </cell>
          <cell r="B561" t="str">
            <v>390</v>
          </cell>
          <cell r="D561">
            <v>9321338.6099999994</v>
          </cell>
          <cell r="F561" t="str">
            <v>390IDU</v>
          </cell>
          <cell r="G561" t="str">
            <v>390</v>
          </cell>
          <cell r="I561">
            <v>9321338.6099999994</v>
          </cell>
        </row>
        <row r="562">
          <cell r="A562" t="str">
            <v>390OR</v>
          </cell>
          <cell r="B562" t="str">
            <v>390</v>
          </cell>
          <cell r="D562">
            <v>26338713.639999989</v>
          </cell>
          <cell r="F562" t="str">
            <v>390OR</v>
          </cell>
          <cell r="G562" t="str">
            <v>390</v>
          </cell>
          <cell r="I562">
            <v>26338713.639999989</v>
          </cell>
        </row>
        <row r="563">
          <cell r="A563" t="str">
            <v>390SG</v>
          </cell>
          <cell r="B563" t="str">
            <v>390</v>
          </cell>
          <cell r="D563">
            <v>3085857.9</v>
          </cell>
          <cell r="F563" t="str">
            <v>390SG</v>
          </cell>
          <cell r="G563" t="str">
            <v>390</v>
          </cell>
          <cell r="I563">
            <v>3085857.9</v>
          </cell>
        </row>
        <row r="564">
          <cell r="A564" t="str">
            <v>390SO</v>
          </cell>
          <cell r="B564" t="str">
            <v>390</v>
          </cell>
          <cell r="D564">
            <v>101214941.59</v>
          </cell>
          <cell r="F564" t="str">
            <v>390SO</v>
          </cell>
          <cell r="G564" t="str">
            <v>390</v>
          </cell>
          <cell r="I564">
            <v>101214941.59</v>
          </cell>
        </row>
        <row r="565">
          <cell r="A565" t="str">
            <v>390UT</v>
          </cell>
          <cell r="B565" t="str">
            <v>390</v>
          </cell>
          <cell r="D565">
            <v>34317167.200000018</v>
          </cell>
          <cell r="F565" t="str">
            <v>390UT</v>
          </cell>
          <cell r="G565" t="str">
            <v>390</v>
          </cell>
          <cell r="I565">
            <v>34317167.200000018</v>
          </cell>
        </row>
        <row r="566">
          <cell r="A566" t="str">
            <v>390WA</v>
          </cell>
          <cell r="B566" t="str">
            <v>390</v>
          </cell>
          <cell r="D566">
            <v>12858211.199999999</v>
          </cell>
          <cell r="F566" t="str">
            <v>390WA</v>
          </cell>
          <cell r="G566" t="str">
            <v>390</v>
          </cell>
          <cell r="I566">
            <v>12858211.199999999</v>
          </cell>
        </row>
        <row r="567">
          <cell r="A567" t="str">
            <v>390WYP</v>
          </cell>
          <cell r="B567" t="str">
            <v>390</v>
          </cell>
          <cell r="D567">
            <v>8447538.8800000008</v>
          </cell>
          <cell r="F567" t="str">
            <v>390WYP</v>
          </cell>
          <cell r="G567" t="str">
            <v>390</v>
          </cell>
          <cell r="I567">
            <v>8447538.8800000008</v>
          </cell>
        </row>
        <row r="568">
          <cell r="A568" t="str">
            <v>390WYU</v>
          </cell>
          <cell r="B568" t="str">
            <v>390</v>
          </cell>
          <cell r="D568">
            <v>2190230.91</v>
          </cell>
          <cell r="F568" t="str">
            <v>390WYU</v>
          </cell>
          <cell r="G568" t="str">
            <v>390</v>
          </cell>
          <cell r="I568">
            <v>2190230.91</v>
          </cell>
        </row>
        <row r="569">
          <cell r="A569" t="str">
            <v>391CA</v>
          </cell>
          <cell r="B569" t="str">
            <v>391</v>
          </cell>
          <cell r="D569">
            <v>349916.7</v>
          </cell>
          <cell r="F569" t="str">
            <v>391CA</v>
          </cell>
          <cell r="G569" t="str">
            <v>391</v>
          </cell>
          <cell r="I569">
            <v>349916.7</v>
          </cell>
        </row>
        <row r="570">
          <cell r="A570" t="str">
            <v>391CN</v>
          </cell>
          <cell r="B570" t="str">
            <v>391</v>
          </cell>
          <cell r="D570">
            <v>6709945.9799999995</v>
          </cell>
          <cell r="F570" t="str">
            <v>391CN</v>
          </cell>
          <cell r="G570" t="str">
            <v>391</v>
          </cell>
          <cell r="I570">
            <v>6709945.9799999995</v>
          </cell>
        </row>
        <row r="571">
          <cell r="A571" t="str">
            <v>391DGP</v>
          </cell>
          <cell r="B571" t="str">
            <v>391</v>
          </cell>
          <cell r="D571">
            <v>454100.23</v>
          </cell>
          <cell r="F571" t="str">
            <v>391DGP</v>
          </cell>
          <cell r="G571" t="str">
            <v>391</v>
          </cell>
          <cell r="I571">
            <v>454100.23</v>
          </cell>
        </row>
        <row r="572">
          <cell r="A572" t="str">
            <v>391DGU</v>
          </cell>
          <cell r="B572" t="str">
            <v>391</v>
          </cell>
          <cell r="D572">
            <v>642229.51</v>
          </cell>
          <cell r="F572" t="str">
            <v>391DGU</v>
          </cell>
          <cell r="G572" t="str">
            <v>391</v>
          </cell>
          <cell r="I572">
            <v>642229.51</v>
          </cell>
        </row>
        <row r="573">
          <cell r="A573" t="str">
            <v>391IDU</v>
          </cell>
          <cell r="B573" t="str">
            <v>391</v>
          </cell>
          <cell r="D573">
            <v>944866.93</v>
          </cell>
          <cell r="F573" t="str">
            <v>391IDU</v>
          </cell>
          <cell r="G573" t="str">
            <v>391</v>
          </cell>
          <cell r="I573">
            <v>944866.93</v>
          </cell>
        </row>
        <row r="574">
          <cell r="A574" t="str">
            <v>391OR</v>
          </cell>
          <cell r="B574" t="str">
            <v>391</v>
          </cell>
          <cell r="D574">
            <v>5776791.3400000008</v>
          </cell>
          <cell r="F574" t="str">
            <v>391OR</v>
          </cell>
          <cell r="G574" t="str">
            <v>391</v>
          </cell>
          <cell r="I574">
            <v>5776791.3400000008</v>
          </cell>
        </row>
        <row r="575">
          <cell r="A575" t="str">
            <v>391SE</v>
          </cell>
          <cell r="B575" t="str">
            <v>391</v>
          </cell>
          <cell r="D575">
            <v>132398.04999999999</v>
          </cell>
          <cell r="F575" t="str">
            <v>391SE</v>
          </cell>
          <cell r="G575" t="str">
            <v>391</v>
          </cell>
          <cell r="I575">
            <v>132398.04999999999</v>
          </cell>
        </row>
        <row r="576">
          <cell r="A576" t="str">
            <v>391SG</v>
          </cell>
          <cell r="B576" t="str">
            <v>391</v>
          </cell>
          <cell r="D576">
            <v>6389813.0000000009</v>
          </cell>
          <cell r="F576" t="str">
            <v>391SG</v>
          </cell>
          <cell r="G576" t="str">
            <v>391</v>
          </cell>
          <cell r="I576">
            <v>6389813.0000000009</v>
          </cell>
        </row>
        <row r="577">
          <cell r="A577" t="str">
            <v>391SO</v>
          </cell>
          <cell r="B577" t="str">
            <v>391</v>
          </cell>
          <cell r="D577">
            <v>86173426.200000018</v>
          </cell>
          <cell r="F577" t="str">
            <v>391SO</v>
          </cell>
          <cell r="G577" t="str">
            <v>391</v>
          </cell>
          <cell r="I577">
            <v>86173426.200000018</v>
          </cell>
        </row>
        <row r="578">
          <cell r="A578" t="str">
            <v>391SSGCH</v>
          </cell>
          <cell r="B578" t="str">
            <v>391</v>
          </cell>
          <cell r="D578">
            <v>332263.43</v>
          </cell>
          <cell r="F578" t="str">
            <v>391SSGCH</v>
          </cell>
          <cell r="G578" t="str">
            <v>391</v>
          </cell>
          <cell r="I578">
            <v>332263.43</v>
          </cell>
        </row>
        <row r="579">
          <cell r="A579" t="str">
            <v>391SSGCT</v>
          </cell>
          <cell r="B579" t="str">
            <v>391</v>
          </cell>
          <cell r="D579">
            <v>6616.78</v>
          </cell>
          <cell r="F579" t="str">
            <v>391SSGCT</v>
          </cell>
          <cell r="G579" t="str">
            <v>391</v>
          </cell>
          <cell r="I579">
            <v>6616.78</v>
          </cell>
        </row>
        <row r="580">
          <cell r="A580" t="str">
            <v>391UT</v>
          </cell>
          <cell r="B580" t="str">
            <v>391</v>
          </cell>
          <cell r="D580">
            <v>4583086.9000000004</v>
          </cell>
          <cell r="F580" t="str">
            <v>391UT</v>
          </cell>
          <cell r="G580" t="str">
            <v>391</v>
          </cell>
          <cell r="I580">
            <v>4583086.9000000004</v>
          </cell>
        </row>
        <row r="581">
          <cell r="A581" t="str">
            <v>391WA</v>
          </cell>
          <cell r="B581" t="str">
            <v>391</v>
          </cell>
          <cell r="D581">
            <v>1483694.91</v>
          </cell>
          <cell r="F581" t="str">
            <v>391WA</v>
          </cell>
          <cell r="G581" t="str">
            <v>391</v>
          </cell>
          <cell r="I581">
            <v>1483694.91</v>
          </cell>
        </row>
        <row r="582">
          <cell r="A582" t="str">
            <v>391WYP</v>
          </cell>
          <cell r="B582" t="str">
            <v>391</v>
          </cell>
          <cell r="D582">
            <v>2924117.03</v>
          </cell>
          <cell r="F582" t="str">
            <v>391WYP</v>
          </cell>
          <cell r="G582" t="str">
            <v>391</v>
          </cell>
          <cell r="I582">
            <v>2924117.03</v>
          </cell>
        </row>
        <row r="583">
          <cell r="A583" t="str">
            <v>391WYU</v>
          </cell>
          <cell r="B583" t="str">
            <v>391</v>
          </cell>
          <cell r="D583">
            <v>317989.03000000003</v>
          </cell>
          <cell r="F583" t="str">
            <v>391WYU</v>
          </cell>
          <cell r="G583" t="str">
            <v>391</v>
          </cell>
          <cell r="I583">
            <v>317989.03000000003</v>
          </cell>
        </row>
        <row r="584">
          <cell r="A584" t="str">
            <v>392CA</v>
          </cell>
          <cell r="B584" t="str">
            <v>392</v>
          </cell>
          <cell r="D584">
            <v>1366709.89</v>
          </cell>
          <cell r="F584" t="str">
            <v>392CA</v>
          </cell>
          <cell r="G584" t="str">
            <v>392</v>
          </cell>
          <cell r="I584">
            <v>1366709.89</v>
          </cell>
        </row>
        <row r="585">
          <cell r="A585" t="str">
            <v>392CN</v>
          </cell>
          <cell r="B585" t="str">
            <v>392</v>
          </cell>
          <cell r="D585">
            <v>19078.400000000001</v>
          </cell>
          <cell r="F585" t="str">
            <v>392CN</v>
          </cell>
          <cell r="G585" t="str">
            <v>392</v>
          </cell>
          <cell r="I585">
            <v>19078.400000000001</v>
          </cell>
        </row>
        <row r="586">
          <cell r="A586" t="str">
            <v>392DGP</v>
          </cell>
          <cell r="B586" t="str">
            <v>392</v>
          </cell>
          <cell r="D586">
            <v>218612.04</v>
          </cell>
          <cell r="F586" t="str">
            <v>392DGP</v>
          </cell>
          <cell r="G586" t="str">
            <v>392</v>
          </cell>
          <cell r="I586">
            <v>218612.04</v>
          </cell>
        </row>
        <row r="587">
          <cell r="A587" t="str">
            <v>392DGU</v>
          </cell>
          <cell r="B587" t="str">
            <v>392</v>
          </cell>
          <cell r="D587">
            <v>1243469.1499999999</v>
          </cell>
          <cell r="F587" t="str">
            <v>392DGU</v>
          </cell>
          <cell r="G587" t="str">
            <v>392</v>
          </cell>
          <cell r="I587">
            <v>1243469.1499999999</v>
          </cell>
        </row>
        <row r="588">
          <cell r="A588" t="str">
            <v>392IDU</v>
          </cell>
          <cell r="B588" t="str">
            <v>392</v>
          </cell>
          <cell r="D588">
            <v>4526062.68</v>
          </cell>
          <cell r="F588" t="str">
            <v>392IDU</v>
          </cell>
          <cell r="G588" t="str">
            <v>392</v>
          </cell>
          <cell r="I588">
            <v>4526062.68</v>
          </cell>
        </row>
        <row r="589">
          <cell r="A589" t="str">
            <v>392OR</v>
          </cell>
          <cell r="B589" t="str">
            <v>392</v>
          </cell>
          <cell r="D589">
            <v>15844083.649999997</v>
          </cell>
          <cell r="F589" t="str">
            <v>392OR</v>
          </cell>
          <cell r="G589" t="str">
            <v>392</v>
          </cell>
          <cell r="I589">
            <v>15844083.649999997</v>
          </cell>
        </row>
        <row r="590">
          <cell r="A590" t="str">
            <v>392SE</v>
          </cell>
          <cell r="B590" t="str">
            <v>392</v>
          </cell>
          <cell r="D590">
            <v>864632.03</v>
          </cell>
          <cell r="F590" t="str">
            <v>392SE</v>
          </cell>
          <cell r="G590" t="str">
            <v>392</v>
          </cell>
          <cell r="I590">
            <v>864632.03</v>
          </cell>
        </row>
        <row r="591">
          <cell r="A591" t="str">
            <v>392SG</v>
          </cell>
          <cell r="B591" t="str">
            <v>392</v>
          </cell>
          <cell r="D591">
            <v>10889382.210000003</v>
          </cell>
          <cell r="F591" t="str">
            <v>392SG</v>
          </cell>
          <cell r="G591" t="str">
            <v>392</v>
          </cell>
          <cell r="I591">
            <v>10889382.210000003</v>
          </cell>
        </row>
        <row r="592">
          <cell r="A592" t="str">
            <v>392SO</v>
          </cell>
          <cell r="B592" t="str">
            <v>392</v>
          </cell>
          <cell r="D592">
            <v>7468470.6699999999</v>
          </cell>
          <cell r="F592" t="str">
            <v>392SO</v>
          </cell>
          <cell r="G592" t="str">
            <v>392</v>
          </cell>
          <cell r="I592">
            <v>7468470.6699999999</v>
          </cell>
        </row>
        <row r="593">
          <cell r="A593" t="str">
            <v>392SSGCH</v>
          </cell>
          <cell r="B593" t="str">
            <v>392</v>
          </cell>
          <cell r="D593">
            <v>371609.54</v>
          </cell>
          <cell r="F593" t="str">
            <v>392SSGCH</v>
          </cell>
          <cell r="G593" t="str">
            <v>392</v>
          </cell>
          <cell r="I593">
            <v>371609.54</v>
          </cell>
        </row>
        <row r="594">
          <cell r="A594" t="str">
            <v>392SSGCT</v>
          </cell>
          <cell r="B594" t="str">
            <v>392</v>
          </cell>
          <cell r="D594">
            <v>117116.29</v>
          </cell>
          <cell r="F594" t="str">
            <v>392SSGCT</v>
          </cell>
          <cell r="G594" t="str">
            <v>392</v>
          </cell>
          <cell r="I594">
            <v>117116.29</v>
          </cell>
        </row>
        <row r="595">
          <cell r="A595" t="str">
            <v>392UT</v>
          </cell>
          <cell r="B595" t="str">
            <v>392</v>
          </cell>
          <cell r="D595">
            <v>30055043.810000002</v>
          </cell>
          <cell r="F595" t="str">
            <v>392UT</v>
          </cell>
          <cell r="G595" t="str">
            <v>392</v>
          </cell>
          <cell r="I595">
            <v>30055043.810000002</v>
          </cell>
        </row>
        <row r="596">
          <cell r="A596" t="str">
            <v>392WA</v>
          </cell>
          <cell r="B596" t="str">
            <v>392</v>
          </cell>
          <cell r="D596">
            <v>3591924.99</v>
          </cell>
          <cell r="F596" t="str">
            <v>392WA</v>
          </cell>
          <cell r="G596" t="str">
            <v>392</v>
          </cell>
          <cell r="I596">
            <v>3591924.99</v>
          </cell>
        </row>
        <row r="597">
          <cell r="A597" t="str">
            <v>392WYP</v>
          </cell>
          <cell r="B597" t="str">
            <v>392</v>
          </cell>
          <cell r="D597">
            <v>6089401.9699999997</v>
          </cell>
          <cell r="F597" t="str">
            <v>392WYP</v>
          </cell>
          <cell r="G597" t="str">
            <v>392</v>
          </cell>
          <cell r="I597">
            <v>6089401.9699999997</v>
          </cell>
        </row>
        <row r="598">
          <cell r="A598" t="str">
            <v>392WYU</v>
          </cell>
          <cell r="B598" t="str">
            <v>392</v>
          </cell>
          <cell r="D598">
            <v>1563207.57</v>
          </cell>
          <cell r="F598" t="str">
            <v>392WYU</v>
          </cell>
          <cell r="G598" t="str">
            <v>392</v>
          </cell>
          <cell r="I598">
            <v>1563207.57</v>
          </cell>
        </row>
        <row r="599">
          <cell r="A599" t="str">
            <v>393CA</v>
          </cell>
          <cell r="B599" t="str">
            <v>393</v>
          </cell>
          <cell r="D599">
            <v>153600.31</v>
          </cell>
          <cell r="F599" t="str">
            <v>393CA</v>
          </cell>
          <cell r="G599" t="str">
            <v>393</v>
          </cell>
          <cell r="I599">
            <v>153600.31</v>
          </cell>
        </row>
        <row r="600">
          <cell r="A600" t="str">
            <v>393DGP</v>
          </cell>
          <cell r="B600" t="str">
            <v>393</v>
          </cell>
          <cell r="D600">
            <v>331731.98</v>
          </cell>
          <cell r="F600" t="str">
            <v>393DGP</v>
          </cell>
          <cell r="G600" t="str">
            <v>393</v>
          </cell>
          <cell r="I600">
            <v>331731.98</v>
          </cell>
        </row>
        <row r="601">
          <cell r="A601" t="str">
            <v>393DGU</v>
          </cell>
          <cell r="B601" t="str">
            <v>393</v>
          </cell>
          <cell r="D601">
            <v>966671.37</v>
          </cell>
          <cell r="F601" t="str">
            <v>393DGU</v>
          </cell>
          <cell r="G601" t="str">
            <v>393</v>
          </cell>
          <cell r="I601">
            <v>966671.37</v>
          </cell>
        </row>
        <row r="602">
          <cell r="A602" t="str">
            <v>393IDU</v>
          </cell>
          <cell r="B602" t="str">
            <v>393</v>
          </cell>
          <cell r="D602">
            <v>547176.47</v>
          </cell>
          <cell r="F602" t="str">
            <v>393IDU</v>
          </cell>
          <cell r="G602" t="str">
            <v>393</v>
          </cell>
          <cell r="I602">
            <v>547176.47</v>
          </cell>
        </row>
        <row r="603">
          <cell r="A603" t="str">
            <v>393OR</v>
          </cell>
          <cell r="B603" t="str">
            <v>393</v>
          </cell>
          <cell r="D603">
            <v>2126257.33</v>
          </cell>
          <cell r="F603" t="str">
            <v>393OR</v>
          </cell>
          <cell r="G603" t="str">
            <v>393</v>
          </cell>
          <cell r="I603">
            <v>2126257.33</v>
          </cell>
        </row>
        <row r="604">
          <cell r="A604" t="str">
            <v>393SG</v>
          </cell>
          <cell r="B604" t="str">
            <v>393</v>
          </cell>
          <cell r="D604">
            <v>1551359.61</v>
          </cell>
          <cell r="F604" t="str">
            <v>393SG</v>
          </cell>
          <cell r="G604" t="str">
            <v>393</v>
          </cell>
          <cell r="I604">
            <v>1551359.61</v>
          </cell>
        </row>
        <row r="605">
          <cell r="A605" t="str">
            <v>393SO</v>
          </cell>
          <cell r="B605" t="str">
            <v>393</v>
          </cell>
          <cell r="D605">
            <v>761109.87</v>
          </cell>
          <cell r="F605" t="str">
            <v>393SO</v>
          </cell>
          <cell r="G605" t="str">
            <v>393</v>
          </cell>
          <cell r="I605">
            <v>761109.87</v>
          </cell>
        </row>
        <row r="606">
          <cell r="A606" t="str">
            <v>393SSGCT</v>
          </cell>
          <cell r="B606" t="str">
            <v>393</v>
          </cell>
          <cell r="D606">
            <v>95037.01</v>
          </cell>
          <cell r="F606" t="str">
            <v>393SSGCT</v>
          </cell>
          <cell r="G606" t="str">
            <v>393</v>
          </cell>
          <cell r="I606">
            <v>95037.01</v>
          </cell>
        </row>
        <row r="607">
          <cell r="A607" t="str">
            <v>393UT</v>
          </cell>
          <cell r="B607" t="str">
            <v>393</v>
          </cell>
          <cell r="D607">
            <v>3239961.13</v>
          </cell>
          <cell r="F607" t="str">
            <v>393UT</v>
          </cell>
          <cell r="G607" t="str">
            <v>393</v>
          </cell>
          <cell r="I607">
            <v>3239961.13</v>
          </cell>
        </row>
        <row r="608">
          <cell r="A608" t="str">
            <v>393WA</v>
          </cell>
          <cell r="B608" t="str">
            <v>393</v>
          </cell>
          <cell r="D608">
            <v>482491.24</v>
          </cell>
          <cell r="F608" t="str">
            <v>393WA</v>
          </cell>
          <cell r="G608" t="str">
            <v>393</v>
          </cell>
          <cell r="I608">
            <v>482491.24</v>
          </cell>
        </row>
        <row r="609">
          <cell r="A609" t="str">
            <v>393WYP</v>
          </cell>
          <cell r="B609" t="str">
            <v>393</v>
          </cell>
          <cell r="D609">
            <v>880042.87</v>
          </cell>
          <cell r="F609" t="str">
            <v>393WYP</v>
          </cell>
          <cell r="G609" t="str">
            <v>393</v>
          </cell>
          <cell r="I609">
            <v>880042.87</v>
          </cell>
        </row>
        <row r="610">
          <cell r="A610" t="str">
            <v>393WYU</v>
          </cell>
          <cell r="B610" t="str">
            <v>393</v>
          </cell>
          <cell r="D610">
            <v>264303.06</v>
          </cell>
          <cell r="F610" t="str">
            <v>393WYU</v>
          </cell>
          <cell r="G610" t="str">
            <v>393</v>
          </cell>
          <cell r="I610">
            <v>264303.06</v>
          </cell>
        </row>
        <row r="611">
          <cell r="A611" t="str">
            <v>394CA</v>
          </cell>
          <cell r="B611" t="str">
            <v>394</v>
          </cell>
          <cell r="D611">
            <v>996195.1891086793</v>
          </cell>
          <cell r="F611" t="str">
            <v>394CA</v>
          </cell>
          <cell r="G611" t="str">
            <v>394</v>
          </cell>
          <cell r="I611">
            <v>996195.1891086793</v>
          </cell>
        </row>
        <row r="612">
          <cell r="A612" t="str">
            <v>394DGP</v>
          </cell>
          <cell r="B612" t="str">
            <v>394</v>
          </cell>
          <cell r="D612">
            <v>2673414.581720286</v>
          </cell>
          <cell r="F612" t="str">
            <v>394DGP</v>
          </cell>
          <cell r="G612" t="str">
            <v>394</v>
          </cell>
          <cell r="I612">
            <v>2673414.581720286</v>
          </cell>
        </row>
        <row r="613">
          <cell r="A613" t="str">
            <v>394DGU</v>
          </cell>
          <cell r="B613" t="str">
            <v>394</v>
          </cell>
          <cell r="D613">
            <v>3611186.3013282781</v>
          </cell>
          <cell r="F613" t="str">
            <v>394DGU</v>
          </cell>
          <cell r="G613" t="str">
            <v>394</v>
          </cell>
          <cell r="I613">
            <v>3611186.3013282781</v>
          </cell>
        </row>
        <row r="614">
          <cell r="A614" t="str">
            <v>394IDU</v>
          </cell>
          <cell r="B614" t="str">
            <v>394</v>
          </cell>
          <cell r="D614">
            <v>1379216.2282907243</v>
          </cell>
          <cell r="F614" t="str">
            <v>394IDU</v>
          </cell>
          <cell r="G614" t="str">
            <v>394</v>
          </cell>
          <cell r="I614">
            <v>1379216.2282907243</v>
          </cell>
        </row>
        <row r="615">
          <cell r="A615" t="str">
            <v>394OR</v>
          </cell>
          <cell r="B615" t="str">
            <v>394</v>
          </cell>
          <cell r="D615">
            <v>12175762.699780727</v>
          </cell>
          <cell r="F615" t="str">
            <v>394OR</v>
          </cell>
          <cell r="G615" t="str">
            <v>394</v>
          </cell>
          <cell r="I615">
            <v>12175762.699780727</v>
          </cell>
        </row>
        <row r="616">
          <cell r="A616" t="str">
            <v>394SE</v>
          </cell>
          <cell r="B616" t="str">
            <v>394</v>
          </cell>
          <cell r="D616">
            <v>-14532.210574881105</v>
          </cell>
          <cell r="F616" t="str">
            <v>394SE</v>
          </cell>
          <cell r="G616" t="str">
            <v>394</v>
          </cell>
          <cell r="I616">
            <v>-14532.210574881105</v>
          </cell>
        </row>
        <row r="617">
          <cell r="A617" t="str">
            <v>394SG</v>
          </cell>
          <cell r="B617" t="str">
            <v>394</v>
          </cell>
          <cell r="D617">
            <v>11604173.104030762</v>
          </cell>
          <cell r="F617" t="str">
            <v>394SG</v>
          </cell>
          <cell r="G617" t="str">
            <v>394</v>
          </cell>
          <cell r="I617">
            <v>11604173.104030762</v>
          </cell>
        </row>
        <row r="618">
          <cell r="A618" t="str">
            <v>394SO</v>
          </cell>
          <cell r="B618" t="str">
            <v>394</v>
          </cell>
          <cell r="D618">
            <v>4635255.8499999996</v>
          </cell>
          <cell r="F618" t="str">
            <v>394SO</v>
          </cell>
          <cell r="G618" t="str">
            <v>394</v>
          </cell>
          <cell r="I618">
            <v>4635255.8499999996</v>
          </cell>
        </row>
        <row r="619">
          <cell r="A619" t="str">
            <v>394SSGCH</v>
          </cell>
          <cell r="B619" t="str">
            <v>394</v>
          </cell>
          <cell r="D619">
            <v>1955220.9259509929</v>
          </cell>
          <cell r="F619" t="str">
            <v>394SSGCH</v>
          </cell>
          <cell r="G619" t="str">
            <v>394</v>
          </cell>
          <cell r="I619">
            <v>1955220.9259509929</v>
          </cell>
        </row>
        <row r="620">
          <cell r="A620" t="str">
            <v>394SSGCT</v>
          </cell>
          <cell r="B620" t="str">
            <v>394</v>
          </cell>
          <cell r="D620">
            <v>-105988.17939050306</v>
          </cell>
          <cell r="F620" t="str">
            <v>394SSGCT</v>
          </cell>
          <cell r="G620" t="str">
            <v>394</v>
          </cell>
          <cell r="I620">
            <v>-105988.17939050306</v>
          </cell>
        </row>
        <row r="621">
          <cell r="A621" t="str">
            <v>394UT</v>
          </cell>
          <cell r="B621" t="str">
            <v>394</v>
          </cell>
          <cell r="D621">
            <v>22010849.581662625</v>
          </cell>
          <cell r="F621" t="str">
            <v>394UT</v>
          </cell>
          <cell r="G621" t="str">
            <v>394</v>
          </cell>
          <cell r="I621">
            <v>22010849.581662625</v>
          </cell>
        </row>
        <row r="622">
          <cell r="A622" t="str">
            <v>394WA</v>
          </cell>
          <cell r="B622" t="str">
            <v>394</v>
          </cell>
          <cell r="D622">
            <v>3532760.6587071884</v>
          </cell>
          <cell r="F622" t="str">
            <v>394WA</v>
          </cell>
          <cell r="G622" t="str">
            <v>394</v>
          </cell>
          <cell r="I622">
            <v>3532760.6587071884</v>
          </cell>
        </row>
        <row r="623">
          <cell r="A623" t="str">
            <v>394WYP</v>
          </cell>
          <cell r="B623" t="str">
            <v>394</v>
          </cell>
          <cell r="D623">
            <v>2571080.4583564023</v>
          </cell>
          <cell r="F623" t="str">
            <v>394WYP</v>
          </cell>
          <cell r="G623" t="str">
            <v>394</v>
          </cell>
          <cell r="I623">
            <v>2571080.4583564023</v>
          </cell>
        </row>
        <row r="624">
          <cell r="A624" t="str">
            <v>394WYU</v>
          </cell>
          <cell r="B624" t="str">
            <v>394</v>
          </cell>
          <cell r="D624">
            <v>275123.70337974519</v>
          </cell>
          <cell r="F624" t="str">
            <v>394WYU</v>
          </cell>
          <cell r="G624" t="str">
            <v>394</v>
          </cell>
          <cell r="I624">
            <v>275123.70337974519</v>
          </cell>
        </row>
        <row r="625">
          <cell r="A625" t="str">
            <v>395CA</v>
          </cell>
          <cell r="B625" t="str">
            <v>395</v>
          </cell>
          <cell r="D625">
            <v>262459.81</v>
          </cell>
          <cell r="F625" t="str">
            <v>395CA</v>
          </cell>
          <cell r="G625" t="str">
            <v>395</v>
          </cell>
          <cell r="I625">
            <v>262459.81</v>
          </cell>
        </row>
        <row r="626">
          <cell r="A626" t="str">
            <v>395DGP</v>
          </cell>
          <cell r="B626" t="str">
            <v>395</v>
          </cell>
          <cell r="D626">
            <v>161609.76999999999</v>
          </cell>
          <cell r="F626" t="str">
            <v>395DGP</v>
          </cell>
          <cell r="G626" t="str">
            <v>395</v>
          </cell>
          <cell r="I626">
            <v>161609.76999999999</v>
          </cell>
        </row>
        <row r="627">
          <cell r="A627" t="str">
            <v>395DGU</v>
          </cell>
          <cell r="B627" t="str">
            <v>395</v>
          </cell>
          <cell r="D627">
            <v>1160471.18</v>
          </cell>
          <cell r="F627" t="str">
            <v>395DGU</v>
          </cell>
          <cell r="G627" t="str">
            <v>395</v>
          </cell>
          <cell r="I627">
            <v>1160471.18</v>
          </cell>
        </row>
        <row r="628">
          <cell r="A628" t="str">
            <v>395IDU</v>
          </cell>
          <cell r="B628" t="str">
            <v>395</v>
          </cell>
          <cell r="D628">
            <v>913305</v>
          </cell>
          <cell r="F628" t="str">
            <v>395IDU</v>
          </cell>
          <cell r="G628" t="str">
            <v>395</v>
          </cell>
          <cell r="I628">
            <v>913305</v>
          </cell>
        </row>
        <row r="629">
          <cell r="A629" t="str">
            <v>395OR</v>
          </cell>
          <cell r="B629" t="str">
            <v>395</v>
          </cell>
          <cell r="D629">
            <v>8724707.9899999984</v>
          </cell>
          <cell r="F629" t="str">
            <v>395OR</v>
          </cell>
          <cell r="G629" t="str">
            <v>395</v>
          </cell>
          <cell r="I629">
            <v>8724707.9899999984</v>
          </cell>
        </row>
        <row r="630">
          <cell r="A630" t="str">
            <v>395SE</v>
          </cell>
          <cell r="B630" t="str">
            <v>395</v>
          </cell>
          <cell r="D630">
            <v>42438.17</v>
          </cell>
          <cell r="F630" t="str">
            <v>395SE</v>
          </cell>
          <cell r="G630" t="str">
            <v>395</v>
          </cell>
          <cell r="I630">
            <v>42438.17</v>
          </cell>
        </row>
        <row r="631">
          <cell r="A631" t="str">
            <v>395SG</v>
          </cell>
          <cell r="B631" t="str">
            <v>395</v>
          </cell>
          <cell r="D631">
            <v>4682133.97</v>
          </cell>
          <cell r="F631" t="str">
            <v>395SG</v>
          </cell>
          <cell r="G631" t="str">
            <v>395</v>
          </cell>
          <cell r="I631">
            <v>4682133.97</v>
          </cell>
        </row>
        <row r="632">
          <cell r="A632" t="str">
            <v>395SO</v>
          </cell>
          <cell r="B632" t="str">
            <v>395</v>
          </cell>
          <cell r="D632">
            <v>5892972.1800000006</v>
          </cell>
          <cell r="F632" t="str">
            <v>395SO</v>
          </cell>
          <cell r="G632" t="str">
            <v>395</v>
          </cell>
          <cell r="I632">
            <v>5892972.1800000006</v>
          </cell>
        </row>
        <row r="633">
          <cell r="A633" t="str">
            <v>395SSGCH</v>
          </cell>
          <cell r="B633" t="str">
            <v>395</v>
          </cell>
          <cell r="D633">
            <v>64450.21</v>
          </cell>
          <cell r="F633" t="str">
            <v>395SSGCH</v>
          </cell>
          <cell r="G633" t="str">
            <v>395</v>
          </cell>
          <cell r="I633">
            <v>64450.21</v>
          </cell>
        </row>
        <row r="634">
          <cell r="A634" t="str">
            <v>395SSGCT</v>
          </cell>
          <cell r="B634" t="str">
            <v>395</v>
          </cell>
          <cell r="D634">
            <v>105769.82</v>
          </cell>
          <cell r="F634" t="str">
            <v>395SSGCT</v>
          </cell>
          <cell r="G634" t="str">
            <v>395</v>
          </cell>
          <cell r="I634">
            <v>105769.82</v>
          </cell>
        </row>
        <row r="635">
          <cell r="A635" t="str">
            <v>395UT</v>
          </cell>
          <cell r="B635" t="str">
            <v>395</v>
          </cell>
          <cell r="D635">
            <v>8115148.9699999997</v>
          </cell>
          <cell r="F635" t="str">
            <v>395UT</v>
          </cell>
          <cell r="G635" t="str">
            <v>395</v>
          </cell>
          <cell r="I635">
            <v>8115148.9699999997</v>
          </cell>
        </row>
        <row r="636">
          <cell r="A636" t="str">
            <v>395WA</v>
          </cell>
          <cell r="B636" t="str">
            <v>395</v>
          </cell>
          <cell r="D636">
            <v>1700761.8</v>
          </cell>
          <cell r="F636" t="str">
            <v>395WA</v>
          </cell>
          <cell r="G636" t="str">
            <v>395</v>
          </cell>
          <cell r="I636">
            <v>1700761.8</v>
          </cell>
        </row>
        <row r="637">
          <cell r="A637" t="str">
            <v>395WYP</v>
          </cell>
          <cell r="B637" t="str">
            <v>395</v>
          </cell>
          <cell r="D637">
            <v>3203565.23</v>
          </cell>
          <cell r="F637" t="str">
            <v>395WYP</v>
          </cell>
          <cell r="G637" t="str">
            <v>395</v>
          </cell>
          <cell r="I637">
            <v>3203565.23</v>
          </cell>
        </row>
        <row r="638">
          <cell r="A638" t="str">
            <v>395WYU</v>
          </cell>
          <cell r="B638" t="str">
            <v>395</v>
          </cell>
          <cell r="D638">
            <v>997626.32</v>
          </cell>
          <cell r="F638" t="str">
            <v>395WYU</v>
          </cell>
          <cell r="G638" t="str">
            <v>395</v>
          </cell>
          <cell r="I638">
            <v>997626.32</v>
          </cell>
        </row>
        <row r="639">
          <cell r="A639" t="str">
            <v>396CA</v>
          </cell>
          <cell r="B639" t="str">
            <v>396</v>
          </cell>
          <cell r="D639">
            <v>2899929.01</v>
          </cell>
          <cell r="F639" t="str">
            <v>396CA</v>
          </cell>
          <cell r="G639" t="str">
            <v>396</v>
          </cell>
          <cell r="I639">
            <v>2899929.01</v>
          </cell>
        </row>
        <row r="640">
          <cell r="A640" t="str">
            <v>396DGP</v>
          </cell>
          <cell r="B640" t="str">
            <v>396</v>
          </cell>
          <cell r="D640">
            <v>2027771.56</v>
          </cell>
          <cell r="F640" t="str">
            <v>396DGP</v>
          </cell>
          <cell r="G640" t="str">
            <v>396</v>
          </cell>
          <cell r="I640">
            <v>2027771.56</v>
          </cell>
        </row>
        <row r="641">
          <cell r="A641" t="str">
            <v>396DGU</v>
          </cell>
          <cell r="B641" t="str">
            <v>396</v>
          </cell>
          <cell r="D641">
            <v>1655742.74</v>
          </cell>
          <cell r="F641" t="str">
            <v>396DGU</v>
          </cell>
          <cell r="G641" t="str">
            <v>396</v>
          </cell>
          <cell r="I641">
            <v>1655742.74</v>
          </cell>
        </row>
        <row r="642">
          <cell r="A642" t="str">
            <v>396IDU</v>
          </cell>
          <cell r="B642" t="str">
            <v>396</v>
          </cell>
          <cell r="D642">
            <v>5486903.71</v>
          </cell>
          <cell r="F642" t="str">
            <v>396IDU</v>
          </cell>
          <cell r="G642" t="str">
            <v>396</v>
          </cell>
          <cell r="I642">
            <v>5486903.71</v>
          </cell>
        </row>
        <row r="643">
          <cell r="A643" t="str">
            <v>396OR</v>
          </cell>
          <cell r="B643" t="str">
            <v>396</v>
          </cell>
          <cell r="D643">
            <v>23406706.949999999</v>
          </cell>
          <cell r="F643" t="str">
            <v>396OR</v>
          </cell>
          <cell r="G643" t="str">
            <v>396</v>
          </cell>
          <cell r="I643">
            <v>23406706.949999999</v>
          </cell>
        </row>
        <row r="644">
          <cell r="A644" t="str">
            <v>396SE</v>
          </cell>
          <cell r="B644" t="str">
            <v>396</v>
          </cell>
          <cell r="D644">
            <v>73822.83</v>
          </cell>
          <cell r="F644" t="str">
            <v>396SE</v>
          </cell>
          <cell r="G644" t="str">
            <v>396</v>
          </cell>
          <cell r="I644">
            <v>73822.83</v>
          </cell>
        </row>
        <row r="645">
          <cell r="A645" t="str">
            <v>396SG</v>
          </cell>
          <cell r="B645" t="str">
            <v>396</v>
          </cell>
          <cell r="D645">
            <v>18343253.900000002</v>
          </cell>
          <cell r="F645" t="str">
            <v>396SG</v>
          </cell>
          <cell r="G645" t="str">
            <v>396</v>
          </cell>
          <cell r="I645">
            <v>18343253.900000002</v>
          </cell>
        </row>
        <row r="646">
          <cell r="A646" t="str">
            <v>396SO</v>
          </cell>
          <cell r="B646" t="str">
            <v>396</v>
          </cell>
          <cell r="D646">
            <v>4835256.66</v>
          </cell>
          <cell r="F646" t="str">
            <v>396SO</v>
          </cell>
          <cell r="G646" t="str">
            <v>396</v>
          </cell>
          <cell r="I646">
            <v>4835256.66</v>
          </cell>
        </row>
        <row r="647">
          <cell r="A647" t="str">
            <v>396SSGCH</v>
          </cell>
          <cell r="B647" t="str">
            <v>396</v>
          </cell>
          <cell r="D647">
            <v>1001269.34</v>
          </cell>
          <cell r="F647" t="str">
            <v>396SSGCH</v>
          </cell>
          <cell r="G647" t="str">
            <v>396</v>
          </cell>
          <cell r="I647">
            <v>1001269.34</v>
          </cell>
        </row>
        <row r="648">
          <cell r="A648" t="str">
            <v>396UT</v>
          </cell>
          <cell r="B648" t="str">
            <v>396</v>
          </cell>
          <cell r="D648">
            <v>32140137.979999993</v>
          </cell>
          <cell r="F648" t="str">
            <v>396UT</v>
          </cell>
          <cell r="G648" t="str">
            <v>396</v>
          </cell>
          <cell r="I648">
            <v>32140137.979999993</v>
          </cell>
        </row>
        <row r="649">
          <cell r="A649" t="str">
            <v>396WA</v>
          </cell>
          <cell r="B649" t="str">
            <v>396</v>
          </cell>
          <cell r="D649">
            <v>5630213.8199999994</v>
          </cell>
          <cell r="F649" t="str">
            <v>396WA</v>
          </cell>
          <cell r="G649" t="str">
            <v>396</v>
          </cell>
          <cell r="I649">
            <v>5630213.8199999994</v>
          </cell>
        </row>
        <row r="650">
          <cell r="A650" t="str">
            <v>396WYP</v>
          </cell>
          <cell r="B650" t="str">
            <v>396</v>
          </cell>
          <cell r="D650">
            <v>8335948.7000000011</v>
          </cell>
          <cell r="F650" t="str">
            <v>396WYP</v>
          </cell>
          <cell r="G650" t="str">
            <v>396</v>
          </cell>
          <cell r="I650">
            <v>8335948.7000000011</v>
          </cell>
        </row>
        <row r="651">
          <cell r="A651" t="str">
            <v>396WYU</v>
          </cell>
          <cell r="B651" t="str">
            <v>396</v>
          </cell>
          <cell r="D651">
            <v>2078626.69</v>
          </cell>
          <cell r="F651" t="str">
            <v>396WYU</v>
          </cell>
          <cell r="G651" t="str">
            <v>396</v>
          </cell>
          <cell r="I651">
            <v>2078626.69</v>
          </cell>
        </row>
        <row r="652">
          <cell r="A652" t="str">
            <v>397CA</v>
          </cell>
          <cell r="B652" t="str">
            <v>397</v>
          </cell>
          <cell r="D652">
            <v>2770873.56</v>
          </cell>
          <cell r="F652" t="str">
            <v>397CA</v>
          </cell>
          <cell r="G652" t="str">
            <v>397</v>
          </cell>
          <cell r="I652">
            <v>2770873.56</v>
          </cell>
        </row>
        <row r="653">
          <cell r="A653" t="str">
            <v>397CN</v>
          </cell>
          <cell r="B653" t="str">
            <v>397</v>
          </cell>
          <cell r="D653">
            <v>5846109.9399999995</v>
          </cell>
          <cell r="F653" t="str">
            <v>397CN</v>
          </cell>
          <cell r="G653" t="str">
            <v>397</v>
          </cell>
          <cell r="I653">
            <v>5846109.9399999995</v>
          </cell>
        </row>
        <row r="654">
          <cell r="A654" t="str">
            <v>397DGP</v>
          </cell>
          <cell r="B654" t="str">
            <v>397</v>
          </cell>
          <cell r="D654">
            <v>6596889.6500000013</v>
          </cell>
          <cell r="F654" t="str">
            <v>397DGP</v>
          </cell>
          <cell r="G654" t="str">
            <v>397</v>
          </cell>
          <cell r="I654">
            <v>6596889.6500000013</v>
          </cell>
        </row>
        <row r="655">
          <cell r="A655" t="str">
            <v>397DGU</v>
          </cell>
          <cell r="B655" t="str">
            <v>397</v>
          </cell>
          <cell r="D655">
            <v>12847238.830000002</v>
          </cell>
          <cell r="F655" t="str">
            <v>397DGU</v>
          </cell>
          <cell r="G655" t="str">
            <v>397</v>
          </cell>
          <cell r="I655">
            <v>12847238.830000002</v>
          </cell>
        </row>
        <row r="656">
          <cell r="A656" t="str">
            <v>397IDU</v>
          </cell>
          <cell r="B656" t="str">
            <v>397</v>
          </cell>
          <cell r="D656">
            <v>5588172.4699999997</v>
          </cell>
          <cell r="F656" t="str">
            <v>397IDU</v>
          </cell>
          <cell r="G656" t="str">
            <v>397</v>
          </cell>
          <cell r="I656">
            <v>5588172.4699999997</v>
          </cell>
        </row>
        <row r="657">
          <cell r="A657" t="str">
            <v>397OR</v>
          </cell>
          <cell r="B657" t="str">
            <v>397</v>
          </cell>
          <cell r="D657">
            <v>40976468.410000011</v>
          </cell>
          <cell r="F657" t="str">
            <v>397OR</v>
          </cell>
          <cell r="G657" t="str">
            <v>397</v>
          </cell>
          <cell r="I657">
            <v>40976468.410000011</v>
          </cell>
        </row>
        <row r="658">
          <cell r="A658" t="str">
            <v>397SE</v>
          </cell>
          <cell r="B658" t="str">
            <v>397</v>
          </cell>
          <cell r="D658">
            <v>49490.92</v>
          </cell>
          <cell r="F658" t="str">
            <v>397SE</v>
          </cell>
          <cell r="G658" t="str">
            <v>397</v>
          </cell>
          <cell r="I658">
            <v>49490.92</v>
          </cell>
        </row>
        <row r="659">
          <cell r="A659" t="str">
            <v>397SG</v>
          </cell>
          <cell r="B659" t="str">
            <v>397</v>
          </cell>
          <cell r="D659">
            <v>48113681.859999999</v>
          </cell>
          <cell r="F659" t="str">
            <v>397SG</v>
          </cell>
          <cell r="G659" t="str">
            <v>397</v>
          </cell>
          <cell r="I659">
            <v>48113681.859999999</v>
          </cell>
        </row>
        <row r="660">
          <cell r="A660" t="str">
            <v>397SO</v>
          </cell>
          <cell r="B660" t="str">
            <v>397</v>
          </cell>
          <cell r="D660">
            <v>76554908.700538278</v>
          </cell>
          <cell r="F660" t="str">
            <v>397SO</v>
          </cell>
          <cell r="G660" t="str">
            <v>397</v>
          </cell>
          <cell r="I660">
            <v>76554908.700538278</v>
          </cell>
        </row>
        <row r="661">
          <cell r="A661" t="str">
            <v>397SSGCH</v>
          </cell>
          <cell r="B661" t="str">
            <v>397</v>
          </cell>
          <cell r="D661">
            <v>868562.69</v>
          </cell>
          <cell r="F661" t="str">
            <v>397SSGCH</v>
          </cell>
          <cell r="G661" t="str">
            <v>397</v>
          </cell>
          <cell r="I661">
            <v>868562.69</v>
          </cell>
        </row>
        <row r="662">
          <cell r="A662" t="str">
            <v>397SSGCT</v>
          </cell>
          <cell r="B662" t="str">
            <v>397</v>
          </cell>
          <cell r="D662">
            <v>8397.57</v>
          </cell>
          <cell r="F662" t="str">
            <v>397SSGCT</v>
          </cell>
          <cell r="G662" t="str">
            <v>397</v>
          </cell>
          <cell r="I662">
            <v>8397.57</v>
          </cell>
        </row>
        <row r="663">
          <cell r="A663" t="str">
            <v>397UT</v>
          </cell>
          <cell r="B663" t="str">
            <v>397</v>
          </cell>
          <cell r="D663">
            <v>25966917.239999995</v>
          </cell>
          <cell r="F663" t="str">
            <v>397UT</v>
          </cell>
          <cell r="G663" t="str">
            <v>397</v>
          </cell>
          <cell r="I663">
            <v>25966917.239999995</v>
          </cell>
        </row>
        <row r="664">
          <cell r="A664" t="str">
            <v>397WA</v>
          </cell>
          <cell r="B664" t="str">
            <v>397</v>
          </cell>
          <cell r="D664">
            <v>9406264.1000000015</v>
          </cell>
          <cell r="F664" t="str">
            <v>397WA</v>
          </cell>
          <cell r="G664" t="str">
            <v>397</v>
          </cell>
          <cell r="I664">
            <v>9406264.1000000015</v>
          </cell>
        </row>
        <row r="665">
          <cell r="A665" t="str">
            <v>397WYP</v>
          </cell>
          <cell r="B665" t="str">
            <v>397</v>
          </cell>
          <cell r="D665">
            <v>14985286.510000002</v>
          </cell>
          <cell r="F665" t="str">
            <v>397WYP</v>
          </cell>
          <cell r="G665" t="str">
            <v>397</v>
          </cell>
          <cell r="I665">
            <v>14985286.510000002</v>
          </cell>
        </row>
        <row r="666">
          <cell r="A666" t="str">
            <v>397WYU</v>
          </cell>
          <cell r="B666" t="str">
            <v>397</v>
          </cell>
          <cell r="D666">
            <v>3173303.56</v>
          </cell>
          <cell r="F666" t="str">
            <v>397WYU</v>
          </cell>
          <cell r="G666" t="str">
            <v>397</v>
          </cell>
          <cell r="I666">
            <v>3173303.56</v>
          </cell>
        </row>
        <row r="667">
          <cell r="A667" t="str">
            <v>398CA</v>
          </cell>
          <cell r="B667" t="str">
            <v>398</v>
          </cell>
          <cell r="D667">
            <v>9861.23</v>
          </cell>
          <cell r="F667" t="str">
            <v>398CA</v>
          </cell>
          <cell r="G667" t="str">
            <v>398</v>
          </cell>
          <cell r="I667">
            <v>9861.23</v>
          </cell>
        </row>
        <row r="668">
          <cell r="A668" t="str">
            <v>398CN</v>
          </cell>
          <cell r="B668" t="str">
            <v>398</v>
          </cell>
          <cell r="D668">
            <v>-119311.21936404362</v>
          </cell>
          <cell r="F668" t="str">
            <v>398CN</v>
          </cell>
          <cell r="G668" t="str">
            <v>398</v>
          </cell>
          <cell r="I668">
            <v>-119311.21936404362</v>
          </cell>
        </row>
        <row r="669">
          <cell r="A669" t="str">
            <v>398DGP</v>
          </cell>
          <cell r="B669" t="str">
            <v>398</v>
          </cell>
          <cell r="D669">
            <v>53505.919999999998</v>
          </cell>
          <cell r="F669" t="str">
            <v>398DGP</v>
          </cell>
          <cell r="G669" t="str">
            <v>398</v>
          </cell>
          <cell r="I669">
            <v>53505.919999999998</v>
          </cell>
        </row>
        <row r="670">
          <cell r="A670" t="str">
            <v>398DGU</v>
          </cell>
          <cell r="B670" t="str">
            <v>398</v>
          </cell>
          <cell r="D670">
            <v>451498.42</v>
          </cell>
          <cell r="F670" t="str">
            <v>398DGU</v>
          </cell>
          <cell r="G670" t="str">
            <v>398</v>
          </cell>
          <cell r="I670">
            <v>451498.42</v>
          </cell>
        </row>
        <row r="671">
          <cell r="A671" t="str">
            <v>398IDU</v>
          </cell>
          <cell r="B671" t="str">
            <v>398</v>
          </cell>
          <cell r="D671">
            <v>50449.68</v>
          </cell>
          <cell r="F671" t="str">
            <v>398IDU</v>
          </cell>
          <cell r="G671" t="str">
            <v>398</v>
          </cell>
          <cell r="I671">
            <v>50449.68</v>
          </cell>
        </row>
        <row r="672">
          <cell r="A672" t="str">
            <v>398OR</v>
          </cell>
          <cell r="B672" t="str">
            <v>398</v>
          </cell>
          <cell r="D672">
            <v>359836.88</v>
          </cell>
          <cell r="F672" t="str">
            <v>398OR</v>
          </cell>
          <cell r="G672" t="str">
            <v>398</v>
          </cell>
          <cell r="I672">
            <v>359836.88</v>
          </cell>
        </row>
        <row r="673">
          <cell r="A673" t="str">
            <v>398SE</v>
          </cell>
          <cell r="B673" t="str">
            <v>398</v>
          </cell>
          <cell r="D673">
            <v>4206.6000000000004</v>
          </cell>
          <cell r="F673" t="str">
            <v>398SE</v>
          </cell>
          <cell r="G673" t="str">
            <v>398</v>
          </cell>
          <cell r="I673">
            <v>4206.6000000000004</v>
          </cell>
        </row>
        <row r="674">
          <cell r="A674" t="str">
            <v>398SG</v>
          </cell>
          <cell r="B674" t="str">
            <v>398</v>
          </cell>
          <cell r="D674">
            <v>832198.9</v>
          </cell>
          <cell r="F674" t="str">
            <v>398SG</v>
          </cell>
          <cell r="G674" t="str">
            <v>398</v>
          </cell>
          <cell r="I674">
            <v>832198.9</v>
          </cell>
        </row>
        <row r="675">
          <cell r="A675" t="str">
            <v>398SO</v>
          </cell>
          <cell r="B675" t="str">
            <v>398</v>
          </cell>
          <cell r="D675">
            <v>3089299.52</v>
          </cell>
          <cell r="F675" t="str">
            <v>398SO</v>
          </cell>
          <cell r="G675" t="str">
            <v>398</v>
          </cell>
          <cell r="I675">
            <v>3089299.52</v>
          </cell>
        </row>
        <row r="676">
          <cell r="A676" t="str">
            <v>398SSGCT</v>
          </cell>
          <cell r="B676" t="str">
            <v>398</v>
          </cell>
          <cell r="D676">
            <v>2650.04</v>
          </cell>
          <cell r="F676" t="str">
            <v>398SSGCT</v>
          </cell>
          <cell r="G676" t="str">
            <v>398</v>
          </cell>
          <cell r="I676">
            <v>2650.04</v>
          </cell>
        </row>
        <row r="677">
          <cell r="A677" t="str">
            <v>398UT</v>
          </cell>
          <cell r="B677" t="str">
            <v>398</v>
          </cell>
          <cell r="D677">
            <v>313974.26</v>
          </cell>
          <cell r="F677" t="str">
            <v>398UT</v>
          </cell>
          <cell r="G677" t="str">
            <v>398</v>
          </cell>
          <cell r="I677">
            <v>313974.26</v>
          </cell>
        </row>
        <row r="678">
          <cell r="A678" t="str">
            <v>398WA</v>
          </cell>
          <cell r="B678" t="str">
            <v>398</v>
          </cell>
          <cell r="D678">
            <v>86380.07</v>
          </cell>
          <cell r="F678" t="str">
            <v>398WA</v>
          </cell>
          <cell r="G678" t="str">
            <v>398</v>
          </cell>
          <cell r="I678">
            <v>86380.07</v>
          </cell>
        </row>
        <row r="679">
          <cell r="A679" t="str">
            <v>398WYP</v>
          </cell>
          <cell r="B679" t="str">
            <v>398</v>
          </cell>
          <cell r="D679">
            <v>128769.83</v>
          </cell>
          <cell r="F679" t="str">
            <v>398WYP</v>
          </cell>
          <cell r="G679" t="str">
            <v>398</v>
          </cell>
          <cell r="I679">
            <v>128769.83</v>
          </cell>
        </row>
        <row r="680">
          <cell r="A680" t="str">
            <v>398WYU</v>
          </cell>
          <cell r="B680" t="str">
            <v>398</v>
          </cell>
          <cell r="D680">
            <v>22181.75</v>
          </cell>
          <cell r="F680" t="str">
            <v>398WYU</v>
          </cell>
          <cell r="G680" t="str">
            <v>398</v>
          </cell>
          <cell r="I680">
            <v>22181.75</v>
          </cell>
        </row>
        <row r="681">
          <cell r="A681" t="str">
            <v>399SE</v>
          </cell>
          <cell r="B681" t="str">
            <v>399</v>
          </cell>
          <cell r="D681">
            <v>327718417.29080206</v>
          </cell>
          <cell r="F681" t="str">
            <v>399SE</v>
          </cell>
          <cell r="G681" t="str">
            <v>399</v>
          </cell>
          <cell r="I681">
            <v>327718417.29080206</v>
          </cell>
        </row>
        <row r="682">
          <cell r="A682" t="str">
            <v>403364CA</v>
          </cell>
          <cell r="B682" t="str">
            <v>403364</v>
          </cell>
          <cell r="D682">
            <v>4923878.5469852556</v>
          </cell>
          <cell r="F682" t="str">
            <v>403364CA</v>
          </cell>
          <cell r="G682" t="str">
            <v>403364</v>
          </cell>
          <cell r="I682">
            <v>4923878.5469852556</v>
          </cell>
        </row>
        <row r="683">
          <cell r="A683" t="str">
            <v>403364IDU</v>
          </cell>
          <cell r="B683" t="str">
            <v>403364</v>
          </cell>
          <cell r="D683">
            <v>6116084.4130890854</v>
          </cell>
          <cell r="F683" t="str">
            <v>403364IDU</v>
          </cell>
          <cell r="G683" t="str">
            <v>403364</v>
          </cell>
          <cell r="I683">
            <v>6116084.4130890854</v>
          </cell>
        </row>
        <row r="684">
          <cell r="A684" t="str">
            <v>403364OR</v>
          </cell>
          <cell r="B684" t="str">
            <v>403364</v>
          </cell>
          <cell r="D684">
            <v>42515869.176205635</v>
          </cell>
          <cell r="F684" t="str">
            <v>403364OR</v>
          </cell>
          <cell r="G684" t="str">
            <v>403364</v>
          </cell>
          <cell r="I684">
            <v>42515869.176205635</v>
          </cell>
        </row>
        <row r="685">
          <cell r="A685" t="str">
            <v>403364UT</v>
          </cell>
          <cell r="B685" t="str">
            <v>403364</v>
          </cell>
          <cell r="D685">
            <v>48765438.714843079</v>
          </cell>
          <cell r="F685" t="str">
            <v>403364UT</v>
          </cell>
          <cell r="G685" t="str">
            <v>403364</v>
          </cell>
          <cell r="I685">
            <v>48765438.714843079</v>
          </cell>
        </row>
        <row r="686">
          <cell r="A686" t="str">
            <v>403364WA</v>
          </cell>
          <cell r="B686" t="str">
            <v>403364</v>
          </cell>
          <cell r="D686">
            <v>10184713.380374877</v>
          </cell>
          <cell r="F686" t="str">
            <v>403364WA</v>
          </cell>
          <cell r="G686" t="str">
            <v>403364</v>
          </cell>
          <cell r="I686">
            <v>10184713.380374877</v>
          </cell>
        </row>
        <row r="687">
          <cell r="A687" t="str">
            <v>403364WYP</v>
          </cell>
          <cell r="B687" t="str">
            <v>403364</v>
          </cell>
          <cell r="D687">
            <v>10411102.623222837</v>
          </cell>
          <cell r="F687" t="str">
            <v>403364WYP</v>
          </cell>
          <cell r="G687" t="str">
            <v>403364</v>
          </cell>
          <cell r="I687">
            <v>10411102.623222837</v>
          </cell>
        </row>
        <row r="688">
          <cell r="A688" t="str">
            <v>403364WYU</v>
          </cell>
          <cell r="B688" t="str">
            <v>403364</v>
          </cell>
          <cell r="D688">
            <v>2062519.9904525948</v>
          </cell>
          <cell r="F688" t="str">
            <v>403364WYU</v>
          </cell>
          <cell r="G688" t="str">
            <v>403364</v>
          </cell>
          <cell r="I688">
            <v>2062519.9904525948</v>
          </cell>
        </row>
        <row r="689">
          <cell r="A689" t="str">
            <v>403GPCA</v>
          </cell>
          <cell r="B689" t="str">
            <v>403GP</v>
          </cell>
          <cell r="D689">
            <v>252565.04393953641</v>
          </cell>
          <cell r="F689" t="str">
            <v>403GPCA</v>
          </cell>
          <cell r="G689" t="str">
            <v>403GP</v>
          </cell>
          <cell r="I689">
            <v>252565.04393953641</v>
          </cell>
        </row>
        <row r="690">
          <cell r="A690" t="str">
            <v>403GPCN</v>
          </cell>
          <cell r="B690" t="str">
            <v>403GP</v>
          </cell>
          <cell r="D690">
            <v>1576664.1303756947</v>
          </cell>
          <cell r="F690" t="str">
            <v>403GPCN</v>
          </cell>
          <cell r="G690" t="str">
            <v>403GP</v>
          </cell>
          <cell r="I690">
            <v>1576664.1303756947</v>
          </cell>
        </row>
        <row r="691">
          <cell r="A691" t="str">
            <v>403GPDGP</v>
          </cell>
          <cell r="B691" t="str">
            <v>403GP</v>
          </cell>
          <cell r="D691">
            <v>501052.04056647437</v>
          </cell>
          <cell r="F691" t="str">
            <v>403GPDGP</v>
          </cell>
          <cell r="G691" t="str">
            <v>403GP</v>
          </cell>
          <cell r="I691">
            <v>501052.04056647437</v>
          </cell>
        </row>
        <row r="692">
          <cell r="A692" t="str">
            <v>403GPDGU</v>
          </cell>
          <cell r="B692" t="str">
            <v>403GP</v>
          </cell>
          <cell r="D692">
            <v>957899.48584202887</v>
          </cell>
          <cell r="F692" t="str">
            <v>403GPDGU</v>
          </cell>
          <cell r="G692" t="str">
            <v>403GP</v>
          </cell>
          <cell r="I692">
            <v>957899.48584202887</v>
          </cell>
        </row>
        <row r="693">
          <cell r="A693" t="str">
            <v>403GPIDU</v>
          </cell>
          <cell r="B693" t="str">
            <v>403GP</v>
          </cell>
          <cell r="D693">
            <v>784472.45715094754</v>
          </cell>
          <cell r="F693" t="str">
            <v>403GPIDU</v>
          </cell>
          <cell r="G693" t="str">
            <v>403GP</v>
          </cell>
          <cell r="I693">
            <v>784472.45715094754</v>
          </cell>
        </row>
        <row r="694">
          <cell r="A694" t="str">
            <v>403GPOR</v>
          </cell>
          <cell r="B694" t="str">
            <v>403GP</v>
          </cell>
          <cell r="D694">
            <v>4495694.5655515119</v>
          </cell>
          <cell r="F694" t="str">
            <v>403GPOR</v>
          </cell>
          <cell r="G694" t="str">
            <v>403GP</v>
          </cell>
          <cell r="I694">
            <v>4495694.5655515119</v>
          </cell>
        </row>
        <row r="695">
          <cell r="A695" t="str">
            <v>403GPSE</v>
          </cell>
          <cell r="B695" t="str">
            <v>403GP</v>
          </cell>
          <cell r="D695">
            <v>32131.192293838139</v>
          </cell>
          <cell r="F695" t="str">
            <v>403GPSE</v>
          </cell>
          <cell r="G695" t="str">
            <v>403GP</v>
          </cell>
          <cell r="I695">
            <v>32131.192293838139</v>
          </cell>
        </row>
        <row r="696">
          <cell r="A696" t="str">
            <v>403GPSG</v>
          </cell>
          <cell r="B696" t="str">
            <v>403GP</v>
          </cell>
          <cell r="D696">
            <v>4240332.4112036079</v>
          </cell>
          <cell r="F696" t="str">
            <v>403GPSG</v>
          </cell>
          <cell r="G696" t="str">
            <v>403GP</v>
          </cell>
          <cell r="I696">
            <v>4240332.4112036079</v>
          </cell>
        </row>
        <row r="697">
          <cell r="A697" t="str">
            <v>403GPSO</v>
          </cell>
          <cell r="B697" t="str">
            <v>403GP</v>
          </cell>
          <cell r="D697">
            <v>21476548.198052153</v>
          </cell>
          <cell r="F697" t="str">
            <v>403GPSO</v>
          </cell>
          <cell r="G697" t="str">
            <v>403GP</v>
          </cell>
          <cell r="I697">
            <v>21476548.198052153</v>
          </cell>
        </row>
        <row r="698">
          <cell r="A698" t="str">
            <v>403GPSSGCH</v>
          </cell>
          <cell r="B698" t="str">
            <v>403GP</v>
          </cell>
          <cell r="D698">
            <v>101063.4880082927</v>
          </cell>
          <cell r="F698" t="str">
            <v>403GPSSGCH</v>
          </cell>
          <cell r="G698" t="str">
            <v>403GP</v>
          </cell>
          <cell r="I698">
            <v>101063.4880082927</v>
          </cell>
        </row>
        <row r="699">
          <cell r="A699" t="str">
            <v>403GPSSGCT</v>
          </cell>
          <cell r="B699" t="str">
            <v>403GP</v>
          </cell>
          <cell r="D699">
            <v>74120.561397919912</v>
          </cell>
          <cell r="F699" t="str">
            <v>403GPSSGCT</v>
          </cell>
          <cell r="G699" t="str">
            <v>403GP</v>
          </cell>
          <cell r="I699">
            <v>74120.561397919912</v>
          </cell>
        </row>
        <row r="700">
          <cell r="A700" t="str">
            <v>403GPUT</v>
          </cell>
          <cell r="B700" t="str">
            <v>403GP</v>
          </cell>
          <cell r="D700">
            <v>4141650.0854121782</v>
          </cell>
          <cell r="F700" t="str">
            <v>403GPUT</v>
          </cell>
          <cell r="G700" t="str">
            <v>403GP</v>
          </cell>
          <cell r="I700">
            <v>4141650.0854121782</v>
          </cell>
        </row>
        <row r="701">
          <cell r="A701" t="str">
            <v>403GPWA</v>
          </cell>
          <cell r="B701" t="str">
            <v>403GP</v>
          </cell>
          <cell r="D701">
            <v>1368291.4173925424</v>
          </cell>
          <cell r="F701" t="str">
            <v>403GPWA</v>
          </cell>
          <cell r="G701" t="str">
            <v>403GP</v>
          </cell>
          <cell r="I701">
            <v>1368291.4173925424</v>
          </cell>
        </row>
        <row r="702">
          <cell r="A702" t="str">
            <v>403GPWYP</v>
          </cell>
          <cell r="B702" t="str">
            <v>403GP</v>
          </cell>
          <cell r="D702">
            <v>1521594.4832056579</v>
          </cell>
          <cell r="F702" t="str">
            <v>403GPWYP</v>
          </cell>
          <cell r="G702" t="str">
            <v>403GP</v>
          </cell>
          <cell r="I702">
            <v>1521594.4832056579</v>
          </cell>
        </row>
        <row r="703">
          <cell r="A703" t="str">
            <v>403GPWYU</v>
          </cell>
          <cell r="B703" t="str">
            <v>403GP</v>
          </cell>
          <cell r="D703">
            <v>337249.39658212027</v>
          </cell>
          <cell r="F703" t="str">
            <v>403GPWYU</v>
          </cell>
          <cell r="G703" t="str">
            <v>403GP</v>
          </cell>
          <cell r="I703">
            <v>337249.39658212027</v>
          </cell>
        </row>
        <row r="704">
          <cell r="A704" t="str">
            <v>403HPDGP</v>
          </cell>
          <cell r="B704" t="str">
            <v>403HP</v>
          </cell>
          <cell r="D704">
            <v>5226738.1016249591</v>
          </cell>
          <cell r="F704" t="str">
            <v>403HPDGP</v>
          </cell>
          <cell r="G704" t="str">
            <v>403HP</v>
          </cell>
          <cell r="I704">
            <v>5226738.1016249591</v>
          </cell>
        </row>
        <row r="705">
          <cell r="A705" t="str">
            <v>403HPDGU</v>
          </cell>
          <cell r="B705" t="str">
            <v>403HP</v>
          </cell>
          <cell r="D705">
            <v>1236002.2245793077</v>
          </cell>
          <cell r="F705" t="str">
            <v>403HPDGU</v>
          </cell>
          <cell r="G705" t="str">
            <v>403HP</v>
          </cell>
          <cell r="I705">
            <v>1236002.2245793077</v>
          </cell>
        </row>
        <row r="706">
          <cell r="A706" t="str">
            <v>403HPSG-P</v>
          </cell>
          <cell r="B706" t="str">
            <v>403HP</v>
          </cell>
          <cell r="D706">
            <v>6862226.7734354306</v>
          </cell>
          <cell r="F706" t="str">
            <v>403HPSG-P</v>
          </cell>
          <cell r="G706" t="str">
            <v>403HP</v>
          </cell>
          <cell r="I706">
            <v>6862226.7734354306</v>
          </cell>
        </row>
        <row r="707">
          <cell r="A707" t="str">
            <v>403HPSG-U</v>
          </cell>
          <cell r="B707" t="str">
            <v>403HP</v>
          </cell>
          <cell r="D707">
            <v>1744869.2171441731</v>
          </cell>
          <cell r="F707" t="str">
            <v>403HPSG-U</v>
          </cell>
          <cell r="G707" t="str">
            <v>403HP</v>
          </cell>
          <cell r="I707">
            <v>1744869.2171441731</v>
          </cell>
        </row>
        <row r="708">
          <cell r="A708" t="str">
            <v>403OPDGU</v>
          </cell>
          <cell r="B708" t="str">
            <v>403OP</v>
          </cell>
          <cell r="D708">
            <v>44711.272365129844</v>
          </cell>
          <cell r="F708" t="str">
            <v>403OPDGU</v>
          </cell>
          <cell r="G708" t="str">
            <v>403OP</v>
          </cell>
          <cell r="I708">
            <v>44711.272365129844</v>
          </cell>
        </row>
        <row r="709">
          <cell r="A709" t="str">
            <v>403OPSG</v>
          </cell>
          <cell r="B709" t="str">
            <v>403OP</v>
          </cell>
          <cell r="D709">
            <v>16990401.312689729</v>
          </cell>
          <cell r="F709" t="str">
            <v>403OPSG</v>
          </cell>
          <cell r="G709" t="str">
            <v>403OP</v>
          </cell>
          <cell r="I709">
            <v>16990401.312689729</v>
          </cell>
        </row>
        <row r="710">
          <cell r="A710" t="str">
            <v>403OPSSGCT</v>
          </cell>
          <cell r="B710" t="str">
            <v>403OP</v>
          </cell>
          <cell r="D710">
            <v>3172695.5972707276</v>
          </cell>
          <cell r="F710" t="str">
            <v>403OPSSGCT</v>
          </cell>
          <cell r="G710" t="str">
            <v>403OP</v>
          </cell>
          <cell r="I710">
            <v>3172695.5972707276</v>
          </cell>
        </row>
        <row r="711">
          <cell r="A711" t="str">
            <v>403SPDGP</v>
          </cell>
          <cell r="B711" t="str">
            <v>403SP</v>
          </cell>
          <cell r="D711">
            <v>38147253.975786805</v>
          </cell>
          <cell r="F711" t="str">
            <v>403SPDGP</v>
          </cell>
          <cell r="G711" t="str">
            <v>403SP</v>
          </cell>
          <cell r="I711">
            <v>38147253.975786805</v>
          </cell>
        </row>
        <row r="712">
          <cell r="A712" t="str">
            <v>403SPDGU</v>
          </cell>
          <cell r="B712" t="str">
            <v>403SP</v>
          </cell>
          <cell r="D712">
            <v>41247688.137818977</v>
          </cell>
          <cell r="F712" t="str">
            <v>403SPDGU</v>
          </cell>
          <cell r="G712" t="str">
            <v>403SP</v>
          </cell>
          <cell r="I712">
            <v>41247688.137818977</v>
          </cell>
        </row>
        <row r="713">
          <cell r="A713" t="str">
            <v>403SPSG</v>
          </cell>
          <cell r="B713" t="str">
            <v>403SP</v>
          </cell>
          <cell r="D713">
            <v>54153467.842561841</v>
          </cell>
          <cell r="F713" t="str">
            <v>403SPSG</v>
          </cell>
          <cell r="G713" t="str">
            <v>403SP</v>
          </cell>
          <cell r="I713">
            <v>54153467.842561841</v>
          </cell>
        </row>
        <row r="714">
          <cell r="A714" t="str">
            <v>403SPSSGCH</v>
          </cell>
          <cell r="B714" t="str">
            <v>403SP</v>
          </cell>
          <cell r="D714">
            <v>8879820.7693159301</v>
          </cell>
          <cell r="F714" t="str">
            <v>403SPSSGCH</v>
          </cell>
          <cell r="G714" t="str">
            <v>403SP</v>
          </cell>
          <cell r="I714">
            <v>8879820.7693159301</v>
          </cell>
        </row>
        <row r="715">
          <cell r="A715" t="str">
            <v>403TPDGP</v>
          </cell>
          <cell r="B715" t="str">
            <v>403TP</v>
          </cell>
          <cell r="D715">
            <v>12411035.114823798</v>
          </cell>
          <cell r="F715" t="str">
            <v>403TPDGP</v>
          </cell>
          <cell r="G715" t="str">
            <v>403TP</v>
          </cell>
          <cell r="I715">
            <v>12411035.114823798</v>
          </cell>
        </row>
        <row r="716">
          <cell r="A716" t="str">
            <v>403TPDGU</v>
          </cell>
          <cell r="B716" t="str">
            <v>403TP</v>
          </cell>
          <cell r="D716">
            <v>13310890.65524108</v>
          </cell>
          <cell r="F716" t="str">
            <v>403TPDGU</v>
          </cell>
          <cell r="G716" t="str">
            <v>403TP</v>
          </cell>
          <cell r="I716">
            <v>13310890.65524108</v>
          </cell>
        </row>
        <row r="717">
          <cell r="A717" t="str">
            <v>403TPSG</v>
          </cell>
          <cell r="B717" t="str">
            <v>403TP</v>
          </cell>
          <cell r="D717">
            <v>29016566.09296399</v>
          </cell>
          <cell r="F717" t="str">
            <v>403TPSG</v>
          </cell>
          <cell r="G717" t="str">
            <v>403TP</v>
          </cell>
          <cell r="I717">
            <v>29016566.09296399</v>
          </cell>
        </row>
        <row r="718">
          <cell r="A718" t="str">
            <v>404GPCA</v>
          </cell>
          <cell r="B718" t="str">
            <v>404GP</v>
          </cell>
          <cell r="D718">
            <v>38216.28</v>
          </cell>
          <cell r="F718" t="str">
            <v>404GPCA</v>
          </cell>
          <cell r="G718" t="str">
            <v>404GP</v>
          </cell>
          <cell r="I718">
            <v>38216.28</v>
          </cell>
        </row>
        <row r="719">
          <cell r="A719" t="str">
            <v>404GPCN</v>
          </cell>
          <cell r="B719" t="str">
            <v>404GP</v>
          </cell>
          <cell r="D719">
            <v>161809.78</v>
          </cell>
          <cell r="F719" t="str">
            <v>404GPCN</v>
          </cell>
          <cell r="G719" t="str">
            <v>404GP</v>
          </cell>
          <cell r="I719">
            <v>161809.78</v>
          </cell>
        </row>
        <row r="720">
          <cell r="A720" t="str">
            <v>404GPOR</v>
          </cell>
          <cell r="B720" t="str">
            <v>404GP</v>
          </cell>
          <cell r="D720">
            <v>470318.19</v>
          </cell>
          <cell r="F720" t="str">
            <v>404GPOR</v>
          </cell>
          <cell r="G720" t="str">
            <v>404GP</v>
          </cell>
          <cell r="I720">
            <v>470318.19</v>
          </cell>
        </row>
        <row r="721">
          <cell r="A721" t="str">
            <v>404GPSO</v>
          </cell>
          <cell r="B721" t="str">
            <v>404GP</v>
          </cell>
          <cell r="D721">
            <v>1123305.23</v>
          </cell>
          <cell r="F721" t="str">
            <v>404GPSO</v>
          </cell>
          <cell r="G721" t="str">
            <v>404GP</v>
          </cell>
          <cell r="I721">
            <v>1123305.23</v>
          </cell>
        </row>
        <row r="722">
          <cell r="A722" t="str">
            <v>404GPUT</v>
          </cell>
          <cell r="B722" t="str">
            <v>404GP</v>
          </cell>
          <cell r="D722">
            <v>15663.38</v>
          </cell>
          <cell r="F722" t="str">
            <v>404GPUT</v>
          </cell>
          <cell r="G722" t="str">
            <v>404GP</v>
          </cell>
          <cell r="I722">
            <v>15663.38</v>
          </cell>
        </row>
        <row r="723">
          <cell r="A723" t="str">
            <v>404GPWA</v>
          </cell>
          <cell r="B723" t="str">
            <v>404GP</v>
          </cell>
          <cell r="D723">
            <v>37424.720000000001</v>
          </cell>
          <cell r="F723" t="str">
            <v>404GPWA</v>
          </cell>
          <cell r="G723" t="str">
            <v>404GP</v>
          </cell>
          <cell r="I723">
            <v>37424.720000000001</v>
          </cell>
        </row>
        <row r="724">
          <cell r="A724" t="str">
            <v>404GPWYP</v>
          </cell>
          <cell r="B724" t="str">
            <v>404GP</v>
          </cell>
          <cell r="D724">
            <v>121470.91</v>
          </cell>
          <cell r="F724" t="str">
            <v>404GPWYP</v>
          </cell>
          <cell r="G724" t="str">
            <v>404GP</v>
          </cell>
          <cell r="I724">
            <v>121470.91</v>
          </cell>
        </row>
        <row r="725">
          <cell r="A725" t="str">
            <v>404GPWYU</v>
          </cell>
          <cell r="B725" t="str">
            <v>404GP</v>
          </cell>
          <cell r="D725">
            <v>1712.54</v>
          </cell>
          <cell r="F725" t="str">
            <v>404GPWYU</v>
          </cell>
          <cell r="G725" t="str">
            <v>404GP</v>
          </cell>
          <cell r="I725">
            <v>1712.54</v>
          </cell>
        </row>
        <row r="726">
          <cell r="A726" t="str">
            <v>404HPSG-U</v>
          </cell>
          <cell r="B726" t="str">
            <v>404HP</v>
          </cell>
          <cell r="D726">
            <v>38449.120000000003</v>
          </cell>
          <cell r="F726" t="str">
            <v>404HPSG-U</v>
          </cell>
          <cell r="G726" t="str">
            <v>404HP</v>
          </cell>
          <cell r="I726">
            <v>38449.120000000003</v>
          </cell>
        </row>
        <row r="727">
          <cell r="A727" t="str">
            <v>404IPCA</v>
          </cell>
          <cell r="B727" t="str">
            <v>404IP</v>
          </cell>
          <cell r="D727">
            <v>60738.054681210429</v>
          </cell>
          <cell r="F727" t="str">
            <v>404IPCA</v>
          </cell>
          <cell r="G727" t="str">
            <v>404IP</v>
          </cell>
          <cell r="I727">
            <v>60738.054681210429</v>
          </cell>
        </row>
        <row r="728">
          <cell r="A728" t="str">
            <v>404IPCN</v>
          </cell>
          <cell r="B728" t="str">
            <v>404IP</v>
          </cell>
          <cell r="D728">
            <v>8719470.5894580316</v>
          </cell>
          <cell r="F728" t="str">
            <v>404IPCN</v>
          </cell>
          <cell r="G728" t="str">
            <v>404IP</v>
          </cell>
          <cell r="I728">
            <v>8719470.5894580316</v>
          </cell>
        </row>
        <row r="729">
          <cell r="A729" t="str">
            <v>404IPDGP</v>
          </cell>
          <cell r="B729" t="str">
            <v>404IP</v>
          </cell>
          <cell r="D729">
            <v>114348.84285358631</v>
          </cell>
          <cell r="F729" t="str">
            <v>404IPDGP</v>
          </cell>
          <cell r="G729" t="str">
            <v>404IP</v>
          </cell>
          <cell r="I729">
            <v>114348.84285358631</v>
          </cell>
        </row>
        <row r="730">
          <cell r="A730" t="str">
            <v>404IPDGU</v>
          </cell>
          <cell r="B730" t="str">
            <v>404IP</v>
          </cell>
          <cell r="D730">
            <v>27315.692515788691</v>
          </cell>
          <cell r="F730" t="str">
            <v>404IPDGU</v>
          </cell>
          <cell r="G730" t="str">
            <v>404IP</v>
          </cell>
          <cell r="I730">
            <v>27315.692515788691</v>
          </cell>
        </row>
        <row r="731">
          <cell r="A731" t="str">
            <v>404IPIDU</v>
          </cell>
          <cell r="B731" t="str">
            <v>404IP</v>
          </cell>
          <cell r="D731">
            <v>259539.57292611705</v>
          </cell>
          <cell r="F731" t="str">
            <v>404IPIDU</v>
          </cell>
          <cell r="G731" t="str">
            <v>404IP</v>
          </cell>
          <cell r="I731">
            <v>259539.57292611705</v>
          </cell>
        </row>
        <row r="732">
          <cell r="A732" t="str">
            <v>404IPOR</v>
          </cell>
          <cell r="B732" t="str">
            <v>404IP</v>
          </cell>
          <cell r="D732">
            <v>30173.957492517948</v>
          </cell>
          <cell r="F732" t="str">
            <v>404IPOR</v>
          </cell>
          <cell r="G732" t="str">
            <v>404IP</v>
          </cell>
          <cell r="I732">
            <v>30173.957492517948</v>
          </cell>
        </row>
        <row r="733">
          <cell r="A733" t="str">
            <v>404IPSE</v>
          </cell>
          <cell r="B733" t="str">
            <v>404IP</v>
          </cell>
          <cell r="D733">
            <v>104410.41681246059</v>
          </cell>
          <cell r="F733" t="str">
            <v>404IPSE</v>
          </cell>
          <cell r="G733" t="str">
            <v>404IP</v>
          </cell>
          <cell r="I733">
            <v>104410.41681246059</v>
          </cell>
        </row>
        <row r="734">
          <cell r="A734" t="str">
            <v>404IPSG</v>
          </cell>
          <cell r="B734" t="str">
            <v>404IP</v>
          </cell>
          <cell r="D734">
            <v>3260869.0122256959</v>
          </cell>
          <cell r="F734" t="str">
            <v>404IPSG</v>
          </cell>
          <cell r="G734" t="str">
            <v>404IP</v>
          </cell>
          <cell r="I734">
            <v>3260869.0122256959</v>
          </cell>
        </row>
        <row r="735">
          <cell r="A735" t="str">
            <v>404IPSG-P</v>
          </cell>
          <cell r="B735" t="str">
            <v>404IP</v>
          </cell>
          <cell r="D735">
            <v>2613600.0011544065</v>
          </cell>
          <cell r="F735" t="str">
            <v>404IPSG-P</v>
          </cell>
          <cell r="G735" t="str">
            <v>404IP</v>
          </cell>
          <cell r="I735">
            <v>2613600.0011544065</v>
          </cell>
        </row>
        <row r="736">
          <cell r="A736" t="str">
            <v>404IPSG-U</v>
          </cell>
          <cell r="B736" t="str">
            <v>404IP</v>
          </cell>
          <cell r="D736">
            <v>390014.25088750263</v>
          </cell>
          <cell r="F736" t="str">
            <v>404IPSG-U</v>
          </cell>
          <cell r="G736" t="str">
            <v>404IP</v>
          </cell>
          <cell r="I736">
            <v>390014.25088750263</v>
          </cell>
        </row>
        <row r="737">
          <cell r="A737" t="str">
            <v>404IPSO</v>
          </cell>
          <cell r="B737" t="str">
            <v>404IP</v>
          </cell>
          <cell r="D737">
            <v>34282415.610163271</v>
          </cell>
          <cell r="F737" t="str">
            <v>404IPSO</v>
          </cell>
          <cell r="G737" t="str">
            <v>404IP</v>
          </cell>
          <cell r="I737">
            <v>34282415.610163271</v>
          </cell>
        </row>
        <row r="738">
          <cell r="A738" t="str">
            <v>404IPSSGCH</v>
          </cell>
          <cell r="B738" t="str">
            <v>404IP</v>
          </cell>
          <cell r="D738">
            <v>2506.6071101248799</v>
          </cell>
          <cell r="F738" t="str">
            <v>404IPSSGCH</v>
          </cell>
          <cell r="G738" t="str">
            <v>404IP</v>
          </cell>
          <cell r="I738">
            <v>2506.6071101248799</v>
          </cell>
        </row>
        <row r="739">
          <cell r="A739" t="str">
            <v>404IPSSGCT</v>
          </cell>
          <cell r="B739" t="str">
            <v>404IP</v>
          </cell>
          <cell r="D739">
            <v>0</v>
          </cell>
          <cell r="F739" t="str">
            <v>404IPSSGCT</v>
          </cell>
          <cell r="G739" t="str">
            <v>404IP</v>
          </cell>
          <cell r="I739">
            <v>0</v>
          </cell>
        </row>
        <row r="740">
          <cell r="A740" t="str">
            <v>404IPUT</v>
          </cell>
          <cell r="B740" t="str">
            <v>404IP</v>
          </cell>
          <cell r="D740">
            <v>873837.14021505637</v>
          </cell>
          <cell r="F740" t="str">
            <v>404IPUT</v>
          </cell>
          <cell r="G740" t="str">
            <v>404IP</v>
          </cell>
          <cell r="I740">
            <v>873837.14021505637</v>
          </cell>
        </row>
        <row r="741">
          <cell r="A741" t="str">
            <v>404IPWA</v>
          </cell>
          <cell r="B741" t="str">
            <v>404IP</v>
          </cell>
          <cell r="D741">
            <v>708.61077389712887</v>
          </cell>
          <cell r="F741" t="str">
            <v>404IPWA</v>
          </cell>
          <cell r="G741" t="str">
            <v>404IP</v>
          </cell>
          <cell r="I741">
            <v>708.61077389712887</v>
          </cell>
        </row>
        <row r="742">
          <cell r="A742" t="str">
            <v>404IPWYP</v>
          </cell>
          <cell r="B742" t="str">
            <v>404IP</v>
          </cell>
          <cell r="D742">
            <v>288378.89656213415</v>
          </cell>
          <cell r="F742" t="str">
            <v>404IPWYP</v>
          </cell>
          <cell r="G742" t="str">
            <v>404IP</v>
          </cell>
          <cell r="I742">
            <v>288378.89656213415</v>
          </cell>
        </row>
        <row r="743">
          <cell r="A743" t="str">
            <v>404IPWYU</v>
          </cell>
          <cell r="B743" t="str">
            <v>404IP</v>
          </cell>
          <cell r="D743">
            <v>115409.01760984941</v>
          </cell>
          <cell r="F743" t="str">
            <v>404IPWYU</v>
          </cell>
          <cell r="G743" t="str">
            <v>404IP</v>
          </cell>
          <cell r="I743">
            <v>115409.01760984941</v>
          </cell>
        </row>
        <row r="744">
          <cell r="A744" t="str">
            <v>406SG</v>
          </cell>
          <cell r="B744" t="str">
            <v>406</v>
          </cell>
          <cell r="D744">
            <v>5479353</v>
          </cell>
          <cell r="F744" t="str">
            <v>406SG</v>
          </cell>
          <cell r="G744" t="str">
            <v>406</v>
          </cell>
          <cell r="I744">
            <v>5479353</v>
          </cell>
        </row>
        <row r="745">
          <cell r="A745" t="str">
            <v>407OR</v>
          </cell>
          <cell r="B745" t="str">
            <v>407</v>
          </cell>
          <cell r="D745">
            <v>0</v>
          </cell>
          <cell r="F745" t="str">
            <v>407OR</v>
          </cell>
          <cell r="G745" t="str">
            <v>407</v>
          </cell>
          <cell r="I745">
            <v>0</v>
          </cell>
        </row>
        <row r="746">
          <cell r="A746" t="str">
            <v>407OTHER</v>
          </cell>
          <cell r="B746" t="str">
            <v>407</v>
          </cell>
          <cell r="D746">
            <v>1196558</v>
          </cell>
          <cell r="F746" t="str">
            <v>407OTHER</v>
          </cell>
          <cell r="G746" t="str">
            <v>407</v>
          </cell>
          <cell r="I746">
            <v>1196558</v>
          </cell>
        </row>
        <row r="747">
          <cell r="A747" t="str">
            <v>407SG</v>
          </cell>
          <cell r="B747" t="str">
            <v>407</v>
          </cell>
          <cell r="D747">
            <v>0</v>
          </cell>
          <cell r="F747" t="str">
            <v>407SG</v>
          </cell>
          <cell r="G747" t="str">
            <v>407</v>
          </cell>
          <cell r="I747">
            <v>0</v>
          </cell>
        </row>
        <row r="748">
          <cell r="A748" t="str">
            <v>407TROJP</v>
          </cell>
          <cell r="B748" t="str">
            <v>407</v>
          </cell>
          <cell r="D748">
            <v>822024</v>
          </cell>
          <cell r="F748" t="str">
            <v>407TROJP</v>
          </cell>
          <cell r="G748" t="str">
            <v>407</v>
          </cell>
          <cell r="I748">
            <v>822024</v>
          </cell>
        </row>
        <row r="749">
          <cell r="A749" t="str">
            <v>407WA</v>
          </cell>
          <cell r="B749" t="str">
            <v>407</v>
          </cell>
          <cell r="D749">
            <v>0</v>
          </cell>
          <cell r="F749" t="str">
            <v>407WA</v>
          </cell>
          <cell r="G749" t="str">
            <v>407</v>
          </cell>
          <cell r="I749">
            <v>0</v>
          </cell>
        </row>
        <row r="750">
          <cell r="A750" t="str">
            <v>408CA</v>
          </cell>
          <cell r="B750" t="str">
            <v>408</v>
          </cell>
          <cell r="D750">
            <v>840000</v>
          </cell>
          <cell r="F750" t="str">
            <v>408CA</v>
          </cell>
          <cell r="G750" t="str">
            <v>408</v>
          </cell>
          <cell r="I750">
            <v>840000</v>
          </cell>
        </row>
        <row r="751">
          <cell r="A751" t="str">
            <v>408GPS</v>
          </cell>
          <cell r="B751" t="str">
            <v>408</v>
          </cell>
          <cell r="D751">
            <v>82620000</v>
          </cell>
          <cell r="F751" t="str">
            <v>408GPS</v>
          </cell>
          <cell r="G751" t="str">
            <v>408</v>
          </cell>
          <cell r="I751">
            <v>82620000</v>
          </cell>
        </row>
        <row r="752">
          <cell r="A752" t="str">
            <v>408OR</v>
          </cell>
          <cell r="B752" t="str">
            <v>408</v>
          </cell>
          <cell r="D752">
            <v>20090000</v>
          </cell>
          <cell r="F752" t="str">
            <v>408OR</v>
          </cell>
          <cell r="G752" t="str">
            <v>408</v>
          </cell>
          <cell r="I752">
            <v>20090000</v>
          </cell>
        </row>
        <row r="753">
          <cell r="A753" t="str">
            <v>408SE</v>
          </cell>
          <cell r="B753" t="str">
            <v>408</v>
          </cell>
          <cell r="D753">
            <v>424000</v>
          </cell>
          <cell r="F753" t="str">
            <v>408SE</v>
          </cell>
          <cell r="G753" t="str">
            <v>408</v>
          </cell>
          <cell r="I753">
            <v>424000</v>
          </cell>
        </row>
        <row r="754">
          <cell r="A754" t="str">
            <v>408SO</v>
          </cell>
          <cell r="B754" t="str">
            <v>408</v>
          </cell>
          <cell r="D754">
            <v>7600000</v>
          </cell>
          <cell r="F754" t="str">
            <v>408SO</v>
          </cell>
          <cell r="G754" t="str">
            <v>408</v>
          </cell>
          <cell r="I754">
            <v>7600000</v>
          </cell>
        </row>
        <row r="755">
          <cell r="A755" t="str">
            <v>408UT</v>
          </cell>
          <cell r="B755" t="str">
            <v>408</v>
          </cell>
          <cell r="D755">
            <v>10000</v>
          </cell>
          <cell r="F755" t="str">
            <v>408UT</v>
          </cell>
          <cell r="G755" t="str">
            <v>408</v>
          </cell>
          <cell r="I755">
            <v>10000</v>
          </cell>
        </row>
        <row r="756">
          <cell r="A756" t="str">
            <v>408WA</v>
          </cell>
          <cell r="B756" t="str">
            <v>408</v>
          </cell>
          <cell r="D756">
            <v>30000</v>
          </cell>
          <cell r="F756" t="str">
            <v>408WA</v>
          </cell>
          <cell r="G756" t="str">
            <v>408</v>
          </cell>
          <cell r="I756">
            <v>30000</v>
          </cell>
        </row>
        <row r="757">
          <cell r="A757" t="str">
            <v>408WYP</v>
          </cell>
          <cell r="B757" t="str">
            <v>408</v>
          </cell>
          <cell r="D757">
            <v>1076600</v>
          </cell>
          <cell r="F757" t="str">
            <v>408WYP</v>
          </cell>
          <cell r="G757" t="str">
            <v>408</v>
          </cell>
          <cell r="I757">
            <v>1076600</v>
          </cell>
        </row>
        <row r="758">
          <cell r="A758" t="str">
            <v>408WYU</v>
          </cell>
          <cell r="B758" t="str">
            <v>408</v>
          </cell>
          <cell r="D758">
            <v>153400</v>
          </cell>
          <cell r="F758" t="str">
            <v>408WYU</v>
          </cell>
          <cell r="G758" t="str">
            <v>408</v>
          </cell>
          <cell r="I758">
            <v>153400</v>
          </cell>
        </row>
        <row r="759">
          <cell r="A759" t="str">
            <v>40910SE</v>
          </cell>
          <cell r="B759" t="str">
            <v>40910</v>
          </cell>
          <cell r="D759">
            <v>-2002546.04</v>
          </cell>
          <cell r="F759" t="str">
            <v>40910SE</v>
          </cell>
          <cell r="G759" t="str">
            <v>40910</v>
          </cell>
          <cell r="I759">
            <v>-2002546.04</v>
          </cell>
        </row>
        <row r="760">
          <cell r="A760" t="str">
            <v>41010BADDEBT</v>
          </cell>
          <cell r="B760" t="str">
            <v>41010</v>
          </cell>
          <cell r="D760">
            <v>0</v>
          </cell>
          <cell r="F760" t="str">
            <v>41010BADDEBT</v>
          </cell>
          <cell r="G760" t="str">
            <v>41010</v>
          </cell>
          <cell r="I760">
            <v>0</v>
          </cell>
        </row>
        <row r="761">
          <cell r="A761" t="str">
            <v>41010CA</v>
          </cell>
          <cell r="B761" t="str">
            <v>41010</v>
          </cell>
          <cell r="D761">
            <v>1057351</v>
          </cell>
          <cell r="F761" t="str">
            <v>41010CA</v>
          </cell>
          <cell r="G761" t="str">
            <v>41010</v>
          </cell>
          <cell r="I761">
            <v>1057351</v>
          </cell>
        </row>
        <row r="762">
          <cell r="A762" t="str">
            <v>41010CN</v>
          </cell>
          <cell r="B762" t="str">
            <v>41010</v>
          </cell>
          <cell r="D762">
            <v>0</v>
          </cell>
          <cell r="F762" t="str">
            <v>41010CN</v>
          </cell>
          <cell r="G762" t="str">
            <v>41010</v>
          </cell>
          <cell r="I762">
            <v>0</v>
          </cell>
        </row>
        <row r="763">
          <cell r="A763" t="str">
            <v>41010DGP</v>
          </cell>
          <cell r="B763" t="str">
            <v>41010</v>
          </cell>
          <cell r="D763">
            <v>2437</v>
          </cell>
          <cell r="F763" t="str">
            <v>41010DGP</v>
          </cell>
          <cell r="G763" t="str">
            <v>41010</v>
          </cell>
          <cell r="I763">
            <v>2437</v>
          </cell>
        </row>
        <row r="764">
          <cell r="A764" t="str">
            <v>41010FERC</v>
          </cell>
          <cell r="B764" t="str">
            <v>41010</v>
          </cell>
          <cell r="D764">
            <v>78199</v>
          </cell>
          <cell r="F764" t="str">
            <v>41010FERC</v>
          </cell>
          <cell r="G764" t="str">
            <v>41010</v>
          </cell>
          <cell r="I764">
            <v>78199</v>
          </cell>
        </row>
        <row r="765">
          <cell r="A765" t="str">
            <v>41010GPS</v>
          </cell>
          <cell r="B765" t="str">
            <v>41010</v>
          </cell>
          <cell r="D765">
            <v>0</v>
          </cell>
          <cell r="F765" t="str">
            <v>41010GPS</v>
          </cell>
          <cell r="G765" t="str">
            <v>41010</v>
          </cell>
          <cell r="I765">
            <v>0</v>
          </cell>
        </row>
        <row r="766">
          <cell r="A766" t="str">
            <v>41010IDU</v>
          </cell>
          <cell r="B766" t="str">
            <v>41010</v>
          </cell>
          <cell r="D766">
            <v>619377</v>
          </cell>
          <cell r="F766" t="str">
            <v>41010IDU</v>
          </cell>
          <cell r="G766" t="str">
            <v>41010</v>
          </cell>
          <cell r="I766">
            <v>619377</v>
          </cell>
        </row>
        <row r="767">
          <cell r="A767" t="str">
            <v>41010NUTIL</v>
          </cell>
          <cell r="B767" t="str">
            <v>41010</v>
          </cell>
          <cell r="D767">
            <v>0</v>
          </cell>
          <cell r="F767" t="str">
            <v>41010NUTIL</v>
          </cell>
          <cell r="G767" t="str">
            <v>41010</v>
          </cell>
          <cell r="I767">
            <v>0</v>
          </cell>
        </row>
        <row r="768">
          <cell r="A768" t="str">
            <v>41010OR</v>
          </cell>
          <cell r="B768" t="str">
            <v>41010</v>
          </cell>
          <cell r="D768">
            <v>15160340</v>
          </cell>
          <cell r="F768" t="str">
            <v>41010OR</v>
          </cell>
          <cell r="G768" t="str">
            <v>41010</v>
          </cell>
          <cell r="I768">
            <v>15160340</v>
          </cell>
        </row>
        <row r="769">
          <cell r="A769" t="str">
            <v>41010OTHER</v>
          </cell>
          <cell r="B769" t="str">
            <v>41010</v>
          </cell>
          <cell r="D769">
            <v>629900</v>
          </cell>
          <cell r="F769" t="str">
            <v>41010OTHER</v>
          </cell>
          <cell r="G769" t="str">
            <v>41010</v>
          </cell>
          <cell r="I769">
            <v>629900</v>
          </cell>
        </row>
        <row r="770">
          <cell r="A770" t="str">
            <v>41010SE</v>
          </cell>
          <cell r="B770" t="str">
            <v>41010</v>
          </cell>
          <cell r="D770">
            <v>2683697.512240001</v>
          </cell>
          <cell r="F770" t="str">
            <v>41010SE</v>
          </cell>
          <cell r="G770" t="str">
            <v>41010</v>
          </cell>
          <cell r="I770">
            <v>2683697.512240001</v>
          </cell>
        </row>
        <row r="771">
          <cell r="A771" t="str">
            <v>41010SG</v>
          </cell>
          <cell r="B771" t="str">
            <v>41010</v>
          </cell>
          <cell r="D771">
            <v>1610826</v>
          </cell>
          <cell r="F771" t="str">
            <v>41010SG</v>
          </cell>
          <cell r="G771" t="str">
            <v>41010</v>
          </cell>
          <cell r="I771">
            <v>1610826</v>
          </cell>
        </row>
        <row r="772">
          <cell r="A772" t="str">
            <v>41010SGCT</v>
          </cell>
          <cell r="B772" t="str">
            <v>41010</v>
          </cell>
          <cell r="D772">
            <v>0</v>
          </cell>
          <cell r="F772" t="str">
            <v>41010SGCT</v>
          </cell>
          <cell r="G772" t="str">
            <v>41010</v>
          </cell>
          <cell r="I772">
            <v>0</v>
          </cell>
        </row>
        <row r="773">
          <cell r="A773" t="str">
            <v>41010SNP</v>
          </cell>
          <cell r="B773" t="str">
            <v>41010</v>
          </cell>
          <cell r="D773">
            <v>32363</v>
          </cell>
          <cell r="F773" t="str">
            <v>41010SNP</v>
          </cell>
          <cell r="G773" t="str">
            <v>41010</v>
          </cell>
          <cell r="I773">
            <v>32363</v>
          </cell>
        </row>
        <row r="774">
          <cell r="A774" t="str">
            <v>41010SNPD</v>
          </cell>
          <cell r="B774" t="str">
            <v>41010</v>
          </cell>
          <cell r="D774">
            <v>0</v>
          </cell>
          <cell r="F774" t="str">
            <v>41010SNPD</v>
          </cell>
          <cell r="G774" t="str">
            <v>41010</v>
          </cell>
          <cell r="I774">
            <v>0</v>
          </cell>
        </row>
        <row r="775">
          <cell r="A775" t="str">
            <v>41010SO</v>
          </cell>
          <cell r="B775" t="str">
            <v>41010</v>
          </cell>
          <cell r="D775">
            <v>31371190</v>
          </cell>
          <cell r="F775" t="str">
            <v>41010SO</v>
          </cell>
          <cell r="G775" t="str">
            <v>41010</v>
          </cell>
          <cell r="I775">
            <v>31371190</v>
          </cell>
        </row>
        <row r="776">
          <cell r="A776" t="str">
            <v>41010TROJD</v>
          </cell>
          <cell r="B776" t="str">
            <v>41010</v>
          </cell>
          <cell r="D776">
            <v>14659</v>
          </cell>
          <cell r="F776" t="str">
            <v>41010TROJD</v>
          </cell>
          <cell r="G776" t="str">
            <v>41010</v>
          </cell>
          <cell r="I776">
            <v>14659</v>
          </cell>
        </row>
        <row r="777">
          <cell r="A777" t="str">
            <v>41010UT</v>
          </cell>
          <cell r="B777" t="str">
            <v>41010</v>
          </cell>
          <cell r="D777">
            <v>6812449</v>
          </cell>
          <cell r="F777" t="str">
            <v>41010UT</v>
          </cell>
          <cell r="G777" t="str">
            <v>41010</v>
          </cell>
          <cell r="I777">
            <v>6812449</v>
          </cell>
        </row>
        <row r="778">
          <cell r="A778" t="str">
            <v>41010WA</v>
          </cell>
          <cell r="B778" t="str">
            <v>41010</v>
          </cell>
          <cell r="D778">
            <v>3106395</v>
          </cell>
          <cell r="F778" t="str">
            <v>41010WA</v>
          </cell>
          <cell r="G778" t="str">
            <v>41010</v>
          </cell>
          <cell r="I778">
            <v>3106395</v>
          </cell>
        </row>
        <row r="779">
          <cell r="A779" t="str">
            <v>41010WYP</v>
          </cell>
          <cell r="B779" t="str">
            <v>41010</v>
          </cell>
          <cell r="D779">
            <v>5522357</v>
          </cell>
          <cell r="F779" t="str">
            <v>41010WYP</v>
          </cell>
          <cell r="G779" t="str">
            <v>41010</v>
          </cell>
          <cell r="I779">
            <v>5522357</v>
          </cell>
        </row>
        <row r="780">
          <cell r="A780" t="str">
            <v>41010WYU</v>
          </cell>
          <cell r="B780" t="str">
            <v>41010</v>
          </cell>
          <cell r="D780">
            <v>120646</v>
          </cell>
          <cell r="F780" t="str">
            <v>41010WYU</v>
          </cell>
          <cell r="G780" t="str">
            <v>41010</v>
          </cell>
          <cell r="I780">
            <v>120646</v>
          </cell>
        </row>
        <row r="781">
          <cell r="A781" t="str">
            <v>41110BADDEBT</v>
          </cell>
          <cell r="B781" t="str">
            <v>41110</v>
          </cell>
          <cell r="D781">
            <v>-1975555</v>
          </cell>
          <cell r="F781" t="str">
            <v>41110BADDEBT</v>
          </cell>
          <cell r="G781" t="str">
            <v>41110</v>
          </cell>
          <cell r="I781">
            <v>-1975555</v>
          </cell>
        </row>
        <row r="782">
          <cell r="A782" t="str">
            <v>41110CA</v>
          </cell>
          <cell r="B782" t="str">
            <v>41110</v>
          </cell>
          <cell r="D782">
            <v>-126417</v>
          </cell>
          <cell r="F782" t="str">
            <v>41110CA</v>
          </cell>
          <cell r="G782" t="str">
            <v>41110</v>
          </cell>
          <cell r="I782">
            <v>-126417</v>
          </cell>
        </row>
        <row r="783">
          <cell r="A783" t="str">
            <v>41110CN</v>
          </cell>
          <cell r="B783" t="str">
            <v>41110</v>
          </cell>
          <cell r="D783">
            <v>0</v>
          </cell>
          <cell r="F783" t="str">
            <v>41110CN</v>
          </cell>
          <cell r="G783" t="str">
            <v>41110</v>
          </cell>
          <cell r="I783">
            <v>0</v>
          </cell>
        </row>
        <row r="784">
          <cell r="A784" t="str">
            <v>41110DGP</v>
          </cell>
          <cell r="B784" t="str">
            <v>41110</v>
          </cell>
          <cell r="D784">
            <v>-334292</v>
          </cell>
          <cell r="F784" t="str">
            <v>41110DGP</v>
          </cell>
          <cell r="G784" t="str">
            <v>41110</v>
          </cell>
          <cell r="I784">
            <v>-334292</v>
          </cell>
        </row>
        <row r="785">
          <cell r="A785" t="str">
            <v>41110FERC</v>
          </cell>
          <cell r="B785" t="str">
            <v>41110</v>
          </cell>
          <cell r="D785">
            <v>-23521</v>
          </cell>
          <cell r="F785" t="str">
            <v>41110FERC</v>
          </cell>
          <cell r="G785" t="str">
            <v>41110</v>
          </cell>
          <cell r="I785">
            <v>-23521</v>
          </cell>
        </row>
        <row r="786">
          <cell r="A786" t="str">
            <v>41110GPS</v>
          </cell>
          <cell r="B786" t="str">
            <v>41110</v>
          </cell>
          <cell r="D786">
            <v>-289462</v>
          </cell>
          <cell r="F786" t="str">
            <v>41110GPS</v>
          </cell>
          <cell r="G786" t="str">
            <v>41110</v>
          </cell>
          <cell r="I786">
            <v>-289462</v>
          </cell>
        </row>
        <row r="787">
          <cell r="A787" t="str">
            <v>41110IDU</v>
          </cell>
          <cell r="B787" t="str">
            <v>41110</v>
          </cell>
          <cell r="D787">
            <v>0</v>
          </cell>
          <cell r="F787" t="str">
            <v>41110IDU</v>
          </cell>
          <cell r="G787" t="str">
            <v>41110</v>
          </cell>
          <cell r="I787">
            <v>0</v>
          </cell>
        </row>
        <row r="788">
          <cell r="A788" t="str">
            <v>41110NUTIL</v>
          </cell>
          <cell r="B788" t="str">
            <v>41110</v>
          </cell>
          <cell r="D788">
            <v>0</v>
          </cell>
          <cell r="F788" t="str">
            <v>41110NUTIL</v>
          </cell>
          <cell r="G788" t="str">
            <v>41110</v>
          </cell>
          <cell r="I788">
            <v>0</v>
          </cell>
        </row>
        <row r="789">
          <cell r="A789" t="str">
            <v>41110OR</v>
          </cell>
          <cell r="B789" t="str">
            <v>41110</v>
          </cell>
          <cell r="D789">
            <v>-130944</v>
          </cell>
          <cell r="F789" t="str">
            <v>41110OR</v>
          </cell>
          <cell r="G789" t="str">
            <v>41110</v>
          </cell>
          <cell r="I789">
            <v>-130944</v>
          </cell>
        </row>
        <row r="790">
          <cell r="A790" t="str">
            <v>41110OTHER</v>
          </cell>
          <cell r="B790" t="str">
            <v>41110</v>
          </cell>
          <cell r="D790">
            <v>-629900</v>
          </cell>
          <cell r="F790" t="str">
            <v>41110OTHER</v>
          </cell>
          <cell r="G790" t="str">
            <v>41110</v>
          </cell>
          <cell r="I790">
            <v>-629900</v>
          </cell>
        </row>
        <row r="791">
          <cell r="A791" t="str">
            <v>41110SE</v>
          </cell>
          <cell r="B791" t="str">
            <v>41110</v>
          </cell>
          <cell r="D791">
            <v>-3110689</v>
          </cell>
          <cell r="F791" t="str">
            <v>41110SE</v>
          </cell>
          <cell r="G791" t="str">
            <v>41110</v>
          </cell>
          <cell r="I791">
            <v>-3110689</v>
          </cell>
        </row>
        <row r="792">
          <cell r="A792" t="str">
            <v>41110SG</v>
          </cell>
          <cell r="B792" t="str">
            <v>41110</v>
          </cell>
          <cell r="D792">
            <v>-4567857</v>
          </cell>
          <cell r="F792" t="str">
            <v>41110SG</v>
          </cell>
          <cell r="G792" t="str">
            <v>41110</v>
          </cell>
          <cell r="I792">
            <v>-4567857</v>
          </cell>
        </row>
        <row r="793">
          <cell r="A793" t="str">
            <v>41110SGCT</v>
          </cell>
          <cell r="B793" t="str">
            <v>41110</v>
          </cell>
          <cell r="D793">
            <v>-356221</v>
          </cell>
          <cell r="F793" t="str">
            <v>41110SGCT</v>
          </cell>
          <cell r="G793" t="str">
            <v>41110</v>
          </cell>
          <cell r="I793">
            <v>-356221</v>
          </cell>
        </row>
        <row r="794">
          <cell r="A794" t="str">
            <v>41110SNP</v>
          </cell>
          <cell r="B794" t="str">
            <v>41110</v>
          </cell>
          <cell r="D794">
            <v>-2220117</v>
          </cell>
          <cell r="F794" t="str">
            <v>41110SNP</v>
          </cell>
          <cell r="G794" t="str">
            <v>41110</v>
          </cell>
          <cell r="I794">
            <v>-2220117</v>
          </cell>
        </row>
        <row r="795">
          <cell r="A795" t="str">
            <v>41110SNPD</v>
          </cell>
          <cell r="B795" t="str">
            <v>41110</v>
          </cell>
          <cell r="D795">
            <v>0</v>
          </cell>
          <cell r="F795" t="str">
            <v>41110SNPD</v>
          </cell>
          <cell r="G795" t="str">
            <v>41110</v>
          </cell>
          <cell r="I795">
            <v>0</v>
          </cell>
        </row>
        <row r="796">
          <cell r="A796" t="str">
            <v>41110SO</v>
          </cell>
          <cell r="B796" t="str">
            <v>41110</v>
          </cell>
          <cell r="D796">
            <v>-46612129</v>
          </cell>
          <cell r="F796" t="str">
            <v>41110SO</v>
          </cell>
          <cell r="G796" t="str">
            <v>41110</v>
          </cell>
          <cell r="I796">
            <v>-46612129</v>
          </cell>
        </row>
        <row r="797">
          <cell r="A797" t="str">
            <v>41110TROJD</v>
          </cell>
          <cell r="B797" t="str">
            <v>41110</v>
          </cell>
          <cell r="D797">
            <v>-609301</v>
          </cell>
          <cell r="F797" t="str">
            <v>41110TROJD</v>
          </cell>
          <cell r="G797" t="str">
            <v>41110</v>
          </cell>
          <cell r="I797">
            <v>-609301</v>
          </cell>
        </row>
        <row r="798">
          <cell r="A798" t="str">
            <v>41110UT</v>
          </cell>
          <cell r="B798" t="str">
            <v>41110</v>
          </cell>
          <cell r="D798">
            <v>0</v>
          </cell>
          <cell r="F798" t="str">
            <v>41110UT</v>
          </cell>
          <cell r="G798" t="str">
            <v>41110</v>
          </cell>
          <cell r="I798">
            <v>0</v>
          </cell>
        </row>
        <row r="799">
          <cell r="A799" t="str">
            <v>41110WA</v>
          </cell>
          <cell r="B799" t="str">
            <v>41110</v>
          </cell>
          <cell r="D799">
            <v>-19806</v>
          </cell>
          <cell r="F799" t="str">
            <v>41110WA</v>
          </cell>
          <cell r="G799" t="str">
            <v>41110</v>
          </cell>
          <cell r="I799">
            <v>-19806</v>
          </cell>
        </row>
        <row r="800">
          <cell r="A800" t="str">
            <v>41110WYP</v>
          </cell>
          <cell r="B800" t="str">
            <v>41110</v>
          </cell>
          <cell r="D800">
            <v>0</v>
          </cell>
          <cell r="F800" t="str">
            <v>41110WYP</v>
          </cell>
          <cell r="G800" t="str">
            <v>41110</v>
          </cell>
          <cell r="I800">
            <v>0</v>
          </cell>
        </row>
        <row r="801">
          <cell r="A801" t="str">
            <v>41110WYU</v>
          </cell>
          <cell r="B801" t="str">
            <v>41110</v>
          </cell>
          <cell r="D801">
            <v>0</v>
          </cell>
          <cell r="F801" t="str">
            <v>41110WYU</v>
          </cell>
          <cell r="G801" t="str">
            <v>41110</v>
          </cell>
          <cell r="I801">
            <v>0</v>
          </cell>
        </row>
        <row r="802">
          <cell r="A802" t="str">
            <v>41140DGU</v>
          </cell>
          <cell r="B802" t="str">
            <v>41140</v>
          </cell>
          <cell r="D802">
            <v>-5854860</v>
          </cell>
          <cell r="F802" t="str">
            <v>41140DGU</v>
          </cell>
          <cell r="G802" t="str">
            <v>41140</v>
          </cell>
          <cell r="I802">
            <v>-5854860</v>
          </cell>
        </row>
        <row r="803">
          <cell r="A803" t="str">
            <v>440CA</v>
          </cell>
          <cell r="B803" t="str">
            <v>440</v>
          </cell>
          <cell r="D803">
            <v>32995898</v>
          </cell>
          <cell r="F803" t="str">
            <v>440CA</v>
          </cell>
          <cell r="G803" t="str">
            <v>440</v>
          </cell>
          <cell r="I803">
            <v>32995898</v>
          </cell>
        </row>
        <row r="804">
          <cell r="A804" t="str">
            <v>440IDU</v>
          </cell>
          <cell r="B804" t="str">
            <v>440</v>
          </cell>
          <cell r="D804">
            <v>48901898</v>
          </cell>
          <cell r="F804" t="str">
            <v>440IDU</v>
          </cell>
          <cell r="G804" t="str">
            <v>440</v>
          </cell>
          <cell r="I804">
            <v>48901898</v>
          </cell>
        </row>
        <row r="805">
          <cell r="A805" t="str">
            <v>440OR</v>
          </cell>
          <cell r="B805" t="str">
            <v>440</v>
          </cell>
          <cell r="D805">
            <v>412030608</v>
          </cell>
          <cell r="F805" t="str">
            <v>440OR</v>
          </cell>
          <cell r="G805" t="str">
            <v>440</v>
          </cell>
          <cell r="I805">
            <v>412030608</v>
          </cell>
        </row>
        <row r="806">
          <cell r="A806" t="str">
            <v>440UT</v>
          </cell>
          <cell r="B806" t="str">
            <v>440</v>
          </cell>
          <cell r="D806">
            <v>432802147</v>
          </cell>
          <cell r="F806" t="str">
            <v>440UT</v>
          </cell>
          <cell r="G806" t="str">
            <v>440</v>
          </cell>
          <cell r="I806">
            <v>432802147</v>
          </cell>
        </row>
        <row r="807">
          <cell r="A807" t="str">
            <v>440WA</v>
          </cell>
          <cell r="B807" t="str">
            <v>440</v>
          </cell>
          <cell r="D807">
            <v>90097570</v>
          </cell>
          <cell r="F807" t="str">
            <v>440WA</v>
          </cell>
          <cell r="G807" t="str">
            <v>440</v>
          </cell>
          <cell r="I807">
            <v>90097570</v>
          </cell>
        </row>
        <row r="808">
          <cell r="A808" t="str">
            <v>440WYP</v>
          </cell>
          <cell r="B808" t="str">
            <v>440</v>
          </cell>
          <cell r="D808">
            <v>57352545.933304511</v>
          </cell>
          <cell r="F808" t="str">
            <v>440WYP</v>
          </cell>
          <cell r="G808" t="str">
            <v>440</v>
          </cell>
          <cell r="I808">
            <v>57352545.933304511</v>
          </cell>
        </row>
        <row r="809">
          <cell r="A809" t="str">
            <v>440WYU</v>
          </cell>
          <cell r="B809" t="str">
            <v>440</v>
          </cell>
          <cell r="D809">
            <v>8212968.434927959</v>
          </cell>
          <cell r="F809" t="str">
            <v>440WYU</v>
          </cell>
          <cell r="G809" t="str">
            <v>440</v>
          </cell>
          <cell r="I809">
            <v>8212968.434927959</v>
          </cell>
        </row>
        <row r="810">
          <cell r="A810" t="str">
            <v>442CA</v>
          </cell>
          <cell r="B810" t="str">
            <v>442</v>
          </cell>
          <cell r="D810">
            <v>32402515</v>
          </cell>
          <cell r="F810" t="str">
            <v>442CA</v>
          </cell>
          <cell r="G810" t="str">
            <v>442</v>
          </cell>
          <cell r="I810">
            <v>32402515</v>
          </cell>
        </row>
        <row r="811">
          <cell r="A811" t="str">
            <v>442IDU</v>
          </cell>
          <cell r="B811" t="str">
            <v>442</v>
          </cell>
          <cell r="D811">
            <v>119372349</v>
          </cell>
          <cell r="F811" t="str">
            <v>442IDU</v>
          </cell>
          <cell r="G811" t="str">
            <v>442</v>
          </cell>
          <cell r="I811">
            <v>119372349</v>
          </cell>
        </row>
        <row r="812">
          <cell r="A812" t="str">
            <v>442OR</v>
          </cell>
          <cell r="B812" t="str">
            <v>442</v>
          </cell>
          <cell r="D812">
            <v>426260941</v>
          </cell>
          <cell r="F812" t="str">
            <v>442OR</v>
          </cell>
          <cell r="G812" t="str">
            <v>442</v>
          </cell>
          <cell r="I812">
            <v>426260941</v>
          </cell>
        </row>
        <row r="813">
          <cell r="A813" t="str">
            <v>442SE</v>
          </cell>
          <cell r="B813" t="str">
            <v>442</v>
          </cell>
          <cell r="D813">
            <v>0</v>
          </cell>
          <cell r="F813" t="str">
            <v>442SE</v>
          </cell>
          <cell r="G813" t="str">
            <v>442</v>
          </cell>
          <cell r="I813">
            <v>0</v>
          </cell>
        </row>
        <row r="814">
          <cell r="A814" t="str">
            <v>442UT</v>
          </cell>
          <cell r="B814" t="str">
            <v>442</v>
          </cell>
          <cell r="D814">
            <v>768000414</v>
          </cell>
          <cell r="F814" t="str">
            <v>442UT</v>
          </cell>
          <cell r="G814" t="str">
            <v>442</v>
          </cell>
          <cell r="I814">
            <v>768000414</v>
          </cell>
        </row>
        <row r="815">
          <cell r="A815" t="str">
            <v>442WA</v>
          </cell>
          <cell r="B815" t="str">
            <v>442</v>
          </cell>
          <cell r="D815">
            <v>130413779</v>
          </cell>
          <cell r="F815" t="str">
            <v>442WA</v>
          </cell>
          <cell r="G815" t="str">
            <v>442</v>
          </cell>
          <cell r="I815">
            <v>130413779</v>
          </cell>
        </row>
        <row r="816">
          <cell r="A816" t="str">
            <v>442WYP</v>
          </cell>
          <cell r="B816" t="str">
            <v>442</v>
          </cell>
          <cell r="D816">
            <v>258723587.41594887</v>
          </cell>
          <cell r="F816" t="str">
            <v>442WYP</v>
          </cell>
          <cell r="G816" t="str">
            <v>442</v>
          </cell>
          <cell r="I816">
            <v>258723587.41594887</v>
          </cell>
        </row>
        <row r="817">
          <cell r="A817" t="str">
            <v>442WYU</v>
          </cell>
          <cell r="B817" t="str">
            <v>442</v>
          </cell>
          <cell r="D817">
            <v>39200108.785296112</v>
          </cell>
          <cell r="F817" t="str">
            <v>442WYU</v>
          </cell>
          <cell r="G817" t="str">
            <v>442</v>
          </cell>
          <cell r="I817">
            <v>39200108.785296112</v>
          </cell>
        </row>
        <row r="818">
          <cell r="A818" t="str">
            <v>444CA</v>
          </cell>
          <cell r="B818" t="str">
            <v>444</v>
          </cell>
          <cell r="D818">
            <v>318864</v>
          </cell>
          <cell r="F818" t="str">
            <v>444CA</v>
          </cell>
          <cell r="G818" t="str">
            <v>444</v>
          </cell>
          <cell r="I818">
            <v>318864</v>
          </cell>
        </row>
        <row r="819">
          <cell r="A819" t="str">
            <v>444IDU</v>
          </cell>
          <cell r="B819" t="str">
            <v>444</v>
          </cell>
          <cell r="D819">
            <v>202945</v>
          </cell>
          <cell r="F819" t="str">
            <v>444IDU</v>
          </cell>
          <cell r="G819" t="str">
            <v>444</v>
          </cell>
          <cell r="I819">
            <v>202945</v>
          </cell>
        </row>
        <row r="820">
          <cell r="A820" t="str">
            <v>444OR</v>
          </cell>
          <cell r="B820" t="str">
            <v>444</v>
          </cell>
          <cell r="D820">
            <v>5513353</v>
          </cell>
          <cell r="F820" t="str">
            <v>444OR</v>
          </cell>
          <cell r="G820" t="str">
            <v>444</v>
          </cell>
          <cell r="I820">
            <v>5513353</v>
          </cell>
        </row>
        <row r="821">
          <cell r="A821" t="str">
            <v>444UT</v>
          </cell>
          <cell r="B821" t="str">
            <v>444</v>
          </cell>
          <cell r="D821">
            <v>9553510</v>
          </cell>
          <cell r="F821" t="str">
            <v>444UT</v>
          </cell>
          <cell r="G821" t="str">
            <v>444</v>
          </cell>
          <cell r="I821">
            <v>9553510</v>
          </cell>
        </row>
        <row r="822">
          <cell r="A822" t="str">
            <v>444WA</v>
          </cell>
          <cell r="B822" t="str">
            <v>444</v>
          </cell>
          <cell r="D822">
            <v>890792</v>
          </cell>
          <cell r="F822" t="str">
            <v>444WA</v>
          </cell>
          <cell r="G822" t="str">
            <v>444</v>
          </cell>
          <cell r="I822">
            <v>890792</v>
          </cell>
        </row>
        <row r="823">
          <cell r="A823" t="str">
            <v>444WYP</v>
          </cell>
          <cell r="B823" t="str">
            <v>444</v>
          </cell>
          <cell r="D823">
            <v>1429667.1060521519</v>
          </cell>
          <cell r="F823" t="str">
            <v>444WYP</v>
          </cell>
          <cell r="G823" t="str">
            <v>444</v>
          </cell>
          <cell r="I823">
            <v>1429667.1060521519</v>
          </cell>
        </row>
        <row r="824">
          <cell r="A824" t="str">
            <v>444WYU</v>
          </cell>
          <cell r="B824" t="str">
            <v>444</v>
          </cell>
          <cell r="D824">
            <v>459052.83148143528</v>
          </cell>
          <cell r="F824" t="str">
            <v>444WYU</v>
          </cell>
          <cell r="G824" t="str">
            <v>444</v>
          </cell>
          <cell r="I824">
            <v>459052.83148143528</v>
          </cell>
        </row>
        <row r="825">
          <cell r="A825" t="str">
            <v>445UT</v>
          </cell>
          <cell r="B825" t="str">
            <v>445</v>
          </cell>
          <cell r="D825">
            <v>19884169</v>
          </cell>
          <cell r="F825" t="str">
            <v>445UT</v>
          </cell>
          <cell r="G825" t="str">
            <v>445</v>
          </cell>
          <cell r="I825">
            <v>19884169</v>
          </cell>
        </row>
        <row r="826">
          <cell r="A826" t="str">
            <v>448OR</v>
          </cell>
          <cell r="B826" t="str">
            <v>448</v>
          </cell>
          <cell r="D826">
            <v>0</v>
          </cell>
          <cell r="F826" t="str">
            <v>448OR</v>
          </cell>
          <cell r="G826" t="str">
            <v>448</v>
          </cell>
          <cell r="I826">
            <v>0</v>
          </cell>
        </row>
        <row r="827">
          <cell r="A827" t="str">
            <v>447FERC</v>
          </cell>
          <cell r="B827" t="str">
            <v>447</v>
          </cell>
          <cell r="D827">
            <v>6200457.6299999999</v>
          </cell>
          <cell r="F827" t="str">
            <v>447FERC</v>
          </cell>
          <cell r="G827" t="str">
            <v>447</v>
          </cell>
          <cell r="I827">
            <v>6200457.6299999999</v>
          </cell>
        </row>
        <row r="828">
          <cell r="A828" t="str">
            <v>447OR</v>
          </cell>
          <cell r="B828" t="str">
            <v>447</v>
          </cell>
          <cell r="D828">
            <v>883757.36</v>
          </cell>
          <cell r="F828" t="str">
            <v>447OR</v>
          </cell>
          <cell r="G828" t="str">
            <v>447</v>
          </cell>
          <cell r="I828">
            <v>883757.36</v>
          </cell>
        </row>
        <row r="829">
          <cell r="A829" t="str">
            <v>447OTHER</v>
          </cell>
          <cell r="B829" t="str">
            <v>447</v>
          </cell>
          <cell r="D829">
            <v>0</v>
          </cell>
          <cell r="F829" t="str">
            <v>447OTHER</v>
          </cell>
          <cell r="G829" t="str">
            <v>447</v>
          </cell>
          <cell r="I829">
            <v>0</v>
          </cell>
        </row>
        <row r="830">
          <cell r="A830" t="str">
            <v>447SE</v>
          </cell>
          <cell r="B830" t="str">
            <v>447</v>
          </cell>
          <cell r="D830">
            <v>0</v>
          </cell>
          <cell r="F830" t="str">
            <v>447SE</v>
          </cell>
          <cell r="G830" t="str">
            <v>447</v>
          </cell>
          <cell r="I830">
            <v>0</v>
          </cell>
        </row>
        <row r="831">
          <cell r="A831" t="str">
            <v>447SG</v>
          </cell>
          <cell r="B831" t="str">
            <v>447</v>
          </cell>
          <cell r="D831">
            <v>1138704899.3099999</v>
          </cell>
          <cell r="F831" t="str">
            <v>447SG</v>
          </cell>
          <cell r="G831" t="str">
            <v>447</v>
          </cell>
          <cell r="I831">
            <v>1138704899.3099999</v>
          </cell>
        </row>
        <row r="832">
          <cell r="A832" t="str">
            <v>447WYP</v>
          </cell>
          <cell r="B832" t="str">
            <v>447</v>
          </cell>
          <cell r="D832">
            <v>30892.27</v>
          </cell>
          <cell r="F832" t="str">
            <v>447WYP</v>
          </cell>
          <cell r="G832" t="str">
            <v>447</v>
          </cell>
          <cell r="I832">
            <v>30892.27</v>
          </cell>
        </row>
        <row r="833">
          <cell r="A833" t="str">
            <v>450CA</v>
          </cell>
          <cell r="B833" t="str">
            <v>450</v>
          </cell>
          <cell r="D833">
            <v>203478.89</v>
          </cell>
          <cell r="F833" t="str">
            <v>450CA</v>
          </cell>
          <cell r="G833" t="str">
            <v>450</v>
          </cell>
          <cell r="I833">
            <v>203478.89</v>
          </cell>
        </row>
        <row r="834">
          <cell r="A834" t="str">
            <v>450IDU</v>
          </cell>
          <cell r="B834" t="str">
            <v>450</v>
          </cell>
          <cell r="D834">
            <v>220101.97</v>
          </cell>
          <cell r="F834" t="str">
            <v>450IDU</v>
          </cell>
          <cell r="G834" t="str">
            <v>450</v>
          </cell>
          <cell r="I834">
            <v>220101.97</v>
          </cell>
        </row>
        <row r="835">
          <cell r="A835" t="str">
            <v>450OR</v>
          </cell>
          <cell r="B835" t="str">
            <v>450</v>
          </cell>
          <cell r="D835">
            <v>1984496.3</v>
          </cell>
          <cell r="F835" t="str">
            <v>450OR</v>
          </cell>
          <cell r="G835" t="str">
            <v>450</v>
          </cell>
          <cell r="I835">
            <v>1984496.3</v>
          </cell>
        </row>
        <row r="836">
          <cell r="A836" t="str">
            <v>450UT</v>
          </cell>
          <cell r="B836" t="str">
            <v>450</v>
          </cell>
          <cell r="D836">
            <v>2107732.4500000002</v>
          </cell>
          <cell r="F836" t="str">
            <v>450UT</v>
          </cell>
          <cell r="G836" t="str">
            <v>450</v>
          </cell>
          <cell r="I836">
            <v>2107732.4500000002</v>
          </cell>
        </row>
        <row r="837">
          <cell r="A837" t="str">
            <v>450WA</v>
          </cell>
          <cell r="B837" t="str">
            <v>450</v>
          </cell>
          <cell r="D837">
            <v>354599.1</v>
          </cell>
          <cell r="F837" t="str">
            <v>450WA</v>
          </cell>
          <cell r="G837" t="str">
            <v>450</v>
          </cell>
          <cell r="I837">
            <v>354599.1</v>
          </cell>
        </row>
        <row r="838">
          <cell r="A838" t="str">
            <v>450WYP</v>
          </cell>
          <cell r="B838" t="str">
            <v>450</v>
          </cell>
          <cell r="D838">
            <v>330622.67</v>
          </cell>
          <cell r="F838" t="str">
            <v>450WYP</v>
          </cell>
          <cell r="G838" t="str">
            <v>450</v>
          </cell>
          <cell r="I838">
            <v>330622.67</v>
          </cell>
        </row>
        <row r="839">
          <cell r="A839" t="str">
            <v>450WYU</v>
          </cell>
          <cell r="B839" t="str">
            <v>450</v>
          </cell>
          <cell r="D839">
            <v>67346.080000000002</v>
          </cell>
          <cell r="F839" t="str">
            <v>450WYU</v>
          </cell>
          <cell r="G839" t="str">
            <v>450</v>
          </cell>
          <cell r="I839">
            <v>67346.080000000002</v>
          </cell>
        </row>
        <row r="840">
          <cell r="A840" t="str">
            <v>451CA</v>
          </cell>
          <cell r="B840" t="str">
            <v>451</v>
          </cell>
          <cell r="D840">
            <v>62067.82</v>
          </cell>
          <cell r="F840" t="str">
            <v>451CA</v>
          </cell>
          <cell r="G840" t="str">
            <v>451</v>
          </cell>
          <cell r="I840">
            <v>62067.82</v>
          </cell>
        </row>
        <row r="841">
          <cell r="A841" t="str">
            <v>451IDU</v>
          </cell>
          <cell r="B841" t="str">
            <v>451</v>
          </cell>
          <cell r="D841">
            <v>134484.53</v>
          </cell>
          <cell r="F841" t="str">
            <v>451IDU</v>
          </cell>
          <cell r="G841" t="str">
            <v>451</v>
          </cell>
          <cell r="I841">
            <v>134484.53</v>
          </cell>
        </row>
        <row r="842">
          <cell r="A842" t="str">
            <v>451OR</v>
          </cell>
          <cell r="B842" t="str">
            <v>451</v>
          </cell>
          <cell r="D842">
            <v>1548968.56</v>
          </cell>
          <cell r="F842" t="str">
            <v>451OR</v>
          </cell>
          <cell r="G842" t="str">
            <v>451</v>
          </cell>
          <cell r="I842">
            <v>1548968.56</v>
          </cell>
        </row>
        <row r="843">
          <cell r="A843" t="str">
            <v>451UT</v>
          </cell>
          <cell r="B843" t="str">
            <v>451</v>
          </cell>
          <cell r="D843">
            <v>4428550.3600000003</v>
          </cell>
          <cell r="F843" t="str">
            <v>451UT</v>
          </cell>
          <cell r="G843" t="str">
            <v>451</v>
          </cell>
          <cell r="I843">
            <v>4428550.3600000003</v>
          </cell>
        </row>
        <row r="844">
          <cell r="A844" t="str">
            <v>451WA</v>
          </cell>
          <cell r="B844" t="str">
            <v>451</v>
          </cell>
          <cell r="D844">
            <v>256741.33</v>
          </cell>
          <cell r="F844" t="str">
            <v>451WA</v>
          </cell>
          <cell r="G844" t="str">
            <v>451</v>
          </cell>
          <cell r="I844">
            <v>256741.33</v>
          </cell>
        </row>
        <row r="845">
          <cell r="A845" t="str">
            <v>451WYP</v>
          </cell>
          <cell r="B845" t="str">
            <v>451</v>
          </cell>
          <cell r="D845">
            <v>185121.36</v>
          </cell>
          <cell r="F845" t="str">
            <v>451WYP</v>
          </cell>
          <cell r="G845" t="str">
            <v>451</v>
          </cell>
          <cell r="I845">
            <v>185121.36</v>
          </cell>
        </row>
        <row r="846">
          <cell r="A846" t="str">
            <v>451WYU</v>
          </cell>
          <cell r="B846" t="str">
            <v>451</v>
          </cell>
          <cell r="D846">
            <v>97566.8</v>
          </cell>
          <cell r="F846" t="str">
            <v>451WYU</v>
          </cell>
          <cell r="G846" t="str">
            <v>451</v>
          </cell>
          <cell r="I846">
            <v>97566.8</v>
          </cell>
        </row>
        <row r="847">
          <cell r="A847" t="str">
            <v>454CA</v>
          </cell>
          <cell r="B847" t="str">
            <v>454</v>
          </cell>
          <cell r="D847">
            <v>1217389.82</v>
          </cell>
          <cell r="F847" t="str">
            <v>454CA</v>
          </cell>
          <cell r="G847" t="str">
            <v>454</v>
          </cell>
          <cell r="I847">
            <v>1217389.82</v>
          </cell>
        </row>
        <row r="848">
          <cell r="A848" t="str">
            <v>454IDU</v>
          </cell>
          <cell r="B848" t="str">
            <v>454</v>
          </cell>
          <cell r="D848">
            <v>399070.75</v>
          </cell>
          <cell r="F848" t="str">
            <v>454IDU</v>
          </cell>
          <cell r="G848" t="str">
            <v>454</v>
          </cell>
          <cell r="I848">
            <v>399070.75</v>
          </cell>
        </row>
        <row r="849">
          <cell r="A849" t="str">
            <v>454OR</v>
          </cell>
          <cell r="B849" t="str">
            <v>454</v>
          </cell>
          <cell r="D849">
            <v>5114897.08</v>
          </cell>
          <cell r="F849" t="str">
            <v>454OR</v>
          </cell>
          <cell r="G849" t="str">
            <v>454</v>
          </cell>
          <cell r="I849">
            <v>5114897.08</v>
          </cell>
        </row>
        <row r="850">
          <cell r="A850" t="str">
            <v>454SG</v>
          </cell>
          <cell r="B850" t="str">
            <v>454</v>
          </cell>
          <cell r="D850">
            <v>4988017.32</v>
          </cell>
          <cell r="F850" t="str">
            <v>454SG</v>
          </cell>
          <cell r="G850" t="str">
            <v>454</v>
          </cell>
          <cell r="I850">
            <v>4988017.32</v>
          </cell>
        </row>
        <row r="851">
          <cell r="A851" t="str">
            <v>454SO</v>
          </cell>
          <cell r="B851" t="str">
            <v>454</v>
          </cell>
          <cell r="D851">
            <v>1499608.1</v>
          </cell>
          <cell r="F851" t="str">
            <v>454SO</v>
          </cell>
          <cell r="G851" t="str">
            <v>454</v>
          </cell>
          <cell r="I851">
            <v>1499608.1</v>
          </cell>
        </row>
        <row r="852">
          <cell r="A852" t="str">
            <v>454UT</v>
          </cell>
          <cell r="B852" t="str">
            <v>454</v>
          </cell>
          <cell r="D852">
            <v>5537954.2500000009</v>
          </cell>
          <cell r="F852" t="str">
            <v>454UT</v>
          </cell>
          <cell r="G852" t="str">
            <v>454</v>
          </cell>
          <cell r="I852">
            <v>5537954.2500000009</v>
          </cell>
        </row>
        <row r="853">
          <cell r="A853" t="str">
            <v>454WA</v>
          </cell>
          <cell r="B853" t="str">
            <v>454</v>
          </cell>
          <cell r="D853">
            <v>-120059.65</v>
          </cell>
          <cell r="F853" t="str">
            <v>454WA</v>
          </cell>
          <cell r="G853" t="str">
            <v>454</v>
          </cell>
          <cell r="I853">
            <v>-120059.65</v>
          </cell>
        </row>
        <row r="854">
          <cell r="A854" t="str">
            <v>454WYP</v>
          </cell>
          <cell r="B854" t="str">
            <v>454</v>
          </cell>
          <cell r="D854">
            <v>314642.46000000002</v>
          </cell>
          <cell r="F854" t="str">
            <v>454WYP</v>
          </cell>
          <cell r="G854" t="str">
            <v>454</v>
          </cell>
          <cell r="I854">
            <v>314642.46000000002</v>
          </cell>
        </row>
        <row r="855">
          <cell r="A855" t="str">
            <v>454WYU</v>
          </cell>
          <cell r="B855" t="str">
            <v>454</v>
          </cell>
          <cell r="D855">
            <v>167760.72</v>
          </cell>
          <cell r="F855" t="str">
            <v>454WYU</v>
          </cell>
          <cell r="G855" t="str">
            <v>454</v>
          </cell>
          <cell r="I855">
            <v>167760.72</v>
          </cell>
        </row>
        <row r="856">
          <cell r="A856" t="str">
            <v>453SG</v>
          </cell>
          <cell r="B856" t="str">
            <v>453</v>
          </cell>
          <cell r="D856">
            <v>0</v>
          </cell>
          <cell r="F856" t="str">
            <v>453SG</v>
          </cell>
          <cell r="G856" t="str">
            <v>453</v>
          </cell>
          <cell r="I856">
            <v>0</v>
          </cell>
        </row>
        <row r="857">
          <cell r="A857" t="str">
            <v>456CA</v>
          </cell>
          <cell r="B857" t="str">
            <v>456</v>
          </cell>
          <cell r="D857">
            <v>0</v>
          </cell>
          <cell r="F857" t="str">
            <v>456CA</v>
          </cell>
          <cell r="G857" t="str">
            <v>456</v>
          </cell>
          <cell r="I857">
            <v>0</v>
          </cell>
        </row>
        <row r="858">
          <cell r="A858" t="str">
            <v>456IDU</v>
          </cell>
          <cell r="B858" t="str">
            <v>456</v>
          </cell>
          <cell r="D858">
            <v>2805314.81</v>
          </cell>
          <cell r="F858" t="str">
            <v>456IDU</v>
          </cell>
          <cell r="G858" t="str">
            <v>456</v>
          </cell>
          <cell r="I858">
            <v>2805314.81</v>
          </cell>
        </row>
        <row r="859">
          <cell r="A859" t="str">
            <v>456OR</v>
          </cell>
          <cell r="B859" t="str">
            <v>456</v>
          </cell>
          <cell r="D859">
            <v>20923881.490000002</v>
          </cell>
          <cell r="F859" t="str">
            <v>456OR</v>
          </cell>
          <cell r="G859" t="str">
            <v>456</v>
          </cell>
          <cell r="I859">
            <v>20923881.490000002</v>
          </cell>
        </row>
        <row r="860">
          <cell r="A860" t="str">
            <v>456OTHER</v>
          </cell>
          <cell r="B860" t="str">
            <v>456</v>
          </cell>
          <cell r="D860">
            <v>24783383.239999998</v>
          </cell>
          <cell r="F860" t="str">
            <v>456OTHER</v>
          </cell>
          <cell r="G860" t="str">
            <v>456</v>
          </cell>
          <cell r="I860">
            <v>24783383.239999998</v>
          </cell>
        </row>
        <row r="861">
          <cell r="A861" t="str">
            <v>456SE</v>
          </cell>
          <cell r="B861" t="str">
            <v>456</v>
          </cell>
          <cell r="D861">
            <v>15918162.49</v>
          </cell>
          <cell r="F861" t="str">
            <v>456SE</v>
          </cell>
          <cell r="G861" t="str">
            <v>456</v>
          </cell>
          <cell r="I861">
            <v>15918162.49</v>
          </cell>
        </row>
        <row r="862">
          <cell r="A862" t="str">
            <v>456SG</v>
          </cell>
          <cell r="B862" t="str">
            <v>456</v>
          </cell>
          <cell r="D862">
            <v>42590070.766000003</v>
          </cell>
          <cell r="F862" t="str">
            <v>456SG</v>
          </cell>
          <cell r="G862" t="str">
            <v>456</v>
          </cell>
          <cell r="I862">
            <v>42590070.766000003</v>
          </cell>
        </row>
        <row r="863">
          <cell r="A863" t="str">
            <v>456SO</v>
          </cell>
          <cell r="B863" t="str">
            <v>456</v>
          </cell>
          <cell r="D863">
            <v>-111169.9000000018</v>
          </cell>
          <cell r="F863" t="str">
            <v>456SO</v>
          </cell>
          <cell r="G863" t="str">
            <v>456</v>
          </cell>
          <cell r="I863">
            <v>-111169.9000000018</v>
          </cell>
        </row>
        <row r="864">
          <cell r="A864" t="str">
            <v>456UT</v>
          </cell>
          <cell r="B864" t="str">
            <v>456</v>
          </cell>
          <cell r="D864">
            <v>555782.24</v>
          </cell>
          <cell r="F864" t="str">
            <v>456UT</v>
          </cell>
          <cell r="G864" t="str">
            <v>456</v>
          </cell>
          <cell r="I864">
            <v>555782.24</v>
          </cell>
        </row>
        <row r="865">
          <cell r="A865" t="str">
            <v>456WA</v>
          </cell>
          <cell r="B865" t="str">
            <v>456</v>
          </cell>
          <cell r="D865">
            <v>-40061.040000000001</v>
          </cell>
          <cell r="F865" t="str">
            <v>456WA</v>
          </cell>
          <cell r="G865" t="str">
            <v>456</v>
          </cell>
          <cell r="I865">
            <v>-40061.040000000001</v>
          </cell>
        </row>
        <row r="866">
          <cell r="A866" t="str">
            <v>456WYP</v>
          </cell>
          <cell r="B866" t="str">
            <v>456</v>
          </cell>
          <cell r="D866">
            <v>275995.34000000003</v>
          </cell>
          <cell r="F866" t="str">
            <v>456WYP</v>
          </cell>
          <cell r="G866" t="str">
            <v>456</v>
          </cell>
          <cell r="I866">
            <v>275995.34000000003</v>
          </cell>
        </row>
        <row r="867">
          <cell r="A867" t="str">
            <v>4118SE</v>
          </cell>
          <cell r="B867" t="str">
            <v>4118</v>
          </cell>
          <cell r="D867">
            <v>-2236688.2999999998</v>
          </cell>
          <cell r="F867" t="str">
            <v>4118SE</v>
          </cell>
          <cell r="G867" t="str">
            <v>4118</v>
          </cell>
          <cell r="I867">
            <v>-2236688.2999999998</v>
          </cell>
        </row>
        <row r="868">
          <cell r="A868" t="str">
            <v>421DGU</v>
          </cell>
          <cell r="B868" t="str">
            <v>421</v>
          </cell>
          <cell r="D868">
            <v>-130270.43</v>
          </cell>
          <cell r="F868" t="str">
            <v>421DGU</v>
          </cell>
          <cell r="G868" t="str">
            <v>421</v>
          </cell>
          <cell r="I868">
            <v>-130270.43</v>
          </cell>
        </row>
        <row r="869">
          <cell r="A869" t="str">
            <v>421IDU</v>
          </cell>
          <cell r="B869" t="str">
            <v>421</v>
          </cell>
          <cell r="D869">
            <v>0</v>
          </cell>
          <cell r="F869" t="str">
            <v>421IDU</v>
          </cell>
          <cell r="G869" t="str">
            <v>421</v>
          </cell>
          <cell r="I869">
            <v>0</v>
          </cell>
        </row>
        <row r="870">
          <cell r="A870" t="str">
            <v>421OR</v>
          </cell>
          <cell r="B870" t="str">
            <v>421</v>
          </cell>
          <cell r="D870">
            <v>128790.75</v>
          </cell>
          <cell r="F870" t="str">
            <v>421OR</v>
          </cell>
          <cell r="G870" t="str">
            <v>421</v>
          </cell>
          <cell r="I870">
            <v>128790.75</v>
          </cell>
        </row>
        <row r="871">
          <cell r="A871" t="str">
            <v>421SG</v>
          </cell>
          <cell r="B871" t="str">
            <v>421</v>
          </cell>
          <cell r="D871">
            <v>-1567017.49</v>
          </cell>
          <cell r="F871" t="str">
            <v>421SG</v>
          </cell>
          <cell r="G871" t="str">
            <v>421</v>
          </cell>
          <cell r="I871">
            <v>-1567017.49</v>
          </cell>
        </row>
        <row r="872">
          <cell r="A872" t="str">
            <v>421SO</v>
          </cell>
          <cell r="B872" t="str">
            <v>421</v>
          </cell>
          <cell r="D872">
            <v>0</v>
          </cell>
          <cell r="F872" t="str">
            <v>421SO</v>
          </cell>
          <cell r="G872" t="str">
            <v>421</v>
          </cell>
          <cell r="I872">
            <v>0</v>
          </cell>
        </row>
        <row r="873">
          <cell r="A873" t="str">
            <v>421UT</v>
          </cell>
          <cell r="B873" t="str">
            <v>421</v>
          </cell>
          <cell r="D873">
            <v>-14499.29</v>
          </cell>
          <cell r="F873" t="str">
            <v>421UT</v>
          </cell>
          <cell r="G873" t="str">
            <v>421</v>
          </cell>
          <cell r="I873">
            <v>-14499.29</v>
          </cell>
        </row>
        <row r="874">
          <cell r="A874" t="str">
            <v>421WYP</v>
          </cell>
          <cell r="B874" t="str">
            <v>421</v>
          </cell>
          <cell r="D874">
            <v>0</v>
          </cell>
          <cell r="F874" t="str">
            <v>421WYP</v>
          </cell>
          <cell r="G874" t="str">
            <v>421</v>
          </cell>
          <cell r="I874">
            <v>0</v>
          </cell>
        </row>
        <row r="875">
          <cell r="A875" t="str">
            <v>500SNPPS</v>
          </cell>
          <cell r="B875" t="str">
            <v>500</v>
          </cell>
          <cell r="D875">
            <v>19953035.094271019</v>
          </cell>
          <cell r="F875" t="str">
            <v>500SNPPS</v>
          </cell>
          <cell r="G875" t="str">
            <v>500</v>
          </cell>
          <cell r="I875">
            <v>19953035.094271019</v>
          </cell>
        </row>
        <row r="876">
          <cell r="A876" t="str">
            <v>500SSGCH</v>
          </cell>
          <cell r="B876" t="str">
            <v>500</v>
          </cell>
          <cell r="D876">
            <v>1477672.5572198934</v>
          </cell>
          <cell r="F876" t="str">
            <v>500SSGCH</v>
          </cell>
          <cell r="G876" t="str">
            <v>500</v>
          </cell>
          <cell r="I876">
            <v>1477672.5572198934</v>
          </cell>
        </row>
        <row r="877">
          <cell r="A877" t="str">
            <v>501SE</v>
          </cell>
          <cell r="B877" t="str">
            <v>501</v>
          </cell>
          <cell r="D877">
            <v>262695433.89428085</v>
          </cell>
          <cell r="F877" t="str">
            <v>501SE</v>
          </cell>
          <cell r="G877" t="str">
            <v>501</v>
          </cell>
          <cell r="I877">
            <v>262695433.89428085</v>
          </cell>
        </row>
        <row r="878">
          <cell r="A878" t="str">
            <v>501SE-C</v>
          </cell>
          <cell r="B878" t="str">
            <v>501</v>
          </cell>
          <cell r="D878">
            <v>171044967</v>
          </cell>
          <cell r="F878" t="str">
            <v>501SE-C</v>
          </cell>
          <cell r="G878" t="str">
            <v>501</v>
          </cell>
          <cell r="I878">
            <v>171044967</v>
          </cell>
        </row>
        <row r="879">
          <cell r="A879" t="str">
            <v>501SSECH</v>
          </cell>
          <cell r="B879" t="str">
            <v>501</v>
          </cell>
          <cell r="D879">
            <v>48608301.82</v>
          </cell>
          <cell r="F879" t="str">
            <v>501SSECH</v>
          </cell>
          <cell r="G879" t="str">
            <v>501</v>
          </cell>
          <cell r="I879">
            <v>48608301.82</v>
          </cell>
        </row>
        <row r="880">
          <cell r="A880" t="str">
            <v>502SNPPS</v>
          </cell>
          <cell r="B880" t="str">
            <v>502</v>
          </cell>
          <cell r="D880">
            <v>33550041.834949538</v>
          </cell>
          <cell r="F880" t="str">
            <v>502SNPPS</v>
          </cell>
          <cell r="G880" t="str">
            <v>502</v>
          </cell>
          <cell r="I880">
            <v>33550041.834949538</v>
          </cell>
        </row>
        <row r="881">
          <cell r="A881" t="str">
            <v>502SSGCH</v>
          </cell>
          <cell r="B881" t="str">
            <v>502</v>
          </cell>
          <cell r="D881">
            <v>2503191.0728868134</v>
          </cell>
          <cell r="F881" t="str">
            <v>502SSGCH</v>
          </cell>
          <cell r="G881" t="str">
            <v>502</v>
          </cell>
          <cell r="I881">
            <v>2503191.0728868134</v>
          </cell>
        </row>
        <row r="882">
          <cell r="A882" t="str">
            <v>503SE</v>
          </cell>
          <cell r="B882" t="str">
            <v>503</v>
          </cell>
          <cell r="D882">
            <v>4352619.8099999996</v>
          </cell>
          <cell r="F882" t="str">
            <v>503SE</v>
          </cell>
          <cell r="G882" t="str">
            <v>503</v>
          </cell>
          <cell r="I882">
            <v>4352619.8099999996</v>
          </cell>
        </row>
        <row r="883">
          <cell r="A883" t="str">
            <v>505SNPPS</v>
          </cell>
          <cell r="B883" t="str">
            <v>505</v>
          </cell>
          <cell r="D883">
            <v>2327306.4205959952</v>
          </cell>
          <cell r="F883" t="str">
            <v>505SNPPS</v>
          </cell>
          <cell r="G883" t="str">
            <v>505</v>
          </cell>
          <cell r="I883">
            <v>2327306.4205959952</v>
          </cell>
        </row>
        <row r="884">
          <cell r="A884" t="str">
            <v>505SSGCH</v>
          </cell>
          <cell r="B884" t="str">
            <v>505</v>
          </cell>
          <cell r="D884">
            <v>1200333.2544359756</v>
          </cell>
          <cell r="F884" t="str">
            <v>505SSGCH</v>
          </cell>
          <cell r="G884" t="str">
            <v>505</v>
          </cell>
          <cell r="I884">
            <v>1200333.2544359756</v>
          </cell>
        </row>
        <row r="885">
          <cell r="A885" t="str">
            <v>506SNPPS</v>
          </cell>
          <cell r="B885" t="str">
            <v>506</v>
          </cell>
          <cell r="D885">
            <v>31187578.843909536</v>
          </cell>
          <cell r="F885" t="str">
            <v>506SNPPS</v>
          </cell>
          <cell r="G885" t="str">
            <v>506</v>
          </cell>
          <cell r="I885">
            <v>31187578.843909536</v>
          </cell>
        </row>
        <row r="886">
          <cell r="A886" t="str">
            <v>506SSGCH</v>
          </cell>
          <cell r="B886" t="str">
            <v>506</v>
          </cell>
          <cell r="D886">
            <v>1579531.4417435215</v>
          </cell>
          <cell r="F886" t="str">
            <v>506SSGCH</v>
          </cell>
          <cell r="G886" t="str">
            <v>506</v>
          </cell>
          <cell r="I886">
            <v>1579531.4417435215</v>
          </cell>
        </row>
        <row r="887">
          <cell r="A887" t="str">
            <v>507SNPPS</v>
          </cell>
          <cell r="B887" t="str">
            <v>507</v>
          </cell>
          <cell r="D887">
            <v>1172389.8720588796</v>
          </cell>
          <cell r="F887" t="str">
            <v>507SNPPS</v>
          </cell>
          <cell r="G887" t="str">
            <v>507</v>
          </cell>
          <cell r="I887">
            <v>1172389.8720588796</v>
          </cell>
        </row>
        <row r="888">
          <cell r="A888" t="str">
            <v>507SSGCH</v>
          </cell>
          <cell r="B888" t="str">
            <v>507</v>
          </cell>
          <cell r="D888">
            <v>27729.841760670733</v>
          </cell>
          <cell r="F888" t="str">
            <v>507SSGCH</v>
          </cell>
          <cell r="G888" t="str">
            <v>507</v>
          </cell>
          <cell r="I888">
            <v>27729.841760670733</v>
          </cell>
        </row>
        <row r="889">
          <cell r="A889" t="str">
            <v>510SNPPS</v>
          </cell>
          <cell r="B889" t="str">
            <v>510</v>
          </cell>
          <cell r="D889">
            <v>5561594.9206428714</v>
          </cell>
          <cell r="F889" t="str">
            <v>510SNPPS</v>
          </cell>
          <cell r="G889" t="str">
            <v>510</v>
          </cell>
          <cell r="I889">
            <v>5561594.9206428714</v>
          </cell>
        </row>
        <row r="890">
          <cell r="A890" t="str">
            <v>510SSGCH</v>
          </cell>
          <cell r="B890" t="str">
            <v>510</v>
          </cell>
          <cell r="D890">
            <v>2609149.9680178887</v>
          </cell>
          <cell r="F890" t="str">
            <v>510SSGCH</v>
          </cell>
          <cell r="G890" t="str">
            <v>510</v>
          </cell>
          <cell r="I890">
            <v>2609149.9680178887</v>
          </cell>
        </row>
        <row r="891">
          <cell r="A891" t="str">
            <v>511SNPPS</v>
          </cell>
          <cell r="B891" t="str">
            <v>511</v>
          </cell>
          <cell r="D891">
            <v>18307253.932096332</v>
          </cell>
          <cell r="F891" t="str">
            <v>511SNPPS</v>
          </cell>
          <cell r="G891" t="str">
            <v>511</v>
          </cell>
          <cell r="I891">
            <v>18307253.932096332</v>
          </cell>
        </row>
        <row r="892">
          <cell r="A892" t="str">
            <v>511SSGCH</v>
          </cell>
          <cell r="B892" t="str">
            <v>511</v>
          </cell>
          <cell r="D892">
            <v>869387.76607039827</v>
          </cell>
          <cell r="F892" t="str">
            <v>511SSGCH</v>
          </cell>
          <cell r="G892" t="str">
            <v>511</v>
          </cell>
          <cell r="I892">
            <v>869387.76607039827</v>
          </cell>
        </row>
        <row r="893">
          <cell r="A893" t="str">
            <v>512SNPPS</v>
          </cell>
          <cell r="B893" t="str">
            <v>512</v>
          </cell>
          <cell r="D893">
            <v>79376175.545696512</v>
          </cell>
          <cell r="F893" t="str">
            <v>512SNPPS</v>
          </cell>
          <cell r="G893" t="str">
            <v>512</v>
          </cell>
          <cell r="I893">
            <v>79376175.545696512</v>
          </cell>
        </row>
        <row r="894">
          <cell r="A894" t="str">
            <v>512SSGCH</v>
          </cell>
          <cell r="B894" t="str">
            <v>512</v>
          </cell>
          <cell r="D894">
            <v>6277786.8734275838</v>
          </cell>
          <cell r="F894" t="str">
            <v>512SSGCH</v>
          </cell>
          <cell r="G894" t="str">
            <v>512</v>
          </cell>
          <cell r="I894">
            <v>6277786.8734275838</v>
          </cell>
        </row>
        <row r="895">
          <cell r="A895" t="str">
            <v>513SNPPS</v>
          </cell>
          <cell r="B895" t="str">
            <v>513</v>
          </cell>
          <cell r="D895">
            <v>28489436.114670005</v>
          </cell>
          <cell r="F895" t="str">
            <v>513SNPPS</v>
          </cell>
          <cell r="G895" t="str">
            <v>513</v>
          </cell>
          <cell r="I895">
            <v>28489436.114670005</v>
          </cell>
        </row>
        <row r="896">
          <cell r="A896" t="str">
            <v>513SSGCH</v>
          </cell>
          <cell r="B896" t="str">
            <v>513</v>
          </cell>
          <cell r="D896">
            <v>2533934.0634016162</v>
          </cell>
          <cell r="F896" t="str">
            <v>513SSGCH</v>
          </cell>
          <cell r="G896" t="str">
            <v>513</v>
          </cell>
          <cell r="I896">
            <v>2533934.0634016162</v>
          </cell>
        </row>
        <row r="897">
          <cell r="A897" t="str">
            <v>514SNPPS</v>
          </cell>
          <cell r="B897" t="str">
            <v>514</v>
          </cell>
          <cell r="D897">
            <v>25447113.307696175</v>
          </cell>
          <cell r="F897" t="str">
            <v>514SNPPS</v>
          </cell>
          <cell r="G897" t="str">
            <v>514</v>
          </cell>
          <cell r="I897">
            <v>25447113.307696175</v>
          </cell>
        </row>
        <row r="898">
          <cell r="A898" t="str">
            <v>514SSGCH</v>
          </cell>
          <cell r="B898" t="str">
            <v>514</v>
          </cell>
          <cell r="D898">
            <v>-2588705.7424176182</v>
          </cell>
          <cell r="F898" t="str">
            <v>514SSGCH</v>
          </cell>
          <cell r="G898" t="str">
            <v>514</v>
          </cell>
          <cell r="I898">
            <v>-2588705.7424176182</v>
          </cell>
        </row>
        <row r="899">
          <cell r="A899" t="str">
            <v>535SNPPH-P</v>
          </cell>
          <cell r="B899" t="str">
            <v>535</v>
          </cell>
          <cell r="D899">
            <v>3029357.6895779907</v>
          </cell>
          <cell r="F899" t="str">
            <v>535SNPPH-P</v>
          </cell>
          <cell r="G899" t="str">
            <v>535</v>
          </cell>
          <cell r="I899">
            <v>3029357.6895779907</v>
          </cell>
        </row>
        <row r="900">
          <cell r="A900" t="str">
            <v>535SNPPH-U</v>
          </cell>
          <cell r="B900" t="str">
            <v>535</v>
          </cell>
          <cell r="D900">
            <v>1360352.1764540139</v>
          </cell>
          <cell r="F900" t="str">
            <v>535SNPPH-U</v>
          </cell>
          <cell r="G900" t="str">
            <v>535</v>
          </cell>
          <cell r="I900">
            <v>1360352.1764540139</v>
          </cell>
        </row>
        <row r="901">
          <cell r="A901" t="str">
            <v>536SNPPH-P</v>
          </cell>
          <cell r="B901" t="str">
            <v>536</v>
          </cell>
          <cell r="D901">
            <v>53604.660859812866</v>
          </cell>
          <cell r="F901" t="str">
            <v>536SNPPH-P</v>
          </cell>
          <cell r="G901" t="str">
            <v>536</v>
          </cell>
          <cell r="I901">
            <v>53604.660859812866</v>
          </cell>
        </row>
        <row r="902">
          <cell r="A902" t="str">
            <v>536SNPPH-U</v>
          </cell>
          <cell r="B902" t="str">
            <v>536</v>
          </cell>
          <cell r="D902">
            <v>71566.860075516699</v>
          </cell>
          <cell r="F902" t="str">
            <v>536SNPPH-U</v>
          </cell>
          <cell r="G902" t="str">
            <v>536</v>
          </cell>
          <cell r="I902">
            <v>71566.860075516699</v>
          </cell>
        </row>
        <row r="903">
          <cell r="A903" t="str">
            <v>537SNPPH-P</v>
          </cell>
          <cell r="B903" t="str">
            <v>537</v>
          </cell>
          <cell r="D903">
            <v>3890702.6966905948</v>
          </cell>
          <cell r="F903" t="str">
            <v>537SNPPH-P</v>
          </cell>
          <cell r="G903" t="str">
            <v>537</v>
          </cell>
          <cell r="I903">
            <v>3890702.6966905948</v>
          </cell>
        </row>
        <row r="904">
          <cell r="A904" t="str">
            <v>537SNPPH-U</v>
          </cell>
          <cell r="B904" t="str">
            <v>537</v>
          </cell>
          <cell r="D904">
            <v>507285.67671111668</v>
          </cell>
          <cell r="F904" t="str">
            <v>537SNPPH-U</v>
          </cell>
          <cell r="G904" t="str">
            <v>537</v>
          </cell>
          <cell r="I904">
            <v>507285.67671111668</v>
          </cell>
        </row>
        <row r="905">
          <cell r="A905" t="str">
            <v>538SNPPH-P</v>
          </cell>
          <cell r="B905" t="str">
            <v>538</v>
          </cell>
          <cell r="D905">
            <v>597.15651361825212</v>
          </cell>
          <cell r="F905" t="str">
            <v>538SNPPH-P</v>
          </cell>
          <cell r="G905" t="str">
            <v>538</v>
          </cell>
          <cell r="I905">
            <v>597.15651361825212</v>
          </cell>
        </row>
        <row r="906">
          <cell r="A906" t="str">
            <v>538SNPPH-U</v>
          </cell>
          <cell r="B906" t="str">
            <v>538</v>
          </cell>
          <cell r="D906">
            <v>0</v>
          </cell>
          <cell r="F906" t="str">
            <v>538SNPPH-U</v>
          </cell>
          <cell r="G906" t="str">
            <v>538</v>
          </cell>
          <cell r="I906">
            <v>0</v>
          </cell>
        </row>
        <row r="907">
          <cell r="A907" t="str">
            <v>539SNPPH-P</v>
          </cell>
          <cell r="B907" t="str">
            <v>539</v>
          </cell>
          <cell r="D907">
            <v>11163042.004088722</v>
          </cell>
          <cell r="F907" t="str">
            <v>539SNPPH-P</v>
          </cell>
          <cell r="G907" t="str">
            <v>539</v>
          </cell>
          <cell r="I907">
            <v>11163042.004088722</v>
          </cell>
        </row>
        <row r="908">
          <cell r="A908" t="str">
            <v>539SNPPH-U</v>
          </cell>
          <cell r="B908" t="str">
            <v>539</v>
          </cell>
          <cell r="D908">
            <v>7411527.5120925885</v>
          </cell>
          <cell r="F908" t="str">
            <v>539SNPPH-U</v>
          </cell>
          <cell r="G908" t="str">
            <v>539</v>
          </cell>
          <cell r="I908">
            <v>7411527.5120925885</v>
          </cell>
        </row>
        <row r="909">
          <cell r="A909" t="str">
            <v>540SNPPH-P</v>
          </cell>
          <cell r="B909" t="str">
            <v>540</v>
          </cell>
          <cell r="D909">
            <v>113323.04286753574</v>
          </cell>
          <cell r="F909" t="str">
            <v>540SNPPH-P</v>
          </cell>
          <cell r="G909" t="str">
            <v>540</v>
          </cell>
          <cell r="I909">
            <v>113323.04286753574</v>
          </cell>
        </row>
        <row r="910">
          <cell r="A910" t="str">
            <v>540SNPPH-U</v>
          </cell>
          <cell r="B910" t="str">
            <v>540</v>
          </cell>
          <cell r="D910">
            <v>26250.9396263911</v>
          </cell>
          <cell r="F910" t="str">
            <v>540SNPPH-U</v>
          </cell>
          <cell r="G910" t="str">
            <v>540</v>
          </cell>
          <cell r="I910">
            <v>26250.9396263911</v>
          </cell>
        </row>
        <row r="911">
          <cell r="A911" t="str">
            <v>542SNPPH-P</v>
          </cell>
          <cell r="B911" t="str">
            <v>542</v>
          </cell>
          <cell r="D911">
            <v>977232.67334266345</v>
          </cell>
          <cell r="F911" t="str">
            <v>542SNPPH-P</v>
          </cell>
          <cell r="G911" t="str">
            <v>542</v>
          </cell>
          <cell r="I911">
            <v>977232.67334266345</v>
          </cell>
        </row>
        <row r="912">
          <cell r="A912" t="str">
            <v>542SNPPH-U</v>
          </cell>
          <cell r="B912" t="str">
            <v>542</v>
          </cell>
          <cell r="D912">
            <v>134456.22006506909</v>
          </cell>
          <cell r="F912" t="str">
            <v>542SNPPH-U</v>
          </cell>
          <cell r="G912" t="str">
            <v>542</v>
          </cell>
          <cell r="I912">
            <v>134456.22006506909</v>
          </cell>
        </row>
        <row r="913">
          <cell r="A913" t="str">
            <v>543SNPPH-P</v>
          </cell>
          <cell r="B913" t="str">
            <v>543</v>
          </cell>
          <cell r="D913">
            <v>1390124.981050367</v>
          </cell>
          <cell r="F913" t="str">
            <v>543SNPPH-P</v>
          </cell>
          <cell r="G913" t="str">
            <v>543</v>
          </cell>
          <cell r="I913">
            <v>1390124.981050367</v>
          </cell>
        </row>
        <row r="914">
          <cell r="A914" t="str">
            <v>543SNPPH-U</v>
          </cell>
          <cell r="B914" t="str">
            <v>543</v>
          </cell>
          <cell r="D914">
            <v>753681.73722513742</v>
          </cell>
          <cell r="F914" t="str">
            <v>543SNPPH-U</v>
          </cell>
          <cell r="G914" t="str">
            <v>543</v>
          </cell>
          <cell r="I914">
            <v>753681.73722513742</v>
          </cell>
        </row>
        <row r="915">
          <cell r="A915" t="str">
            <v>544SNPPH-P</v>
          </cell>
          <cell r="B915" t="str">
            <v>544</v>
          </cell>
          <cell r="D915">
            <v>1464214.6913041568</v>
          </cell>
          <cell r="F915" t="str">
            <v>544SNPPH-P</v>
          </cell>
          <cell r="G915" t="str">
            <v>544</v>
          </cell>
          <cell r="I915">
            <v>1464214.6913041568</v>
          </cell>
        </row>
        <row r="916">
          <cell r="A916" t="str">
            <v>544SNPPH-U</v>
          </cell>
          <cell r="B916" t="str">
            <v>544</v>
          </cell>
          <cell r="D916">
            <v>820806.69101361383</v>
          </cell>
          <cell r="F916" t="str">
            <v>544SNPPH-U</v>
          </cell>
          <cell r="G916" t="str">
            <v>544</v>
          </cell>
          <cell r="I916">
            <v>820806.69101361383</v>
          </cell>
        </row>
        <row r="917">
          <cell r="A917" t="str">
            <v>545SNPPH-P</v>
          </cell>
          <cell r="B917" t="str">
            <v>545</v>
          </cell>
          <cell r="D917">
            <v>3174874.3744490375</v>
          </cell>
          <cell r="F917" t="str">
            <v>545SNPPH-P</v>
          </cell>
          <cell r="G917" t="str">
            <v>545</v>
          </cell>
          <cell r="I917">
            <v>3174874.3744490375</v>
          </cell>
        </row>
        <row r="918">
          <cell r="A918" t="str">
            <v>545SNPPH-U</v>
          </cell>
          <cell r="B918" t="str">
            <v>545</v>
          </cell>
          <cell r="D918">
            <v>813665.3896782446</v>
          </cell>
          <cell r="F918" t="str">
            <v>545SNPPH-U</v>
          </cell>
          <cell r="G918" t="str">
            <v>545</v>
          </cell>
          <cell r="I918">
            <v>813665.3896782446</v>
          </cell>
        </row>
        <row r="919">
          <cell r="A919" t="str">
            <v>546SNPPO</v>
          </cell>
          <cell r="B919" t="str">
            <v>546</v>
          </cell>
          <cell r="D919">
            <v>14636.25312519872</v>
          </cell>
          <cell r="F919" t="str">
            <v>546SNPPO</v>
          </cell>
          <cell r="G919" t="str">
            <v>546</v>
          </cell>
          <cell r="I919">
            <v>14636.25312519872</v>
          </cell>
        </row>
        <row r="920">
          <cell r="A920" t="str">
            <v>547SE</v>
          </cell>
          <cell r="B920" t="str">
            <v>547</v>
          </cell>
          <cell r="D920">
            <v>136588696.75</v>
          </cell>
          <cell r="F920" t="str">
            <v>547SE</v>
          </cell>
          <cell r="G920" t="str">
            <v>547</v>
          </cell>
          <cell r="I920">
            <v>136588696.75</v>
          </cell>
        </row>
        <row r="921">
          <cell r="A921" t="str">
            <v>547SSECT</v>
          </cell>
          <cell r="B921" t="str">
            <v>547</v>
          </cell>
          <cell r="D921">
            <v>20116638.52</v>
          </cell>
          <cell r="F921" t="str">
            <v>547SSECT</v>
          </cell>
          <cell r="G921" t="str">
            <v>547</v>
          </cell>
          <cell r="I921">
            <v>20116638.52</v>
          </cell>
        </row>
        <row r="922">
          <cell r="A922" t="str">
            <v>548SNPPO</v>
          </cell>
          <cell r="B922" t="str">
            <v>548</v>
          </cell>
          <cell r="D922">
            <v>7301943.8464916609</v>
          </cell>
          <cell r="F922" t="str">
            <v>548SNPPO</v>
          </cell>
          <cell r="G922" t="str">
            <v>548</v>
          </cell>
          <cell r="I922">
            <v>7301943.8464916609</v>
          </cell>
        </row>
        <row r="923">
          <cell r="A923" t="str">
            <v>548SSGCT</v>
          </cell>
          <cell r="B923" t="str">
            <v>548</v>
          </cell>
          <cell r="D923">
            <v>3022595.0069391732</v>
          </cell>
          <cell r="F923" t="str">
            <v>548SSGCT</v>
          </cell>
          <cell r="G923" t="str">
            <v>548</v>
          </cell>
          <cell r="I923">
            <v>3022595.0069391732</v>
          </cell>
        </row>
        <row r="924">
          <cell r="A924" t="str">
            <v>549SNPPO</v>
          </cell>
          <cell r="B924" t="str">
            <v>549</v>
          </cell>
          <cell r="D924">
            <v>1557368.540210553</v>
          </cell>
          <cell r="F924" t="str">
            <v>549SNPPO</v>
          </cell>
          <cell r="G924" t="str">
            <v>549</v>
          </cell>
          <cell r="I924">
            <v>1557368.540210553</v>
          </cell>
        </row>
        <row r="925">
          <cell r="A925" t="str">
            <v>549SSGCT</v>
          </cell>
          <cell r="B925" t="str">
            <v>549</v>
          </cell>
          <cell r="D925">
            <v>917.24412678682404</v>
          </cell>
          <cell r="F925" t="str">
            <v>549SSGCT</v>
          </cell>
          <cell r="G925" t="str">
            <v>549</v>
          </cell>
          <cell r="I925">
            <v>917.24412678682404</v>
          </cell>
        </row>
        <row r="926">
          <cell r="A926" t="str">
            <v>550SNPPO</v>
          </cell>
          <cell r="B926" t="str">
            <v>550</v>
          </cell>
          <cell r="D926">
            <v>372694.38000400312</v>
          </cell>
          <cell r="F926" t="str">
            <v>550SNPPO</v>
          </cell>
          <cell r="G926" t="str">
            <v>550</v>
          </cell>
          <cell r="I926">
            <v>372694.38000400312</v>
          </cell>
        </row>
        <row r="927">
          <cell r="A927" t="str">
            <v>550SSGCT</v>
          </cell>
          <cell r="B927" t="str">
            <v>550</v>
          </cell>
          <cell r="D927">
            <v>17701764.901421133</v>
          </cell>
          <cell r="F927" t="str">
            <v>550SSGCT</v>
          </cell>
          <cell r="G927" t="str">
            <v>550</v>
          </cell>
          <cell r="I927">
            <v>17701764.901421133</v>
          </cell>
        </row>
        <row r="928">
          <cell r="A928" t="str">
            <v>552SNPPO</v>
          </cell>
          <cell r="B928" t="str">
            <v>552</v>
          </cell>
          <cell r="D928">
            <v>3900.3731709935882</v>
          </cell>
          <cell r="F928" t="str">
            <v>552SNPPO</v>
          </cell>
          <cell r="G928" t="str">
            <v>552</v>
          </cell>
          <cell r="I928">
            <v>3900.3731709935882</v>
          </cell>
        </row>
        <row r="929">
          <cell r="A929" t="str">
            <v>552SSGCT</v>
          </cell>
          <cell r="B929" t="str">
            <v>552</v>
          </cell>
          <cell r="D929">
            <v>145627.5068504207</v>
          </cell>
          <cell r="F929" t="str">
            <v>552SSGCT</v>
          </cell>
          <cell r="G929" t="str">
            <v>552</v>
          </cell>
          <cell r="I929">
            <v>145627.5068504207</v>
          </cell>
        </row>
        <row r="930">
          <cell r="A930" t="str">
            <v>553SNPPO</v>
          </cell>
          <cell r="B930" t="str">
            <v>553</v>
          </cell>
          <cell r="D930">
            <v>4150.2525313874439</v>
          </cell>
          <cell r="F930" t="str">
            <v>553SNPPO</v>
          </cell>
          <cell r="G930" t="str">
            <v>553</v>
          </cell>
          <cell r="I930">
            <v>4150.2525313874439</v>
          </cell>
        </row>
        <row r="931">
          <cell r="A931" t="str">
            <v>553SSGCT</v>
          </cell>
          <cell r="B931" t="str">
            <v>553</v>
          </cell>
          <cell r="D931">
            <v>955088.92235582159</v>
          </cell>
          <cell r="F931" t="str">
            <v>553SSGCT</v>
          </cell>
          <cell r="G931" t="str">
            <v>553</v>
          </cell>
          <cell r="I931">
            <v>955088.92235582159</v>
          </cell>
        </row>
        <row r="932">
          <cell r="A932" t="str">
            <v>554SNPPO</v>
          </cell>
          <cell r="B932" t="str">
            <v>554</v>
          </cell>
          <cell r="D932">
            <v>-871803.00672114699</v>
          </cell>
          <cell r="F932" t="str">
            <v>554SNPPO</v>
          </cell>
          <cell r="G932" t="str">
            <v>554</v>
          </cell>
          <cell r="I932">
            <v>-871803.00672114699</v>
          </cell>
        </row>
        <row r="933">
          <cell r="A933" t="str">
            <v>554SSGCT</v>
          </cell>
          <cell r="B933" t="str">
            <v>554</v>
          </cell>
          <cell r="D933">
            <v>207774.87194705795</v>
          </cell>
          <cell r="F933" t="str">
            <v>554SSGCT</v>
          </cell>
          <cell r="G933" t="str">
            <v>554</v>
          </cell>
          <cell r="I933">
            <v>207774.87194705795</v>
          </cell>
        </row>
        <row r="934">
          <cell r="A934" t="str">
            <v>555IDU</v>
          </cell>
          <cell r="B934" t="str">
            <v>555</v>
          </cell>
          <cell r="D934">
            <v>-1.9999995827674866E-2</v>
          </cell>
          <cell r="F934" t="str">
            <v>555IDU</v>
          </cell>
          <cell r="G934" t="str">
            <v>555</v>
          </cell>
          <cell r="I934">
            <v>-1.9999995827674866E-2</v>
          </cell>
        </row>
        <row r="935">
          <cell r="A935" t="str">
            <v>555OR</v>
          </cell>
          <cell r="B935" t="str">
            <v>555</v>
          </cell>
          <cell r="D935">
            <v>0.37999998778104782</v>
          </cell>
          <cell r="F935" t="str">
            <v>555OR</v>
          </cell>
          <cell r="G935" t="str">
            <v>555</v>
          </cell>
          <cell r="I935">
            <v>0.37999998778104782</v>
          </cell>
        </row>
        <row r="936">
          <cell r="A936" t="str">
            <v>555SE</v>
          </cell>
          <cell r="B936" t="str">
            <v>555</v>
          </cell>
          <cell r="D936">
            <v>115187424.41</v>
          </cell>
          <cell r="F936" t="str">
            <v>555SE</v>
          </cell>
          <cell r="G936" t="str">
            <v>555</v>
          </cell>
          <cell r="I936">
            <v>115187424.41</v>
          </cell>
        </row>
        <row r="937">
          <cell r="A937" t="str">
            <v>555SG</v>
          </cell>
          <cell r="B937" t="str">
            <v>555</v>
          </cell>
          <cell r="D937">
            <v>1014197686.9499999</v>
          </cell>
          <cell r="F937" t="str">
            <v>555SG</v>
          </cell>
          <cell r="G937" t="str">
            <v>555</v>
          </cell>
          <cell r="I937">
            <v>1014197686.9499999</v>
          </cell>
        </row>
        <row r="938">
          <cell r="A938" t="str">
            <v>555WA</v>
          </cell>
          <cell r="B938" t="str">
            <v>555</v>
          </cell>
          <cell r="D938">
            <v>-0.35999999940395355</v>
          </cell>
          <cell r="F938" t="str">
            <v>555WA</v>
          </cell>
          <cell r="G938" t="str">
            <v>555</v>
          </cell>
          <cell r="I938">
            <v>-0.35999999940395355</v>
          </cell>
        </row>
        <row r="939">
          <cell r="A939" t="str">
            <v>555SSGC</v>
          </cell>
          <cell r="B939" t="str">
            <v>555</v>
          </cell>
          <cell r="D939">
            <v>37406020</v>
          </cell>
          <cell r="F939" t="str">
            <v>555SSGC</v>
          </cell>
          <cell r="G939" t="str">
            <v>555</v>
          </cell>
          <cell r="I939">
            <v>37406020</v>
          </cell>
        </row>
        <row r="940">
          <cell r="A940" t="str">
            <v>556SG</v>
          </cell>
          <cell r="B940" t="str">
            <v>556</v>
          </cell>
          <cell r="D940">
            <v>1594846.6893924635</v>
          </cell>
          <cell r="F940" t="str">
            <v>556SG</v>
          </cell>
          <cell r="G940" t="str">
            <v>556</v>
          </cell>
          <cell r="I940">
            <v>1594846.6893924635</v>
          </cell>
        </row>
        <row r="941">
          <cell r="A941" t="str">
            <v>557SG</v>
          </cell>
          <cell r="B941" t="str">
            <v>557</v>
          </cell>
          <cell r="D941">
            <v>45496191.575765222</v>
          </cell>
          <cell r="F941" t="str">
            <v>557SG</v>
          </cell>
          <cell r="G941" t="str">
            <v>557</v>
          </cell>
          <cell r="I941">
            <v>45496191.575765222</v>
          </cell>
        </row>
        <row r="942">
          <cell r="A942" t="str">
            <v>557SSGCT</v>
          </cell>
          <cell r="B942" t="str">
            <v>557</v>
          </cell>
          <cell r="D942">
            <v>448534.52217837167</v>
          </cell>
          <cell r="F942" t="str">
            <v>557SSGCT</v>
          </cell>
          <cell r="G942" t="str">
            <v>557</v>
          </cell>
          <cell r="I942">
            <v>448534.52217837167</v>
          </cell>
        </row>
        <row r="943">
          <cell r="A943" t="str">
            <v>560SNPT</v>
          </cell>
          <cell r="B943" t="str">
            <v>560</v>
          </cell>
          <cell r="D943">
            <v>4388408.9092850881</v>
          </cell>
          <cell r="F943" t="str">
            <v>560SNPT</v>
          </cell>
          <cell r="G943" t="str">
            <v>560</v>
          </cell>
          <cell r="I943">
            <v>4388408.9092850881</v>
          </cell>
        </row>
        <row r="944">
          <cell r="A944" t="str">
            <v>561SNPT</v>
          </cell>
          <cell r="B944" t="str">
            <v>561</v>
          </cell>
          <cell r="D944">
            <v>5975235.8388717137</v>
          </cell>
          <cell r="F944" t="str">
            <v>561SNPT</v>
          </cell>
          <cell r="G944" t="str">
            <v>561</v>
          </cell>
          <cell r="I944">
            <v>5975235.8388717137</v>
          </cell>
        </row>
        <row r="945">
          <cell r="A945" t="str">
            <v>562SNPT</v>
          </cell>
          <cell r="B945" t="str">
            <v>562</v>
          </cell>
          <cell r="D945">
            <v>770529.78181156516</v>
          </cell>
          <cell r="F945" t="str">
            <v>562SNPT</v>
          </cell>
          <cell r="G945" t="str">
            <v>562</v>
          </cell>
          <cell r="I945">
            <v>770529.78181156516</v>
          </cell>
        </row>
        <row r="946">
          <cell r="A946" t="str">
            <v>563SNPT</v>
          </cell>
          <cell r="B946" t="str">
            <v>563</v>
          </cell>
          <cell r="D946">
            <v>2279443.2663829098</v>
          </cell>
          <cell r="F946" t="str">
            <v>563SNPT</v>
          </cell>
          <cell r="G946" t="str">
            <v>563</v>
          </cell>
          <cell r="I946">
            <v>2279443.2663829098</v>
          </cell>
        </row>
        <row r="947">
          <cell r="A947" t="str">
            <v>565SE</v>
          </cell>
          <cell r="B947" t="str">
            <v>565</v>
          </cell>
          <cell r="D947">
            <v>294050.71999999997</v>
          </cell>
          <cell r="F947" t="str">
            <v>565SE</v>
          </cell>
          <cell r="G947" t="str">
            <v>565</v>
          </cell>
          <cell r="I947">
            <v>294050.71999999997</v>
          </cell>
        </row>
        <row r="948">
          <cell r="A948" t="str">
            <v>565SG</v>
          </cell>
          <cell r="B948" t="str">
            <v>565</v>
          </cell>
          <cell r="D948">
            <v>81833398.090000004</v>
          </cell>
          <cell r="F948" t="str">
            <v>565SG</v>
          </cell>
          <cell r="G948" t="str">
            <v>565</v>
          </cell>
          <cell r="I948">
            <v>81833398.090000004</v>
          </cell>
        </row>
        <row r="949">
          <cell r="A949" t="str">
            <v>566SNPT</v>
          </cell>
          <cell r="B949" t="str">
            <v>566</v>
          </cell>
          <cell r="D949">
            <v>-1057.9481801501825</v>
          </cell>
          <cell r="F949" t="str">
            <v>566SNPT</v>
          </cell>
          <cell r="G949" t="str">
            <v>566</v>
          </cell>
          <cell r="I949">
            <v>-1057.9481801501825</v>
          </cell>
        </row>
        <row r="950">
          <cell r="A950" t="str">
            <v>567SNPT</v>
          </cell>
          <cell r="B950" t="str">
            <v>567</v>
          </cell>
          <cell r="D950">
            <v>498013.78100954555</v>
          </cell>
          <cell r="F950" t="str">
            <v>567SNPT</v>
          </cell>
          <cell r="G950" t="str">
            <v>567</v>
          </cell>
          <cell r="I950">
            <v>498013.78100954555</v>
          </cell>
        </row>
        <row r="951">
          <cell r="A951" t="str">
            <v>568SNPT</v>
          </cell>
          <cell r="B951" t="str">
            <v>568</v>
          </cell>
          <cell r="D951">
            <v>5002.0520540540556</v>
          </cell>
          <cell r="F951" t="str">
            <v>568SNPT</v>
          </cell>
          <cell r="G951" t="str">
            <v>568</v>
          </cell>
          <cell r="I951">
            <v>5002.0520540540556</v>
          </cell>
        </row>
        <row r="952">
          <cell r="A952" t="str">
            <v>569SNPT</v>
          </cell>
          <cell r="B952" t="str">
            <v>569</v>
          </cell>
          <cell r="D952">
            <v>517.56589768339779</v>
          </cell>
          <cell r="F952" t="str">
            <v>569SNPT</v>
          </cell>
          <cell r="G952" t="str">
            <v>569</v>
          </cell>
          <cell r="I952">
            <v>517.56589768339779</v>
          </cell>
        </row>
        <row r="953">
          <cell r="A953" t="str">
            <v>570SNPT</v>
          </cell>
          <cell r="B953" t="str">
            <v>570</v>
          </cell>
          <cell r="D953">
            <v>7637193.2298898194</v>
          </cell>
          <cell r="F953" t="str">
            <v>570SNPT</v>
          </cell>
          <cell r="G953" t="str">
            <v>570</v>
          </cell>
          <cell r="I953">
            <v>7637193.2298898194</v>
          </cell>
        </row>
        <row r="954">
          <cell r="A954" t="str">
            <v>571SNPT</v>
          </cell>
          <cell r="B954" t="str">
            <v>571</v>
          </cell>
          <cell r="D954">
            <v>7493719.0459565055</v>
          </cell>
          <cell r="F954" t="str">
            <v>571SNPT</v>
          </cell>
          <cell r="G954" t="str">
            <v>571</v>
          </cell>
          <cell r="I954">
            <v>7493719.0459565055</v>
          </cell>
        </row>
        <row r="955">
          <cell r="A955" t="str">
            <v>572SNPT</v>
          </cell>
          <cell r="B955" t="str">
            <v>572</v>
          </cell>
          <cell r="D955">
            <v>21516.503181403183</v>
          </cell>
          <cell r="F955" t="str">
            <v>572SNPT</v>
          </cell>
          <cell r="G955" t="str">
            <v>572</v>
          </cell>
          <cell r="I955">
            <v>21516.503181403183</v>
          </cell>
        </row>
        <row r="956">
          <cell r="A956" t="str">
            <v>573SNPT</v>
          </cell>
          <cell r="B956" t="str">
            <v>573</v>
          </cell>
          <cell r="D956">
            <v>522712.08526568353</v>
          </cell>
          <cell r="F956" t="str">
            <v>573SNPT</v>
          </cell>
          <cell r="G956" t="str">
            <v>573</v>
          </cell>
          <cell r="I956">
            <v>522712.08526568353</v>
          </cell>
        </row>
        <row r="957">
          <cell r="A957" t="str">
            <v>580CA</v>
          </cell>
          <cell r="B957" t="str">
            <v>580</v>
          </cell>
          <cell r="D957">
            <v>29949.692321917806</v>
          </cell>
          <cell r="F957" t="str">
            <v>580CA</v>
          </cell>
          <cell r="G957" t="str">
            <v>580</v>
          </cell>
          <cell r="I957">
            <v>29949.692321917806</v>
          </cell>
        </row>
        <row r="958">
          <cell r="A958" t="str">
            <v>580IDU</v>
          </cell>
          <cell r="B958" t="str">
            <v>580</v>
          </cell>
          <cell r="D958">
            <v>-24492.389732876713</v>
          </cell>
          <cell r="F958" t="str">
            <v>580IDU</v>
          </cell>
          <cell r="G958" t="str">
            <v>580</v>
          </cell>
          <cell r="I958">
            <v>-24492.389732876713</v>
          </cell>
        </row>
        <row r="959">
          <cell r="A959" t="str">
            <v>580OR</v>
          </cell>
          <cell r="B959" t="str">
            <v>580</v>
          </cell>
          <cell r="D959">
            <v>-11790.253185367459</v>
          </cell>
          <cell r="F959" t="str">
            <v>580OR</v>
          </cell>
          <cell r="G959" t="str">
            <v>580</v>
          </cell>
          <cell r="I959">
            <v>-11790.253185367459</v>
          </cell>
        </row>
        <row r="960">
          <cell r="A960" t="str">
            <v>580SNPD</v>
          </cell>
          <cell r="B960" t="str">
            <v>580</v>
          </cell>
          <cell r="D960">
            <v>26449247.265437204</v>
          </cell>
          <cell r="F960" t="str">
            <v>580SNPD</v>
          </cell>
          <cell r="G960" t="str">
            <v>580</v>
          </cell>
          <cell r="I960">
            <v>26449247.265437204</v>
          </cell>
        </row>
        <row r="961">
          <cell r="A961" t="str">
            <v>580UT</v>
          </cell>
          <cell r="B961" t="str">
            <v>580</v>
          </cell>
          <cell r="D961">
            <v>-1485126.4305614266</v>
          </cell>
          <cell r="F961" t="str">
            <v>580UT</v>
          </cell>
          <cell r="G961" t="str">
            <v>580</v>
          </cell>
          <cell r="I961">
            <v>-1485126.4305614266</v>
          </cell>
        </row>
        <row r="962">
          <cell r="A962" t="str">
            <v>580WA</v>
          </cell>
          <cell r="B962" t="str">
            <v>580</v>
          </cell>
          <cell r="D962">
            <v>-134056.20431115461</v>
          </cell>
          <cell r="F962" t="str">
            <v>580WA</v>
          </cell>
          <cell r="G962" t="str">
            <v>580</v>
          </cell>
          <cell r="I962">
            <v>-134056.20431115461</v>
          </cell>
        </row>
        <row r="963">
          <cell r="A963" t="str">
            <v>580WYP</v>
          </cell>
          <cell r="B963" t="str">
            <v>580</v>
          </cell>
          <cell r="D963">
            <v>-121.90247553816047</v>
          </cell>
          <cell r="F963" t="str">
            <v>580WYP</v>
          </cell>
          <cell r="G963" t="str">
            <v>580</v>
          </cell>
          <cell r="I963">
            <v>-121.90247553816047</v>
          </cell>
        </row>
        <row r="964">
          <cell r="A964" t="str">
            <v>581SNPD</v>
          </cell>
          <cell r="B964" t="str">
            <v>581</v>
          </cell>
          <cell r="D964">
            <v>8364485.975533681</v>
          </cell>
          <cell r="F964" t="str">
            <v>581SNPD</v>
          </cell>
          <cell r="G964" t="str">
            <v>581</v>
          </cell>
          <cell r="I964">
            <v>8364485.975533681</v>
          </cell>
        </row>
        <row r="965">
          <cell r="A965" t="str">
            <v>582CA</v>
          </cell>
          <cell r="B965" t="str">
            <v>582</v>
          </cell>
          <cell r="D965">
            <v>39879.934102809639</v>
          </cell>
          <cell r="F965" t="str">
            <v>582CA</v>
          </cell>
          <cell r="G965" t="str">
            <v>582</v>
          </cell>
          <cell r="I965">
            <v>39879.934102809639</v>
          </cell>
        </row>
        <row r="966">
          <cell r="A966" t="str">
            <v>582IDU</v>
          </cell>
          <cell r="B966" t="str">
            <v>582</v>
          </cell>
          <cell r="D966">
            <v>189800.52821784868</v>
          </cell>
          <cell r="F966" t="str">
            <v>582IDU</v>
          </cell>
          <cell r="G966" t="str">
            <v>582</v>
          </cell>
          <cell r="I966">
            <v>189800.52821784868</v>
          </cell>
        </row>
        <row r="967">
          <cell r="A967" t="str">
            <v>582OR</v>
          </cell>
          <cell r="B967" t="str">
            <v>582</v>
          </cell>
          <cell r="D967">
            <v>628194.65530750784</v>
          </cell>
          <cell r="F967" t="str">
            <v>582OR</v>
          </cell>
          <cell r="G967" t="str">
            <v>582</v>
          </cell>
          <cell r="I967">
            <v>628194.65530750784</v>
          </cell>
        </row>
        <row r="968">
          <cell r="A968" t="str">
            <v>582SNPD</v>
          </cell>
          <cell r="B968" t="str">
            <v>582</v>
          </cell>
          <cell r="D968">
            <v>416596.3148927915</v>
          </cell>
          <cell r="F968" t="str">
            <v>582SNPD</v>
          </cell>
          <cell r="G968" t="str">
            <v>582</v>
          </cell>
          <cell r="I968">
            <v>416596.3148927915</v>
          </cell>
        </row>
        <row r="969">
          <cell r="A969" t="str">
            <v>582UT</v>
          </cell>
          <cell r="B969" t="str">
            <v>582</v>
          </cell>
          <cell r="D969">
            <v>872680.53618876869</v>
          </cell>
          <cell r="F969" t="str">
            <v>582UT</v>
          </cell>
          <cell r="G969" t="str">
            <v>582</v>
          </cell>
          <cell r="I969">
            <v>872680.53618876869</v>
          </cell>
        </row>
        <row r="970">
          <cell r="A970" t="str">
            <v>582WA</v>
          </cell>
          <cell r="B970" t="str">
            <v>582</v>
          </cell>
          <cell r="D970">
            <v>148230.8011136541</v>
          </cell>
          <cell r="F970" t="str">
            <v>582WA</v>
          </cell>
          <cell r="G970" t="str">
            <v>582</v>
          </cell>
          <cell r="I970">
            <v>148230.8011136541</v>
          </cell>
        </row>
        <row r="971">
          <cell r="A971" t="str">
            <v>582WYP</v>
          </cell>
          <cell r="B971" t="str">
            <v>582</v>
          </cell>
          <cell r="D971">
            <v>344807.47175320011</v>
          </cell>
          <cell r="F971" t="str">
            <v>582WYP</v>
          </cell>
          <cell r="G971" t="str">
            <v>582</v>
          </cell>
          <cell r="I971">
            <v>344807.47175320011</v>
          </cell>
        </row>
        <row r="972">
          <cell r="A972" t="str">
            <v>583CA</v>
          </cell>
          <cell r="B972" t="str">
            <v>583</v>
          </cell>
          <cell r="D972">
            <v>1052297.5568905314</v>
          </cell>
          <cell r="F972" t="str">
            <v>583CA</v>
          </cell>
          <cell r="G972" t="str">
            <v>583</v>
          </cell>
          <cell r="I972">
            <v>1052297.5568905314</v>
          </cell>
        </row>
        <row r="973">
          <cell r="A973" t="str">
            <v>583IDU</v>
          </cell>
          <cell r="B973" t="str">
            <v>583</v>
          </cell>
          <cell r="D973">
            <v>1204272.2392740205</v>
          </cell>
          <cell r="F973" t="str">
            <v>583IDU</v>
          </cell>
          <cell r="G973" t="str">
            <v>583</v>
          </cell>
          <cell r="I973">
            <v>1204272.2392740205</v>
          </cell>
        </row>
        <row r="974">
          <cell r="A974" t="str">
            <v>583OR</v>
          </cell>
          <cell r="B974" t="str">
            <v>583</v>
          </cell>
          <cell r="D974">
            <v>6767802.673488196</v>
          </cell>
          <cell r="F974" t="str">
            <v>583OR</v>
          </cell>
          <cell r="G974" t="str">
            <v>583</v>
          </cell>
          <cell r="I974">
            <v>6767802.673488196</v>
          </cell>
        </row>
        <row r="975">
          <cell r="A975" t="str">
            <v>583SNPD</v>
          </cell>
          <cell r="B975" t="str">
            <v>583</v>
          </cell>
          <cell r="D975">
            <v>3944018.7973869145</v>
          </cell>
          <cell r="F975" t="str">
            <v>583SNPD</v>
          </cell>
          <cell r="G975" t="str">
            <v>583</v>
          </cell>
          <cell r="I975">
            <v>3944018.7973869145</v>
          </cell>
        </row>
        <row r="976">
          <cell r="A976" t="str">
            <v>583UT</v>
          </cell>
          <cell r="B976" t="str">
            <v>583</v>
          </cell>
          <cell r="D976">
            <v>6635697.281739586</v>
          </cell>
          <cell r="F976" t="str">
            <v>583UT</v>
          </cell>
          <cell r="G976" t="str">
            <v>583</v>
          </cell>
          <cell r="I976">
            <v>6635697.281739586</v>
          </cell>
        </row>
        <row r="977">
          <cell r="A977" t="str">
            <v>583WA</v>
          </cell>
          <cell r="B977" t="str">
            <v>583</v>
          </cell>
          <cell r="D977">
            <v>1718808.8835243238</v>
          </cell>
          <cell r="F977" t="str">
            <v>583WA</v>
          </cell>
          <cell r="G977" t="str">
            <v>583</v>
          </cell>
          <cell r="I977">
            <v>1718808.8835243238</v>
          </cell>
        </row>
        <row r="978">
          <cell r="A978" t="str">
            <v>583WYP</v>
          </cell>
          <cell r="B978" t="str">
            <v>583</v>
          </cell>
          <cell r="D978">
            <v>1219093.5815595102</v>
          </cell>
          <cell r="F978" t="str">
            <v>583WYP</v>
          </cell>
          <cell r="G978" t="str">
            <v>583</v>
          </cell>
          <cell r="I978">
            <v>1219093.5815595102</v>
          </cell>
        </row>
        <row r="979">
          <cell r="A979" t="str">
            <v>583WYU</v>
          </cell>
          <cell r="B979" t="str">
            <v>583</v>
          </cell>
          <cell r="D979">
            <v>253748.65572912263</v>
          </cell>
          <cell r="F979" t="str">
            <v>583WYU</v>
          </cell>
          <cell r="G979" t="str">
            <v>583</v>
          </cell>
          <cell r="I979">
            <v>253748.65572912263</v>
          </cell>
        </row>
        <row r="980">
          <cell r="A980" t="str">
            <v>584CA</v>
          </cell>
          <cell r="B980" t="str">
            <v>584</v>
          </cell>
          <cell r="D980">
            <v>27241.666047589486</v>
          </cell>
          <cell r="F980" t="str">
            <v>584CA</v>
          </cell>
          <cell r="G980" t="str">
            <v>584</v>
          </cell>
          <cell r="I980">
            <v>27241.666047589486</v>
          </cell>
        </row>
        <row r="981">
          <cell r="A981" t="str">
            <v>584IDU</v>
          </cell>
          <cell r="B981" t="str">
            <v>584</v>
          </cell>
          <cell r="D981">
            <v>25601.16976285728</v>
          </cell>
          <cell r="F981" t="str">
            <v>584IDU</v>
          </cell>
          <cell r="G981" t="str">
            <v>584</v>
          </cell>
          <cell r="I981">
            <v>25601.16976285728</v>
          </cell>
        </row>
        <row r="982">
          <cell r="A982" t="str">
            <v>584OR</v>
          </cell>
          <cell r="B982" t="str">
            <v>584</v>
          </cell>
          <cell r="D982">
            <v>621936.64796988748</v>
          </cell>
          <cell r="F982" t="str">
            <v>584OR</v>
          </cell>
          <cell r="G982" t="str">
            <v>584</v>
          </cell>
          <cell r="I982">
            <v>621936.64796988748</v>
          </cell>
        </row>
        <row r="983">
          <cell r="A983" t="str">
            <v>584SNPD</v>
          </cell>
          <cell r="B983" t="str">
            <v>584</v>
          </cell>
          <cell r="D983">
            <v>1274.2986457221111</v>
          </cell>
          <cell r="F983" t="str">
            <v>584SNPD</v>
          </cell>
          <cell r="G983" t="str">
            <v>584</v>
          </cell>
          <cell r="I983">
            <v>1274.2986457221111</v>
          </cell>
        </row>
        <row r="984">
          <cell r="A984" t="str">
            <v>584UT</v>
          </cell>
          <cell r="B984" t="str">
            <v>584</v>
          </cell>
          <cell r="D984">
            <v>493483.6022546828</v>
          </cell>
          <cell r="F984" t="str">
            <v>584UT</v>
          </cell>
          <cell r="G984" t="str">
            <v>584</v>
          </cell>
          <cell r="I984">
            <v>493483.6022546828</v>
          </cell>
        </row>
        <row r="985">
          <cell r="A985" t="str">
            <v>584WA</v>
          </cell>
          <cell r="B985" t="str">
            <v>584</v>
          </cell>
          <cell r="D985">
            <v>44117.88452515479</v>
          </cell>
          <cell r="F985" t="str">
            <v>584WA</v>
          </cell>
          <cell r="G985" t="str">
            <v>584</v>
          </cell>
          <cell r="I985">
            <v>44117.88452515479</v>
          </cell>
        </row>
        <row r="986">
          <cell r="A986" t="str">
            <v>584WYP</v>
          </cell>
          <cell r="B986" t="str">
            <v>584</v>
          </cell>
          <cell r="D986">
            <v>45104.431813156145</v>
          </cell>
          <cell r="F986" t="str">
            <v>584WYP</v>
          </cell>
          <cell r="G986" t="str">
            <v>584</v>
          </cell>
          <cell r="I986">
            <v>45104.431813156145</v>
          </cell>
        </row>
        <row r="987">
          <cell r="A987" t="str">
            <v>584WYU</v>
          </cell>
          <cell r="B987" t="str">
            <v>584</v>
          </cell>
          <cell r="D987">
            <v>33399.059815846857</v>
          </cell>
          <cell r="F987" t="str">
            <v>584WYU</v>
          </cell>
          <cell r="G987" t="str">
            <v>584</v>
          </cell>
          <cell r="I987">
            <v>33399.059815846857</v>
          </cell>
        </row>
        <row r="988">
          <cell r="A988" t="str">
            <v>585SNPD</v>
          </cell>
          <cell r="B988" t="str">
            <v>585</v>
          </cell>
          <cell r="D988">
            <v>325409.97649622825</v>
          </cell>
          <cell r="F988" t="str">
            <v>585SNPD</v>
          </cell>
          <cell r="G988" t="str">
            <v>585</v>
          </cell>
          <cell r="I988">
            <v>325409.97649622825</v>
          </cell>
        </row>
        <row r="989">
          <cell r="A989" t="str">
            <v>586CA</v>
          </cell>
          <cell r="B989" t="str">
            <v>586</v>
          </cell>
          <cell r="D989">
            <v>143490.40853533725</v>
          </cell>
          <cell r="F989" t="str">
            <v>586CA</v>
          </cell>
          <cell r="G989" t="str">
            <v>586</v>
          </cell>
          <cell r="I989">
            <v>143490.40853533725</v>
          </cell>
        </row>
        <row r="990">
          <cell r="A990" t="str">
            <v>586IDU</v>
          </cell>
          <cell r="B990" t="str">
            <v>586</v>
          </cell>
          <cell r="D990">
            <v>261429.04623685597</v>
          </cell>
          <cell r="F990" t="str">
            <v>586IDU</v>
          </cell>
          <cell r="G990" t="str">
            <v>586</v>
          </cell>
          <cell r="I990">
            <v>261429.04623685597</v>
          </cell>
        </row>
        <row r="991">
          <cell r="A991" t="str">
            <v>586OR</v>
          </cell>
          <cell r="B991" t="str">
            <v>586</v>
          </cell>
          <cell r="D991">
            <v>1431784.8741373583</v>
          </cell>
          <cell r="F991" t="str">
            <v>586OR</v>
          </cell>
          <cell r="G991" t="str">
            <v>586</v>
          </cell>
          <cell r="I991">
            <v>1431784.8741373583</v>
          </cell>
        </row>
        <row r="992">
          <cell r="A992" t="str">
            <v>586SNPD</v>
          </cell>
          <cell r="B992" t="str">
            <v>586</v>
          </cell>
          <cell r="D992">
            <v>1945726.4404829359</v>
          </cell>
          <cell r="F992" t="str">
            <v>586SNPD</v>
          </cell>
          <cell r="G992" t="str">
            <v>586</v>
          </cell>
          <cell r="I992">
            <v>1945726.4404829359</v>
          </cell>
        </row>
        <row r="993">
          <cell r="A993" t="str">
            <v>586UT</v>
          </cell>
          <cell r="B993" t="str">
            <v>586</v>
          </cell>
          <cell r="D993">
            <v>1043335.2586151332</v>
          </cell>
          <cell r="F993" t="str">
            <v>586UT</v>
          </cell>
          <cell r="G993" t="str">
            <v>586</v>
          </cell>
          <cell r="I993">
            <v>1043335.2586151332</v>
          </cell>
        </row>
        <row r="994">
          <cell r="A994" t="str">
            <v>586WA</v>
          </cell>
          <cell r="B994" t="str">
            <v>586</v>
          </cell>
          <cell r="D994">
            <v>420043.48172639892</v>
          </cell>
          <cell r="F994" t="str">
            <v>586WA</v>
          </cell>
          <cell r="G994" t="str">
            <v>586</v>
          </cell>
          <cell r="I994">
            <v>420043.48172639892</v>
          </cell>
        </row>
        <row r="995">
          <cell r="A995" t="str">
            <v>586WYP</v>
          </cell>
          <cell r="B995" t="str">
            <v>586</v>
          </cell>
          <cell r="D995">
            <v>259798.77156749822</v>
          </cell>
          <cell r="F995" t="str">
            <v>586WYP</v>
          </cell>
          <cell r="G995" t="str">
            <v>586</v>
          </cell>
          <cell r="I995">
            <v>259798.77156749822</v>
          </cell>
        </row>
        <row r="996">
          <cell r="A996" t="str">
            <v>586WYU</v>
          </cell>
          <cell r="B996" t="str">
            <v>586</v>
          </cell>
          <cell r="D996">
            <v>52394.52199254946</v>
          </cell>
          <cell r="F996" t="str">
            <v>586WYU</v>
          </cell>
          <cell r="G996" t="str">
            <v>586</v>
          </cell>
          <cell r="I996">
            <v>52394.52199254946</v>
          </cell>
        </row>
        <row r="997">
          <cell r="A997" t="str">
            <v>587OR</v>
          </cell>
          <cell r="B997" t="str">
            <v>587</v>
          </cell>
          <cell r="D997">
            <v>11911.459419291157</v>
          </cell>
          <cell r="F997" t="str">
            <v>587OR</v>
          </cell>
          <cell r="G997" t="str">
            <v>587</v>
          </cell>
          <cell r="I997">
            <v>11911.459419291157</v>
          </cell>
        </row>
        <row r="998">
          <cell r="A998" t="str">
            <v>587SNPD</v>
          </cell>
          <cell r="B998" t="str">
            <v>587</v>
          </cell>
          <cell r="D998">
            <v>67024.028106718979</v>
          </cell>
          <cell r="F998" t="str">
            <v>587SNPD</v>
          </cell>
          <cell r="G998" t="str">
            <v>587</v>
          </cell>
          <cell r="I998">
            <v>67024.028106718979</v>
          </cell>
        </row>
        <row r="999">
          <cell r="A999" t="str">
            <v>588CA</v>
          </cell>
          <cell r="B999" t="str">
            <v>588</v>
          </cell>
          <cell r="D999">
            <v>117023.5935352362</v>
          </cell>
          <cell r="F999" t="str">
            <v>588CA</v>
          </cell>
          <cell r="G999" t="str">
            <v>588</v>
          </cell>
          <cell r="I999">
            <v>117023.5935352362</v>
          </cell>
        </row>
        <row r="1000">
          <cell r="A1000" t="str">
            <v>588IDU</v>
          </cell>
          <cell r="B1000" t="str">
            <v>588</v>
          </cell>
          <cell r="D1000">
            <v>867617.53493521386</v>
          </cell>
          <cell r="F1000" t="str">
            <v>588IDU</v>
          </cell>
          <cell r="G1000" t="str">
            <v>588</v>
          </cell>
          <cell r="I1000">
            <v>867617.53493521386</v>
          </cell>
        </row>
        <row r="1001">
          <cell r="A1001" t="str">
            <v>588OR</v>
          </cell>
          <cell r="B1001" t="str">
            <v>588</v>
          </cell>
          <cell r="D1001">
            <v>4497433.2268166607</v>
          </cell>
          <cell r="F1001" t="str">
            <v>588OR</v>
          </cell>
          <cell r="G1001" t="str">
            <v>588</v>
          </cell>
          <cell r="I1001">
            <v>4497433.2268166607</v>
          </cell>
        </row>
        <row r="1002">
          <cell r="A1002" t="str">
            <v>588SNPD</v>
          </cell>
          <cell r="B1002" t="str">
            <v>588</v>
          </cell>
          <cell r="D1002">
            <v>13575560.126644596</v>
          </cell>
          <cell r="F1002" t="str">
            <v>588SNPD</v>
          </cell>
          <cell r="G1002" t="str">
            <v>588</v>
          </cell>
          <cell r="I1002">
            <v>13575560.126644596</v>
          </cell>
        </row>
        <row r="1003">
          <cell r="A1003" t="str">
            <v>588UT</v>
          </cell>
          <cell r="B1003" t="str">
            <v>588</v>
          </cell>
          <cell r="D1003">
            <v>5030015.1378090717</v>
          </cell>
          <cell r="F1003" t="str">
            <v>588UT</v>
          </cell>
          <cell r="G1003" t="str">
            <v>588</v>
          </cell>
          <cell r="I1003">
            <v>5030015.1378090717</v>
          </cell>
        </row>
        <row r="1004">
          <cell r="A1004" t="str">
            <v>588WA</v>
          </cell>
          <cell r="B1004" t="str">
            <v>588</v>
          </cell>
          <cell r="D1004">
            <v>462350.18320067145</v>
          </cell>
          <cell r="F1004" t="str">
            <v>588WA</v>
          </cell>
          <cell r="G1004" t="str">
            <v>588</v>
          </cell>
          <cell r="I1004">
            <v>462350.18320067145</v>
          </cell>
        </row>
        <row r="1005">
          <cell r="A1005" t="str">
            <v>588WYP</v>
          </cell>
          <cell r="B1005" t="str">
            <v>588</v>
          </cell>
          <cell r="D1005">
            <v>903412.43844312546</v>
          </cell>
          <cell r="F1005" t="str">
            <v>588WYP</v>
          </cell>
          <cell r="G1005" t="str">
            <v>588</v>
          </cell>
          <cell r="I1005">
            <v>903412.43844312546</v>
          </cell>
        </row>
        <row r="1006">
          <cell r="A1006" t="str">
            <v>588WYU</v>
          </cell>
          <cell r="B1006" t="str">
            <v>588</v>
          </cell>
          <cell r="D1006">
            <v>154263.27862978214</v>
          </cell>
          <cell r="F1006" t="str">
            <v>588WYU</v>
          </cell>
          <cell r="G1006" t="str">
            <v>588</v>
          </cell>
          <cell r="I1006">
            <v>154263.27862978214</v>
          </cell>
        </row>
        <row r="1007">
          <cell r="A1007" t="str">
            <v>589CA</v>
          </cell>
          <cell r="B1007" t="str">
            <v>589</v>
          </cell>
          <cell r="D1007">
            <v>123745.84258023485</v>
          </cell>
          <cell r="F1007" t="str">
            <v>589CA</v>
          </cell>
          <cell r="G1007" t="str">
            <v>589</v>
          </cell>
          <cell r="I1007">
            <v>123745.84258023485</v>
          </cell>
        </row>
        <row r="1008">
          <cell r="A1008" t="str">
            <v>589IDU</v>
          </cell>
          <cell r="B1008" t="str">
            <v>589</v>
          </cell>
          <cell r="D1008">
            <v>14151.806996086105</v>
          </cell>
          <cell r="F1008" t="str">
            <v>589IDU</v>
          </cell>
          <cell r="G1008" t="str">
            <v>589</v>
          </cell>
          <cell r="I1008">
            <v>14151.806996086105</v>
          </cell>
        </row>
        <row r="1009">
          <cell r="A1009" t="str">
            <v>589OR</v>
          </cell>
          <cell r="B1009" t="str">
            <v>589</v>
          </cell>
          <cell r="D1009">
            <v>1469424.7966624268</v>
          </cell>
          <cell r="F1009" t="str">
            <v>589OR</v>
          </cell>
          <cell r="G1009" t="str">
            <v>589</v>
          </cell>
          <cell r="I1009">
            <v>1469424.7966624268</v>
          </cell>
        </row>
        <row r="1010">
          <cell r="A1010" t="str">
            <v>589SNPD</v>
          </cell>
          <cell r="B1010" t="str">
            <v>589</v>
          </cell>
          <cell r="D1010">
            <v>1083820.9114902152</v>
          </cell>
          <cell r="F1010" t="str">
            <v>589SNPD</v>
          </cell>
          <cell r="G1010" t="str">
            <v>589</v>
          </cell>
          <cell r="I1010">
            <v>1083820.9114902152</v>
          </cell>
        </row>
        <row r="1011">
          <cell r="A1011" t="str">
            <v>589UT</v>
          </cell>
          <cell r="B1011" t="str">
            <v>589</v>
          </cell>
          <cell r="D1011">
            <v>508073.0357475538</v>
          </cell>
          <cell r="F1011" t="str">
            <v>589UT</v>
          </cell>
          <cell r="G1011" t="str">
            <v>589</v>
          </cell>
          <cell r="I1011">
            <v>508073.0357475538</v>
          </cell>
        </row>
        <row r="1012">
          <cell r="A1012" t="str">
            <v>589WA</v>
          </cell>
          <cell r="B1012" t="str">
            <v>589</v>
          </cell>
          <cell r="D1012">
            <v>267642.78790900193</v>
          </cell>
          <cell r="F1012" t="str">
            <v>589WA</v>
          </cell>
          <cell r="G1012" t="str">
            <v>589</v>
          </cell>
          <cell r="I1012">
            <v>267642.78790900193</v>
          </cell>
        </row>
        <row r="1013">
          <cell r="A1013" t="str">
            <v>589WYP</v>
          </cell>
          <cell r="B1013" t="str">
            <v>589</v>
          </cell>
          <cell r="D1013">
            <v>619890.70550782781</v>
          </cell>
          <cell r="F1013" t="str">
            <v>589WYP</v>
          </cell>
          <cell r="G1013" t="str">
            <v>589</v>
          </cell>
          <cell r="I1013">
            <v>619890.70550782781</v>
          </cell>
        </row>
        <row r="1014">
          <cell r="A1014" t="str">
            <v>589WYU</v>
          </cell>
          <cell r="B1014" t="str">
            <v>589</v>
          </cell>
          <cell r="D1014">
            <v>2079.3569324853229</v>
          </cell>
          <cell r="F1014" t="str">
            <v>589WYU</v>
          </cell>
          <cell r="G1014" t="str">
            <v>589</v>
          </cell>
          <cell r="I1014">
            <v>2079.3569324853229</v>
          </cell>
        </row>
        <row r="1015">
          <cell r="A1015" t="str">
            <v>590OR</v>
          </cell>
          <cell r="B1015" t="str">
            <v>590</v>
          </cell>
          <cell r="D1015">
            <v>355600.63668404095</v>
          </cell>
          <cell r="F1015" t="str">
            <v>590OR</v>
          </cell>
          <cell r="G1015" t="str">
            <v>590</v>
          </cell>
          <cell r="I1015">
            <v>355600.63668404095</v>
          </cell>
        </row>
        <row r="1016">
          <cell r="A1016" t="str">
            <v>590SNPD</v>
          </cell>
          <cell r="B1016" t="str">
            <v>590</v>
          </cell>
          <cell r="D1016">
            <v>342245.74273444334</v>
          </cell>
          <cell r="F1016" t="str">
            <v>590SNPD</v>
          </cell>
          <cell r="G1016" t="str">
            <v>590</v>
          </cell>
          <cell r="I1016">
            <v>342245.74273444334</v>
          </cell>
        </row>
        <row r="1017">
          <cell r="A1017" t="str">
            <v>590UT</v>
          </cell>
          <cell r="B1017" t="str">
            <v>590</v>
          </cell>
          <cell r="D1017">
            <v>285247.21686810232</v>
          </cell>
          <cell r="F1017" t="str">
            <v>590UT</v>
          </cell>
          <cell r="G1017" t="str">
            <v>590</v>
          </cell>
          <cell r="I1017">
            <v>285247.21686810232</v>
          </cell>
        </row>
        <row r="1018">
          <cell r="A1018" t="str">
            <v>590WYP</v>
          </cell>
          <cell r="B1018" t="str">
            <v>590</v>
          </cell>
          <cell r="D1018">
            <v>188082.32535234105</v>
          </cell>
          <cell r="F1018" t="str">
            <v>590WYP</v>
          </cell>
          <cell r="G1018" t="str">
            <v>590</v>
          </cell>
          <cell r="I1018">
            <v>188082.32535234105</v>
          </cell>
        </row>
        <row r="1019">
          <cell r="A1019" t="str">
            <v>591CA</v>
          </cell>
          <cell r="B1019" t="str">
            <v>591</v>
          </cell>
          <cell r="D1019">
            <v>46958.284557547726</v>
          </cell>
          <cell r="F1019" t="str">
            <v>591CA</v>
          </cell>
          <cell r="G1019" t="str">
            <v>591</v>
          </cell>
          <cell r="I1019">
            <v>46958.284557547726</v>
          </cell>
        </row>
        <row r="1020">
          <cell r="A1020" t="str">
            <v>591IDU</v>
          </cell>
          <cell r="B1020" t="str">
            <v>591</v>
          </cell>
          <cell r="D1020">
            <v>107628.96159629847</v>
          </cell>
          <cell r="F1020" t="str">
            <v>591IDU</v>
          </cell>
          <cell r="G1020" t="str">
            <v>591</v>
          </cell>
          <cell r="I1020">
            <v>107628.96159629847</v>
          </cell>
        </row>
        <row r="1021">
          <cell r="A1021" t="str">
            <v>591OR</v>
          </cell>
          <cell r="B1021" t="str">
            <v>591</v>
          </cell>
          <cell r="D1021">
            <v>384243.40737998846</v>
          </cell>
          <cell r="F1021" t="str">
            <v>591OR</v>
          </cell>
          <cell r="G1021" t="str">
            <v>591</v>
          </cell>
          <cell r="I1021">
            <v>384243.40737998846</v>
          </cell>
        </row>
        <row r="1022">
          <cell r="A1022" t="str">
            <v>591SNPD</v>
          </cell>
          <cell r="B1022" t="str">
            <v>591</v>
          </cell>
          <cell r="D1022">
            <v>536459.43493348768</v>
          </cell>
          <cell r="F1022" t="str">
            <v>591SNPD</v>
          </cell>
          <cell r="G1022" t="str">
            <v>591</v>
          </cell>
          <cell r="I1022">
            <v>536459.43493348768</v>
          </cell>
        </row>
        <row r="1023">
          <cell r="A1023" t="str">
            <v>591UT</v>
          </cell>
          <cell r="B1023" t="str">
            <v>591</v>
          </cell>
          <cell r="D1023">
            <v>843587.30785425124</v>
          </cell>
          <cell r="F1023" t="str">
            <v>591UT</v>
          </cell>
          <cell r="G1023" t="str">
            <v>591</v>
          </cell>
          <cell r="I1023">
            <v>843587.30785425124</v>
          </cell>
        </row>
        <row r="1024">
          <cell r="A1024" t="str">
            <v>591WA</v>
          </cell>
          <cell r="B1024" t="str">
            <v>591</v>
          </cell>
          <cell r="D1024">
            <v>92000.416818970523</v>
          </cell>
          <cell r="F1024" t="str">
            <v>591WA</v>
          </cell>
          <cell r="G1024" t="str">
            <v>591</v>
          </cell>
          <cell r="I1024">
            <v>92000.416818970523</v>
          </cell>
        </row>
        <row r="1025">
          <cell r="A1025" t="str">
            <v>591WYP</v>
          </cell>
          <cell r="B1025" t="str">
            <v>591</v>
          </cell>
          <cell r="D1025">
            <v>156691.26690572588</v>
          </cell>
          <cell r="F1025" t="str">
            <v>591WYP</v>
          </cell>
          <cell r="G1025" t="str">
            <v>591</v>
          </cell>
          <cell r="I1025">
            <v>156691.26690572588</v>
          </cell>
        </row>
        <row r="1026">
          <cell r="A1026" t="str">
            <v>591WYU</v>
          </cell>
          <cell r="B1026" t="str">
            <v>591</v>
          </cell>
          <cell r="D1026">
            <v>22557.08481203008</v>
          </cell>
          <cell r="F1026" t="str">
            <v>591WYU</v>
          </cell>
          <cell r="G1026" t="str">
            <v>591</v>
          </cell>
          <cell r="I1026">
            <v>22557.08481203008</v>
          </cell>
        </row>
        <row r="1027">
          <cell r="A1027" t="str">
            <v>592CA</v>
          </cell>
          <cell r="B1027" t="str">
            <v>592</v>
          </cell>
          <cell r="D1027">
            <v>150751.95200847302</v>
          </cell>
          <cell r="F1027" t="str">
            <v>592CA</v>
          </cell>
          <cell r="G1027" t="str">
            <v>592</v>
          </cell>
          <cell r="I1027">
            <v>150751.95200847302</v>
          </cell>
        </row>
        <row r="1028">
          <cell r="A1028" t="str">
            <v>592IDU</v>
          </cell>
          <cell r="B1028" t="str">
            <v>592</v>
          </cell>
          <cell r="D1028">
            <v>332365.28272341535</v>
          </cell>
          <cell r="F1028" t="str">
            <v>592IDU</v>
          </cell>
          <cell r="G1028" t="str">
            <v>592</v>
          </cell>
          <cell r="I1028">
            <v>332365.28272341535</v>
          </cell>
        </row>
        <row r="1029">
          <cell r="A1029" t="str">
            <v>592OR</v>
          </cell>
          <cell r="B1029" t="str">
            <v>592</v>
          </cell>
          <cell r="D1029">
            <v>2152219.2208677297</v>
          </cell>
          <cell r="F1029" t="str">
            <v>592OR</v>
          </cell>
          <cell r="G1029" t="str">
            <v>592</v>
          </cell>
          <cell r="I1029">
            <v>2152219.2208677297</v>
          </cell>
        </row>
        <row r="1030">
          <cell r="A1030" t="str">
            <v>592SNPD</v>
          </cell>
          <cell r="B1030" t="str">
            <v>592</v>
          </cell>
          <cell r="D1030">
            <v>1944595.9030356463</v>
          </cell>
          <cell r="F1030" t="str">
            <v>592SNPD</v>
          </cell>
          <cell r="G1030" t="str">
            <v>592</v>
          </cell>
          <cell r="I1030">
            <v>1944595.9030356463</v>
          </cell>
        </row>
        <row r="1031">
          <cell r="A1031" t="str">
            <v>592UT</v>
          </cell>
          <cell r="B1031" t="str">
            <v>592</v>
          </cell>
          <cell r="D1031">
            <v>2629501.001851758</v>
          </cell>
          <cell r="F1031" t="str">
            <v>592UT</v>
          </cell>
          <cell r="G1031" t="str">
            <v>592</v>
          </cell>
          <cell r="I1031">
            <v>2629501.001851758</v>
          </cell>
        </row>
        <row r="1032">
          <cell r="A1032" t="str">
            <v>592WA</v>
          </cell>
          <cell r="B1032" t="str">
            <v>592</v>
          </cell>
          <cell r="D1032">
            <v>757299.9242778637</v>
          </cell>
          <cell r="F1032" t="str">
            <v>592WA</v>
          </cell>
          <cell r="G1032" t="str">
            <v>592</v>
          </cell>
          <cell r="I1032">
            <v>757299.9242778637</v>
          </cell>
        </row>
        <row r="1033">
          <cell r="A1033" t="str">
            <v>592WYP</v>
          </cell>
          <cell r="B1033" t="str">
            <v>592</v>
          </cell>
          <cell r="D1033">
            <v>1084873.1514497853</v>
          </cell>
          <cell r="F1033" t="str">
            <v>592WYP</v>
          </cell>
          <cell r="G1033" t="str">
            <v>592</v>
          </cell>
          <cell r="I1033">
            <v>1084873.1514497853</v>
          </cell>
        </row>
        <row r="1034">
          <cell r="A1034" t="str">
            <v>592WYU</v>
          </cell>
          <cell r="B1034" t="str">
            <v>592</v>
          </cell>
          <cell r="D1034">
            <v>11362.831871048586</v>
          </cell>
          <cell r="F1034" t="str">
            <v>592WYU</v>
          </cell>
          <cell r="G1034" t="str">
            <v>592</v>
          </cell>
          <cell r="I1034">
            <v>11362.831871048586</v>
          </cell>
        </row>
        <row r="1035">
          <cell r="A1035" t="str">
            <v>593CA</v>
          </cell>
          <cell r="B1035" t="str">
            <v>593</v>
          </cell>
          <cell r="D1035">
            <v>5041221.9235233357</v>
          </cell>
          <cell r="F1035" t="str">
            <v>593CA</v>
          </cell>
          <cell r="G1035" t="str">
            <v>593</v>
          </cell>
          <cell r="I1035">
            <v>5041221.9235233357</v>
          </cell>
        </row>
        <row r="1036">
          <cell r="A1036" t="str">
            <v>593IDU</v>
          </cell>
          <cell r="B1036" t="str">
            <v>593</v>
          </cell>
          <cell r="D1036">
            <v>3327106.8554959726</v>
          </cell>
          <cell r="F1036" t="str">
            <v>593IDU</v>
          </cell>
          <cell r="G1036" t="str">
            <v>593</v>
          </cell>
          <cell r="I1036">
            <v>3327106.8554959726</v>
          </cell>
        </row>
        <row r="1037">
          <cell r="A1037" t="str">
            <v>593OR</v>
          </cell>
          <cell r="B1037" t="str">
            <v>593</v>
          </cell>
          <cell r="D1037">
            <v>36461455.990894392</v>
          </cell>
          <cell r="F1037" t="str">
            <v>593OR</v>
          </cell>
          <cell r="G1037" t="str">
            <v>593</v>
          </cell>
          <cell r="I1037">
            <v>36461455.990894392</v>
          </cell>
        </row>
        <row r="1038">
          <cell r="A1038" t="str">
            <v>593SNPD</v>
          </cell>
          <cell r="B1038" t="str">
            <v>593</v>
          </cell>
          <cell r="D1038">
            <v>-44729128.207754336</v>
          </cell>
          <cell r="F1038" t="str">
            <v>593SNPD</v>
          </cell>
          <cell r="G1038" t="str">
            <v>593</v>
          </cell>
          <cell r="I1038">
            <v>-44729128.207754336</v>
          </cell>
        </row>
        <row r="1039">
          <cell r="A1039" t="str">
            <v>593UT</v>
          </cell>
          <cell r="B1039" t="str">
            <v>593</v>
          </cell>
          <cell r="D1039">
            <v>42215586.797238238</v>
          </cell>
          <cell r="F1039" t="str">
            <v>593UT</v>
          </cell>
          <cell r="G1039" t="str">
            <v>593</v>
          </cell>
          <cell r="I1039">
            <v>42215586.797238238</v>
          </cell>
        </row>
        <row r="1040">
          <cell r="A1040" t="str">
            <v>593WA</v>
          </cell>
          <cell r="B1040" t="str">
            <v>593</v>
          </cell>
          <cell r="D1040">
            <v>5252377.0510306973</v>
          </cell>
          <cell r="F1040" t="str">
            <v>593WA</v>
          </cell>
          <cell r="G1040" t="str">
            <v>593</v>
          </cell>
          <cell r="I1040">
            <v>5252377.0510306973</v>
          </cell>
        </row>
        <row r="1041">
          <cell r="A1041" t="str">
            <v>593WYP</v>
          </cell>
          <cell r="B1041" t="str">
            <v>593</v>
          </cell>
          <cell r="D1041">
            <v>4550658.4990877844</v>
          </cell>
          <cell r="F1041" t="str">
            <v>593WYP</v>
          </cell>
          <cell r="G1041" t="str">
            <v>593</v>
          </cell>
          <cell r="I1041">
            <v>4550658.4990877844</v>
          </cell>
        </row>
        <row r="1042">
          <cell r="A1042" t="str">
            <v>593WYU</v>
          </cell>
          <cell r="B1042" t="str">
            <v>593</v>
          </cell>
          <cell r="D1042">
            <v>860323.86614763271</v>
          </cell>
          <cell r="F1042" t="str">
            <v>593WYU</v>
          </cell>
          <cell r="G1042" t="str">
            <v>593</v>
          </cell>
          <cell r="I1042">
            <v>860323.86614763271</v>
          </cell>
        </row>
        <row r="1043">
          <cell r="A1043" t="str">
            <v>594CA</v>
          </cell>
          <cell r="B1043" t="str">
            <v>594</v>
          </cell>
          <cell r="D1043">
            <v>623567.86746458197</v>
          </cell>
          <cell r="F1043" t="str">
            <v>594CA</v>
          </cell>
          <cell r="G1043" t="str">
            <v>594</v>
          </cell>
          <cell r="I1043">
            <v>623567.86746458197</v>
          </cell>
        </row>
        <row r="1044">
          <cell r="A1044" t="str">
            <v>594IDU</v>
          </cell>
          <cell r="B1044" t="str">
            <v>594</v>
          </cell>
          <cell r="D1044">
            <v>765088.70418300922</v>
          </cell>
          <cell r="F1044" t="str">
            <v>594IDU</v>
          </cell>
          <cell r="G1044" t="str">
            <v>594</v>
          </cell>
          <cell r="I1044">
            <v>765088.70418300922</v>
          </cell>
        </row>
        <row r="1045">
          <cell r="A1045" t="str">
            <v>594OR</v>
          </cell>
          <cell r="B1045" t="str">
            <v>594</v>
          </cell>
          <cell r="D1045">
            <v>6928718.1691250224</v>
          </cell>
          <cell r="F1045" t="str">
            <v>594OR</v>
          </cell>
          <cell r="G1045" t="str">
            <v>594</v>
          </cell>
          <cell r="I1045">
            <v>6928718.1691250224</v>
          </cell>
        </row>
        <row r="1046">
          <cell r="A1046" t="str">
            <v>594SNPD</v>
          </cell>
          <cell r="B1046" t="str">
            <v>594</v>
          </cell>
          <cell r="D1046">
            <v>1600349.1792522692</v>
          </cell>
          <cell r="F1046" t="str">
            <v>594SNPD</v>
          </cell>
          <cell r="G1046" t="str">
            <v>594</v>
          </cell>
          <cell r="I1046">
            <v>1600349.1792522692</v>
          </cell>
        </row>
        <row r="1047">
          <cell r="A1047" t="str">
            <v>594UT</v>
          </cell>
          <cell r="B1047" t="str">
            <v>594</v>
          </cell>
          <cell r="D1047">
            <v>11441548.081003001</v>
          </cell>
          <cell r="F1047" t="str">
            <v>594UT</v>
          </cell>
          <cell r="G1047" t="str">
            <v>594</v>
          </cell>
          <cell r="I1047">
            <v>11441548.081003001</v>
          </cell>
        </row>
        <row r="1048">
          <cell r="A1048" t="str">
            <v>594WA</v>
          </cell>
          <cell r="B1048" t="str">
            <v>594</v>
          </cell>
          <cell r="D1048">
            <v>1385916.529744775</v>
          </cell>
          <cell r="F1048" t="str">
            <v>594WA</v>
          </cell>
          <cell r="G1048" t="str">
            <v>594</v>
          </cell>
          <cell r="I1048">
            <v>1385916.529744775</v>
          </cell>
        </row>
        <row r="1049">
          <cell r="A1049" t="str">
            <v>594WYP</v>
          </cell>
          <cell r="B1049" t="str">
            <v>594</v>
          </cell>
          <cell r="D1049">
            <v>1343060.7274626577</v>
          </cell>
          <cell r="F1049" t="str">
            <v>594WYP</v>
          </cell>
          <cell r="G1049" t="str">
            <v>594</v>
          </cell>
          <cell r="I1049">
            <v>1343060.7274626577</v>
          </cell>
        </row>
        <row r="1050">
          <cell r="A1050" t="str">
            <v>594WYU</v>
          </cell>
          <cell r="B1050" t="str">
            <v>594</v>
          </cell>
          <cell r="D1050">
            <v>368713.8846674072</v>
          </cell>
          <cell r="F1050" t="str">
            <v>594WYU</v>
          </cell>
          <cell r="G1050" t="str">
            <v>594</v>
          </cell>
          <cell r="I1050">
            <v>368713.8846674072</v>
          </cell>
        </row>
        <row r="1051">
          <cell r="A1051" t="str">
            <v>595CA</v>
          </cell>
          <cell r="B1051" t="str">
            <v>595</v>
          </cell>
          <cell r="D1051">
            <v>26954.997834256334</v>
          </cell>
          <cell r="F1051" t="str">
            <v>595CA</v>
          </cell>
          <cell r="G1051" t="str">
            <v>595</v>
          </cell>
          <cell r="I1051">
            <v>26954.997834256334</v>
          </cell>
        </row>
        <row r="1052">
          <cell r="A1052" t="str">
            <v>595IDU</v>
          </cell>
          <cell r="B1052" t="str">
            <v>595</v>
          </cell>
          <cell r="D1052">
            <v>41828.41427020105</v>
          </cell>
          <cell r="F1052" t="str">
            <v>595IDU</v>
          </cell>
          <cell r="G1052" t="str">
            <v>595</v>
          </cell>
          <cell r="I1052">
            <v>41828.41427020105</v>
          </cell>
        </row>
        <row r="1053">
          <cell r="A1053" t="str">
            <v>595OR</v>
          </cell>
          <cell r="B1053" t="str">
            <v>595</v>
          </cell>
          <cell r="D1053">
            <v>675659.80885250773</v>
          </cell>
          <cell r="F1053" t="str">
            <v>595OR</v>
          </cell>
          <cell r="G1053" t="str">
            <v>595</v>
          </cell>
          <cell r="I1053">
            <v>675659.80885250773</v>
          </cell>
        </row>
        <row r="1054">
          <cell r="A1054" t="str">
            <v>595SNPD</v>
          </cell>
          <cell r="B1054" t="str">
            <v>595</v>
          </cell>
          <cell r="D1054">
            <v>23240.270880651835</v>
          </cell>
          <cell r="F1054" t="str">
            <v>595SNPD</v>
          </cell>
          <cell r="G1054" t="str">
            <v>595</v>
          </cell>
          <cell r="I1054">
            <v>23240.270880651835</v>
          </cell>
        </row>
        <row r="1055">
          <cell r="A1055" t="str">
            <v>595UT</v>
          </cell>
          <cell r="B1055" t="str">
            <v>595</v>
          </cell>
          <cell r="D1055">
            <v>48406.209932337966</v>
          </cell>
          <cell r="F1055" t="str">
            <v>595UT</v>
          </cell>
          <cell r="G1055" t="str">
            <v>595</v>
          </cell>
          <cell r="I1055">
            <v>48406.209932337966</v>
          </cell>
        </row>
        <row r="1056">
          <cell r="A1056" t="str">
            <v>595WA</v>
          </cell>
          <cell r="B1056" t="str">
            <v>595</v>
          </cell>
          <cell r="D1056">
            <v>129935.02635646329</v>
          </cell>
          <cell r="F1056" t="str">
            <v>595WA</v>
          </cell>
          <cell r="G1056" t="str">
            <v>595</v>
          </cell>
          <cell r="I1056">
            <v>129935.02635646329</v>
          </cell>
        </row>
        <row r="1057">
          <cell r="A1057" t="str">
            <v>595WYP</v>
          </cell>
          <cell r="B1057" t="str">
            <v>595</v>
          </cell>
          <cell r="D1057">
            <v>114885.92782438206</v>
          </cell>
          <cell r="F1057" t="str">
            <v>595WYP</v>
          </cell>
          <cell r="G1057" t="str">
            <v>595</v>
          </cell>
          <cell r="I1057">
            <v>114885.92782438206</v>
          </cell>
        </row>
        <row r="1058">
          <cell r="A1058" t="str">
            <v>596CA</v>
          </cell>
          <cell r="B1058" t="str">
            <v>596</v>
          </cell>
          <cell r="D1058">
            <v>60722.310002072692</v>
          </cell>
          <cell r="F1058" t="str">
            <v>596CA</v>
          </cell>
          <cell r="G1058" t="str">
            <v>596</v>
          </cell>
          <cell r="I1058">
            <v>60722.310002072692</v>
          </cell>
        </row>
        <row r="1059">
          <cell r="A1059" t="str">
            <v>596IDU</v>
          </cell>
          <cell r="B1059" t="str">
            <v>596</v>
          </cell>
          <cell r="D1059">
            <v>123047.59659631623</v>
          </cell>
          <cell r="F1059" t="str">
            <v>596IDU</v>
          </cell>
          <cell r="G1059" t="str">
            <v>596</v>
          </cell>
          <cell r="I1059">
            <v>123047.59659631623</v>
          </cell>
        </row>
        <row r="1060">
          <cell r="A1060" t="str">
            <v>596OR</v>
          </cell>
          <cell r="B1060" t="str">
            <v>596</v>
          </cell>
          <cell r="D1060">
            <v>729070.81022470072</v>
          </cell>
          <cell r="F1060" t="str">
            <v>596OR</v>
          </cell>
          <cell r="G1060" t="str">
            <v>596</v>
          </cell>
          <cell r="I1060">
            <v>729070.81022470072</v>
          </cell>
        </row>
        <row r="1061">
          <cell r="A1061" t="str">
            <v>596SNPD</v>
          </cell>
          <cell r="B1061" t="str">
            <v>596</v>
          </cell>
          <cell r="D1061">
            <v>787796.85935459961</v>
          </cell>
          <cell r="F1061" t="str">
            <v>596SNPD</v>
          </cell>
          <cell r="G1061" t="str">
            <v>596</v>
          </cell>
          <cell r="I1061">
            <v>787796.85935459961</v>
          </cell>
        </row>
        <row r="1062">
          <cell r="A1062" t="str">
            <v>596UT</v>
          </cell>
          <cell r="B1062" t="str">
            <v>596</v>
          </cell>
          <cell r="D1062">
            <v>2416493.7601779876</v>
          </cell>
          <cell r="F1062" t="str">
            <v>596UT</v>
          </cell>
          <cell r="G1062" t="str">
            <v>596</v>
          </cell>
          <cell r="I1062">
            <v>2416493.7601779876</v>
          </cell>
        </row>
        <row r="1063">
          <cell r="A1063" t="str">
            <v>596WA</v>
          </cell>
          <cell r="B1063" t="str">
            <v>596</v>
          </cell>
          <cell r="D1063">
            <v>158822.59149637516</v>
          </cell>
          <cell r="F1063" t="str">
            <v>596WA</v>
          </cell>
          <cell r="G1063" t="str">
            <v>596</v>
          </cell>
          <cell r="I1063">
            <v>158822.59149637516</v>
          </cell>
        </row>
        <row r="1064">
          <cell r="A1064" t="str">
            <v>596WYP</v>
          </cell>
          <cell r="B1064" t="str">
            <v>596</v>
          </cell>
          <cell r="D1064">
            <v>248597.30943350555</v>
          </cell>
          <cell r="F1064" t="str">
            <v>596WYP</v>
          </cell>
          <cell r="G1064" t="str">
            <v>596</v>
          </cell>
          <cell r="I1064">
            <v>248597.30943350555</v>
          </cell>
        </row>
        <row r="1065">
          <cell r="A1065" t="str">
            <v>596WYU</v>
          </cell>
          <cell r="B1065" t="str">
            <v>596</v>
          </cell>
          <cell r="D1065">
            <v>76313.756925574882</v>
          </cell>
          <cell r="F1065" t="str">
            <v>596WYU</v>
          </cell>
          <cell r="G1065" t="str">
            <v>596</v>
          </cell>
          <cell r="I1065">
            <v>76313.756925574882</v>
          </cell>
        </row>
        <row r="1066">
          <cell r="A1066" t="str">
            <v>597CA</v>
          </cell>
          <cell r="B1066" t="str">
            <v>597</v>
          </cell>
          <cell r="D1066">
            <v>30002.19019998076</v>
          </cell>
          <cell r="F1066" t="str">
            <v>597CA</v>
          </cell>
          <cell r="G1066" t="str">
            <v>597</v>
          </cell>
          <cell r="I1066">
            <v>30002.19019998076</v>
          </cell>
        </row>
        <row r="1067">
          <cell r="A1067" t="str">
            <v>597IDU</v>
          </cell>
          <cell r="B1067" t="str">
            <v>597</v>
          </cell>
          <cell r="D1067">
            <v>220112.88315558099</v>
          </cell>
          <cell r="F1067" t="str">
            <v>597IDU</v>
          </cell>
          <cell r="G1067" t="str">
            <v>597</v>
          </cell>
          <cell r="I1067">
            <v>220112.88315558099</v>
          </cell>
        </row>
        <row r="1068">
          <cell r="A1068" t="str">
            <v>597OR</v>
          </cell>
          <cell r="B1068" t="str">
            <v>597</v>
          </cell>
          <cell r="D1068">
            <v>906840.21533664432</v>
          </cell>
          <cell r="F1068" t="str">
            <v>597OR</v>
          </cell>
          <cell r="G1068" t="str">
            <v>597</v>
          </cell>
          <cell r="I1068">
            <v>906840.21533664432</v>
          </cell>
        </row>
        <row r="1069">
          <cell r="A1069" t="str">
            <v>597SNPD</v>
          </cell>
          <cell r="B1069" t="str">
            <v>597</v>
          </cell>
          <cell r="D1069">
            <v>1499592.773862828</v>
          </cell>
          <cell r="F1069" t="str">
            <v>597SNPD</v>
          </cell>
          <cell r="G1069" t="str">
            <v>597</v>
          </cell>
          <cell r="I1069">
            <v>1499592.773862828</v>
          </cell>
        </row>
        <row r="1070">
          <cell r="A1070" t="str">
            <v>597UT</v>
          </cell>
          <cell r="B1070" t="str">
            <v>597</v>
          </cell>
          <cell r="D1070">
            <v>1104068.0671082579</v>
          </cell>
          <cell r="F1070" t="str">
            <v>597UT</v>
          </cell>
          <cell r="G1070" t="str">
            <v>597</v>
          </cell>
          <cell r="I1070">
            <v>1104068.0671082579</v>
          </cell>
        </row>
        <row r="1071">
          <cell r="A1071" t="str">
            <v>597WA</v>
          </cell>
          <cell r="B1071" t="str">
            <v>597</v>
          </cell>
          <cell r="D1071">
            <v>268749.79440657777</v>
          </cell>
          <cell r="F1071" t="str">
            <v>597WA</v>
          </cell>
          <cell r="G1071" t="str">
            <v>597</v>
          </cell>
          <cell r="I1071">
            <v>268749.79440657777</v>
          </cell>
        </row>
        <row r="1072">
          <cell r="A1072" t="str">
            <v>597WYP</v>
          </cell>
          <cell r="B1072" t="str">
            <v>597</v>
          </cell>
          <cell r="D1072">
            <v>380400.66070110752</v>
          </cell>
          <cell r="F1072" t="str">
            <v>597WYP</v>
          </cell>
          <cell r="G1072" t="str">
            <v>597</v>
          </cell>
          <cell r="I1072">
            <v>380400.66070110752</v>
          </cell>
        </row>
        <row r="1073">
          <cell r="A1073" t="str">
            <v>597WYU</v>
          </cell>
          <cell r="B1073" t="str">
            <v>597</v>
          </cell>
          <cell r="D1073">
            <v>59738.224224123391</v>
          </cell>
          <cell r="F1073" t="str">
            <v>597WYU</v>
          </cell>
          <cell r="G1073" t="str">
            <v>597</v>
          </cell>
          <cell r="I1073">
            <v>59738.224224123391</v>
          </cell>
        </row>
        <row r="1074">
          <cell r="A1074" t="str">
            <v>598CA</v>
          </cell>
          <cell r="B1074" t="str">
            <v>598</v>
          </cell>
          <cell r="D1074">
            <v>221925.38869807599</v>
          </cell>
          <cell r="F1074" t="str">
            <v>598CA</v>
          </cell>
          <cell r="G1074" t="str">
            <v>598</v>
          </cell>
          <cell r="I1074">
            <v>221925.38869807599</v>
          </cell>
        </row>
        <row r="1075">
          <cell r="A1075" t="str">
            <v>598IDU</v>
          </cell>
          <cell r="B1075" t="str">
            <v>598</v>
          </cell>
          <cell r="D1075">
            <v>800684.05600804463</v>
          </cell>
          <cell r="F1075" t="str">
            <v>598IDU</v>
          </cell>
          <cell r="G1075" t="str">
            <v>598</v>
          </cell>
          <cell r="I1075">
            <v>800684.05600804463</v>
          </cell>
        </row>
        <row r="1076">
          <cell r="A1076" t="str">
            <v>598OR</v>
          </cell>
          <cell r="B1076" t="str">
            <v>598</v>
          </cell>
          <cell r="D1076">
            <v>2953309.2888040445</v>
          </cell>
          <cell r="F1076" t="str">
            <v>598OR</v>
          </cell>
          <cell r="G1076" t="str">
            <v>598</v>
          </cell>
          <cell r="I1076">
            <v>2953309.2888040445</v>
          </cell>
        </row>
        <row r="1077">
          <cell r="A1077" t="str">
            <v>598SNPD</v>
          </cell>
          <cell r="B1077" t="str">
            <v>598</v>
          </cell>
          <cell r="D1077">
            <v>19725319.362643916</v>
          </cell>
          <cell r="F1077" t="str">
            <v>598SNPD</v>
          </cell>
          <cell r="G1077" t="str">
            <v>598</v>
          </cell>
          <cell r="I1077">
            <v>19725319.362643916</v>
          </cell>
        </row>
        <row r="1078">
          <cell r="A1078" t="str">
            <v>598UT</v>
          </cell>
          <cell r="B1078" t="str">
            <v>598</v>
          </cell>
          <cell r="D1078">
            <v>4292195.3185811518</v>
          </cell>
          <cell r="F1078" t="str">
            <v>598UT</v>
          </cell>
          <cell r="G1078" t="str">
            <v>598</v>
          </cell>
          <cell r="I1078">
            <v>4292195.3185811518</v>
          </cell>
        </row>
        <row r="1079">
          <cell r="A1079" t="str">
            <v>598WA</v>
          </cell>
          <cell r="B1079" t="str">
            <v>598</v>
          </cell>
          <cell r="D1079">
            <v>853738.99713042262</v>
          </cell>
          <cell r="F1079" t="str">
            <v>598WA</v>
          </cell>
          <cell r="G1079" t="str">
            <v>598</v>
          </cell>
          <cell r="I1079">
            <v>853738.99713042262</v>
          </cell>
        </row>
        <row r="1080">
          <cell r="A1080" t="str">
            <v>598WYP</v>
          </cell>
          <cell r="B1080" t="str">
            <v>598</v>
          </cell>
          <cell r="D1080">
            <v>3198137.9131061225</v>
          </cell>
          <cell r="F1080" t="str">
            <v>598WYP</v>
          </cell>
          <cell r="G1080" t="str">
            <v>598</v>
          </cell>
          <cell r="I1080">
            <v>3198137.9131061225</v>
          </cell>
        </row>
        <row r="1081">
          <cell r="A1081" t="str">
            <v>598WYU</v>
          </cell>
          <cell r="B1081" t="str">
            <v>598</v>
          </cell>
          <cell r="D1081">
            <v>247583.37941694894</v>
          </cell>
          <cell r="F1081" t="str">
            <v>598WYU</v>
          </cell>
          <cell r="G1081" t="str">
            <v>598</v>
          </cell>
          <cell r="I1081">
            <v>247583.37941694894</v>
          </cell>
        </row>
        <row r="1082">
          <cell r="A1082" t="str">
            <v>901CA</v>
          </cell>
          <cell r="B1082" t="str">
            <v>901</v>
          </cell>
          <cell r="D1082">
            <v>35677.187099888622</v>
          </cell>
          <cell r="F1082" t="str">
            <v>901CA</v>
          </cell>
          <cell r="G1082" t="str">
            <v>901</v>
          </cell>
          <cell r="I1082">
            <v>35677.187099888622</v>
          </cell>
        </row>
        <row r="1083">
          <cell r="A1083" t="str">
            <v>901CN</v>
          </cell>
          <cell r="B1083" t="str">
            <v>901</v>
          </cell>
          <cell r="D1083">
            <v>6800098.1645740252</v>
          </cell>
          <cell r="F1083" t="str">
            <v>901CN</v>
          </cell>
          <cell r="G1083" t="str">
            <v>901</v>
          </cell>
          <cell r="I1083">
            <v>6800098.1645740252</v>
          </cell>
        </row>
        <row r="1084">
          <cell r="A1084" t="str">
            <v>901IDU</v>
          </cell>
          <cell r="B1084" t="str">
            <v>901</v>
          </cell>
          <cell r="D1084">
            <v>140351.85225576896</v>
          </cell>
          <cell r="F1084" t="str">
            <v>901IDU</v>
          </cell>
          <cell r="G1084" t="str">
            <v>901</v>
          </cell>
          <cell r="I1084">
            <v>140351.85225576896</v>
          </cell>
        </row>
        <row r="1085">
          <cell r="A1085" t="str">
            <v>901OR</v>
          </cell>
          <cell r="B1085" t="str">
            <v>901</v>
          </cell>
          <cell r="D1085">
            <v>1155419.215255118</v>
          </cell>
          <cell r="F1085" t="str">
            <v>901OR</v>
          </cell>
          <cell r="G1085" t="str">
            <v>901</v>
          </cell>
          <cell r="I1085">
            <v>1155419.215255118</v>
          </cell>
        </row>
        <row r="1086">
          <cell r="A1086" t="str">
            <v>901UT</v>
          </cell>
          <cell r="B1086" t="str">
            <v>901</v>
          </cell>
          <cell r="D1086">
            <v>-588721.78722021426</v>
          </cell>
          <cell r="F1086" t="str">
            <v>901UT</v>
          </cell>
          <cell r="G1086" t="str">
            <v>901</v>
          </cell>
          <cell r="I1086">
            <v>-588721.78722021426</v>
          </cell>
        </row>
        <row r="1087">
          <cell r="A1087" t="str">
            <v>901WA</v>
          </cell>
          <cell r="B1087" t="str">
            <v>901</v>
          </cell>
          <cell r="D1087">
            <v>205075.61564172595</v>
          </cell>
          <cell r="F1087" t="str">
            <v>901WA</v>
          </cell>
          <cell r="G1087" t="str">
            <v>901</v>
          </cell>
          <cell r="I1087">
            <v>205075.61564172595</v>
          </cell>
        </row>
        <row r="1088">
          <cell r="A1088" t="str">
            <v>901WYP</v>
          </cell>
          <cell r="B1088" t="str">
            <v>901</v>
          </cell>
          <cell r="D1088">
            <v>562804.31655206473</v>
          </cell>
          <cell r="F1088" t="str">
            <v>901WYP</v>
          </cell>
          <cell r="G1088" t="str">
            <v>901</v>
          </cell>
          <cell r="I1088">
            <v>562804.31655206473</v>
          </cell>
        </row>
        <row r="1089">
          <cell r="A1089" t="str">
            <v>901WYU</v>
          </cell>
          <cell r="B1089" t="str">
            <v>901</v>
          </cell>
          <cell r="D1089">
            <v>122590.96988675848</v>
          </cell>
          <cell r="F1089" t="str">
            <v>901WYU</v>
          </cell>
          <cell r="G1089" t="str">
            <v>901</v>
          </cell>
          <cell r="I1089">
            <v>122590.96988675848</v>
          </cell>
        </row>
        <row r="1090">
          <cell r="A1090" t="str">
            <v>902CA</v>
          </cell>
          <cell r="B1090" t="str">
            <v>902</v>
          </cell>
          <cell r="D1090">
            <v>750584.36182723322</v>
          </cell>
          <cell r="F1090" t="str">
            <v>902CA</v>
          </cell>
          <cell r="G1090" t="str">
            <v>902</v>
          </cell>
          <cell r="I1090">
            <v>750584.36182723322</v>
          </cell>
        </row>
        <row r="1091">
          <cell r="A1091" t="str">
            <v>902CN</v>
          </cell>
          <cell r="B1091" t="str">
            <v>902</v>
          </cell>
          <cell r="D1091">
            <v>358669.47354085918</v>
          </cell>
          <cell r="F1091" t="str">
            <v>902CN</v>
          </cell>
          <cell r="G1091" t="str">
            <v>902</v>
          </cell>
          <cell r="I1091">
            <v>358669.47354085918</v>
          </cell>
        </row>
        <row r="1092">
          <cell r="A1092" t="str">
            <v>902IDU</v>
          </cell>
          <cell r="B1092" t="str">
            <v>902</v>
          </cell>
          <cell r="D1092">
            <v>1119834.9815423393</v>
          </cell>
          <cell r="F1092" t="str">
            <v>902IDU</v>
          </cell>
          <cell r="G1092" t="str">
            <v>902</v>
          </cell>
          <cell r="I1092">
            <v>1119834.9815423393</v>
          </cell>
        </row>
        <row r="1093">
          <cell r="A1093" t="str">
            <v>902OR</v>
          </cell>
          <cell r="B1093" t="str">
            <v>902</v>
          </cell>
          <cell r="D1093">
            <v>7898252.2097671703</v>
          </cell>
          <cell r="F1093" t="str">
            <v>902OR</v>
          </cell>
          <cell r="G1093" t="str">
            <v>902</v>
          </cell>
          <cell r="I1093">
            <v>7898252.2097671703</v>
          </cell>
        </row>
        <row r="1094">
          <cell r="A1094" t="str">
            <v>902UT</v>
          </cell>
          <cell r="B1094" t="str">
            <v>902</v>
          </cell>
          <cell r="D1094">
            <v>11182218.494236499</v>
          </cell>
          <cell r="F1094" t="str">
            <v>902UT</v>
          </cell>
          <cell r="G1094" t="str">
            <v>902</v>
          </cell>
          <cell r="I1094">
            <v>11182218.494236499</v>
          </cell>
        </row>
        <row r="1095">
          <cell r="A1095" t="str">
            <v>902WA</v>
          </cell>
          <cell r="B1095" t="str">
            <v>902</v>
          </cell>
          <cell r="D1095">
            <v>2054047.2638706693</v>
          </cell>
          <cell r="F1095" t="str">
            <v>902WA</v>
          </cell>
          <cell r="G1095" t="str">
            <v>902</v>
          </cell>
          <cell r="I1095">
            <v>2054047.2638706693</v>
          </cell>
        </row>
        <row r="1096">
          <cell r="A1096" t="str">
            <v>902WYP</v>
          </cell>
          <cell r="B1096" t="str">
            <v>902</v>
          </cell>
          <cell r="D1096">
            <v>2164889.298828796</v>
          </cell>
          <cell r="F1096" t="str">
            <v>902WYP</v>
          </cell>
          <cell r="G1096" t="str">
            <v>902</v>
          </cell>
          <cell r="I1096">
            <v>2164889.298828796</v>
          </cell>
        </row>
        <row r="1097">
          <cell r="A1097" t="str">
            <v>902WYU</v>
          </cell>
          <cell r="B1097" t="str">
            <v>902</v>
          </cell>
          <cell r="D1097">
            <v>315670.27991828363</v>
          </cell>
          <cell r="F1097" t="str">
            <v>902WYU</v>
          </cell>
          <cell r="G1097" t="str">
            <v>902</v>
          </cell>
          <cell r="I1097">
            <v>315670.27991828363</v>
          </cell>
        </row>
        <row r="1098">
          <cell r="A1098" t="str">
            <v>903CA</v>
          </cell>
          <cell r="B1098" t="str">
            <v>903</v>
          </cell>
          <cell r="D1098">
            <v>213111.9285615191</v>
          </cell>
          <cell r="F1098" t="str">
            <v>903CA</v>
          </cell>
          <cell r="G1098" t="str">
            <v>903</v>
          </cell>
          <cell r="I1098">
            <v>213111.9285615191</v>
          </cell>
        </row>
        <row r="1099">
          <cell r="A1099" t="str">
            <v>903CN</v>
          </cell>
          <cell r="B1099" t="str">
            <v>903</v>
          </cell>
          <cell r="D1099">
            <v>45145290.196319342</v>
          </cell>
          <cell r="F1099" t="str">
            <v>903CN</v>
          </cell>
          <cell r="G1099" t="str">
            <v>903</v>
          </cell>
          <cell r="I1099">
            <v>45145290.196319342</v>
          </cell>
        </row>
        <row r="1100">
          <cell r="A1100" t="str">
            <v>903IDU</v>
          </cell>
          <cell r="B1100" t="str">
            <v>903</v>
          </cell>
          <cell r="D1100">
            <v>401505.92343629728</v>
          </cell>
          <cell r="F1100" t="str">
            <v>903IDU</v>
          </cell>
          <cell r="G1100" t="str">
            <v>903</v>
          </cell>
          <cell r="I1100">
            <v>401505.92343629728</v>
          </cell>
        </row>
        <row r="1101">
          <cell r="A1101" t="str">
            <v>903OR</v>
          </cell>
          <cell r="B1101" t="str">
            <v>903</v>
          </cell>
          <cell r="D1101">
            <v>2090919.4730065884</v>
          </cell>
          <cell r="F1101" t="str">
            <v>903OR</v>
          </cell>
          <cell r="G1101" t="str">
            <v>903</v>
          </cell>
          <cell r="I1101">
            <v>2090919.4730065884</v>
          </cell>
        </row>
        <row r="1102">
          <cell r="A1102" t="str">
            <v>903UT</v>
          </cell>
          <cell r="B1102" t="str">
            <v>903</v>
          </cell>
          <cell r="D1102">
            <v>3573460.6486932086</v>
          </cell>
          <cell r="F1102" t="str">
            <v>903UT</v>
          </cell>
          <cell r="G1102" t="str">
            <v>903</v>
          </cell>
          <cell r="I1102">
            <v>3573460.6486932086</v>
          </cell>
        </row>
        <row r="1103">
          <cell r="A1103" t="str">
            <v>903WA</v>
          </cell>
          <cell r="B1103" t="str">
            <v>903</v>
          </cell>
          <cell r="D1103">
            <v>527230.03037995123</v>
          </cell>
          <cell r="F1103" t="str">
            <v>903WA</v>
          </cell>
          <cell r="G1103" t="str">
            <v>903</v>
          </cell>
          <cell r="I1103">
            <v>527230.03037995123</v>
          </cell>
        </row>
        <row r="1104">
          <cell r="A1104" t="str">
            <v>903WYP</v>
          </cell>
          <cell r="B1104" t="str">
            <v>903</v>
          </cell>
          <cell r="D1104">
            <v>294088.51915462775</v>
          </cell>
          <cell r="F1104" t="str">
            <v>903WYP</v>
          </cell>
          <cell r="G1104" t="str">
            <v>903</v>
          </cell>
          <cell r="I1104">
            <v>294088.51915462775</v>
          </cell>
        </row>
        <row r="1105">
          <cell r="A1105" t="str">
            <v>903WYU</v>
          </cell>
          <cell r="B1105" t="str">
            <v>903</v>
          </cell>
          <cell r="D1105">
            <v>54501.912414606748</v>
          </cell>
          <cell r="F1105" t="str">
            <v>903WYU</v>
          </cell>
          <cell r="G1105" t="str">
            <v>903</v>
          </cell>
          <cell r="I1105">
            <v>54501.912414606748</v>
          </cell>
        </row>
        <row r="1106">
          <cell r="A1106" t="str">
            <v>904CA</v>
          </cell>
          <cell r="B1106" t="str">
            <v>904</v>
          </cell>
          <cell r="D1106">
            <v>604096.74480761751</v>
          </cell>
          <cell r="F1106" t="str">
            <v>904CA</v>
          </cell>
          <cell r="G1106" t="str">
            <v>904</v>
          </cell>
          <cell r="I1106">
            <v>604096.74480761751</v>
          </cell>
        </row>
        <row r="1107">
          <cell r="A1107" t="str">
            <v>904CN</v>
          </cell>
          <cell r="B1107" t="str">
            <v>904</v>
          </cell>
          <cell r="D1107">
            <v>384014.47115040786</v>
          </cell>
          <cell r="F1107" t="str">
            <v>904CN</v>
          </cell>
          <cell r="G1107" t="str">
            <v>904</v>
          </cell>
          <cell r="I1107">
            <v>384014.47115040786</v>
          </cell>
        </row>
        <row r="1108">
          <cell r="A1108" t="str">
            <v>904IDU</v>
          </cell>
          <cell r="B1108" t="str">
            <v>904</v>
          </cell>
          <cell r="D1108">
            <v>-36526.163109211033</v>
          </cell>
          <cell r="F1108" t="str">
            <v>904IDU</v>
          </cell>
          <cell r="G1108" t="str">
            <v>904</v>
          </cell>
          <cell r="I1108">
            <v>-36526.163109211033</v>
          </cell>
        </row>
        <row r="1109">
          <cell r="A1109" t="str">
            <v>904OR</v>
          </cell>
          <cell r="B1109" t="str">
            <v>904</v>
          </cell>
          <cell r="D1109">
            <v>5336079.8239992224</v>
          </cell>
          <cell r="F1109" t="str">
            <v>904OR</v>
          </cell>
          <cell r="G1109" t="str">
            <v>904</v>
          </cell>
          <cell r="I1109">
            <v>5336079.8239992224</v>
          </cell>
        </row>
        <row r="1110">
          <cell r="A1110" t="str">
            <v>904UT</v>
          </cell>
          <cell r="B1110" t="str">
            <v>904</v>
          </cell>
          <cell r="D1110">
            <v>3512505.5097434903</v>
          </cell>
          <cell r="F1110" t="str">
            <v>904UT</v>
          </cell>
          <cell r="G1110" t="str">
            <v>904</v>
          </cell>
          <cell r="I1110">
            <v>3512505.5097434903</v>
          </cell>
        </row>
        <row r="1111">
          <cell r="A1111" t="str">
            <v>904WA</v>
          </cell>
          <cell r="B1111" t="str">
            <v>904</v>
          </cell>
          <cell r="D1111">
            <v>1075502.9429576369</v>
          </cell>
          <cell r="F1111" t="str">
            <v>904WA</v>
          </cell>
          <cell r="G1111" t="str">
            <v>904</v>
          </cell>
          <cell r="I1111">
            <v>1075502.9429576369</v>
          </cell>
        </row>
        <row r="1112">
          <cell r="A1112" t="str">
            <v>904WYP</v>
          </cell>
          <cell r="B1112" t="str">
            <v>904</v>
          </cell>
          <cell r="D1112">
            <v>494586.60254566651</v>
          </cell>
          <cell r="F1112" t="str">
            <v>904WYP</v>
          </cell>
          <cell r="G1112" t="str">
            <v>904</v>
          </cell>
          <cell r="I1112">
            <v>494586.60254566651</v>
          </cell>
        </row>
        <row r="1113">
          <cell r="A1113" t="str">
            <v>905CA</v>
          </cell>
          <cell r="B1113" t="str">
            <v>905</v>
          </cell>
          <cell r="D1113">
            <v>0</v>
          </cell>
          <cell r="F1113" t="str">
            <v>905CA</v>
          </cell>
          <cell r="G1113" t="str">
            <v>905</v>
          </cell>
          <cell r="I1113">
            <v>0</v>
          </cell>
        </row>
        <row r="1114">
          <cell r="A1114" t="str">
            <v>905CN</v>
          </cell>
          <cell r="B1114" t="str">
            <v>905</v>
          </cell>
          <cell r="D1114">
            <v>1098365.258608669</v>
          </cell>
          <cell r="F1114" t="str">
            <v>905CN</v>
          </cell>
          <cell r="G1114" t="str">
            <v>905</v>
          </cell>
          <cell r="I1114">
            <v>1098365.258608669</v>
          </cell>
        </row>
        <row r="1115">
          <cell r="A1115" t="str">
            <v>905IDU</v>
          </cell>
          <cell r="B1115" t="str">
            <v>905</v>
          </cell>
          <cell r="D1115">
            <v>-70.12823163622231</v>
          </cell>
          <cell r="F1115" t="str">
            <v>905IDU</v>
          </cell>
          <cell r="G1115" t="str">
            <v>905</v>
          </cell>
          <cell r="I1115">
            <v>-70.12823163622231</v>
          </cell>
        </row>
        <row r="1116">
          <cell r="A1116" t="str">
            <v>905OR</v>
          </cell>
          <cell r="B1116" t="str">
            <v>905</v>
          </cell>
          <cell r="D1116">
            <v>8664.8442304702694</v>
          </cell>
          <cell r="F1116" t="str">
            <v>905OR</v>
          </cell>
          <cell r="G1116" t="str">
            <v>905</v>
          </cell>
          <cell r="I1116">
            <v>8664.8442304702694</v>
          </cell>
        </row>
        <row r="1117">
          <cell r="A1117" t="str">
            <v>905UT</v>
          </cell>
          <cell r="B1117" t="str">
            <v>905</v>
          </cell>
          <cell r="D1117">
            <v>4574.9661756704236</v>
          </cell>
          <cell r="F1117" t="str">
            <v>905UT</v>
          </cell>
          <cell r="G1117" t="str">
            <v>905</v>
          </cell>
          <cell r="I1117">
            <v>4574.9661756704236</v>
          </cell>
        </row>
        <row r="1118">
          <cell r="A1118" t="str">
            <v>905WYP</v>
          </cell>
          <cell r="B1118" t="str">
            <v>905</v>
          </cell>
          <cell r="D1118">
            <v>1312.1083268558104</v>
          </cell>
          <cell r="F1118" t="str">
            <v>905WYP</v>
          </cell>
          <cell r="G1118" t="str">
            <v>905</v>
          </cell>
          <cell r="I1118">
            <v>1312.1083268558104</v>
          </cell>
        </row>
        <row r="1119">
          <cell r="A1119" t="str">
            <v>907CN</v>
          </cell>
          <cell r="B1119" t="str">
            <v>907</v>
          </cell>
          <cell r="D1119">
            <v>2295255.9323568684</v>
          </cell>
          <cell r="F1119" t="str">
            <v>907CN</v>
          </cell>
          <cell r="G1119" t="str">
            <v>907</v>
          </cell>
          <cell r="I1119">
            <v>2295255.9323568684</v>
          </cell>
        </row>
        <row r="1120">
          <cell r="A1120" t="str">
            <v>908CA</v>
          </cell>
          <cell r="B1120" t="str">
            <v>908</v>
          </cell>
          <cell r="D1120">
            <v>346305.31231530057</v>
          </cell>
          <cell r="F1120" t="str">
            <v>908CA</v>
          </cell>
          <cell r="G1120" t="str">
            <v>908</v>
          </cell>
          <cell r="I1120">
            <v>346305.31231530057</v>
          </cell>
        </row>
        <row r="1121">
          <cell r="A1121" t="str">
            <v>908CN</v>
          </cell>
          <cell r="B1121" t="str">
            <v>908</v>
          </cell>
          <cell r="D1121">
            <v>1293202.0029428154</v>
          </cell>
          <cell r="F1121" t="str">
            <v>908CN</v>
          </cell>
          <cell r="G1121" t="str">
            <v>908</v>
          </cell>
          <cell r="I1121">
            <v>1293202.0029428154</v>
          </cell>
        </row>
        <row r="1122">
          <cell r="A1122" t="str">
            <v>908IDU</v>
          </cell>
          <cell r="B1122" t="str">
            <v>908</v>
          </cell>
          <cell r="D1122">
            <v>1258123.7725977465</v>
          </cell>
          <cell r="F1122" t="str">
            <v>908IDU</v>
          </cell>
          <cell r="G1122" t="str">
            <v>908</v>
          </cell>
          <cell r="I1122">
            <v>1258123.7725977465</v>
          </cell>
        </row>
        <row r="1123">
          <cell r="A1123" t="str">
            <v>908OR</v>
          </cell>
          <cell r="B1123" t="str">
            <v>908</v>
          </cell>
          <cell r="D1123">
            <v>1123289.0727369064</v>
          </cell>
          <cell r="F1123" t="str">
            <v>908OR</v>
          </cell>
          <cell r="G1123" t="str">
            <v>908</v>
          </cell>
          <cell r="I1123">
            <v>1123289.0727369064</v>
          </cell>
        </row>
        <row r="1124">
          <cell r="A1124" t="str">
            <v>908OTHER</v>
          </cell>
          <cell r="B1124" t="str">
            <v>908</v>
          </cell>
          <cell r="D1124">
            <v>48260.427133143909</v>
          </cell>
          <cell r="F1124" t="str">
            <v>908OTHER</v>
          </cell>
          <cell r="G1124" t="str">
            <v>908</v>
          </cell>
          <cell r="I1124">
            <v>48260.427133143909</v>
          </cell>
        </row>
        <row r="1125">
          <cell r="A1125" t="str">
            <v>908UT</v>
          </cell>
          <cell r="B1125" t="str">
            <v>908</v>
          </cell>
          <cell r="D1125">
            <v>33630382.245079435</v>
          </cell>
          <cell r="F1125" t="str">
            <v>908UT</v>
          </cell>
          <cell r="G1125" t="str">
            <v>908</v>
          </cell>
          <cell r="I1125">
            <v>33630382.245079435</v>
          </cell>
        </row>
        <row r="1126">
          <cell r="A1126" t="str">
            <v>908WA</v>
          </cell>
          <cell r="B1126" t="str">
            <v>908</v>
          </cell>
          <cell r="D1126">
            <v>4809565.2186166607</v>
          </cell>
          <cell r="F1126" t="str">
            <v>908WA</v>
          </cell>
          <cell r="G1126" t="str">
            <v>908</v>
          </cell>
          <cell r="I1126">
            <v>4809565.2186166607</v>
          </cell>
        </row>
        <row r="1127">
          <cell r="A1127" t="str">
            <v>908WYP</v>
          </cell>
          <cell r="B1127" t="str">
            <v>908</v>
          </cell>
          <cell r="D1127">
            <v>675512.89102836465</v>
          </cell>
          <cell r="F1127" t="str">
            <v>908WYP</v>
          </cell>
          <cell r="G1127" t="str">
            <v>908</v>
          </cell>
          <cell r="I1127">
            <v>675512.89102836465</v>
          </cell>
        </row>
        <row r="1128">
          <cell r="A1128" t="str">
            <v>909CA</v>
          </cell>
          <cell r="B1128" t="str">
            <v>909</v>
          </cell>
          <cell r="D1128">
            <v>4219.8422975441445</v>
          </cell>
          <cell r="F1128" t="str">
            <v>909CA</v>
          </cell>
          <cell r="G1128" t="str">
            <v>909</v>
          </cell>
          <cell r="I1128">
            <v>4219.8422975441445</v>
          </cell>
        </row>
        <row r="1129">
          <cell r="A1129" t="str">
            <v>909CN</v>
          </cell>
          <cell r="B1129" t="str">
            <v>909</v>
          </cell>
          <cell r="D1129">
            <v>685493.49096873053</v>
          </cell>
          <cell r="F1129" t="str">
            <v>909CN</v>
          </cell>
          <cell r="G1129" t="str">
            <v>909</v>
          </cell>
          <cell r="I1129">
            <v>685493.49096873053</v>
          </cell>
        </row>
        <row r="1130">
          <cell r="A1130" t="str">
            <v>909IDU</v>
          </cell>
          <cell r="B1130" t="str">
            <v>909</v>
          </cell>
          <cell r="D1130">
            <v>2333.8597980515528</v>
          </cell>
          <cell r="F1130" t="str">
            <v>909IDU</v>
          </cell>
          <cell r="G1130" t="str">
            <v>909</v>
          </cell>
          <cell r="I1130">
            <v>2333.8597980515528</v>
          </cell>
        </row>
        <row r="1131">
          <cell r="A1131" t="str">
            <v>909OR</v>
          </cell>
          <cell r="B1131" t="str">
            <v>909</v>
          </cell>
          <cell r="D1131">
            <v>7906.95290237467</v>
          </cell>
          <cell r="F1131" t="str">
            <v>909OR</v>
          </cell>
          <cell r="G1131" t="str">
            <v>909</v>
          </cell>
          <cell r="I1131">
            <v>7906.95290237467</v>
          </cell>
        </row>
        <row r="1132">
          <cell r="A1132" t="str">
            <v>909UT</v>
          </cell>
          <cell r="B1132" t="str">
            <v>909</v>
          </cell>
          <cell r="D1132">
            <v>11813.894621473513</v>
          </cell>
          <cell r="F1132" t="str">
            <v>909UT</v>
          </cell>
          <cell r="G1132" t="str">
            <v>909</v>
          </cell>
          <cell r="I1132">
            <v>11813.894621473513</v>
          </cell>
        </row>
        <row r="1133">
          <cell r="A1133" t="str">
            <v>909WA</v>
          </cell>
          <cell r="B1133" t="str">
            <v>909</v>
          </cell>
          <cell r="D1133">
            <v>2261.8063547797851</v>
          </cell>
          <cell r="F1133" t="str">
            <v>909WA</v>
          </cell>
          <cell r="G1133" t="str">
            <v>909</v>
          </cell>
          <cell r="I1133">
            <v>2261.8063547797851</v>
          </cell>
        </row>
        <row r="1134">
          <cell r="A1134" t="str">
            <v>909WYP</v>
          </cell>
          <cell r="B1134" t="str">
            <v>909</v>
          </cell>
          <cell r="D1134">
            <v>4901.0275847371631</v>
          </cell>
          <cell r="F1134" t="str">
            <v>909WYP</v>
          </cell>
          <cell r="G1134" t="str">
            <v>909</v>
          </cell>
          <cell r="I1134">
            <v>4901.0275847371631</v>
          </cell>
        </row>
        <row r="1135">
          <cell r="A1135" t="str">
            <v>910CN</v>
          </cell>
          <cell r="B1135" t="str">
            <v>910</v>
          </cell>
          <cell r="D1135">
            <v>142345.04758209796</v>
          </cell>
          <cell r="F1135" t="str">
            <v>910CN</v>
          </cell>
          <cell r="G1135" t="str">
            <v>910</v>
          </cell>
          <cell r="I1135">
            <v>142345.04758209796</v>
          </cell>
        </row>
        <row r="1136">
          <cell r="A1136" t="str">
            <v>910IDU</v>
          </cell>
          <cell r="B1136" t="str">
            <v>910</v>
          </cell>
          <cell r="D1136">
            <v>22626.673773087074</v>
          </cell>
          <cell r="F1136" t="str">
            <v>910IDU</v>
          </cell>
          <cell r="G1136" t="str">
            <v>910</v>
          </cell>
          <cell r="I1136">
            <v>22626.673773087074</v>
          </cell>
        </row>
        <row r="1137">
          <cell r="A1137" t="str">
            <v>910OR</v>
          </cell>
          <cell r="B1137" t="str">
            <v>910</v>
          </cell>
          <cell r="D1137">
            <v>55812.925761112238</v>
          </cell>
          <cell r="F1137" t="str">
            <v>910OR</v>
          </cell>
          <cell r="G1137" t="str">
            <v>910</v>
          </cell>
          <cell r="I1137">
            <v>55812.925761112238</v>
          </cell>
        </row>
        <row r="1138">
          <cell r="A1138" t="str">
            <v>910UT</v>
          </cell>
          <cell r="B1138" t="str">
            <v>910</v>
          </cell>
          <cell r="D1138">
            <v>71285.623319682927</v>
          </cell>
          <cell r="F1138" t="str">
            <v>910UT</v>
          </cell>
          <cell r="G1138" t="str">
            <v>910</v>
          </cell>
          <cell r="I1138">
            <v>71285.623319682927</v>
          </cell>
        </row>
        <row r="1139">
          <cell r="A1139" t="str">
            <v>910WA</v>
          </cell>
          <cell r="B1139" t="str">
            <v>910</v>
          </cell>
          <cell r="D1139">
            <v>6798.7191587172729</v>
          </cell>
          <cell r="F1139" t="str">
            <v>910WA</v>
          </cell>
          <cell r="G1139" t="str">
            <v>910</v>
          </cell>
          <cell r="I1139">
            <v>6798.7191587172729</v>
          </cell>
        </row>
        <row r="1140">
          <cell r="A1140" t="str">
            <v>910WYP</v>
          </cell>
          <cell r="B1140" t="str">
            <v>910</v>
          </cell>
          <cell r="D1140">
            <v>43903.944303836011</v>
          </cell>
          <cell r="F1140" t="str">
            <v>910WYP</v>
          </cell>
          <cell r="G1140" t="str">
            <v>910</v>
          </cell>
          <cell r="I1140">
            <v>43903.944303836011</v>
          </cell>
        </row>
        <row r="1141">
          <cell r="A1141" t="str">
            <v>920IDU</v>
          </cell>
          <cell r="B1141" t="str">
            <v>920</v>
          </cell>
          <cell r="D1141">
            <v>8440.320585477617</v>
          </cell>
          <cell r="F1141" t="str">
            <v>920IDU</v>
          </cell>
          <cell r="G1141" t="str">
            <v>920</v>
          </cell>
          <cell r="I1141">
            <v>8440.320585477617</v>
          </cell>
        </row>
        <row r="1142">
          <cell r="A1142" t="str">
            <v>920OR</v>
          </cell>
          <cell r="B1142" t="str">
            <v>920</v>
          </cell>
          <cell r="D1142">
            <v>187279.4884311966</v>
          </cell>
          <cell r="F1142" t="str">
            <v>920OR</v>
          </cell>
          <cell r="G1142" t="str">
            <v>920</v>
          </cell>
          <cell r="I1142">
            <v>187279.4884311966</v>
          </cell>
        </row>
        <row r="1143">
          <cell r="A1143" t="str">
            <v>920SO</v>
          </cell>
          <cell r="B1143" t="str">
            <v>920</v>
          </cell>
          <cell r="D1143">
            <v>138955193.76111209</v>
          </cell>
          <cell r="F1143" t="str">
            <v>920SO</v>
          </cell>
          <cell r="G1143" t="str">
            <v>920</v>
          </cell>
          <cell r="I1143">
            <v>138955193.76111209</v>
          </cell>
        </row>
        <row r="1144">
          <cell r="A1144" t="str">
            <v>920UT</v>
          </cell>
          <cell r="B1144" t="str">
            <v>920</v>
          </cell>
          <cell r="D1144">
            <v>591089.9145710381</v>
          </cell>
          <cell r="F1144" t="str">
            <v>920UT</v>
          </cell>
          <cell r="G1144" t="str">
            <v>920</v>
          </cell>
          <cell r="I1144">
            <v>591089.9145710381</v>
          </cell>
        </row>
        <row r="1145">
          <cell r="A1145" t="str">
            <v>920WA</v>
          </cell>
          <cell r="B1145" t="str">
            <v>920</v>
          </cell>
          <cell r="D1145">
            <v>1015.5267656661974</v>
          </cell>
          <cell r="F1145" t="str">
            <v>920WA</v>
          </cell>
          <cell r="G1145" t="str">
            <v>920</v>
          </cell>
          <cell r="I1145">
            <v>1015.5267656661974</v>
          </cell>
        </row>
        <row r="1146">
          <cell r="A1146" t="str">
            <v>920WYP</v>
          </cell>
          <cell r="B1146" t="str">
            <v>920</v>
          </cell>
          <cell r="D1146">
            <v>303131.58997357904</v>
          </cell>
          <cell r="F1146" t="str">
            <v>920WYP</v>
          </cell>
          <cell r="G1146" t="str">
            <v>920</v>
          </cell>
          <cell r="I1146">
            <v>303131.58997357904</v>
          </cell>
        </row>
        <row r="1147">
          <cell r="A1147" t="str">
            <v>921CA</v>
          </cell>
          <cell r="B1147" t="str">
            <v>921</v>
          </cell>
          <cell r="D1147">
            <v>167.54168730394588</v>
          </cell>
          <cell r="F1147" t="str">
            <v>921CA</v>
          </cell>
          <cell r="G1147" t="str">
            <v>921</v>
          </cell>
          <cell r="I1147">
            <v>167.54168730394588</v>
          </cell>
        </row>
        <row r="1148">
          <cell r="A1148" t="str">
            <v>921CN</v>
          </cell>
          <cell r="B1148" t="str">
            <v>921</v>
          </cell>
          <cell r="D1148">
            <v>7177.8942669638445</v>
          </cell>
          <cell r="F1148" t="str">
            <v>921CN</v>
          </cell>
          <cell r="G1148" t="str">
            <v>921</v>
          </cell>
          <cell r="I1148">
            <v>7177.8942669638445</v>
          </cell>
        </row>
        <row r="1149">
          <cell r="A1149" t="str">
            <v>921IDU</v>
          </cell>
          <cell r="B1149" t="str">
            <v>921</v>
          </cell>
          <cell r="D1149">
            <v>5081.9791728578521</v>
          </cell>
          <cell r="F1149" t="str">
            <v>921IDU</v>
          </cell>
          <cell r="G1149" t="str">
            <v>921</v>
          </cell>
          <cell r="I1149">
            <v>5081.9791728578521</v>
          </cell>
        </row>
        <row r="1150">
          <cell r="A1150" t="str">
            <v>921OR</v>
          </cell>
          <cell r="B1150" t="str">
            <v>921</v>
          </cell>
          <cell r="D1150">
            <v>14061.239776291897</v>
          </cell>
          <cell r="F1150" t="str">
            <v>921OR</v>
          </cell>
          <cell r="G1150" t="str">
            <v>921</v>
          </cell>
          <cell r="I1150">
            <v>14061.239776291897</v>
          </cell>
        </row>
        <row r="1151">
          <cell r="A1151" t="str">
            <v>921SO</v>
          </cell>
          <cell r="B1151" t="str">
            <v>921</v>
          </cell>
          <cell r="D1151">
            <v>11683489.584649991</v>
          </cell>
          <cell r="F1151" t="str">
            <v>921SO</v>
          </cell>
          <cell r="G1151" t="str">
            <v>921</v>
          </cell>
          <cell r="I1151">
            <v>11683489.584649991</v>
          </cell>
        </row>
        <row r="1152">
          <cell r="A1152" t="str">
            <v>921UT</v>
          </cell>
          <cell r="B1152" t="str">
            <v>921</v>
          </cell>
          <cell r="D1152">
            <v>32590.407970117223</v>
          </cell>
          <cell r="F1152" t="str">
            <v>921UT</v>
          </cell>
          <cell r="G1152" t="str">
            <v>921</v>
          </cell>
          <cell r="I1152">
            <v>32590.407970117223</v>
          </cell>
        </row>
        <row r="1153">
          <cell r="A1153" t="str">
            <v>921WA</v>
          </cell>
          <cell r="B1153" t="str">
            <v>921</v>
          </cell>
          <cell r="D1153">
            <v>2642.3418358923568</v>
          </cell>
          <cell r="F1153" t="str">
            <v>921WA</v>
          </cell>
          <cell r="G1153" t="str">
            <v>921</v>
          </cell>
          <cell r="I1153">
            <v>2642.3418358923568</v>
          </cell>
        </row>
        <row r="1154">
          <cell r="A1154" t="str">
            <v>921WYP</v>
          </cell>
          <cell r="B1154" t="str">
            <v>921</v>
          </cell>
          <cell r="D1154">
            <v>14509.706987782733</v>
          </cell>
          <cell r="F1154" t="str">
            <v>921WYP</v>
          </cell>
          <cell r="G1154" t="str">
            <v>921</v>
          </cell>
          <cell r="I1154">
            <v>14509.706987782733</v>
          </cell>
        </row>
        <row r="1155">
          <cell r="A1155" t="str">
            <v>921WYU</v>
          </cell>
          <cell r="B1155" t="str">
            <v>921</v>
          </cell>
          <cell r="D1155">
            <v>518.33209509658252</v>
          </cell>
          <cell r="F1155" t="str">
            <v>921WYU</v>
          </cell>
          <cell r="G1155" t="str">
            <v>921</v>
          </cell>
          <cell r="I1155">
            <v>518.33209509658252</v>
          </cell>
        </row>
        <row r="1156">
          <cell r="A1156" t="str">
            <v>922SO</v>
          </cell>
          <cell r="B1156" t="str">
            <v>922</v>
          </cell>
          <cell r="D1156">
            <v>-31433120.11733922</v>
          </cell>
          <cell r="F1156" t="str">
            <v>922SO</v>
          </cell>
          <cell r="G1156" t="str">
            <v>922</v>
          </cell>
          <cell r="I1156">
            <v>-31433120.11733922</v>
          </cell>
        </row>
        <row r="1157">
          <cell r="A1157" t="str">
            <v>923CA</v>
          </cell>
          <cell r="B1157" t="str">
            <v>923</v>
          </cell>
          <cell r="D1157">
            <v>0</v>
          </cell>
          <cell r="F1157" t="str">
            <v>923CA</v>
          </cell>
          <cell r="G1157" t="str">
            <v>923</v>
          </cell>
          <cell r="I1157">
            <v>0</v>
          </cell>
        </row>
        <row r="1158">
          <cell r="A1158" t="str">
            <v>923CN</v>
          </cell>
          <cell r="B1158" t="str">
            <v>923</v>
          </cell>
          <cell r="D1158">
            <v>0</v>
          </cell>
          <cell r="F1158" t="str">
            <v>923CN</v>
          </cell>
          <cell r="G1158" t="str">
            <v>923</v>
          </cell>
          <cell r="I1158">
            <v>0</v>
          </cell>
        </row>
        <row r="1159">
          <cell r="A1159" t="str">
            <v>923IDU</v>
          </cell>
          <cell r="B1159" t="str">
            <v>923</v>
          </cell>
          <cell r="D1159">
            <v>112.56707115733863</v>
          </cell>
          <cell r="F1159" t="str">
            <v>923IDU</v>
          </cell>
          <cell r="G1159" t="str">
            <v>923</v>
          </cell>
          <cell r="I1159">
            <v>112.56707115733863</v>
          </cell>
        </row>
        <row r="1160">
          <cell r="A1160" t="str">
            <v>923OR</v>
          </cell>
          <cell r="B1160" t="str">
            <v>923</v>
          </cell>
          <cell r="D1160">
            <v>13685.538013868254</v>
          </cell>
          <cell r="F1160" t="str">
            <v>923OR</v>
          </cell>
          <cell r="G1160" t="str">
            <v>923</v>
          </cell>
          <cell r="I1160">
            <v>13685.538013868254</v>
          </cell>
        </row>
        <row r="1161">
          <cell r="A1161" t="str">
            <v>923SO</v>
          </cell>
          <cell r="B1161" t="str">
            <v>923</v>
          </cell>
          <cell r="D1161">
            <v>35188638.700386614</v>
          </cell>
          <cell r="F1161" t="str">
            <v>923SO</v>
          </cell>
          <cell r="G1161" t="str">
            <v>923</v>
          </cell>
          <cell r="I1161">
            <v>35188638.700386614</v>
          </cell>
        </row>
        <row r="1162">
          <cell r="A1162" t="str">
            <v>923UT</v>
          </cell>
          <cell r="B1162" t="str">
            <v>923</v>
          </cell>
          <cell r="D1162">
            <v>18013.139796929172</v>
          </cell>
          <cell r="F1162" t="str">
            <v>923UT</v>
          </cell>
          <cell r="G1162" t="str">
            <v>923</v>
          </cell>
          <cell r="I1162">
            <v>18013.139796929172</v>
          </cell>
        </row>
        <row r="1163">
          <cell r="A1163" t="str">
            <v>923WA</v>
          </cell>
          <cell r="B1163" t="str">
            <v>923</v>
          </cell>
          <cell r="D1163">
            <v>0</v>
          </cell>
          <cell r="F1163" t="str">
            <v>923WA</v>
          </cell>
          <cell r="G1163" t="str">
            <v>923</v>
          </cell>
          <cell r="I1163">
            <v>0</v>
          </cell>
        </row>
        <row r="1164">
          <cell r="A1164" t="str">
            <v>923WYP</v>
          </cell>
          <cell r="B1164" t="str">
            <v>923</v>
          </cell>
          <cell r="D1164">
            <v>0</v>
          </cell>
          <cell r="F1164" t="str">
            <v>923WYP</v>
          </cell>
          <cell r="G1164" t="str">
            <v>923</v>
          </cell>
          <cell r="I1164">
            <v>0</v>
          </cell>
        </row>
        <row r="1165">
          <cell r="A1165" t="str">
            <v>924SO</v>
          </cell>
          <cell r="B1165" t="str">
            <v>924</v>
          </cell>
          <cell r="D1165">
            <v>23357500.93</v>
          </cell>
          <cell r="F1165" t="str">
            <v>924SO</v>
          </cell>
          <cell r="G1165" t="str">
            <v>924</v>
          </cell>
          <cell r="I1165">
            <v>23357500.93</v>
          </cell>
        </row>
        <row r="1166">
          <cell r="A1166" t="str">
            <v>925SO</v>
          </cell>
          <cell r="B1166" t="str">
            <v>925</v>
          </cell>
          <cell r="D1166">
            <v>13043133.540000001</v>
          </cell>
          <cell r="F1166" t="str">
            <v>925SO</v>
          </cell>
          <cell r="G1166" t="str">
            <v>925</v>
          </cell>
          <cell r="I1166">
            <v>13043133.540000001</v>
          </cell>
        </row>
        <row r="1167">
          <cell r="A1167" t="str">
            <v>926SO</v>
          </cell>
          <cell r="B1167" t="str">
            <v>926</v>
          </cell>
          <cell r="D1167">
            <v>0</v>
          </cell>
          <cell r="F1167" t="str">
            <v>926SO</v>
          </cell>
          <cell r="G1167" t="str">
            <v>926</v>
          </cell>
          <cell r="I1167">
            <v>0</v>
          </cell>
        </row>
        <row r="1168">
          <cell r="A1168" t="str">
            <v>928CA</v>
          </cell>
          <cell r="B1168" t="str">
            <v>928</v>
          </cell>
          <cell r="D1168">
            <v>106354.48926448739</v>
          </cell>
          <cell r="F1168" t="str">
            <v>928CA</v>
          </cell>
          <cell r="G1168" t="str">
            <v>928</v>
          </cell>
          <cell r="I1168">
            <v>106354.48926448739</v>
          </cell>
        </row>
        <row r="1169">
          <cell r="A1169" t="str">
            <v>928CN</v>
          </cell>
          <cell r="B1169" t="str">
            <v>928</v>
          </cell>
          <cell r="D1169">
            <v>0</v>
          </cell>
          <cell r="F1169" t="str">
            <v>928CN</v>
          </cell>
          <cell r="G1169" t="str">
            <v>928</v>
          </cell>
          <cell r="I1169">
            <v>0</v>
          </cell>
        </row>
        <row r="1170">
          <cell r="A1170" t="str">
            <v>928IDU</v>
          </cell>
          <cell r="B1170" t="str">
            <v>928</v>
          </cell>
          <cell r="D1170">
            <v>317902.78086924227</v>
          </cell>
          <cell r="F1170" t="str">
            <v>928IDU</v>
          </cell>
          <cell r="G1170" t="str">
            <v>928</v>
          </cell>
          <cell r="I1170">
            <v>317902.78086924227</v>
          </cell>
        </row>
        <row r="1171">
          <cell r="A1171" t="str">
            <v>928OR</v>
          </cell>
          <cell r="B1171" t="str">
            <v>928</v>
          </cell>
          <cell r="D1171">
            <v>2499016.425115569</v>
          </cell>
          <cell r="F1171" t="str">
            <v>928OR</v>
          </cell>
          <cell r="G1171" t="str">
            <v>928</v>
          </cell>
          <cell r="I1171">
            <v>2499016.425115569</v>
          </cell>
        </row>
        <row r="1172">
          <cell r="A1172" t="str">
            <v>928SG</v>
          </cell>
          <cell r="B1172" t="str">
            <v>928</v>
          </cell>
          <cell r="D1172">
            <v>953400.65229899297</v>
          </cell>
          <cell r="F1172" t="str">
            <v>928SG</v>
          </cell>
          <cell r="G1172" t="str">
            <v>928</v>
          </cell>
          <cell r="I1172">
            <v>953400.65229899297</v>
          </cell>
        </row>
        <row r="1173">
          <cell r="A1173" t="str">
            <v>928SO</v>
          </cell>
          <cell r="B1173" t="str">
            <v>928</v>
          </cell>
          <cell r="D1173">
            <v>0</v>
          </cell>
          <cell r="F1173" t="str">
            <v>928SO</v>
          </cell>
          <cell r="G1173" t="str">
            <v>928</v>
          </cell>
          <cell r="I1173">
            <v>0</v>
          </cell>
        </row>
        <row r="1174">
          <cell r="A1174" t="str">
            <v>928UT</v>
          </cell>
          <cell r="B1174" t="str">
            <v>928</v>
          </cell>
          <cell r="D1174">
            <v>3084470.2228289582</v>
          </cell>
          <cell r="F1174" t="str">
            <v>928UT</v>
          </cell>
          <cell r="G1174" t="str">
            <v>928</v>
          </cell>
          <cell r="I1174">
            <v>3084470.2228289582</v>
          </cell>
        </row>
        <row r="1175">
          <cell r="A1175" t="str">
            <v>928WA</v>
          </cell>
          <cell r="B1175" t="str">
            <v>928</v>
          </cell>
          <cell r="D1175">
            <v>405715.94469621935</v>
          </cell>
          <cell r="F1175" t="str">
            <v>928WA</v>
          </cell>
          <cell r="G1175" t="str">
            <v>928</v>
          </cell>
          <cell r="I1175">
            <v>405715.94469621935</v>
          </cell>
        </row>
        <row r="1176">
          <cell r="A1176" t="str">
            <v>928WYP</v>
          </cell>
          <cell r="B1176" t="str">
            <v>928</v>
          </cell>
          <cell r="D1176">
            <v>481164.83566947345</v>
          </cell>
          <cell r="F1176" t="str">
            <v>928WYP</v>
          </cell>
          <cell r="G1176" t="str">
            <v>928</v>
          </cell>
          <cell r="I1176">
            <v>481164.83566947345</v>
          </cell>
        </row>
        <row r="1177">
          <cell r="A1177" t="str">
            <v>928WYU</v>
          </cell>
          <cell r="B1177" t="str">
            <v>928</v>
          </cell>
          <cell r="D1177">
            <v>464365.92283721321</v>
          </cell>
          <cell r="F1177" t="str">
            <v>928WYU</v>
          </cell>
          <cell r="G1177" t="str">
            <v>928</v>
          </cell>
          <cell r="I1177">
            <v>464365.92283721321</v>
          </cell>
        </row>
        <row r="1178">
          <cell r="A1178" t="str">
            <v>929SO</v>
          </cell>
          <cell r="B1178" t="str">
            <v>929</v>
          </cell>
          <cell r="D1178">
            <v>-14080693.041385379</v>
          </cell>
          <cell r="F1178" t="str">
            <v>929SO</v>
          </cell>
          <cell r="G1178" t="str">
            <v>929</v>
          </cell>
          <cell r="I1178">
            <v>-14080693.041385379</v>
          </cell>
        </row>
        <row r="1179">
          <cell r="A1179" t="str">
            <v>930CA</v>
          </cell>
          <cell r="B1179" t="str">
            <v>930</v>
          </cell>
          <cell r="D1179">
            <v>-36800.625858510815</v>
          </cell>
          <cell r="F1179" t="str">
            <v>930CA</v>
          </cell>
          <cell r="G1179" t="str">
            <v>930</v>
          </cell>
          <cell r="I1179">
            <v>-36800.625858510815</v>
          </cell>
        </row>
        <row r="1180">
          <cell r="A1180" t="str">
            <v>930CN</v>
          </cell>
          <cell r="B1180" t="str">
            <v>930</v>
          </cell>
          <cell r="D1180">
            <v>140.31616311705466</v>
          </cell>
          <cell r="F1180" t="str">
            <v>930CN</v>
          </cell>
          <cell r="G1180" t="str">
            <v>930</v>
          </cell>
          <cell r="I1180">
            <v>140.31616311705466</v>
          </cell>
        </row>
        <row r="1181">
          <cell r="A1181" t="str">
            <v>930IDU</v>
          </cell>
          <cell r="B1181" t="str">
            <v>930</v>
          </cell>
          <cell r="D1181">
            <v>2938650.6189532774</v>
          </cell>
          <cell r="F1181" t="str">
            <v>930IDU</v>
          </cell>
          <cell r="G1181" t="str">
            <v>930</v>
          </cell>
          <cell r="I1181">
            <v>2938650.6189532774</v>
          </cell>
        </row>
        <row r="1182">
          <cell r="A1182" t="str">
            <v>930OR</v>
          </cell>
          <cell r="B1182" t="str">
            <v>930</v>
          </cell>
          <cell r="D1182">
            <v>7714950.5906636948</v>
          </cell>
          <cell r="F1182" t="str">
            <v>930OR</v>
          </cell>
          <cell r="G1182" t="str">
            <v>930</v>
          </cell>
          <cell r="I1182">
            <v>7714950.5906636948</v>
          </cell>
        </row>
        <row r="1183">
          <cell r="A1183" t="str">
            <v>930SO</v>
          </cell>
          <cell r="B1183" t="str">
            <v>930</v>
          </cell>
          <cell r="D1183">
            <v>20876844.263864126</v>
          </cell>
          <cell r="F1183" t="str">
            <v>930SO</v>
          </cell>
          <cell r="G1183" t="str">
            <v>930</v>
          </cell>
          <cell r="I1183">
            <v>20876844.263864126</v>
          </cell>
        </row>
        <row r="1184">
          <cell r="A1184" t="str">
            <v>930UT</v>
          </cell>
          <cell r="B1184" t="str">
            <v>930</v>
          </cell>
          <cell r="D1184">
            <v>4123999.1559765595</v>
          </cell>
          <cell r="F1184" t="str">
            <v>930UT</v>
          </cell>
          <cell r="G1184" t="str">
            <v>930</v>
          </cell>
          <cell r="I1184">
            <v>4123999.1559765595</v>
          </cell>
        </row>
        <row r="1185">
          <cell r="A1185" t="str">
            <v>930WA</v>
          </cell>
          <cell r="B1185" t="str">
            <v>930</v>
          </cell>
          <cell r="D1185">
            <v>1300113.493334159</v>
          </cell>
          <cell r="F1185" t="str">
            <v>930WA</v>
          </cell>
          <cell r="G1185" t="str">
            <v>930</v>
          </cell>
          <cell r="I1185">
            <v>1300113.493334159</v>
          </cell>
        </row>
        <row r="1186">
          <cell r="A1186" t="str">
            <v>930WYP</v>
          </cell>
          <cell r="B1186" t="str">
            <v>930</v>
          </cell>
          <cell r="D1186">
            <v>-6867.7431896979688</v>
          </cell>
          <cell r="F1186" t="str">
            <v>930WYP</v>
          </cell>
          <cell r="G1186" t="str">
            <v>930</v>
          </cell>
          <cell r="I1186">
            <v>-6867.7431896979688</v>
          </cell>
        </row>
        <row r="1187">
          <cell r="A1187" t="str">
            <v>931OR</v>
          </cell>
          <cell r="B1187" t="str">
            <v>931</v>
          </cell>
          <cell r="D1187">
            <v>16294.905551428103</v>
          </cell>
          <cell r="F1187" t="str">
            <v>931OR</v>
          </cell>
          <cell r="G1187" t="str">
            <v>931</v>
          </cell>
          <cell r="I1187">
            <v>16294.905551428103</v>
          </cell>
        </row>
        <row r="1188">
          <cell r="A1188" t="str">
            <v>931SO</v>
          </cell>
          <cell r="B1188" t="str">
            <v>931</v>
          </cell>
          <cell r="D1188">
            <v>7870242.9596541207</v>
          </cell>
          <cell r="F1188" t="str">
            <v>931SO</v>
          </cell>
          <cell r="G1188" t="str">
            <v>931</v>
          </cell>
          <cell r="I1188">
            <v>7870242.9596541207</v>
          </cell>
        </row>
        <row r="1189">
          <cell r="A1189" t="str">
            <v>931UT</v>
          </cell>
          <cell r="B1189" t="str">
            <v>931</v>
          </cell>
          <cell r="D1189">
            <v>-388.17314677232957</v>
          </cell>
          <cell r="F1189" t="str">
            <v>931UT</v>
          </cell>
          <cell r="G1189" t="str">
            <v>931</v>
          </cell>
          <cell r="I1189">
            <v>-388.17314677232957</v>
          </cell>
        </row>
        <row r="1190">
          <cell r="A1190" t="str">
            <v>935CA</v>
          </cell>
          <cell r="B1190" t="str">
            <v>935</v>
          </cell>
          <cell r="D1190">
            <v>33047.078515212925</v>
          </cell>
          <cell r="F1190" t="str">
            <v>935CA</v>
          </cell>
          <cell r="G1190" t="str">
            <v>935</v>
          </cell>
          <cell r="I1190">
            <v>33047.078515212925</v>
          </cell>
        </row>
        <row r="1191">
          <cell r="A1191" t="str">
            <v>935CN</v>
          </cell>
          <cell r="B1191" t="str">
            <v>935</v>
          </cell>
          <cell r="D1191">
            <v>77728.86323140093</v>
          </cell>
          <cell r="F1191" t="str">
            <v>935CN</v>
          </cell>
          <cell r="G1191" t="str">
            <v>935</v>
          </cell>
          <cell r="I1191">
            <v>77728.86323140093</v>
          </cell>
        </row>
        <row r="1192">
          <cell r="A1192" t="str">
            <v>935IDU</v>
          </cell>
          <cell r="B1192" t="str">
            <v>935</v>
          </cell>
          <cell r="D1192">
            <v>201131.28441462718</v>
          </cell>
          <cell r="F1192" t="str">
            <v>935IDU</v>
          </cell>
          <cell r="G1192" t="str">
            <v>935</v>
          </cell>
          <cell r="I1192">
            <v>201131.28441462718</v>
          </cell>
        </row>
        <row r="1193">
          <cell r="A1193" t="str">
            <v>935OR</v>
          </cell>
          <cell r="B1193" t="str">
            <v>935</v>
          </cell>
          <cell r="D1193">
            <v>396725.27524394164</v>
          </cell>
          <cell r="F1193" t="str">
            <v>935OR</v>
          </cell>
          <cell r="G1193" t="str">
            <v>935</v>
          </cell>
          <cell r="I1193">
            <v>396725.27524394164</v>
          </cell>
        </row>
        <row r="1194">
          <cell r="A1194" t="str">
            <v>935SO</v>
          </cell>
          <cell r="B1194" t="str">
            <v>935</v>
          </cell>
          <cell r="D1194">
            <v>17623884.042195369</v>
          </cell>
          <cell r="F1194" t="str">
            <v>935SO</v>
          </cell>
          <cell r="G1194" t="str">
            <v>935</v>
          </cell>
          <cell r="I1194">
            <v>17623884.042195369</v>
          </cell>
        </row>
        <row r="1195">
          <cell r="A1195" t="str">
            <v>935UT</v>
          </cell>
          <cell r="B1195" t="str">
            <v>935</v>
          </cell>
          <cell r="D1195">
            <v>459088.29129370791</v>
          </cell>
          <cell r="F1195" t="str">
            <v>935UT</v>
          </cell>
          <cell r="G1195" t="str">
            <v>935</v>
          </cell>
          <cell r="I1195">
            <v>459088.29129370791</v>
          </cell>
        </row>
        <row r="1196">
          <cell r="A1196" t="str">
            <v>935WA</v>
          </cell>
          <cell r="B1196" t="str">
            <v>935</v>
          </cell>
          <cell r="D1196">
            <v>101200.78780413455</v>
          </cell>
          <cell r="F1196" t="str">
            <v>935WA</v>
          </cell>
          <cell r="G1196" t="str">
            <v>935</v>
          </cell>
          <cell r="I1196">
            <v>101200.78780413455</v>
          </cell>
        </row>
        <row r="1197">
          <cell r="A1197" t="str">
            <v>935WYP</v>
          </cell>
          <cell r="B1197" t="str">
            <v>935</v>
          </cell>
          <cell r="D1197">
            <v>162386.32105927815</v>
          </cell>
          <cell r="F1197" t="str">
            <v>935WYP</v>
          </cell>
          <cell r="G1197" t="str">
            <v>935</v>
          </cell>
          <cell r="I1197">
            <v>162386.32105927815</v>
          </cell>
        </row>
        <row r="1198">
          <cell r="A1198" t="str">
            <v>935WYU</v>
          </cell>
          <cell r="B1198" t="str">
            <v>935</v>
          </cell>
          <cell r="D1198">
            <v>3985.8180955611865</v>
          </cell>
          <cell r="F1198" t="str">
            <v>935WYU</v>
          </cell>
          <cell r="G1198" t="str">
            <v>935</v>
          </cell>
          <cell r="I1198">
            <v>3985.8180955611865</v>
          </cell>
        </row>
        <row r="1199">
          <cell r="A1199" t="str">
            <v>DPCA</v>
          </cell>
          <cell r="B1199" t="str">
            <v>DP</v>
          </cell>
          <cell r="D1199">
            <v>554045.93999999994</v>
          </cell>
          <cell r="F1199" t="str">
            <v>DPCA</v>
          </cell>
          <cell r="G1199" t="str">
            <v>DP</v>
          </cell>
          <cell r="I1199">
            <v>554045.93999999994</v>
          </cell>
        </row>
        <row r="1200">
          <cell r="A1200" t="str">
            <v>DPIDU</v>
          </cell>
          <cell r="B1200" t="str">
            <v>DP</v>
          </cell>
          <cell r="D1200">
            <v>1018071.49</v>
          </cell>
          <cell r="F1200" t="str">
            <v>DPIDU</v>
          </cell>
          <cell r="G1200" t="str">
            <v>DP</v>
          </cell>
          <cell r="I1200">
            <v>1018071.49</v>
          </cell>
        </row>
        <row r="1201">
          <cell r="A1201" t="str">
            <v>DPOR</v>
          </cell>
          <cell r="B1201" t="str">
            <v>DP</v>
          </cell>
          <cell r="D1201">
            <v>5753238.8200000003</v>
          </cell>
          <cell r="F1201" t="str">
            <v>DPOR</v>
          </cell>
          <cell r="G1201" t="str">
            <v>DP</v>
          </cell>
          <cell r="I1201">
            <v>5753238.8200000003</v>
          </cell>
        </row>
        <row r="1202">
          <cell r="A1202" t="str">
            <v>DPUT</v>
          </cell>
          <cell r="B1202" t="str">
            <v>DP</v>
          </cell>
          <cell r="D1202">
            <v>11860061.689999999</v>
          </cell>
          <cell r="F1202" t="str">
            <v>DPUT</v>
          </cell>
          <cell r="G1202" t="str">
            <v>DP</v>
          </cell>
          <cell r="I1202">
            <v>11860061.689999999</v>
          </cell>
        </row>
        <row r="1203">
          <cell r="A1203" t="str">
            <v>DPWA</v>
          </cell>
          <cell r="B1203" t="str">
            <v>DP</v>
          </cell>
          <cell r="D1203">
            <v>1733166.48</v>
          </cell>
          <cell r="F1203" t="str">
            <v>DPWA</v>
          </cell>
          <cell r="G1203" t="str">
            <v>DP</v>
          </cell>
          <cell r="I1203">
            <v>1733166.48</v>
          </cell>
        </row>
        <row r="1204">
          <cell r="A1204" t="str">
            <v>DPWYP</v>
          </cell>
          <cell r="B1204" t="str">
            <v>DP</v>
          </cell>
          <cell r="D1204">
            <v>0</v>
          </cell>
          <cell r="F1204" t="str">
            <v>DPWYP</v>
          </cell>
          <cell r="G1204" t="str">
            <v>DP</v>
          </cell>
          <cell r="I1204">
            <v>0</v>
          </cell>
        </row>
        <row r="1205">
          <cell r="A1205" t="str">
            <v>DPWYU</v>
          </cell>
          <cell r="B1205" t="str">
            <v>DP</v>
          </cell>
          <cell r="D1205">
            <v>3299208.36</v>
          </cell>
          <cell r="F1205" t="str">
            <v>DPWYU</v>
          </cell>
          <cell r="G1205" t="str">
            <v>DP</v>
          </cell>
          <cell r="I1205">
            <v>3299208.36</v>
          </cell>
        </row>
        <row r="1206">
          <cell r="A1206" t="str">
            <v>GPSO</v>
          </cell>
          <cell r="B1206" t="str">
            <v>GP</v>
          </cell>
          <cell r="D1206">
            <v>77610.41</v>
          </cell>
          <cell r="F1206" t="str">
            <v>GPSO</v>
          </cell>
          <cell r="G1206" t="str">
            <v>GP</v>
          </cell>
          <cell r="I1206">
            <v>77610.41</v>
          </cell>
        </row>
        <row r="1207">
          <cell r="A1207" t="str">
            <v>HPSG-P</v>
          </cell>
          <cell r="B1207" t="str">
            <v>HP</v>
          </cell>
          <cell r="D1207">
            <v>192231.11</v>
          </cell>
          <cell r="F1207" t="str">
            <v>HPSG-P</v>
          </cell>
          <cell r="G1207" t="str">
            <v>HP</v>
          </cell>
          <cell r="I1207">
            <v>192231.11</v>
          </cell>
        </row>
        <row r="1208">
          <cell r="A1208" t="str">
            <v>IPSO</v>
          </cell>
          <cell r="B1208" t="str">
            <v>IP</v>
          </cell>
          <cell r="D1208">
            <v>0</v>
          </cell>
          <cell r="F1208" t="str">
            <v>IPSO</v>
          </cell>
          <cell r="G1208" t="str">
            <v>IP</v>
          </cell>
          <cell r="I1208">
            <v>0</v>
          </cell>
        </row>
        <row r="1209">
          <cell r="A1209" t="str">
            <v>OPSG</v>
          </cell>
          <cell r="B1209" t="str">
            <v>OP</v>
          </cell>
          <cell r="D1209">
            <v>990155.64</v>
          </cell>
          <cell r="F1209" t="str">
            <v>OPSG</v>
          </cell>
          <cell r="G1209" t="str">
            <v>OP</v>
          </cell>
          <cell r="I1209">
            <v>990155.64</v>
          </cell>
        </row>
        <row r="1210">
          <cell r="A1210" t="str">
            <v>SCHMAPNUTIL</v>
          </cell>
          <cell r="B1210" t="str">
            <v>SCHMAP</v>
          </cell>
          <cell r="D1210">
            <v>0</v>
          </cell>
          <cell r="F1210" t="str">
            <v>SCHMAPNUTIL</v>
          </cell>
          <cell r="G1210" t="str">
            <v>SCHMAP</v>
          </cell>
          <cell r="I1210">
            <v>0</v>
          </cell>
        </row>
        <row r="1211">
          <cell r="A1211" t="str">
            <v>SCHMAPNUTIL</v>
          </cell>
          <cell r="B1211" t="str">
            <v>SCHMAP</v>
          </cell>
          <cell r="D1211">
            <v>0</v>
          </cell>
          <cell r="F1211" t="str">
            <v>SCHMAPNUTIL</v>
          </cell>
          <cell r="G1211" t="str">
            <v>SCHMAP</v>
          </cell>
          <cell r="I1211">
            <v>0</v>
          </cell>
        </row>
        <row r="1212">
          <cell r="A1212" t="str">
            <v>SCHMAPOTHER</v>
          </cell>
          <cell r="B1212" t="str">
            <v>SCHMAP</v>
          </cell>
          <cell r="D1212">
            <v>0</v>
          </cell>
          <cell r="F1212" t="str">
            <v>SCHMAPOTHER</v>
          </cell>
          <cell r="G1212" t="str">
            <v>SCHMAP</v>
          </cell>
          <cell r="I1212">
            <v>0</v>
          </cell>
        </row>
        <row r="1213">
          <cell r="A1213" t="str">
            <v>SCHMAPSE</v>
          </cell>
          <cell r="B1213" t="str">
            <v>SCHMAP</v>
          </cell>
          <cell r="D1213">
            <v>1393973</v>
          </cell>
          <cell r="F1213" t="str">
            <v>SCHMAPSE</v>
          </cell>
          <cell r="G1213" t="str">
            <v>SCHMAP</v>
          </cell>
          <cell r="I1213">
            <v>1393973</v>
          </cell>
        </row>
        <row r="1214">
          <cell r="A1214" t="str">
            <v>SCHMAPSNP</v>
          </cell>
          <cell r="B1214" t="str">
            <v>SCHMAP</v>
          </cell>
          <cell r="D1214">
            <v>4157337</v>
          </cell>
          <cell r="F1214" t="str">
            <v>SCHMAPSNP</v>
          </cell>
          <cell r="G1214" t="str">
            <v>SCHMAP</v>
          </cell>
          <cell r="I1214">
            <v>4157337</v>
          </cell>
        </row>
        <row r="1215">
          <cell r="A1215" t="str">
            <v>SCHMAPSO</v>
          </cell>
          <cell r="B1215" t="str">
            <v>SCHMAP</v>
          </cell>
          <cell r="D1215">
            <v>823180</v>
          </cell>
          <cell r="F1215" t="str">
            <v>SCHMAPSO</v>
          </cell>
          <cell r="G1215" t="str">
            <v>SCHMAP</v>
          </cell>
          <cell r="I1215">
            <v>823180</v>
          </cell>
        </row>
        <row r="1216">
          <cell r="A1216" t="str">
            <v>SCHMATCA</v>
          </cell>
          <cell r="B1216" t="str">
            <v>SCHMAT</v>
          </cell>
          <cell r="D1216">
            <v>333105</v>
          </cell>
          <cell r="F1216" t="str">
            <v>SCHMATCA</v>
          </cell>
          <cell r="G1216" t="str">
            <v>SCHMAT</v>
          </cell>
          <cell r="I1216">
            <v>333105</v>
          </cell>
        </row>
        <row r="1217">
          <cell r="A1217" t="str">
            <v>SCHMATCIAC</v>
          </cell>
          <cell r="B1217" t="str">
            <v>SCHMAT</v>
          </cell>
          <cell r="D1217">
            <v>53173026</v>
          </cell>
          <cell r="F1217" t="str">
            <v>SCHMATCIAC</v>
          </cell>
          <cell r="G1217" t="str">
            <v>SCHMAT</v>
          </cell>
          <cell r="I1217">
            <v>53173026</v>
          </cell>
        </row>
        <row r="1218">
          <cell r="A1218" t="str">
            <v>SCHMATCN</v>
          </cell>
          <cell r="B1218" t="str">
            <v>SCHMAT</v>
          </cell>
          <cell r="D1218">
            <v>0</v>
          </cell>
          <cell r="F1218" t="str">
            <v>SCHMATCN</v>
          </cell>
          <cell r="G1218" t="str">
            <v>SCHMAT</v>
          </cell>
          <cell r="I1218">
            <v>0</v>
          </cell>
        </row>
        <row r="1219">
          <cell r="A1219" t="str">
            <v>SCHMATGPS</v>
          </cell>
          <cell r="B1219" t="str">
            <v>SCHMAT</v>
          </cell>
          <cell r="D1219">
            <v>-26365432</v>
          </cell>
          <cell r="F1219" t="str">
            <v>SCHMATGPS</v>
          </cell>
          <cell r="G1219" t="str">
            <v>SCHMAT</v>
          </cell>
          <cell r="I1219">
            <v>-26365432</v>
          </cell>
        </row>
        <row r="1220">
          <cell r="A1220" t="str">
            <v>SCHMATIDU</v>
          </cell>
          <cell r="B1220" t="str">
            <v>SCHMAT</v>
          </cell>
          <cell r="D1220">
            <v>0</v>
          </cell>
          <cell r="F1220" t="str">
            <v>SCHMATIDU</v>
          </cell>
          <cell r="G1220" t="str">
            <v>SCHMAT</v>
          </cell>
          <cell r="I1220">
            <v>0</v>
          </cell>
        </row>
        <row r="1221">
          <cell r="A1221" t="str">
            <v>SCHMATNUTIL</v>
          </cell>
          <cell r="B1221" t="str">
            <v>SCHMAT</v>
          </cell>
          <cell r="D1221">
            <v>0</v>
          </cell>
          <cell r="F1221" t="str">
            <v>SCHMATNUTIL</v>
          </cell>
          <cell r="G1221" t="str">
            <v>SCHMAT</v>
          </cell>
          <cell r="I1221">
            <v>0</v>
          </cell>
        </row>
        <row r="1222">
          <cell r="A1222" t="str">
            <v>SCHMATOR</v>
          </cell>
          <cell r="B1222" t="str">
            <v>SCHMAT</v>
          </cell>
          <cell r="D1222">
            <v>0</v>
          </cell>
          <cell r="F1222" t="str">
            <v>SCHMATOR</v>
          </cell>
          <cell r="G1222" t="str">
            <v>SCHMAT</v>
          </cell>
          <cell r="I1222">
            <v>0</v>
          </cell>
        </row>
        <row r="1223">
          <cell r="A1223" t="str">
            <v>SCHMATOTHER</v>
          </cell>
          <cell r="B1223" t="str">
            <v>SCHMAT</v>
          </cell>
          <cell r="D1223">
            <v>0</v>
          </cell>
          <cell r="F1223" t="str">
            <v>SCHMATOTHER</v>
          </cell>
          <cell r="G1223" t="str">
            <v>SCHMAT</v>
          </cell>
          <cell r="I1223">
            <v>0</v>
          </cell>
        </row>
        <row r="1224">
          <cell r="A1224" t="str">
            <v>SCHMATSCHMDEXP</v>
          </cell>
          <cell r="B1224" t="str">
            <v>SCHMAT</v>
          </cell>
          <cell r="D1224">
            <v>422593188</v>
          </cell>
          <cell r="F1224" t="str">
            <v>SCHMATSCHMDEXP</v>
          </cell>
          <cell r="G1224" t="str">
            <v>SCHMAT</v>
          </cell>
          <cell r="I1224">
            <v>422593188</v>
          </cell>
        </row>
        <row r="1225">
          <cell r="A1225" t="str">
            <v>SCHMATSE</v>
          </cell>
          <cell r="B1225" t="str">
            <v>SCHMAT</v>
          </cell>
          <cell r="D1225">
            <v>6363628</v>
          </cell>
          <cell r="F1225" t="str">
            <v>SCHMATSE</v>
          </cell>
          <cell r="G1225" t="str">
            <v>SCHMAT</v>
          </cell>
          <cell r="I1225">
            <v>6363628</v>
          </cell>
        </row>
        <row r="1226">
          <cell r="A1226" t="str">
            <v>SCHMATSG</v>
          </cell>
          <cell r="B1226" t="str">
            <v>SCHMAT</v>
          </cell>
          <cell r="D1226">
            <v>2721363</v>
          </cell>
          <cell r="F1226" t="str">
            <v>SCHMATSG</v>
          </cell>
          <cell r="G1226" t="str">
            <v>SCHMAT</v>
          </cell>
          <cell r="I1226">
            <v>2721363</v>
          </cell>
        </row>
        <row r="1227">
          <cell r="A1227" t="str">
            <v>SCHMATSGCT</v>
          </cell>
          <cell r="B1227" t="str">
            <v>SCHMAT</v>
          </cell>
          <cell r="D1227">
            <v>938633</v>
          </cell>
          <cell r="F1227" t="str">
            <v>SCHMATSGCT</v>
          </cell>
          <cell r="G1227" t="str">
            <v>SCHMAT</v>
          </cell>
          <cell r="I1227">
            <v>938633</v>
          </cell>
        </row>
        <row r="1228">
          <cell r="A1228" t="str">
            <v>SCHMATSNP</v>
          </cell>
          <cell r="B1228" t="str">
            <v>SCHMAT</v>
          </cell>
          <cell r="D1228">
            <v>18640972</v>
          </cell>
          <cell r="F1228" t="str">
            <v>SCHMATSNP</v>
          </cell>
          <cell r="G1228" t="str">
            <v>SCHMAT</v>
          </cell>
          <cell r="I1228">
            <v>18640972</v>
          </cell>
        </row>
        <row r="1229">
          <cell r="A1229" t="str">
            <v>SCHMATSNPD</v>
          </cell>
          <cell r="B1229" t="str">
            <v>SCHMAT</v>
          </cell>
          <cell r="D1229">
            <v>11272280</v>
          </cell>
          <cell r="F1229" t="str">
            <v>SCHMATSNPD</v>
          </cell>
          <cell r="G1229" t="str">
            <v>SCHMAT</v>
          </cell>
          <cell r="I1229">
            <v>11272280</v>
          </cell>
        </row>
        <row r="1230">
          <cell r="A1230" t="str">
            <v>SCHMATSO</v>
          </cell>
          <cell r="B1230" t="str">
            <v>SCHMAT</v>
          </cell>
          <cell r="D1230">
            <v>-1454639.8354325257</v>
          </cell>
          <cell r="F1230" t="str">
            <v>SCHMATSO</v>
          </cell>
          <cell r="G1230" t="str">
            <v>SCHMAT</v>
          </cell>
          <cell r="I1230">
            <v>-1454639.8354325257</v>
          </cell>
        </row>
        <row r="1231">
          <cell r="A1231" t="str">
            <v>SCHMATTROJD</v>
          </cell>
          <cell r="B1231" t="str">
            <v>SCHMAT</v>
          </cell>
          <cell r="D1231">
            <v>1566947</v>
          </cell>
          <cell r="F1231" t="str">
            <v>SCHMATTROJD</v>
          </cell>
          <cell r="G1231" t="str">
            <v>SCHMAT</v>
          </cell>
          <cell r="I1231">
            <v>1566947</v>
          </cell>
        </row>
        <row r="1232">
          <cell r="A1232" t="str">
            <v>SCHMATUT</v>
          </cell>
          <cell r="B1232" t="str">
            <v>SCHMAT</v>
          </cell>
          <cell r="D1232">
            <v>0</v>
          </cell>
          <cell r="F1232" t="str">
            <v>SCHMATUT</v>
          </cell>
          <cell r="G1232" t="str">
            <v>SCHMAT</v>
          </cell>
          <cell r="I1232">
            <v>0</v>
          </cell>
        </row>
        <row r="1233">
          <cell r="A1233" t="str">
            <v>SCHMATWA</v>
          </cell>
          <cell r="B1233" t="str">
            <v>SCHMAT</v>
          </cell>
          <cell r="D1233">
            <v>0</v>
          </cell>
          <cell r="F1233" t="str">
            <v>SCHMATWA</v>
          </cell>
          <cell r="G1233" t="str">
            <v>SCHMAT</v>
          </cell>
          <cell r="I1233">
            <v>0</v>
          </cell>
        </row>
        <row r="1234">
          <cell r="A1234" t="str">
            <v>SCHMATWYP</v>
          </cell>
          <cell r="B1234" t="str">
            <v>SCHMAT</v>
          </cell>
          <cell r="D1234">
            <v>0</v>
          </cell>
          <cell r="F1234" t="str">
            <v>SCHMATWYP</v>
          </cell>
          <cell r="G1234" t="str">
            <v>SCHMAT</v>
          </cell>
          <cell r="I1234">
            <v>0</v>
          </cell>
        </row>
        <row r="1235">
          <cell r="A1235" t="str">
            <v>SCHMATWYU</v>
          </cell>
          <cell r="B1235" t="str">
            <v>SCHMAT</v>
          </cell>
          <cell r="D1235">
            <v>0</v>
          </cell>
          <cell r="F1235" t="str">
            <v>SCHMATWYU</v>
          </cell>
          <cell r="G1235" t="str">
            <v>SCHMAT</v>
          </cell>
          <cell r="I1235">
            <v>0</v>
          </cell>
        </row>
        <row r="1236">
          <cell r="A1236" t="str">
            <v>SCHMDFDGP</v>
          </cell>
          <cell r="B1236" t="str">
            <v>SCHMDF</v>
          </cell>
          <cell r="D1236">
            <v>6423</v>
          </cell>
          <cell r="F1236" t="str">
            <v>SCHMDFDGP</v>
          </cell>
          <cell r="G1236" t="str">
            <v>SCHMDF</v>
          </cell>
          <cell r="I1236">
            <v>6423</v>
          </cell>
        </row>
        <row r="1237">
          <cell r="A1237" t="str">
            <v>SCHMDPSE</v>
          </cell>
          <cell r="B1237" t="str">
            <v>SCHMDP</v>
          </cell>
          <cell r="D1237">
            <v>7330652</v>
          </cell>
          <cell r="F1237" t="str">
            <v>SCHMDPSE</v>
          </cell>
          <cell r="G1237" t="str">
            <v>SCHMDP</v>
          </cell>
          <cell r="I1237">
            <v>7330652</v>
          </cell>
        </row>
        <row r="1238">
          <cell r="A1238" t="str">
            <v>SCHMDPSG</v>
          </cell>
          <cell r="B1238" t="str">
            <v>SCHMDP</v>
          </cell>
          <cell r="D1238">
            <v>3946595</v>
          </cell>
          <cell r="F1238" t="str">
            <v>SCHMDPSG</v>
          </cell>
          <cell r="G1238" t="str">
            <v>SCHMDP</v>
          </cell>
          <cell r="I1238">
            <v>3946595</v>
          </cell>
        </row>
        <row r="1239">
          <cell r="A1239" t="str">
            <v>SCHMDPSNP</v>
          </cell>
          <cell r="B1239" t="str">
            <v>SCHMDP</v>
          </cell>
          <cell r="D1239">
            <v>381063</v>
          </cell>
          <cell r="F1239" t="str">
            <v>SCHMDPSNP</v>
          </cell>
          <cell r="G1239" t="str">
            <v>SCHMDP</v>
          </cell>
          <cell r="I1239">
            <v>381063</v>
          </cell>
        </row>
        <row r="1240">
          <cell r="A1240" t="str">
            <v>SCHMDPSO</v>
          </cell>
          <cell r="B1240" t="str">
            <v>SCHMDP</v>
          </cell>
          <cell r="D1240">
            <v>9158887</v>
          </cell>
          <cell r="F1240" t="str">
            <v>SCHMDPSO</v>
          </cell>
          <cell r="G1240" t="str">
            <v>SCHMDP</v>
          </cell>
          <cell r="I1240">
            <v>9158887</v>
          </cell>
        </row>
        <row r="1241">
          <cell r="A1241" t="str">
            <v>SCHMDTBADDEBT</v>
          </cell>
          <cell r="B1241" t="str">
            <v>SCHMDT</v>
          </cell>
          <cell r="D1241">
            <v>-5205950</v>
          </cell>
          <cell r="F1241" t="str">
            <v>SCHMDTBADDEBT</v>
          </cell>
          <cell r="G1241" t="str">
            <v>SCHMDT</v>
          </cell>
          <cell r="I1241">
            <v>-5205950</v>
          </cell>
        </row>
        <row r="1242">
          <cell r="A1242" t="str">
            <v>SCHMDTGPS</v>
          </cell>
          <cell r="B1242" t="str">
            <v>SCHMDT</v>
          </cell>
          <cell r="D1242">
            <v>26111935</v>
          </cell>
          <cell r="F1242" t="str">
            <v>SCHMDTGPS</v>
          </cell>
          <cell r="G1242" t="str">
            <v>SCHMDT</v>
          </cell>
          <cell r="I1242">
            <v>26111935</v>
          </cell>
        </row>
        <row r="1243">
          <cell r="A1243" t="str">
            <v>SCHMDTIDU</v>
          </cell>
          <cell r="B1243" t="str">
            <v>SCHMDT</v>
          </cell>
          <cell r="D1243">
            <v>14146</v>
          </cell>
          <cell r="F1243" t="str">
            <v>SCHMDTIDU</v>
          </cell>
          <cell r="G1243" t="str">
            <v>SCHMDT</v>
          </cell>
          <cell r="I1243">
            <v>14146</v>
          </cell>
        </row>
        <row r="1244">
          <cell r="A1244" t="str">
            <v>SCHMDTNUTIL</v>
          </cell>
          <cell r="B1244" t="str">
            <v>SCHMDT</v>
          </cell>
          <cell r="D1244">
            <v>0</v>
          </cell>
          <cell r="F1244" t="str">
            <v>SCHMDTNUTIL</v>
          </cell>
          <cell r="G1244" t="str">
            <v>SCHMDT</v>
          </cell>
          <cell r="I1244">
            <v>0</v>
          </cell>
        </row>
        <row r="1245">
          <cell r="A1245" t="str">
            <v>SCHMDTOR</v>
          </cell>
          <cell r="B1245" t="str">
            <v>SCHMDT</v>
          </cell>
          <cell r="D1245">
            <v>821541</v>
          </cell>
          <cell r="F1245" t="str">
            <v>SCHMDTOR</v>
          </cell>
          <cell r="G1245" t="str">
            <v>SCHMDT</v>
          </cell>
          <cell r="I1245">
            <v>821541</v>
          </cell>
        </row>
        <row r="1246">
          <cell r="A1246" t="str">
            <v>SCHMDTOTHER</v>
          </cell>
          <cell r="B1246" t="str">
            <v>SCHMDT</v>
          </cell>
          <cell r="D1246">
            <v>0</v>
          </cell>
          <cell r="F1246" t="str">
            <v>SCHMDTOTHER</v>
          </cell>
          <cell r="G1246" t="str">
            <v>SCHMDT</v>
          </cell>
          <cell r="I1246">
            <v>0</v>
          </cell>
        </row>
        <row r="1247">
          <cell r="A1247" t="str">
            <v>SCHMDTSE</v>
          </cell>
          <cell r="B1247" t="str">
            <v>SCHMDT</v>
          </cell>
          <cell r="D1247">
            <v>9888131</v>
          </cell>
          <cell r="F1247" t="str">
            <v>SCHMDTSE</v>
          </cell>
          <cell r="G1247" t="str">
            <v>SCHMDT</v>
          </cell>
          <cell r="I1247">
            <v>9888131</v>
          </cell>
        </row>
        <row r="1248">
          <cell r="A1248" t="str">
            <v>SCHMDTSG</v>
          </cell>
          <cell r="B1248" t="str">
            <v>SCHMDT</v>
          </cell>
          <cell r="D1248">
            <v>3067997</v>
          </cell>
          <cell r="F1248" t="str">
            <v>SCHMDTSG</v>
          </cell>
          <cell r="G1248" t="str">
            <v>SCHMDT</v>
          </cell>
          <cell r="I1248">
            <v>3067997</v>
          </cell>
        </row>
        <row r="1249">
          <cell r="A1249" t="str">
            <v>SCHMDTSNP</v>
          </cell>
          <cell r="B1249" t="str">
            <v>SCHMDT</v>
          </cell>
          <cell r="D1249">
            <v>40229607.969198525</v>
          </cell>
          <cell r="F1249" t="str">
            <v>SCHMDTSNP</v>
          </cell>
          <cell r="G1249" t="str">
            <v>SCHMDT</v>
          </cell>
          <cell r="I1249">
            <v>40229607.969198525</v>
          </cell>
        </row>
        <row r="1250">
          <cell r="A1250" t="str">
            <v>SCHMDTSNPD</v>
          </cell>
          <cell r="B1250" t="str">
            <v>SCHMDT</v>
          </cell>
          <cell r="D1250">
            <v>0</v>
          </cell>
          <cell r="F1250" t="str">
            <v>SCHMDTSNPD</v>
          </cell>
          <cell r="G1250" t="str">
            <v>SCHMDT</v>
          </cell>
          <cell r="I1250">
            <v>0</v>
          </cell>
        </row>
        <row r="1251">
          <cell r="A1251" t="str">
            <v>SCHMDTSO</v>
          </cell>
          <cell r="B1251" t="str">
            <v>SCHMDT</v>
          </cell>
          <cell r="D1251">
            <v>-54769182.447416462</v>
          </cell>
          <cell r="F1251" t="str">
            <v>SCHMDTSO</v>
          </cell>
          <cell r="G1251" t="str">
            <v>SCHMDT</v>
          </cell>
          <cell r="I1251">
            <v>-54769182.447416462</v>
          </cell>
        </row>
        <row r="1252">
          <cell r="A1252" t="str">
            <v>SCHMDTTAXDEPR</v>
          </cell>
          <cell r="B1252" t="str">
            <v>SCHMDT</v>
          </cell>
          <cell r="D1252">
            <v>460953562</v>
          </cell>
          <cell r="F1252" t="str">
            <v>SCHMDTTAXDEPR</v>
          </cell>
          <cell r="G1252" t="str">
            <v>SCHMDT</v>
          </cell>
          <cell r="I1252">
            <v>460953562</v>
          </cell>
        </row>
        <row r="1253">
          <cell r="A1253" t="str">
            <v>SCHMDTUT</v>
          </cell>
          <cell r="B1253" t="str">
            <v>SCHMDT</v>
          </cell>
          <cell r="D1253">
            <v>931</v>
          </cell>
          <cell r="F1253" t="str">
            <v>SCHMDTUT</v>
          </cell>
          <cell r="G1253" t="str">
            <v>SCHMDT</v>
          </cell>
          <cell r="I1253">
            <v>931</v>
          </cell>
        </row>
        <row r="1254">
          <cell r="A1254" t="str">
            <v>SCHMDTWYP</v>
          </cell>
          <cell r="B1254" t="str">
            <v>SCHMDT</v>
          </cell>
          <cell r="D1254">
            <v>9993</v>
          </cell>
          <cell r="F1254" t="str">
            <v>SCHMDTWYP</v>
          </cell>
          <cell r="G1254" t="str">
            <v>SCHMDT</v>
          </cell>
          <cell r="I1254">
            <v>9993</v>
          </cell>
        </row>
        <row r="1255">
          <cell r="A1255" t="str">
            <v>TPSG</v>
          </cell>
          <cell r="B1255" t="str">
            <v>TP</v>
          </cell>
          <cell r="D1255">
            <v>5696340.3599999994</v>
          </cell>
          <cell r="F1255" t="str">
            <v>TPSG</v>
          </cell>
          <cell r="G1255" t="str">
            <v>TP</v>
          </cell>
          <cell r="I1255">
            <v>5696340.3599999994</v>
          </cell>
        </row>
        <row r="1256">
          <cell r="A1256" t="str">
            <v>SCHMDTSG</v>
          </cell>
          <cell r="B1256" t="str">
            <v>SCHMDT</v>
          </cell>
          <cell r="D1256">
            <v>3067997</v>
          </cell>
          <cell r="F1256" t="str">
            <v>SCHMDTSG</v>
          </cell>
          <cell r="G1256" t="str">
            <v>SCHMDT</v>
          </cell>
          <cell r="I1256">
            <v>3067997</v>
          </cell>
        </row>
        <row r="1257">
          <cell r="A1257" t="str">
            <v>SCHMDTSNP</v>
          </cell>
          <cell r="B1257" t="str">
            <v>SCHMDT</v>
          </cell>
          <cell r="D1257">
            <v>40229607.969198525</v>
          </cell>
          <cell r="F1257" t="str">
            <v>SCHMDTSNP</v>
          </cell>
          <cell r="G1257" t="str">
            <v>SCHMDT</v>
          </cell>
          <cell r="I1257">
            <v>40229607.969198525</v>
          </cell>
        </row>
        <row r="1258">
          <cell r="A1258" t="str">
            <v>SCHMDTSNPD</v>
          </cell>
          <cell r="B1258" t="str">
            <v>SCHMDT</v>
          </cell>
          <cell r="D1258">
            <v>0</v>
          </cell>
          <cell r="F1258" t="str">
            <v>SCHMDTSNPD</v>
          </cell>
          <cell r="G1258" t="str">
            <v>SCHMDT</v>
          </cell>
          <cell r="I1258">
            <v>0</v>
          </cell>
        </row>
        <row r="1259">
          <cell r="A1259" t="str">
            <v>SCHMDTSO</v>
          </cell>
          <cell r="B1259" t="str">
            <v>SCHMDT</v>
          </cell>
          <cell r="D1259">
            <v>-51000271</v>
          </cell>
          <cell r="F1259" t="str">
            <v>SCHMDTSO</v>
          </cell>
          <cell r="G1259" t="str">
            <v>SCHMDT</v>
          </cell>
          <cell r="I1259">
            <v>-51000271</v>
          </cell>
        </row>
        <row r="1260">
          <cell r="A1260" t="str">
            <v>SCHMDTTAXDEPR</v>
          </cell>
          <cell r="B1260" t="str">
            <v>SCHMDT</v>
          </cell>
          <cell r="D1260">
            <v>460953562</v>
          </cell>
          <cell r="F1260" t="str">
            <v>SCHMDTTAXDEPR</v>
          </cell>
          <cell r="G1260" t="str">
            <v>SCHMDT</v>
          </cell>
          <cell r="I1260">
            <v>460953562</v>
          </cell>
        </row>
        <row r="1261">
          <cell r="A1261" t="str">
            <v>SCHMDTUT</v>
          </cell>
          <cell r="B1261" t="str">
            <v>SCHMDT</v>
          </cell>
          <cell r="D1261">
            <v>931</v>
          </cell>
          <cell r="F1261" t="str">
            <v>SCHMDTUT</v>
          </cell>
          <cell r="G1261" t="str">
            <v>SCHMDT</v>
          </cell>
          <cell r="I1261">
            <v>931</v>
          </cell>
        </row>
        <row r="1262">
          <cell r="A1262" t="str">
            <v>SCHMDTWYU</v>
          </cell>
          <cell r="B1262" t="str">
            <v>SCHMDT</v>
          </cell>
          <cell r="D1262">
            <v>9993</v>
          </cell>
          <cell r="F1262" t="str">
            <v>SCHMDTWYU</v>
          </cell>
          <cell r="G1262" t="str">
            <v>SCHMDT</v>
          </cell>
          <cell r="I1262">
            <v>9993</v>
          </cell>
        </row>
        <row r="1263">
          <cell r="A1263" t="str">
            <v>TPSG</v>
          </cell>
          <cell r="B1263" t="str">
            <v>TP</v>
          </cell>
          <cell r="D1263">
            <v>5696340.3599999994</v>
          </cell>
          <cell r="F1263" t="str">
            <v>TPSG</v>
          </cell>
          <cell r="G1263" t="str">
            <v>TP</v>
          </cell>
          <cell r="I1263">
            <v>5696340.3599999994</v>
          </cell>
        </row>
      </sheetData>
      <sheetData sheetId="13"/>
      <sheetData sheetId="14"/>
      <sheetData sheetId="15"/>
      <sheetData sheetId="16"/>
      <sheetData sheetId="17"/>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ummary"/>
      <sheetName val="Generation"/>
      <sheetName val="Mining"/>
      <sheetName val="CT"/>
      <sheetName val="PD"/>
      <sheetName val="ITCDS"/>
      <sheetName val="MSCBS"/>
      <sheetName val="California"/>
      <sheetName val="Idaho"/>
      <sheetName val="Oregon"/>
      <sheetName val="Utah"/>
      <sheetName val="Washington"/>
      <sheetName val="Wyoming"/>
      <sheetName val="Revs"/>
      <sheetName val="Spl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WY-ALL</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OREGON</v>
          </cell>
          <cell r="AL15">
            <v>2</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190</v>
          </cell>
        </row>
        <row r="55">
          <cell r="AK55">
            <v>228</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922</v>
          </cell>
        </row>
        <row r="242">
          <cell r="AK242">
            <v>923</v>
          </cell>
        </row>
        <row r="243">
          <cell r="AK243">
            <v>924</v>
          </cell>
        </row>
        <row r="244">
          <cell r="AK244">
            <v>925</v>
          </cell>
        </row>
        <row r="245">
          <cell r="AK245">
            <v>926</v>
          </cell>
        </row>
        <row r="246">
          <cell r="AK246">
            <v>927</v>
          </cell>
        </row>
        <row r="247">
          <cell r="AK247">
            <v>928</v>
          </cell>
        </row>
        <row r="248">
          <cell r="AK248">
            <v>929</v>
          </cell>
        </row>
        <row r="249">
          <cell r="AK249">
            <v>930</v>
          </cell>
        </row>
        <row r="250">
          <cell r="AK250">
            <v>931</v>
          </cell>
        </row>
        <row r="251">
          <cell r="AK251">
            <v>935</v>
          </cell>
        </row>
        <row r="252">
          <cell r="AK252">
            <v>1869</v>
          </cell>
        </row>
        <row r="253">
          <cell r="AK253">
            <v>2281</v>
          </cell>
        </row>
        <row r="254">
          <cell r="AK254">
            <v>2282</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186M</v>
          </cell>
        </row>
        <row r="326">
          <cell r="AK326" t="str">
            <v>390L</v>
          </cell>
        </row>
        <row r="327">
          <cell r="AK327" t="str">
            <v>392L</v>
          </cell>
        </row>
        <row r="328">
          <cell r="AK328" t="str">
            <v>399G</v>
          </cell>
        </row>
        <row r="329">
          <cell r="AK329" t="str">
            <v>399L</v>
          </cell>
        </row>
        <row r="330">
          <cell r="AK330" t="str">
            <v>403EP</v>
          </cell>
        </row>
        <row r="331">
          <cell r="AK331" t="str">
            <v>403GP</v>
          </cell>
        </row>
        <row r="332">
          <cell r="AK332" t="str">
            <v>403GV0</v>
          </cell>
        </row>
        <row r="333">
          <cell r="AK333" t="str">
            <v>403HP</v>
          </cell>
        </row>
        <row r="334">
          <cell r="AK334" t="str">
            <v>403MP</v>
          </cell>
        </row>
        <row r="335">
          <cell r="AK335" t="str">
            <v>403NP</v>
          </cell>
        </row>
        <row r="336">
          <cell r="AK336" t="str">
            <v>403OP</v>
          </cell>
        </row>
        <row r="337">
          <cell r="AK337" t="str">
            <v>403SP</v>
          </cell>
        </row>
        <row r="338">
          <cell r="AK338" t="str">
            <v>403TP</v>
          </cell>
        </row>
        <row r="339">
          <cell r="AK339" t="str">
            <v>404CLG</v>
          </cell>
        </row>
        <row r="340">
          <cell r="AK340" t="str">
            <v>404CLS</v>
          </cell>
        </row>
        <row r="341">
          <cell r="AK341" t="str">
            <v>404IP</v>
          </cell>
        </row>
        <row r="342">
          <cell r="AK342" t="str">
            <v>404M</v>
          </cell>
        </row>
        <row r="343">
          <cell r="AK343" t="str">
            <v>CWC</v>
          </cell>
        </row>
        <row r="344">
          <cell r="AK344" t="str">
            <v>D00</v>
          </cell>
        </row>
        <row r="345">
          <cell r="AK345" t="str">
            <v>DS0</v>
          </cell>
        </row>
        <row r="346">
          <cell r="AK346" t="str">
            <v>FITOTH</v>
          </cell>
        </row>
        <row r="347">
          <cell r="AK347" t="str">
            <v>FITPMI</v>
          </cell>
        </row>
        <row r="348">
          <cell r="AK348" t="str">
            <v>G00</v>
          </cell>
        </row>
        <row r="349">
          <cell r="AK349" t="str">
            <v>H00</v>
          </cell>
        </row>
        <row r="350">
          <cell r="AK350" t="str">
            <v>I00</v>
          </cell>
        </row>
        <row r="351">
          <cell r="AK351" t="str">
            <v>N00</v>
          </cell>
        </row>
        <row r="352">
          <cell r="AK352" t="str">
            <v>O00</v>
          </cell>
        </row>
        <row r="353">
          <cell r="AK353" t="str">
            <v>OWC131</v>
          </cell>
        </row>
        <row r="354">
          <cell r="AK354" t="str">
            <v>OWC135</v>
          </cell>
        </row>
        <row r="355">
          <cell r="AK355" t="str">
            <v>OWC143</v>
          </cell>
        </row>
        <row r="356">
          <cell r="AK356" t="str">
            <v>OWC232</v>
          </cell>
        </row>
        <row r="357">
          <cell r="AK357" t="str">
            <v>OWC25330</v>
          </cell>
        </row>
        <row r="358">
          <cell r="AK358" t="str">
            <v>DFA</v>
          </cell>
        </row>
        <row r="359">
          <cell r="AK359" t="str">
            <v>S00</v>
          </cell>
        </row>
        <row r="360">
          <cell r="AK360" t="str">
            <v>SCHMAF</v>
          </cell>
        </row>
        <row r="361">
          <cell r="AK361" t="str">
            <v>SCHMAP</v>
          </cell>
        </row>
        <row r="362">
          <cell r="AK362" t="str">
            <v>SCHMAT</v>
          </cell>
        </row>
        <row r="363">
          <cell r="AK363" t="str">
            <v>SCHMDF</v>
          </cell>
        </row>
        <row r="364">
          <cell r="AK364" t="str">
            <v>SCHMDP</v>
          </cell>
        </row>
        <row r="365">
          <cell r="AK365" t="str">
            <v>SCHMDT</v>
          </cell>
        </row>
        <row r="366">
          <cell r="AK366" t="str">
            <v>T00</v>
          </cell>
        </row>
        <row r="367">
          <cell r="AK367"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WY-ALL</v>
          </cell>
          <cell r="J3" t="str">
            <v>WYOMING-PPL</v>
          </cell>
          <cell r="K3" t="str">
            <v>UTAH</v>
          </cell>
          <cell r="L3" t="str">
            <v>IDAHO-UPL</v>
          </cell>
          <cell r="M3" t="str">
            <v>WY-UP&amp;L</v>
          </cell>
          <cell r="N3" t="str">
            <v>FERC</v>
          </cell>
          <cell r="O3" t="str">
            <v>OTHER</v>
          </cell>
          <cell r="P3" t="str">
            <v>NON-UTILITY</v>
          </cell>
          <cell r="S3" t="str">
            <v>FACTOR</v>
          </cell>
          <cell r="V3" t="str">
            <v>TOTAL</v>
          </cell>
          <cell r="W3" t="str">
            <v>CALIFORNIA</v>
          </cell>
          <cell r="X3" t="str">
            <v>OREGON</v>
          </cell>
          <cell r="Y3" t="str">
            <v>WASHINGTON</v>
          </cell>
          <cell r="Z3" t="str">
            <v>WY-ALL</v>
          </cell>
          <cell r="AA3" t="str">
            <v>WY-EAST</v>
          </cell>
          <cell r="AB3" t="str">
            <v>UTAH</v>
          </cell>
          <cell r="AC3" t="str">
            <v>IDAHO</v>
          </cell>
          <cell r="AD3" t="str">
            <v>WY-WEST</v>
          </cell>
          <cell r="AE3" t="str">
            <v>FERC</v>
          </cell>
          <cell r="AF3" t="str">
            <v>OTHER</v>
          </cell>
          <cell r="AG3" t="str">
            <v>NON-UTILITY</v>
          </cell>
        </row>
        <row r="4">
          <cell r="B4" t="str">
            <v>SG</v>
          </cell>
          <cell r="E4">
            <v>1</v>
          </cell>
          <cell r="F4">
            <v>2.2940681663414002E-2</v>
          </cell>
          <cell r="G4">
            <v>0.33475636880285425</v>
          </cell>
          <cell r="H4">
            <v>9.1691028651668255E-2</v>
          </cell>
          <cell r="I4">
            <v>0.13383388602381463</v>
          </cell>
          <cell r="J4">
            <v>0.1130833583173852</v>
          </cell>
          <cell r="K4">
            <v>0.3714362910447892</v>
          </cell>
          <cell r="L4">
            <v>4.3566100607818306E-2</v>
          </cell>
          <cell r="M4">
            <v>2.075052770642943E-2</v>
          </cell>
          <cell r="N4">
            <v>1.7756432056413294E-3</v>
          </cell>
          <cell r="O4">
            <v>0</v>
          </cell>
          <cell r="P4">
            <v>0</v>
          </cell>
          <cell r="S4" t="str">
            <v>SG</v>
          </cell>
          <cell r="V4">
            <v>1</v>
          </cell>
          <cell r="W4">
            <v>2.6279504915630095E-2</v>
          </cell>
          <cell r="X4">
            <v>0.33717881920133841</v>
          </cell>
          <cell r="Y4">
            <v>9.831704306078197E-2</v>
          </cell>
          <cell r="Z4">
            <v>0.12947098714244668</v>
          </cell>
          <cell r="AA4">
            <v>0.11425312055562384</v>
          </cell>
          <cell r="AB4">
            <v>0.36297363404100813</v>
          </cell>
          <cell r="AC4">
            <v>4.397854045954528E-2</v>
          </cell>
          <cell r="AD4">
            <v>1.5217866586822837E-2</v>
          </cell>
          <cell r="AE4">
            <v>1.8014711792495054E-3</v>
          </cell>
          <cell r="AF4">
            <v>0</v>
          </cell>
          <cell r="AG4">
            <v>0</v>
          </cell>
        </row>
        <row r="5">
          <cell r="B5" t="str">
            <v>SG-P</v>
          </cell>
          <cell r="E5">
            <v>1</v>
          </cell>
          <cell r="F5">
            <v>2.2940681663414002E-2</v>
          </cell>
          <cell r="G5">
            <v>0.33475636880285425</v>
          </cell>
          <cell r="H5">
            <v>9.1691028651668255E-2</v>
          </cell>
          <cell r="I5">
            <v>0.13383388602381463</v>
          </cell>
          <cell r="J5">
            <v>0.1130833583173852</v>
          </cell>
          <cell r="K5">
            <v>0.3714362910447892</v>
          </cell>
          <cell r="L5">
            <v>4.3566100607818306E-2</v>
          </cell>
          <cell r="M5">
            <v>2.075052770642943E-2</v>
          </cell>
          <cell r="N5">
            <v>1.7756432056413294E-3</v>
          </cell>
          <cell r="O5">
            <v>0</v>
          </cell>
          <cell r="P5">
            <v>0</v>
          </cell>
          <cell r="S5" t="str">
            <v>SG-P</v>
          </cell>
          <cell r="V5">
            <v>1</v>
          </cell>
          <cell r="W5">
            <v>2.6279504915630095E-2</v>
          </cell>
          <cell r="X5">
            <v>0.33717881920133841</v>
          </cell>
          <cell r="Y5">
            <v>9.831704306078197E-2</v>
          </cell>
          <cell r="Z5">
            <v>0.12947098714244668</v>
          </cell>
          <cell r="AA5">
            <v>0.11425312055562384</v>
          </cell>
          <cell r="AB5">
            <v>0.36297363404100813</v>
          </cell>
          <cell r="AC5">
            <v>4.397854045954528E-2</v>
          </cell>
          <cell r="AD5">
            <v>1.5217866586822837E-2</v>
          </cell>
          <cell r="AE5">
            <v>1.8014711792495054E-3</v>
          </cell>
          <cell r="AF5">
            <v>0</v>
          </cell>
          <cell r="AG5">
            <v>0</v>
          </cell>
        </row>
        <row r="6">
          <cell r="B6" t="str">
            <v>SG-U</v>
          </cell>
          <cell r="E6">
            <v>1</v>
          </cell>
          <cell r="F6">
            <v>2.2940681663414002E-2</v>
          </cell>
          <cell r="G6">
            <v>0.33475636880285425</v>
          </cell>
          <cell r="H6">
            <v>9.1691028651668255E-2</v>
          </cell>
          <cell r="I6">
            <v>0.13383388602381463</v>
          </cell>
          <cell r="J6">
            <v>0.1130833583173852</v>
          </cell>
          <cell r="K6">
            <v>0.3714362910447892</v>
          </cell>
          <cell r="L6">
            <v>4.3566100607818306E-2</v>
          </cell>
          <cell r="M6">
            <v>2.075052770642943E-2</v>
          </cell>
          <cell r="N6">
            <v>1.7756432056413294E-3</v>
          </cell>
          <cell r="O6">
            <v>0</v>
          </cell>
          <cell r="P6">
            <v>0</v>
          </cell>
          <cell r="S6" t="str">
            <v>SG-U</v>
          </cell>
          <cell r="V6">
            <v>1</v>
          </cell>
          <cell r="W6">
            <v>2.6279504915630095E-2</v>
          </cell>
          <cell r="X6">
            <v>0.33717881920133841</v>
          </cell>
          <cell r="Y6">
            <v>9.831704306078197E-2</v>
          </cell>
          <cell r="Z6">
            <v>0.12947098714244668</v>
          </cell>
          <cell r="AA6">
            <v>0.11425312055562384</v>
          </cell>
          <cell r="AB6">
            <v>0.36297363404100813</v>
          </cell>
          <cell r="AC6">
            <v>4.397854045954528E-2</v>
          </cell>
          <cell r="AD6">
            <v>1.5217866586822837E-2</v>
          </cell>
          <cell r="AE6">
            <v>1.8014711792495054E-3</v>
          </cell>
          <cell r="AF6">
            <v>0</v>
          </cell>
          <cell r="AG6">
            <v>0</v>
          </cell>
        </row>
        <row r="7">
          <cell r="B7" t="str">
            <v>DGP</v>
          </cell>
          <cell r="E7">
            <v>1</v>
          </cell>
          <cell r="F7">
            <v>4.0785505070294242E-2</v>
          </cell>
          <cell r="G7">
            <v>0.59515265402493922</v>
          </cell>
          <cell r="H7">
            <v>0.16301455069389503</v>
          </cell>
          <cell r="I7">
            <v>0.20104729021087153</v>
          </cell>
          <cell r="J7">
            <v>0.20104729021087153</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0.1983463022900146</v>
          </cell>
          <cell r="AA7">
            <v>0.1983463022900146</v>
          </cell>
          <cell r="AB7">
            <v>0</v>
          </cell>
          <cell r="AC7">
            <v>0</v>
          </cell>
          <cell r="AD7">
            <v>0</v>
          </cell>
          <cell r="AE7">
            <v>0</v>
          </cell>
          <cell r="AF7">
            <v>0</v>
          </cell>
          <cell r="AG7">
            <v>0</v>
          </cell>
        </row>
        <row r="8">
          <cell r="B8" t="str">
            <v>DGU</v>
          </cell>
          <cell r="E8">
            <v>1</v>
          </cell>
          <cell r="F8">
            <v>0</v>
          </cell>
          <cell r="G8">
            <v>0</v>
          </cell>
          <cell r="H8">
            <v>0</v>
          </cell>
          <cell r="I8">
            <v>4.74266813229181E-2</v>
          </cell>
          <cell r="J8">
            <v>0</v>
          </cell>
          <cell r="K8">
            <v>0.84894181277566561</v>
          </cell>
          <cell r="L8">
            <v>9.9573157812704136E-2</v>
          </cell>
          <cell r="M8">
            <v>4.74266813229181E-2</v>
          </cell>
          <cell r="N8">
            <v>4.0583480887121338E-3</v>
          </cell>
          <cell r="O8">
            <v>0</v>
          </cell>
          <cell r="P8">
            <v>0</v>
          </cell>
          <cell r="S8" t="str">
            <v>DGU</v>
          </cell>
          <cell r="V8">
            <v>0.99999999999999989</v>
          </cell>
          <cell r="W8">
            <v>0</v>
          </cell>
          <cell r="X8">
            <v>0</v>
          </cell>
          <cell r="Y8">
            <v>0</v>
          </cell>
          <cell r="Z8">
            <v>3.5893606401678886E-2</v>
          </cell>
          <cell r="AA8">
            <v>0</v>
          </cell>
          <cell r="AB8">
            <v>0.85612741313794338</v>
          </cell>
          <cell r="AC8">
            <v>0.1037299421945317</v>
          </cell>
          <cell r="AD8">
            <v>3.5893606401678886E-2</v>
          </cell>
          <cell r="AE8">
            <v>4.2490382658460371E-3</v>
          </cell>
          <cell r="AF8">
            <v>0</v>
          </cell>
          <cell r="AG8">
            <v>0</v>
          </cell>
        </row>
        <row r="9">
          <cell r="B9" t="str">
            <v>SC</v>
          </cell>
          <cell r="E9">
            <v>0.99999999999999989</v>
          </cell>
          <cell r="F9">
            <v>2.348981895441693E-2</v>
          </cell>
          <cell r="G9">
            <v>0.33778159708348965</v>
          </cell>
          <cell r="H9">
            <v>9.3411955005935826E-2</v>
          </cell>
          <cell r="I9">
            <v>0.12861320202880014</v>
          </cell>
          <cell r="J9">
            <v>0.10905527095120804</v>
          </cell>
          <cell r="K9">
            <v>0.3722701578001314</v>
          </cell>
          <cell r="L9">
            <v>4.2627549690939119E-2</v>
          </cell>
          <cell r="M9">
            <v>1.955793107759209E-2</v>
          </cell>
          <cell r="N9">
            <v>1.8057194362869078E-3</v>
          </cell>
          <cell r="O9">
            <v>0</v>
          </cell>
          <cell r="P9">
            <v>0</v>
          </cell>
          <cell r="S9" t="str">
            <v>SC</v>
          </cell>
          <cell r="V9">
            <v>1.0000000000000002</v>
          </cell>
          <cell r="W9">
            <v>2.6458852698436015E-2</v>
          </cell>
          <cell r="X9">
            <v>0.34084396748895357</v>
          </cell>
          <cell r="Y9">
            <v>0.10022462750815073</v>
          </cell>
          <cell r="Z9">
            <v>0.12402268189645978</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2.1293269790405221E-2</v>
          </cell>
          <cell r="G10">
            <v>0.32568068396094801</v>
          </cell>
          <cell r="H10">
            <v>8.65282495888655E-2</v>
          </cell>
          <cell r="I10">
            <v>0.14949593800885808</v>
          </cell>
          <cell r="J10">
            <v>0.12516762041591664</v>
          </cell>
          <cell r="K10">
            <v>0.36893469077876273</v>
          </cell>
          <cell r="L10">
            <v>4.6381753358455874E-2</v>
          </cell>
          <cell r="M10">
            <v>2.4328317592941448E-2</v>
          </cell>
          <cell r="N10">
            <v>1.6854145137045939E-3</v>
          </cell>
          <cell r="O10">
            <v>0</v>
          </cell>
          <cell r="P10">
            <v>0</v>
          </cell>
          <cell r="S10" t="str">
            <v>SE</v>
          </cell>
          <cell r="V10">
            <v>0.99999999999999978</v>
          </cell>
          <cell r="W10">
            <v>2.5741461567212319E-2</v>
          </cell>
          <cell r="X10">
            <v>0.32618337433849304</v>
          </cell>
          <cell r="Y10">
            <v>9.2594289718675726E-2</v>
          </cell>
          <cell r="Z10">
            <v>0.14581590288040736</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2.1293269790405221E-2</v>
          </cell>
          <cell r="G11">
            <v>0.32568068396094801</v>
          </cell>
          <cell r="H11">
            <v>8.65282495888655E-2</v>
          </cell>
          <cell r="I11">
            <v>0.14949593800885808</v>
          </cell>
          <cell r="J11">
            <v>0.12516762041591664</v>
          </cell>
          <cell r="K11">
            <v>0.36893469077876273</v>
          </cell>
          <cell r="L11">
            <v>4.6381753358455874E-2</v>
          </cell>
          <cell r="M11">
            <v>2.4328317592941448E-2</v>
          </cell>
          <cell r="N11">
            <v>1.6854145137045939E-3</v>
          </cell>
          <cell r="O11">
            <v>0</v>
          </cell>
          <cell r="P11">
            <v>0</v>
          </cell>
          <cell r="S11" t="str">
            <v>SE-P</v>
          </cell>
          <cell r="V11">
            <v>0.99999999999999978</v>
          </cell>
          <cell r="W11">
            <v>2.5741461567212319E-2</v>
          </cell>
          <cell r="X11">
            <v>0.32618337433849304</v>
          </cell>
          <cell r="Y11">
            <v>9.2594289718675726E-2</v>
          </cell>
          <cell r="Z11">
            <v>0.14581590288040736</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2.1293269790405221E-2</v>
          </cell>
          <cell r="G12">
            <v>0.32568068396094801</v>
          </cell>
          <cell r="H12">
            <v>8.65282495888655E-2</v>
          </cell>
          <cell r="I12">
            <v>0.14949593800885808</v>
          </cell>
          <cell r="J12">
            <v>0.12516762041591664</v>
          </cell>
          <cell r="K12">
            <v>0.36893469077876273</v>
          </cell>
          <cell r="L12">
            <v>4.6381753358455874E-2</v>
          </cell>
          <cell r="M12">
            <v>2.4328317592941448E-2</v>
          </cell>
          <cell r="N12">
            <v>1.6854145137045939E-3</v>
          </cell>
          <cell r="O12">
            <v>0</v>
          </cell>
          <cell r="P12">
            <v>0</v>
          </cell>
          <cell r="S12" t="str">
            <v>SE-U</v>
          </cell>
          <cell r="V12">
            <v>0.99999999999999978</v>
          </cell>
          <cell r="W12">
            <v>2.5741461567212319E-2</v>
          </cell>
          <cell r="X12">
            <v>0.32618337433849304</v>
          </cell>
          <cell r="Y12">
            <v>9.2594289718675726E-2</v>
          </cell>
          <cell r="Z12">
            <v>0.14581590288040736</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1.0000000000000002</v>
          </cell>
          <cell r="F13">
            <v>3.8114229344343345E-2</v>
          </cell>
          <cell r="G13">
            <v>0.58295735712246155</v>
          </cell>
          <cell r="H13">
            <v>0.15488262639121153</v>
          </cell>
          <cell r="I13">
            <v>0.22404578714198367</v>
          </cell>
          <cell r="J13">
            <v>0.22404578714198367</v>
          </cell>
          <cell r="K13">
            <v>0</v>
          </cell>
          <cell r="L13">
            <v>0</v>
          </cell>
          <cell r="M13">
            <v>0</v>
          </cell>
          <cell r="N13">
            <v>0</v>
          </cell>
          <cell r="O13">
            <v>0</v>
          </cell>
          <cell r="P13">
            <v>0</v>
          </cell>
          <cell r="S13" t="str">
            <v>DEP</v>
          </cell>
          <cell r="V13">
            <v>0.99999999999999989</v>
          </cell>
          <cell r="W13">
            <v>4.4919022231823383E-2</v>
          </cell>
          <cell r="X13">
            <v>0.56919216514979987</v>
          </cell>
          <cell r="Y13">
            <v>0.16157765352806724</v>
          </cell>
          <cell r="Z13">
            <v>0.2243111590903096</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5.5124981028939236E-2</v>
          </cell>
          <cell r="J14">
            <v>0</v>
          </cell>
          <cell r="K14">
            <v>0.83596071748083112</v>
          </cell>
          <cell r="L14">
            <v>0.10509535911006192</v>
          </cell>
          <cell r="M14">
            <v>5.5124981028939236E-2</v>
          </cell>
          <cell r="N14">
            <v>3.8189423801677424E-3</v>
          </cell>
          <cell r="O14">
            <v>0</v>
          </cell>
          <cell r="P14">
            <v>0</v>
          </cell>
          <cell r="S14" t="str">
            <v>DEU</v>
          </cell>
          <cell r="V14">
            <v>1.0000000000000002</v>
          </cell>
          <cell r="W14">
            <v>0</v>
          </cell>
          <cell r="X14">
            <v>0</v>
          </cell>
          <cell r="Y14">
            <v>0</v>
          </cell>
          <cell r="Z14">
            <v>4.0454086731165573E-2</v>
          </cell>
          <cell r="AA14">
            <v>0</v>
          </cell>
          <cell r="AB14">
            <v>0.84999229895882489</v>
          </cell>
          <cell r="AC14">
            <v>0.1055186009272653</v>
          </cell>
          <cell r="AD14">
            <v>4.0454086731165573E-2</v>
          </cell>
          <cell r="AE14">
            <v>4.0350133827443879E-3</v>
          </cell>
          <cell r="AF14">
            <v>0</v>
          </cell>
          <cell r="AG14">
            <v>0</v>
          </cell>
        </row>
        <row r="15">
          <cell r="B15" t="str">
            <v>SO</v>
          </cell>
          <cell r="E15">
            <v>1</v>
          </cell>
          <cell r="F15">
            <v>2.8834295669603726E-2</v>
          </cell>
          <cell r="G15">
            <v>0.32307147045647827</v>
          </cell>
          <cell r="H15">
            <v>8.3797901375809114E-2</v>
          </cell>
          <cell r="I15">
            <v>0.12254573738927924</v>
          </cell>
          <cell r="J15">
            <v>0.10144960647871233</v>
          </cell>
          <cell r="K15">
            <v>0.39125388583585713</v>
          </cell>
          <cell r="L15">
            <v>4.9238339420471261E-2</v>
          </cell>
          <cell r="M15">
            <v>2.1096130910566897E-2</v>
          </cell>
          <cell r="N15">
            <v>1.2583698525015072E-3</v>
          </cell>
          <cell r="O15">
            <v>0</v>
          </cell>
          <cell r="P15">
            <v>0</v>
          </cell>
          <cell r="S15" t="str">
            <v>SO</v>
          </cell>
          <cell r="V15">
            <v>0.99999999999999967</v>
          </cell>
          <cell r="W15">
            <v>3.0753840533129823E-2</v>
          </cell>
          <cell r="X15">
            <v>0.32309255860229802</v>
          </cell>
          <cell r="Y15">
            <v>8.7578682685102299E-2</v>
          </cell>
          <cell r="Z15">
            <v>0.11921353724026731</v>
          </cell>
          <cell r="AA15">
            <v>0.10195322355099581</v>
          </cell>
          <cell r="AB15">
            <v>0.38816721801297854</v>
          </cell>
          <cell r="AC15">
            <v>4.9890998416174517E-2</v>
          </cell>
          <cell r="AD15">
            <v>1.7260313689271493E-2</v>
          </cell>
          <cell r="AE15">
            <v>1.3031645100492425E-3</v>
          </cell>
          <cell r="AF15">
            <v>0</v>
          </cell>
          <cell r="AG15">
            <v>0</v>
          </cell>
        </row>
        <row r="16">
          <cell r="B16" t="str">
            <v>SO-P</v>
          </cell>
          <cell r="E16">
            <v>1</v>
          </cell>
          <cell r="F16">
            <v>2.8834295669603726E-2</v>
          </cell>
          <cell r="G16">
            <v>0.32307147045647827</v>
          </cell>
          <cell r="H16">
            <v>8.3797901375809114E-2</v>
          </cell>
          <cell r="I16">
            <v>0.12254573738927924</v>
          </cell>
          <cell r="J16">
            <v>0.10144960647871233</v>
          </cell>
          <cell r="K16">
            <v>0.39125388583585713</v>
          </cell>
          <cell r="L16">
            <v>4.9238339420471261E-2</v>
          </cell>
          <cell r="M16">
            <v>2.1096130910566897E-2</v>
          </cell>
          <cell r="N16">
            <v>1.2583698525015072E-3</v>
          </cell>
          <cell r="O16">
            <v>0</v>
          </cell>
          <cell r="P16">
            <v>0</v>
          </cell>
          <cell r="S16" t="str">
            <v>SO-P</v>
          </cell>
          <cell r="V16">
            <v>0.99999999999999967</v>
          </cell>
          <cell r="W16">
            <v>3.0753840533129823E-2</v>
          </cell>
          <cell r="X16">
            <v>0.32309255860229802</v>
          </cell>
          <cell r="Y16">
            <v>8.7578682685102299E-2</v>
          </cell>
          <cell r="Z16">
            <v>0.11921353724026731</v>
          </cell>
          <cell r="AA16">
            <v>0.10195322355099581</v>
          </cell>
          <cell r="AB16">
            <v>0.38816721801297854</v>
          </cell>
          <cell r="AC16">
            <v>4.9890998416174517E-2</v>
          </cell>
          <cell r="AD16">
            <v>1.7260313689271493E-2</v>
          </cell>
          <cell r="AE16">
            <v>1.3031645100492425E-3</v>
          </cell>
          <cell r="AF16">
            <v>0</v>
          </cell>
          <cell r="AG16">
            <v>0</v>
          </cell>
        </row>
        <row r="17">
          <cell r="B17" t="str">
            <v>SO-U</v>
          </cell>
          <cell r="E17">
            <v>1</v>
          </cell>
          <cell r="F17">
            <v>2.8834295669603726E-2</v>
          </cell>
          <cell r="G17">
            <v>0.32307147045647827</v>
          </cell>
          <cell r="H17">
            <v>8.3797901375809114E-2</v>
          </cell>
          <cell r="I17">
            <v>0.12254573738927924</v>
          </cell>
          <cell r="J17">
            <v>0.10144960647871233</v>
          </cell>
          <cell r="K17">
            <v>0.39125388583585713</v>
          </cell>
          <cell r="L17">
            <v>4.9238339420471261E-2</v>
          </cell>
          <cell r="M17">
            <v>2.1096130910566897E-2</v>
          </cell>
          <cell r="N17">
            <v>1.2583698525015072E-3</v>
          </cell>
          <cell r="O17">
            <v>0</v>
          </cell>
          <cell r="P17">
            <v>0</v>
          </cell>
          <cell r="S17" t="str">
            <v>SO-U</v>
          </cell>
          <cell r="V17">
            <v>0.99999999999999967</v>
          </cell>
          <cell r="W17">
            <v>3.0753840533129823E-2</v>
          </cell>
          <cell r="X17">
            <v>0.32309255860229802</v>
          </cell>
          <cell r="Y17">
            <v>8.7578682685102299E-2</v>
          </cell>
          <cell r="Z17">
            <v>0.11921353724026731</v>
          </cell>
          <cell r="AA17">
            <v>0.10195322355099581</v>
          </cell>
          <cell r="AB17">
            <v>0.38816721801297854</v>
          </cell>
          <cell r="AC17">
            <v>4.9890998416174517E-2</v>
          </cell>
          <cell r="AD17">
            <v>1.7260313689271493E-2</v>
          </cell>
          <cell r="AE17">
            <v>1.3031645100492425E-3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2.8834295669603719E-2</v>
          </cell>
          <cell r="G20">
            <v>0.32307147045647816</v>
          </cell>
          <cell r="H20">
            <v>8.3797901375809086E-2</v>
          </cell>
          <cell r="I20">
            <v>0.12254573738927924</v>
          </cell>
          <cell r="J20">
            <v>0.10144960647871235</v>
          </cell>
          <cell r="K20">
            <v>0.39125388583585702</v>
          </cell>
          <cell r="L20">
            <v>4.9238339420471254E-2</v>
          </cell>
          <cell r="M20">
            <v>2.1096130910566894E-2</v>
          </cell>
          <cell r="N20">
            <v>1.258369852501507E-3</v>
          </cell>
          <cell r="O20">
            <v>0</v>
          </cell>
          <cell r="P20">
            <v>0</v>
          </cell>
          <cell r="S20" t="str">
            <v>GPS</v>
          </cell>
          <cell r="V20">
            <v>0.99999999999999989</v>
          </cell>
          <cell r="W20">
            <v>3.0753840533129826E-2</v>
          </cell>
          <cell r="X20">
            <v>0.32309255860229807</v>
          </cell>
          <cell r="Y20">
            <v>8.7578682685102299E-2</v>
          </cell>
          <cell r="Z20">
            <v>0.11921353724026731</v>
          </cell>
          <cell r="AA20">
            <v>0.10195322355099581</v>
          </cell>
          <cell r="AB20">
            <v>0.38816721801297865</v>
          </cell>
          <cell r="AC20">
            <v>4.9890998416174524E-2</v>
          </cell>
          <cell r="AD20">
            <v>1.7260313689271493E-2</v>
          </cell>
          <cell r="AE20">
            <v>1.3031645100492427E-3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0.99999927860852367</v>
          </cell>
          <cell r="F23">
            <v>2.9526556177757585E-2</v>
          </cell>
          <cell r="G23">
            <v>0.32806972922701166</v>
          </cell>
          <cell r="H23">
            <v>8.4135168092409715E-2</v>
          </cell>
          <cell r="I23">
            <v>0.12158650419618411</v>
          </cell>
          <cell r="J23">
            <v>0.10107360984219881</v>
          </cell>
          <cell r="K23">
            <v>0.38832220355750946</v>
          </cell>
          <cell r="L23">
            <v>4.7160470993733147E-2</v>
          </cell>
          <cell r="M23">
            <v>2.05128943539853E-2</v>
          </cell>
          <cell r="N23">
            <v>1.1986463639178265E-3</v>
          </cell>
          <cell r="O23">
            <v>0</v>
          </cell>
          <cell r="P23">
            <v>0</v>
          </cell>
          <cell r="S23" t="str">
            <v>SNP</v>
          </cell>
          <cell r="V23">
            <v>0.99999999999999967</v>
          </cell>
          <cell r="W23">
            <v>3.1270461003046167E-2</v>
          </cell>
          <cell r="X23">
            <v>0.326738686277952</v>
          </cell>
          <cell r="Y23">
            <v>8.7268934320604633E-2</v>
          </cell>
          <cell r="Z23">
            <v>0.1178129302314942</v>
          </cell>
          <cell r="AA23">
            <v>0.10087635837302644</v>
          </cell>
          <cell r="AB23">
            <v>0.38743430957171959</v>
          </cell>
          <cell r="AC23">
            <v>4.8231092121678518E-2</v>
          </cell>
          <cell r="AD23">
            <v>1.693657185846776E-2</v>
          </cell>
          <cell r="AE23">
            <v>1.2435864735048116E-3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0.99999589884087325</v>
          </cell>
          <cell r="F32">
            <v>8.1685532317483447E-2</v>
          </cell>
          <cell r="G32">
            <v>0.62114375093974794</v>
          </cell>
          <cell r="H32">
            <v>0.13924737123576664</v>
          </cell>
          <cell r="I32">
            <v>0.15791924434787524</v>
          </cell>
          <cell r="J32">
            <v>0.15791924434787524</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0.1573219670266624</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3.6357343692647003E-2</v>
          </cell>
          <cell r="J33">
            <v>0</v>
          </cell>
          <cell r="K33">
            <v>0.85960544568760167</v>
          </cell>
          <cell r="L33">
            <v>0.1040372106197512</v>
          </cell>
          <cell r="M33">
            <v>3.6357343692647003E-2</v>
          </cell>
          <cell r="N33">
            <v>0</v>
          </cell>
          <cell r="O33">
            <v>0</v>
          </cell>
          <cell r="P33">
            <v>0</v>
          </cell>
          <cell r="S33" t="str">
            <v>DNPDU</v>
          </cell>
          <cell r="V33">
            <v>1</v>
          </cell>
          <cell r="W33">
            <v>0</v>
          </cell>
          <cell r="X33">
            <v>0</v>
          </cell>
          <cell r="Y33">
            <v>0</v>
          </cell>
          <cell r="Z33">
            <v>3.610429053210832E-2</v>
          </cell>
          <cell r="AA33">
            <v>0</v>
          </cell>
          <cell r="AB33">
            <v>0.85842105655564793</v>
          </cell>
          <cell r="AC33">
            <v>0.10547465291224374</v>
          </cell>
          <cell r="AD33">
            <v>3.610429053210832E-2</v>
          </cell>
          <cell r="AE33">
            <v>0</v>
          </cell>
          <cell r="AF33">
            <v>0</v>
          </cell>
          <cell r="AG33">
            <v>0</v>
          </cell>
        </row>
        <row r="34">
          <cell r="B34" t="str">
            <v>SNPD</v>
          </cell>
          <cell r="E34">
            <v>0.99999768285553281</v>
          </cell>
          <cell r="F34">
            <v>4.6152117836446432E-2</v>
          </cell>
          <cell r="G34">
            <v>0.35094463821726063</v>
          </cell>
          <cell r="H34">
            <v>7.8674410306964523E-2</v>
          </cell>
          <cell r="I34">
            <v>0.10503950813832924</v>
          </cell>
          <cell r="J34">
            <v>8.9223971087787998E-2</v>
          </cell>
          <cell r="K34">
            <v>0.37393055691988819</v>
          </cell>
          <cell r="L34">
            <v>4.5256451436643544E-2</v>
          </cell>
          <cell r="M34">
            <v>1.5815537050541239E-2</v>
          </cell>
          <cell r="N34">
            <v>0</v>
          </cell>
          <cell r="O34">
            <v>0</v>
          </cell>
          <cell r="P34">
            <v>0</v>
          </cell>
          <cell r="S34" t="str">
            <v>SNPD</v>
          </cell>
          <cell r="V34">
            <v>1</v>
          </cell>
          <cell r="W34">
            <v>4.5918396361709315E-2</v>
          </cell>
          <cell r="X34">
            <v>0.35239333489135266</v>
          </cell>
          <cell r="Y34">
            <v>7.8433715405339346E-2</v>
          </cell>
          <cell r="Z34">
            <v>0.10468324128436825</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2.1293269790405221E-2</v>
          </cell>
          <cell r="G38">
            <v>0.32568068396094801</v>
          </cell>
          <cell r="H38">
            <v>8.65282495888655E-2</v>
          </cell>
          <cell r="I38">
            <v>0.14949593800885808</v>
          </cell>
          <cell r="J38">
            <v>0.12516762041591664</v>
          </cell>
          <cell r="K38">
            <v>0.36893469077876279</v>
          </cell>
          <cell r="L38">
            <v>4.6381753358455881E-2</v>
          </cell>
          <cell r="M38">
            <v>2.4328317592941448E-2</v>
          </cell>
          <cell r="N38">
            <v>1.6854145137045939E-3</v>
          </cell>
          <cell r="O38">
            <v>0</v>
          </cell>
          <cell r="P38">
            <v>0</v>
          </cell>
          <cell r="S38" t="str">
            <v>DNPGMU</v>
          </cell>
          <cell r="V38">
            <v>0.99999999999999978</v>
          </cell>
          <cell r="W38">
            <v>2.5741461567212326E-2</v>
          </cell>
          <cell r="X38">
            <v>0.32618337433849304</v>
          </cell>
          <cell r="Y38">
            <v>9.2594289718675754E-2</v>
          </cell>
          <cell r="Z38">
            <v>0.14581590288040736</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2.8364784752014781E-2</v>
          </cell>
          <cell r="G47">
            <v>0.33496679334315721</v>
          </cell>
          <cell r="H47">
            <v>8.015859733339864E-2</v>
          </cell>
          <cell r="I47">
            <v>8.1761442724129621E-2</v>
          </cell>
          <cell r="J47">
            <v>7.2908375207328999E-2</v>
          </cell>
          <cell r="K47">
            <v>0.43741895630001237</v>
          </cell>
          <cell r="L47">
            <v>3.732942554728734E-2</v>
          </cell>
          <cell r="M47">
            <v>8.8530675168006223E-3</v>
          </cell>
          <cell r="N47">
            <v>0</v>
          </cell>
          <cell r="O47">
            <v>0</v>
          </cell>
          <cell r="P47">
            <v>0</v>
          </cell>
          <cell r="S47" t="str">
            <v>CN</v>
          </cell>
          <cell r="V47">
            <v>1</v>
          </cell>
          <cell r="W47">
            <v>2.8617759392218493E-2</v>
          </cell>
          <cell r="X47">
            <v>0.33548393774517754</v>
          </cell>
          <cell r="Y47">
            <v>8.0736679765802635E-2</v>
          </cell>
          <cell r="Z47">
            <v>8.2286495009332716E-2</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0.68635987253155351</v>
          </cell>
          <cell r="H48">
            <v>0.16424805605042977</v>
          </cell>
          <cell r="I48">
            <v>0.14939207141801678</v>
          </cell>
          <cell r="J48">
            <v>0.14939207141801678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0.14162720963798953</v>
          </cell>
          <cell r="AA48">
            <v>0.14162720963798953</v>
          </cell>
          <cell r="AB48">
            <v>0</v>
          </cell>
          <cell r="AC48">
            <v>0</v>
          </cell>
          <cell r="AD48">
            <v>0</v>
          </cell>
          <cell r="AE48">
            <v>0</v>
          </cell>
          <cell r="AF48">
            <v>0</v>
          </cell>
          <cell r="AG48">
            <v>0</v>
          </cell>
        </row>
        <row r="49">
          <cell r="B49" t="str">
            <v>CNU</v>
          </cell>
          <cell r="E49">
            <v>0.99999999999999989</v>
          </cell>
          <cell r="F49">
            <v>0</v>
          </cell>
          <cell r="G49">
            <v>0</v>
          </cell>
          <cell r="H49">
            <v>0</v>
          </cell>
          <cell r="I49">
            <v>1.8306536360554217E-2</v>
          </cell>
          <cell r="J49">
            <v>0</v>
          </cell>
          <cell r="K49">
            <v>0.90450298872177803</v>
          </cell>
          <cell r="L49">
            <v>7.7190474917667715E-2</v>
          </cell>
          <cell r="M49">
            <v>1.8306536360554217E-2</v>
          </cell>
          <cell r="N49">
            <v>0</v>
          </cell>
          <cell r="O49">
            <v>0</v>
          </cell>
          <cell r="P49">
            <v>0</v>
          </cell>
          <cell r="S49" t="str">
            <v>CNU</v>
          </cell>
          <cell r="V49">
            <v>1</v>
          </cell>
          <cell r="W49">
            <v>0</v>
          </cell>
          <cell r="X49">
            <v>0</v>
          </cell>
          <cell r="Y49">
            <v>0</v>
          </cell>
          <cell r="Z49">
            <v>1.8453773183590979E-2</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1.0004507163465857</v>
          </cell>
          <cell r="F53">
            <v>1.1129308740645356E-3</v>
          </cell>
          <cell r="G53">
            <v>0.44015092031798225</v>
          </cell>
          <cell r="H53">
            <v>0.11352747017886516</v>
          </cell>
          <cell r="I53">
            <v>0.14645028475407687</v>
          </cell>
          <cell r="J53">
            <v>0.13404870039024339</v>
          </cell>
          <cell r="K53">
            <v>0.23049330421965644</v>
          </cell>
          <cell r="L53">
            <v>6.7410656935615959E-2</v>
          </cell>
          <cell r="M53">
            <v>1.2401584363833497E-2</v>
          </cell>
          <cell r="N53">
            <v>5.971898532912575E-3</v>
          </cell>
          <cell r="O53">
            <v>-1.6770774201727403E-4</v>
          </cell>
          <cell r="P53">
            <v>-4.4990417245705924E-3</v>
          </cell>
          <cell r="S53" t="str">
            <v>EXCTAX</v>
          </cell>
          <cell r="V53">
            <v>1.0000000000000009</v>
          </cell>
          <cell r="W53">
            <v>6.0243066596050391E-3</v>
          </cell>
          <cell r="X53">
            <v>0.37608180242414352</v>
          </cell>
          <cell r="Y53">
            <v>7.534275526718387E-2</v>
          </cell>
          <cell r="Z53">
            <v>0.11985627274733526</v>
          </cell>
          <cell r="AA53">
            <v>9.9379617533168291E-2</v>
          </cell>
          <cell r="AB53">
            <v>0.34179576421023633</v>
          </cell>
          <cell r="AC53">
            <v>5.9353288520957809E-2</v>
          </cell>
          <cell r="AD53">
            <v>2.0476655214166976E-2</v>
          </cell>
          <cell r="AE53">
            <v>5.1052944376450519E-3</v>
          </cell>
          <cell r="AF53">
            <v>2.1710900150793511E-2</v>
          </cell>
          <cell r="AG53">
            <v>-5.2703844178997143E-3</v>
          </cell>
        </row>
        <row r="54">
          <cell r="B54" t="str">
            <v>INT</v>
          </cell>
          <cell r="E54">
            <v>0.9999992826346098</v>
          </cell>
          <cell r="F54">
            <v>2.9361768467729522E-2</v>
          </cell>
          <cell r="G54">
            <v>0.32623877206819574</v>
          </cell>
          <cell r="H54">
            <v>8.366560971928598E-2</v>
          </cell>
          <cell r="I54">
            <v>0.12090792991626521</v>
          </cell>
          <cell r="J54">
            <v>0.1005095180256695</v>
          </cell>
          <cell r="K54">
            <v>0.38615497733945503</v>
          </cell>
          <cell r="L54">
            <v>4.6897268405117126E-2</v>
          </cell>
          <cell r="M54">
            <v>2.039841189059571E-2</v>
          </cell>
          <cell r="N54">
            <v>1.1919567185608012E-3</v>
          </cell>
          <cell r="O54">
            <v>0</v>
          </cell>
          <cell r="P54">
            <v>5.581E-3</v>
          </cell>
          <cell r="S54" t="str">
            <v>INT</v>
          </cell>
          <cell r="V54">
            <v>1</v>
          </cell>
          <cell r="W54">
            <v>3.1095940560188169E-2</v>
          </cell>
          <cell r="X54">
            <v>0.32491515766983475</v>
          </cell>
          <cell r="Y54">
            <v>8.678188639816134E-2</v>
          </cell>
          <cell r="Z54">
            <v>0.11715541626787224</v>
          </cell>
          <cell r="AA54">
            <v>0.10031336741694659</v>
          </cell>
          <cell r="AB54">
            <v>0.38527203868999987</v>
          </cell>
          <cell r="AC54">
            <v>4.7961914396547435E-2</v>
          </cell>
          <cell r="AD54">
            <v>1.6842048850925651E-2</v>
          </cell>
          <cell r="AE54">
            <v>1.2366460173961814E-3</v>
          </cell>
          <cell r="AF54">
            <v>0</v>
          </cell>
          <cell r="AG54">
            <v>5.581E-3</v>
          </cell>
        </row>
        <row r="55">
          <cell r="B55" t="str">
            <v>CIAC</v>
          </cell>
          <cell r="E55">
            <v>1</v>
          </cell>
          <cell r="F55">
            <v>2.0430513847173943E-2</v>
          </cell>
          <cell r="G55">
            <v>0.41851545369806725</v>
          </cell>
          <cell r="H55">
            <v>3.9702936788982388E-2</v>
          </cell>
          <cell r="I55">
            <v>7.7795659599528791E-2</v>
          </cell>
          <cell r="J55">
            <v>6.5872696531326089E-2</v>
          </cell>
          <cell r="K55">
            <v>0.3422458110004189</v>
          </cell>
          <cell r="L55">
            <v>0.10130962506582879</v>
          </cell>
          <cell r="M55">
            <v>1.1922963068202704E-2</v>
          </cell>
          <cell r="N55">
            <v>0</v>
          </cell>
          <cell r="O55">
            <v>0</v>
          </cell>
          <cell r="P55">
            <v>0</v>
          </cell>
          <cell r="S55" t="str">
            <v>CIAC</v>
          </cell>
          <cell r="V55">
            <v>1</v>
          </cell>
          <cell r="W55">
            <v>1.9881703559801383E-2</v>
          </cell>
          <cell r="X55">
            <v>0.40545797496340547</v>
          </cell>
          <cell r="Y55">
            <v>4.118071059420967E-2</v>
          </cell>
          <cell r="Z55">
            <v>0.12603775527124295</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1.0000000000000002</v>
          </cell>
          <cell r="F58">
            <v>2.2753387622369101E-2</v>
          </cell>
          <cell r="G58">
            <v>0.41312322075798702</v>
          </cell>
          <cell r="H58">
            <v>0.10084432583905176</v>
          </cell>
          <cell r="I58">
            <v>3.7659026300521453E-2</v>
          </cell>
          <cell r="J58">
            <v>2.7733081151266704E-2</v>
          </cell>
          <cell r="K58">
            <v>0.3954170549723392</v>
          </cell>
          <cell r="L58">
            <v>3.0202984507731526E-2</v>
          </cell>
          <cell r="M58">
            <v>9.925945149254746E-3</v>
          </cell>
          <cell r="N58">
            <v>0</v>
          </cell>
          <cell r="O58">
            <v>0</v>
          </cell>
          <cell r="P58">
            <v>0</v>
          </cell>
          <cell r="S58" t="str">
            <v>BADDEBT</v>
          </cell>
          <cell r="V58">
            <v>1.0000000000000002</v>
          </cell>
          <cell r="W58">
            <v>2.823020595384014E-2</v>
          </cell>
          <cell r="X58">
            <v>0.33243757832363813</v>
          </cell>
          <cell r="Y58">
            <v>7.9967745849188851E-2</v>
          </cell>
          <cell r="Z58">
            <v>8.1049126519715062E-2</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0.99999999999999989</v>
          </cell>
          <cell r="F61">
            <v>3.2870000000000003E-2</v>
          </cell>
          <cell r="G61">
            <v>0.70975999999999995</v>
          </cell>
          <cell r="H61">
            <v>0.14180000000000001</v>
          </cell>
          <cell r="I61">
            <v>0.10946</v>
          </cell>
          <cell r="J61">
            <v>0.10946</v>
          </cell>
          <cell r="K61">
            <v>0</v>
          </cell>
          <cell r="L61">
            <v>0</v>
          </cell>
          <cell r="M61">
            <v>0</v>
          </cell>
          <cell r="N61">
            <v>0</v>
          </cell>
          <cell r="O61">
            <v>0</v>
          </cell>
          <cell r="P61">
            <v>6.11E-3</v>
          </cell>
          <cell r="S61" t="str">
            <v>ITC84</v>
          </cell>
          <cell r="V61">
            <v>0.99999999999999989</v>
          </cell>
          <cell r="W61">
            <v>0</v>
          </cell>
          <cell r="X61">
            <v>0.70975999999999995</v>
          </cell>
          <cell r="Y61">
            <v>0.14180000000000001</v>
          </cell>
          <cell r="Z61">
            <v>0.10946</v>
          </cell>
          <cell r="AA61">
            <v>0.10946</v>
          </cell>
          <cell r="AB61">
            <v>0</v>
          </cell>
          <cell r="AC61">
            <v>0</v>
          </cell>
          <cell r="AD61">
            <v>0</v>
          </cell>
          <cell r="AE61">
            <v>0</v>
          </cell>
          <cell r="AF61">
            <v>0</v>
          </cell>
          <cell r="AG61">
            <v>3.8979999999999994E-2</v>
          </cell>
        </row>
        <row r="62">
          <cell r="B62" t="str">
            <v>ITC85</v>
          </cell>
          <cell r="E62">
            <v>1</v>
          </cell>
          <cell r="F62">
            <v>5.4199999999999998E-2</v>
          </cell>
          <cell r="G62">
            <v>0.67689999999999995</v>
          </cell>
          <cell r="H62">
            <v>0.1336</v>
          </cell>
          <cell r="I62">
            <v>0.11609999999999999</v>
          </cell>
          <cell r="J62">
            <v>0.11609999999999999</v>
          </cell>
          <cell r="K62">
            <v>0</v>
          </cell>
          <cell r="L62">
            <v>0</v>
          </cell>
          <cell r="M62">
            <v>0</v>
          </cell>
          <cell r="N62">
            <v>0</v>
          </cell>
          <cell r="O62">
            <v>0</v>
          </cell>
          <cell r="P62">
            <v>1.9199999999999998E-2</v>
          </cell>
          <cell r="S62" t="str">
            <v>ITC85</v>
          </cell>
          <cell r="V62">
            <v>0.99999999999999989</v>
          </cell>
          <cell r="W62">
            <v>0</v>
          </cell>
          <cell r="X62">
            <v>0.67689999999999995</v>
          </cell>
          <cell r="Y62">
            <v>0.1336</v>
          </cell>
          <cell r="Z62">
            <v>0.11609999999999999</v>
          </cell>
          <cell r="AA62">
            <v>0.11609999999999999</v>
          </cell>
          <cell r="AB62">
            <v>0</v>
          </cell>
          <cell r="AC62">
            <v>0</v>
          </cell>
          <cell r="AD62">
            <v>0</v>
          </cell>
          <cell r="AE62">
            <v>0</v>
          </cell>
          <cell r="AF62">
            <v>0</v>
          </cell>
          <cell r="AG62">
            <v>7.3399999999999993E-2</v>
          </cell>
        </row>
        <row r="63">
          <cell r="B63" t="str">
            <v>ITC86</v>
          </cell>
          <cell r="E63">
            <v>1</v>
          </cell>
          <cell r="F63">
            <v>4.7890000000000002E-2</v>
          </cell>
          <cell r="G63">
            <v>0.64607999999999999</v>
          </cell>
          <cell r="H63">
            <v>0.13125999999999999</v>
          </cell>
          <cell r="I63">
            <v>0.155</v>
          </cell>
          <cell r="J63">
            <v>0.155</v>
          </cell>
          <cell r="K63">
            <v>0</v>
          </cell>
          <cell r="L63">
            <v>0</v>
          </cell>
          <cell r="M63">
            <v>0</v>
          </cell>
          <cell r="N63">
            <v>0</v>
          </cell>
          <cell r="O63">
            <v>0</v>
          </cell>
          <cell r="P63">
            <v>1.9769999999999999E-2</v>
          </cell>
          <cell r="S63" t="str">
            <v>ITC86</v>
          </cell>
          <cell r="V63">
            <v>1</v>
          </cell>
          <cell r="W63">
            <v>0</v>
          </cell>
          <cell r="X63">
            <v>0.64607999999999999</v>
          </cell>
          <cell r="Y63">
            <v>0.13125999999999999</v>
          </cell>
          <cell r="Z63">
            <v>0.155</v>
          </cell>
          <cell r="AA63">
            <v>0.155</v>
          </cell>
          <cell r="AB63">
            <v>0</v>
          </cell>
          <cell r="AC63">
            <v>0</v>
          </cell>
          <cell r="AD63">
            <v>0</v>
          </cell>
          <cell r="AE63">
            <v>0</v>
          </cell>
          <cell r="AF63">
            <v>0</v>
          </cell>
          <cell r="AG63">
            <v>6.7659999999999998E-2</v>
          </cell>
        </row>
        <row r="64">
          <cell r="B64" t="str">
            <v>ITC88</v>
          </cell>
          <cell r="E64">
            <v>1</v>
          </cell>
          <cell r="F64">
            <v>4.2700000000000002E-2</v>
          </cell>
          <cell r="G64">
            <v>0.61199999999999999</v>
          </cell>
          <cell r="H64">
            <v>0.14960000000000001</v>
          </cell>
          <cell r="I64">
            <v>0.1671</v>
          </cell>
          <cell r="J64">
            <v>0.1671</v>
          </cell>
          <cell r="K64">
            <v>0</v>
          </cell>
          <cell r="L64">
            <v>0</v>
          </cell>
          <cell r="M64">
            <v>0</v>
          </cell>
          <cell r="N64">
            <v>0</v>
          </cell>
          <cell r="O64">
            <v>0</v>
          </cell>
          <cell r="P64">
            <v>2.86E-2</v>
          </cell>
          <cell r="S64" t="str">
            <v>ITC88</v>
          </cell>
          <cell r="V64">
            <v>1</v>
          </cell>
          <cell r="W64">
            <v>0</v>
          </cell>
          <cell r="X64">
            <v>0.61199999999999999</v>
          </cell>
          <cell r="Y64">
            <v>0.14960000000000001</v>
          </cell>
          <cell r="Z64">
            <v>0.1671</v>
          </cell>
          <cell r="AA64">
            <v>0.1671</v>
          </cell>
          <cell r="AB64">
            <v>0</v>
          </cell>
          <cell r="AC64">
            <v>0</v>
          </cell>
          <cell r="AD64">
            <v>0</v>
          </cell>
          <cell r="AE64">
            <v>0</v>
          </cell>
          <cell r="AF64">
            <v>0</v>
          </cell>
          <cell r="AG64">
            <v>7.1300000000000002E-2</v>
          </cell>
        </row>
        <row r="65">
          <cell r="B65" t="str">
            <v>ITC89</v>
          </cell>
          <cell r="E65">
            <v>1</v>
          </cell>
          <cell r="F65">
            <v>4.8806000000000002E-2</v>
          </cell>
          <cell r="G65">
            <v>0.563558</v>
          </cell>
          <cell r="H65">
            <v>0.15268799999999999</v>
          </cell>
          <cell r="I65">
            <v>0.20677599999999999</v>
          </cell>
          <cell r="J65">
            <v>0.20677599999999999</v>
          </cell>
          <cell r="K65">
            <v>0</v>
          </cell>
          <cell r="L65">
            <v>0</v>
          </cell>
          <cell r="M65">
            <v>0</v>
          </cell>
          <cell r="N65">
            <v>0</v>
          </cell>
          <cell r="O65">
            <v>0</v>
          </cell>
          <cell r="P65">
            <v>2.8171999999999999E-2</v>
          </cell>
          <cell r="S65" t="str">
            <v>ITC89</v>
          </cell>
          <cell r="V65">
            <v>0.99999999999999989</v>
          </cell>
          <cell r="W65">
            <v>0</v>
          </cell>
          <cell r="X65">
            <v>0.563558</v>
          </cell>
          <cell r="Y65">
            <v>0.15268799999999999</v>
          </cell>
          <cell r="Z65">
            <v>0.20677599999999999</v>
          </cell>
          <cell r="AA65">
            <v>0.20677599999999999</v>
          </cell>
          <cell r="AB65">
            <v>0</v>
          </cell>
          <cell r="AC65">
            <v>0</v>
          </cell>
          <cell r="AD65">
            <v>0</v>
          </cell>
          <cell r="AE65">
            <v>0</v>
          </cell>
          <cell r="AF65">
            <v>0</v>
          </cell>
          <cell r="AG65">
            <v>7.6978000000000005E-2</v>
          </cell>
        </row>
        <row r="66">
          <cell r="B66" t="str">
            <v>ITC90</v>
          </cell>
          <cell r="E66">
            <v>1</v>
          </cell>
          <cell r="F66">
            <v>1.5047E-2</v>
          </cell>
          <cell r="G66">
            <v>0.159356</v>
          </cell>
          <cell r="H66">
            <v>3.9132E-2</v>
          </cell>
          <cell r="I66">
            <v>0.17343500000000001</v>
          </cell>
          <cell r="J66">
            <v>3.8051000000000001E-2</v>
          </cell>
          <cell r="K66">
            <v>0.46935500000000002</v>
          </cell>
          <cell r="L66">
            <v>0.13981499999999999</v>
          </cell>
          <cell r="M66">
            <v>0.135384</v>
          </cell>
          <cell r="N66">
            <v>0</v>
          </cell>
          <cell r="O66">
            <v>0</v>
          </cell>
          <cell r="P66">
            <v>3.8600000000000001E-3</v>
          </cell>
          <cell r="S66" t="str">
            <v>ITC90</v>
          </cell>
          <cell r="V66">
            <v>1</v>
          </cell>
          <cell r="W66">
            <v>0</v>
          </cell>
          <cell r="X66">
            <v>0.159356</v>
          </cell>
          <cell r="Y66">
            <v>3.9132E-2</v>
          </cell>
          <cell r="Z66">
            <v>0.17343500000000001</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2.1375633456991904E-2</v>
          </cell>
          <cell r="G69">
            <v>0.31191878000448747</v>
          </cell>
          <cell r="H69">
            <v>8.5435727172761114E-2</v>
          </cell>
          <cell r="I69">
            <v>0.12793905505395925</v>
          </cell>
          <cell r="J69">
            <v>0.10536863956109546</v>
          </cell>
          <cell r="K69">
            <v>0.40401244424312199</v>
          </cell>
          <cell r="L69">
            <v>4.7386987262868219E-2</v>
          </cell>
          <cell r="M69">
            <v>2.2570415492863802E-2</v>
          </cell>
          <cell r="N69">
            <v>1.931372805810032E-3</v>
          </cell>
          <cell r="O69">
            <v>0</v>
          </cell>
          <cell r="P69">
            <v>0</v>
          </cell>
          <cell r="S69" t="str">
            <v>SNPPS</v>
          </cell>
          <cell r="V69">
            <v>0.99999999999999956</v>
          </cell>
          <cell r="W69">
            <v>2.397709753737276E-2</v>
          </cell>
          <cell r="X69">
            <v>0.30763781363012893</v>
          </cell>
          <cell r="Y69">
            <v>8.9703262623200233E-2</v>
          </cell>
          <cell r="Z69">
            <v>0.12127245933352301</v>
          </cell>
          <cell r="AA69">
            <v>0.10424314401303929</v>
          </cell>
          <cell r="AB69">
            <v>0.40617996168125775</v>
          </cell>
          <cell r="AC69">
            <v>4.9213497079067713E-2</v>
          </cell>
          <cell r="AD69">
            <v>1.702931532048373E-2</v>
          </cell>
          <cell r="AE69">
            <v>2.0159081154494701E-3</v>
          </cell>
          <cell r="AF69">
            <v>0</v>
          </cell>
          <cell r="AG69">
            <v>0</v>
          </cell>
        </row>
        <row r="70">
          <cell r="B70" t="str">
            <v>SNPT</v>
          </cell>
          <cell r="E70">
            <v>0.99999999999999978</v>
          </cell>
          <cell r="F70">
            <v>2.0513337075165707E-2</v>
          </cell>
          <cell r="G70">
            <v>0.29933592785357099</v>
          </cell>
          <cell r="H70">
            <v>8.1989236636329121E-2</v>
          </cell>
          <cell r="I70">
            <v>0.12469117336192892</v>
          </cell>
          <cell r="J70">
            <v>0.10111805223537756</v>
          </cell>
          <cell r="K70">
            <v>0.42196096424491553</v>
          </cell>
          <cell r="L70">
            <v>4.9492185508198755E-2</v>
          </cell>
          <cell r="M70">
            <v>2.3573121126551352E-2</v>
          </cell>
          <cell r="N70">
            <v>2.0171753198908625E-3</v>
          </cell>
          <cell r="O70">
            <v>0</v>
          </cell>
          <cell r="P70">
            <v>0</v>
          </cell>
          <cell r="S70" t="str">
            <v>SNPT</v>
          </cell>
          <cell r="V70">
            <v>1.0000000000000004</v>
          </cell>
          <cell r="W70">
            <v>2.3274510258415294E-2</v>
          </cell>
          <cell r="X70">
            <v>0.29862327740255101</v>
          </cell>
          <cell r="Y70">
            <v>8.7074738837041116E-2</v>
          </cell>
          <cell r="Z70">
            <v>0.11877065126987418</v>
          </cell>
          <cell r="AA70">
            <v>0.10118856633582317</v>
          </cell>
          <cell r="AB70">
            <v>0.41936451644648992</v>
          </cell>
          <cell r="AC70">
            <v>5.0810961524979353E-2</v>
          </cell>
          <cell r="AD70">
            <v>1.7582084934051015E-2</v>
          </cell>
          <cell r="AE70">
            <v>2.0813442606492593E-3</v>
          </cell>
          <cell r="AF70">
            <v>0</v>
          </cell>
          <cell r="AG70">
            <v>0</v>
          </cell>
        </row>
        <row r="71">
          <cell r="B71" t="str">
            <v>SNPP</v>
          </cell>
          <cell r="E71">
            <v>0.99999999999999978</v>
          </cell>
          <cell r="F71">
            <v>2.2133905574851565E-2</v>
          </cell>
          <cell r="G71">
            <v>0.32298368315180631</v>
          </cell>
          <cell r="H71">
            <v>8.8466445767113669E-2</v>
          </cell>
          <cell r="I71">
            <v>0.13079512424441295</v>
          </cell>
          <cell r="J71">
            <v>0.10910645166555261</v>
          </cell>
          <cell r="K71">
            <v>0.38822916767946164</v>
          </cell>
          <cell r="L71">
            <v>4.5535752390908617E-2</v>
          </cell>
          <cell r="M71">
            <v>2.1688672578860334E-2</v>
          </cell>
          <cell r="N71">
            <v>1.8559211914451815E-3</v>
          </cell>
          <cell r="O71">
            <v>0</v>
          </cell>
          <cell r="P71">
            <v>0</v>
          </cell>
          <cell r="S71" t="str">
            <v>SNPP</v>
          </cell>
          <cell r="V71">
            <v>0.99999999999999978</v>
          </cell>
          <cell r="W71">
            <v>2.4879973310497433E-2</v>
          </cell>
          <cell r="X71">
            <v>0.31922214857270265</v>
          </cell>
          <cell r="Y71">
            <v>9.3081106937612665E-2</v>
          </cell>
          <cell r="Z71">
            <v>0.12448746472477951</v>
          </cell>
          <cell r="AA71">
            <v>0.1081684985767857</v>
          </cell>
          <cell r="AB71">
            <v>0.38923684951072823</v>
          </cell>
          <cell r="AC71">
            <v>4.7160639035890788E-2</v>
          </cell>
          <cell r="AD71">
            <v>1.6318966147993802E-2</v>
          </cell>
          <cell r="AE71">
            <v>1.9318179077884034E-3</v>
          </cell>
          <cell r="AF71">
            <v>0</v>
          </cell>
          <cell r="AG71">
            <v>0</v>
          </cell>
        </row>
        <row r="72">
          <cell r="B72" t="str">
            <v>SNPPH</v>
          </cell>
          <cell r="E72">
            <v>1</v>
          </cell>
          <cell r="F72">
            <v>2.8210680710936843E-2</v>
          </cell>
          <cell r="G72">
            <v>0.41165755991073449</v>
          </cell>
          <cell r="H72">
            <v>0.11275455417154466</v>
          </cell>
          <cell r="I72">
            <v>0.15368359638351409</v>
          </cell>
          <cell r="J72">
            <v>0.1390611910325189</v>
          </cell>
          <cell r="K72">
            <v>0.26174235598086865</v>
          </cell>
          <cell r="L72">
            <v>3.0699999135558039E-2</v>
          </cell>
          <cell r="M72">
            <v>1.4622405350995181E-2</v>
          </cell>
          <cell r="N72">
            <v>1.2512537068434728E-3</v>
          </cell>
          <cell r="O72">
            <v>0</v>
          </cell>
          <cell r="P72">
            <v>0</v>
          </cell>
          <cell r="S72" t="str">
            <v>SNPPH</v>
          </cell>
          <cell r="V72">
            <v>1.0000000000000002</v>
          </cell>
          <cell r="W72">
            <v>3.1845831686822618E-2</v>
          </cell>
          <cell r="X72">
            <v>0.4085974967610978</v>
          </cell>
          <cell r="Y72">
            <v>0.1191418185126295</v>
          </cell>
          <cell r="Z72">
            <v>0.14929184302491841</v>
          </cell>
          <cell r="AA72">
            <v>0.13845335589806379</v>
          </cell>
          <cell r="AB72">
            <v>0.25851751541491563</v>
          </cell>
          <cell r="AC72">
            <v>3.1322448643450268E-2</v>
          </cell>
          <cell r="AD72">
            <v>1.0838487126854607E-2</v>
          </cell>
          <cell r="AE72">
            <v>1.2830459561659095E-3</v>
          </cell>
          <cell r="AF72">
            <v>0</v>
          </cell>
          <cell r="AG72">
            <v>0</v>
          </cell>
        </row>
        <row r="73">
          <cell r="B73" t="str">
            <v>SNPPN</v>
          </cell>
          <cell r="E73">
            <v>0.99999999999999989</v>
          </cell>
          <cell r="F73">
            <v>3.5529998795005277E-2</v>
          </cell>
          <cell r="G73">
            <v>0.51846294520333447</v>
          </cell>
          <cell r="H73">
            <v>0.14200895096775207</v>
          </cell>
          <cell r="I73">
            <v>0.18125216758990934</v>
          </cell>
          <cell r="J73">
            <v>0.17514089789056053</v>
          </cell>
          <cell r="K73">
            <v>0.10939227102148295</v>
          </cell>
          <cell r="L73">
            <v>1.2830719022188856E-2</v>
          </cell>
          <cell r="M73">
            <v>6.1112696993487915E-3</v>
          </cell>
          <cell r="N73">
            <v>5.229474003269882E-4</v>
          </cell>
          <cell r="O73">
            <v>0</v>
          </cell>
          <cell r="P73">
            <v>0</v>
          </cell>
          <cell r="S73" t="str">
            <v>SNPPN</v>
          </cell>
          <cell r="V73">
            <v>0.99999999999999978</v>
          </cell>
          <cell r="W73">
            <v>3.9925330391006424E-2</v>
          </cell>
          <cell r="X73">
            <v>0.51226139155521766</v>
          </cell>
          <cell r="Y73">
            <v>0.1493688880315959</v>
          </cell>
          <cell r="Z73">
            <v>0.1780617277264476</v>
          </cell>
          <cell r="AA73">
            <v>0.17357989052806314</v>
          </cell>
          <cell r="AB73">
            <v>0.10689992094466227</v>
          </cell>
          <cell r="AC73">
            <v>1.2952187314673871E-2</v>
          </cell>
          <cell r="AD73">
            <v>4.4818371983844614E-3</v>
          </cell>
          <cell r="AE73">
            <v>5.305540363962155E-4</v>
          </cell>
          <cell r="AF73">
            <v>0</v>
          </cell>
          <cell r="AG73">
            <v>0</v>
          </cell>
        </row>
        <row r="74">
          <cell r="B74" t="str">
            <v>SNPPO</v>
          </cell>
          <cell r="E74">
            <v>1</v>
          </cell>
          <cell r="F74">
            <v>2.2980783707202315E-2</v>
          </cell>
          <cell r="G74">
            <v>0.33534154821282619</v>
          </cell>
          <cell r="H74">
            <v>9.1851311493300156E-2</v>
          </cell>
          <cell r="I74">
            <v>0.13398493234220138</v>
          </cell>
          <cell r="J74">
            <v>0.11328103656659808</v>
          </cell>
          <cell r="K74">
            <v>0.37060157533657406</v>
          </cell>
          <cell r="L74">
            <v>4.3468196042756195E-2</v>
          </cell>
          <cell r="M74">
            <v>2.0703895775603318E-2</v>
          </cell>
          <cell r="N74">
            <v>1.7716528651396915E-3</v>
          </cell>
          <cell r="O74">
            <v>0</v>
          </cell>
          <cell r="P74">
            <v>0</v>
          </cell>
          <cell r="S74" t="str">
            <v>SNPPO</v>
          </cell>
          <cell r="V74">
            <v>1</v>
          </cell>
          <cell r="W74">
            <v>2.6312894278088538E-2</v>
          </cell>
          <cell r="X74">
            <v>0.33760722094801393</v>
          </cell>
          <cell r="Y74">
            <v>9.8441959545972166E-2</v>
          </cell>
          <cell r="Z74">
            <v>0.12958988166095059</v>
          </cell>
          <cell r="AA74">
            <v>0.1143982845861673</v>
          </cell>
          <cell r="AB74">
            <v>0.36234705868006112</v>
          </cell>
          <cell r="AC74">
            <v>4.3902623458203935E-2</v>
          </cell>
          <cell r="AD74">
            <v>1.5191597074783281E-2</v>
          </cell>
          <cell r="AE74">
            <v>1.7983614287097559E-3</v>
          </cell>
          <cell r="AF74">
            <v>0</v>
          </cell>
          <cell r="AG74">
            <v>0</v>
          </cell>
        </row>
        <row r="75">
          <cell r="B75" t="str">
            <v>SNPG</v>
          </cell>
          <cell r="E75">
            <v>1.0000000000000002</v>
          </cell>
          <cell r="F75">
            <v>2.3116699830205856E-2</v>
          </cell>
          <cell r="G75">
            <v>0.33138079919075047</v>
          </cell>
          <cell r="H75">
            <v>9.0778664702239678E-2</v>
          </cell>
          <cell r="I75">
            <v>0.12909206916582311</v>
          </cell>
          <cell r="J75">
            <v>0.10309451808324767</v>
          </cell>
          <cell r="K75">
            <v>0.36673382175419456</v>
          </cell>
          <cell r="L75">
            <v>5.8195579333919563E-2</v>
          </cell>
          <cell r="M75">
            <v>2.5997551082575433E-2</v>
          </cell>
          <cell r="N75">
            <v>7.0236602286704154E-4</v>
          </cell>
          <cell r="O75">
            <v>0</v>
          </cell>
          <cell r="P75">
            <v>0</v>
          </cell>
          <cell r="S75" t="str">
            <v>SNPG</v>
          </cell>
          <cell r="V75">
            <v>1.0000000000000002</v>
          </cell>
          <cell r="W75">
            <v>2.4866632114640526E-2</v>
          </cell>
          <cell r="X75">
            <v>0.33020453702562758</v>
          </cell>
          <cell r="Y75">
            <v>9.4346260590027972E-2</v>
          </cell>
          <cell r="Z75">
            <v>0.12900006486766591</v>
          </cell>
          <cell r="AA75">
            <v>0.10483923523490503</v>
          </cell>
          <cell r="AB75">
            <v>0.36215524255205189</v>
          </cell>
          <cell r="AC75">
            <v>5.8704056108235134E-2</v>
          </cell>
          <cell r="AD75">
            <v>2.416082963276088E-2</v>
          </cell>
          <cell r="AE75">
            <v>7.2320674175124962E-4</v>
          </cell>
          <cell r="AF75">
            <v>0</v>
          </cell>
          <cell r="AG75">
            <v>0</v>
          </cell>
        </row>
        <row r="76">
          <cell r="B76" t="str">
            <v>SNPI</v>
          </cell>
          <cell r="E76">
            <v>1</v>
          </cell>
          <cell r="F76">
            <v>2.7719661638868992E-2</v>
          </cell>
          <cell r="G76">
            <v>0.32739113534561004</v>
          </cell>
          <cell r="H76">
            <v>8.2271029852004643E-2</v>
          </cell>
          <cell r="I76">
            <v>0.11744830676195411</v>
          </cell>
          <cell r="J76">
            <v>9.776756137015391E-2</v>
          </cell>
          <cell r="K76">
            <v>0.39593532660737035</v>
          </cell>
          <cell r="L76">
            <v>4.8222872125054037E-2</v>
          </cell>
          <cell r="M76">
            <v>1.9680745391800206E-2</v>
          </cell>
          <cell r="N76">
            <v>1.0116676691377541E-3</v>
          </cell>
          <cell r="O76">
            <v>0</v>
          </cell>
          <cell r="P76">
            <v>0</v>
          </cell>
          <cell r="S76" t="str">
            <v>SNPI</v>
          </cell>
          <cell r="V76">
            <v>0.99999999999999967</v>
          </cell>
          <cell r="W76">
            <v>2.9623314412940978E-2</v>
          </cell>
          <cell r="X76">
            <v>0.32429772671795759</v>
          </cell>
          <cell r="Y76">
            <v>8.6042838907540428E-2</v>
          </cell>
          <cell r="Z76">
            <v>0.11551205617269265</v>
          </cell>
          <cell r="AA76">
            <v>9.8796237222030459E-2</v>
          </cell>
          <cell r="AB76">
            <v>0.39454769324471339</v>
          </cell>
          <cell r="AC76">
            <v>4.8936881089217114E-2</v>
          </cell>
          <cell r="AD76">
            <v>1.6715818950662195E-2</v>
          </cell>
          <cell r="AE76">
            <v>1.0394894549374657E-3</v>
          </cell>
          <cell r="AF76">
            <v>0</v>
          </cell>
          <cell r="AG76">
            <v>0</v>
          </cell>
        </row>
        <row r="77">
          <cell r="B77" t="str">
            <v>TROJP</v>
          </cell>
          <cell r="E77">
            <v>0.99999999999999989</v>
          </cell>
          <cell r="F77">
            <v>3.3422200991676511E-2</v>
          </cell>
          <cell r="G77">
            <v>0.4899785257876893</v>
          </cell>
          <cell r="H77">
            <v>0.13380031748963328</v>
          </cell>
          <cell r="I77">
            <v>0.17663482491783988</v>
          </cell>
          <cell r="J77">
            <v>0.16782005114051232</v>
          </cell>
          <cell r="K77">
            <v>0.14767663725178287</v>
          </cell>
          <cell r="L77">
            <v>1.7793418359737304E-2</v>
          </cell>
          <cell r="M77">
            <v>8.8147737773275649E-3</v>
          </cell>
          <cell r="N77">
            <v>6.9407520164091734E-4</v>
          </cell>
          <cell r="O77">
            <v>0</v>
          </cell>
          <cell r="P77">
            <v>0</v>
          </cell>
          <cell r="S77" t="str">
            <v>TROJP</v>
          </cell>
          <cell r="V77">
            <v>0.99999999999999967</v>
          </cell>
          <cell r="W77">
            <v>3.7830167224261704E-2</v>
          </cell>
          <cell r="X77">
            <v>0.484757810565634</v>
          </cell>
          <cell r="Y77">
            <v>0.1409669004941119</v>
          </cell>
          <cell r="Z77">
            <v>0.17337512192596885</v>
          </cell>
          <cell r="AA77">
            <v>0.16699725753458688</v>
          </cell>
          <cell r="AB77">
            <v>0.14467106946985592</v>
          </cell>
          <cell r="AC77">
            <v>1.7692820421386257E-2</v>
          </cell>
          <cell r="AD77">
            <v>6.3778643913819611E-3</v>
          </cell>
          <cell r="AE77">
            <v>7.0610989878129408E-4</v>
          </cell>
          <cell r="AF77">
            <v>0</v>
          </cell>
          <cell r="AG77">
            <v>0</v>
          </cell>
        </row>
        <row r="78">
          <cell r="B78" t="str">
            <v>TROJD</v>
          </cell>
          <cell r="E78">
            <v>1</v>
          </cell>
          <cell r="F78">
            <v>3.427767534230456E-2</v>
          </cell>
          <cell r="G78">
            <v>0.50286330662555767</v>
          </cell>
          <cell r="H78">
            <v>0.13725768590665971</v>
          </cell>
          <cell r="I78">
            <v>0.18044370480921271</v>
          </cell>
          <cell r="J78">
            <v>0.17257910898701781</v>
          </cell>
          <cell r="K78">
            <v>0.12888298481366034</v>
          </cell>
          <cell r="L78">
            <v>1.5672509929444665E-2</v>
          </cell>
          <cell r="M78">
            <v>7.8645958221948854E-3</v>
          </cell>
          <cell r="N78">
            <v>6.0213257316040283E-4</v>
          </cell>
          <cell r="O78">
            <v>0</v>
          </cell>
          <cell r="P78">
            <v>0</v>
          </cell>
          <cell r="S78" t="str">
            <v>TROJD</v>
          </cell>
          <cell r="V78">
            <v>1</v>
          </cell>
          <cell r="W78">
            <v>3.879090747939918E-2</v>
          </cell>
          <cell r="X78">
            <v>0.49697478438980519</v>
          </cell>
          <cell r="Y78">
            <v>0.14446169336929196</v>
          </cell>
          <cell r="Z78">
            <v>0.17728611083486359</v>
          </cell>
          <cell r="AA78">
            <v>0.17162038469011628</v>
          </cell>
          <cell r="AB78">
            <v>0.12636901753237881</v>
          </cell>
          <cell r="AC78">
            <v>1.5504314047165549E-2</v>
          </cell>
          <cell r="AD78">
            <v>5.665726144747303E-3</v>
          </cell>
          <cell r="AE78">
            <v>6.1317234709564795E-4</v>
          </cell>
          <cell r="AF78">
            <v>0</v>
          </cell>
          <cell r="AG78">
            <v>0</v>
          </cell>
        </row>
        <row r="79">
          <cell r="B79" t="str">
            <v>IBT</v>
          </cell>
          <cell r="E79">
            <v>1.0004507163465857</v>
          </cell>
          <cell r="F79">
            <v>1.1129308740645356E-3</v>
          </cell>
          <cell r="G79">
            <v>0.4401509203179822</v>
          </cell>
          <cell r="H79">
            <v>0.11352747017886516</v>
          </cell>
          <cell r="I79">
            <v>0.14645028475407687</v>
          </cell>
          <cell r="J79">
            <v>0.13404870039024339</v>
          </cell>
          <cell r="K79">
            <v>0.23049330421965644</v>
          </cell>
          <cell r="L79">
            <v>6.7410656935615973E-2</v>
          </cell>
          <cell r="M79">
            <v>1.2401584363833497E-2</v>
          </cell>
          <cell r="N79">
            <v>5.971898532912575E-3</v>
          </cell>
          <cell r="O79">
            <v>-1.6770774201727403E-4</v>
          </cell>
          <cell r="P79">
            <v>-4.4990417245705924E-3</v>
          </cell>
          <cell r="S79" t="str">
            <v>IBT</v>
          </cell>
          <cell r="V79">
            <v>1.0000000000000009</v>
          </cell>
          <cell r="W79">
            <v>6.1714019829210822E-3</v>
          </cell>
          <cell r="X79">
            <v>0.38526458103197858</v>
          </cell>
          <cell r="Y79">
            <v>7.7182397166534744E-2</v>
          </cell>
          <cell r="Z79">
            <v>0.12278279992920038</v>
          </cell>
          <cell r="AA79">
            <v>0.10180616681062897</v>
          </cell>
          <cell r="AB79">
            <v>0.35014138160413155</v>
          </cell>
          <cell r="AC79">
            <v>6.0802516068320586E-2</v>
          </cell>
          <cell r="AD79">
            <v>2.0976633118571411E-2</v>
          </cell>
          <cell r="AE79">
            <v>5.2299502658359476E-3</v>
          </cell>
          <cell r="AF79">
            <v>-2.1759568055078594E-3</v>
          </cell>
          <cell r="AG79">
            <v>-5.3990712434142741E-3</v>
          </cell>
        </row>
        <row r="80">
          <cell r="B80" t="str">
            <v>DITEXPRL</v>
          </cell>
          <cell r="E80">
            <v>0.99999999999999978</v>
          </cell>
          <cell r="F80">
            <v>4.6162864785511362E-2</v>
          </cell>
          <cell r="G80">
            <v>0.44533070007462833</v>
          </cell>
          <cell r="H80">
            <v>0.13201566492519501</v>
          </cell>
          <cell r="I80">
            <v>0.15833695202015646</v>
          </cell>
          <cell r="J80">
            <v>0.15012418965815863</v>
          </cell>
          <cell r="K80">
            <v>0.20790603746067479</v>
          </cell>
          <cell r="L80">
            <v>2.5404397031333414E-2</v>
          </cell>
          <cell r="M80">
            <v>8.2127623619978347E-3</v>
          </cell>
          <cell r="N80">
            <v>2.4027036047523129E-4</v>
          </cell>
          <cell r="O80">
            <v>0</v>
          </cell>
          <cell r="P80">
            <v>-1.5396886657974614E-2</v>
          </cell>
          <cell r="S80" t="str">
            <v>DITEXPRL</v>
          </cell>
          <cell r="V80">
            <v>1</v>
          </cell>
          <cell r="W80">
            <v>3.820734230764735E-2</v>
          </cell>
          <cell r="X80">
            <v>0.40257223089749877</v>
          </cell>
          <cell r="Y80">
            <v>0.10602504897878147</v>
          </cell>
          <cell r="Z80">
            <v>0.14941471105592175</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1.0000000000000002</v>
          </cell>
          <cell r="F81">
            <v>2.4370037297614718E-2</v>
          </cell>
          <cell r="G81">
            <v>0.28612338457830622</v>
          </cell>
          <cell r="H81">
            <v>7.3212184023971866E-2</v>
          </cell>
          <cell r="I81">
            <v>0.11258414942249328</v>
          </cell>
          <cell r="J81">
            <v>9.0459606336194043E-2</v>
          </cell>
          <cell r="K81">
            <v>0.43436879914477344</v>
          </cell>
          <cell r="L81">
            <v>5.9365465009201264E-2</v>
          </cell>
          <cell r="M81">
            <v>2.2124543086299242E-2</v>
          </cell>
          <cell r="N81">
            <v>2.2444145651074384E-3</v>
          </cell>
          <cell r="O81">
            <v>1.3952272580165734E-3</v>
          </cell>
          <cell r="P81">
            <v>6.3363387005151541E-3</v>
          </cell>
          <cell r="S81" t="str">
            <v>DITBALRL</v>
          </cell>
          <cell r="V81">
            <v>0.99999999999999989</v>
          </cell>
          <cell r="W81">
            <v>2.4250772282932914E-2</v>
          </cell>
          <cell r="X81">
            <v>0.28012320363749954</v>
          </cell>
          <cell r="Y81">
            <v>7.1519913883084485E-2</v>
          </cell>
          <cell r="Z81">
            <v>0.10803121874567498</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1.0000000000000002</v>
          </cell>
          <cell r="F82">
            <v>3.1588812239881151E-2</v>
          </cell>
          <cell r="G82">
            <v>0.34555243367056593</v>
          </cell>
          <cell r="H82">
            <v>9.2528792082187297E-2</v>
          </cell>
          <cell r="I82">
            <v>0.12141202757881991</v>
          </cell>
          <cell r="J82">
            <v>0.10605304633870273</v>
          </cell>
          <cell r="K82">
            <v>0.35748958885427873</v>
          </cell>
          <cell r="L82">
            <v>4.5447234964201361E-2</v>
          </cell>
          <cell r="M82">
            <v>1.5358981240117189E-2</v>
          </cell>
          <cell r="N82">
            <v>9.863357592840166E-4</v>
          </cell>
          <cell r="O82">
            <v>1.7964572383558257E-4</v>
          </cell>
          <cell r="P82">
            <v>4.8151291269460817E-3</v>
          </cell>
          <cell r="S82" t="str">
            <v>TAXDEPRL</v>
          </cell>
          <cell r="V82">
            <v>0.99999999999999989</v>
          </cell>
          <cell r="W82">
            <v>3.1582644516885382E-2</v>
          </cell>
          <cell r="X82">
            <v>0.3454849644768776</v>
          </cell>
          <cell r="Y82">
            <v>9.2510725813840053E-2</v>
          </cell>
          <cell r="Z82">
            <v>0.12138832185197035</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1.0000000000000002</v>
          </cell>
          <cell r="F83">
            <v>4.7399051858883774E-2</v>
          </cell>
          <cell r="G83">
            <v>0.49318713341513415</v>
          </cell>
          <cell r="H83">
            <v>0.14010851514817119</v>
          </cell>
          <cell r="I83">
            <v>0.16965080906750693</v>
          </cell>
          <cell r="J83">
            <v>0.16323300805184129</v>
          </cell>
          <cell r="K83">
            <v>0.13889580426384754</v>
          </cell>
          <cell r="L83">
            <v>2.1415564873547829E-2</v>
          </cell>
          <cell r="M83">
            <v>6.4178010156656293E-3</v>
          </cell>
          <cell r="N83">
            <v>2.4210816007668627E-4</v>
          </cell>
          <cell r="O83">
            <v>0</v>
          </cell>
          <cell r="P83">
            <v>-1.0898986787168033E-2</v>
          </cell>
          <cell r="S83" t="str">
            <v>DITEXPMA</v>
          </cell>
          <cell r="V83">
            <v>1.0000000000000004</v>
          </cell>
          <cell r="W83">
            <v>3.7278690357503592E-2</v>
          </cell>
          <cell r="X83">
            <v>0.40248738463481665</v>
          </cell>
          <cell r="Y83">
            <v>0.10610300910400412</v>
          </cell>
          <cell r="Z83">
            <v>0.14642758386886701</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0.99999999999999978</v>
          </cell>
          <cell r="F84">
            <v>2.1042950071620672E-2</v>
          </cell>
          <cell r="G84">
            <v>0.23422551629679803</v>
          </cell>
          <cell r="H84">
            <v>6.0206273832913132E-2</v>
          </cell>
          <cell r="I84">
            <v>9.9050301492668927E-2</v>
          </cell>
          <cell r="J84">
            <v>7.3486214681285744E-2</v>
          </cell>
          <cell r="K84">
            <v>0.50792955193052503</v>
          </cell>
          <cell r="L84">
            <v>6.8426153885614877E-2</v>
          </cell>
          <cell r="M84">
            <v>2.5564086811383186E-2</v>
          </cell>
          <cell r="N84">
            <v>1.9128256095917325E-3</v>
          </cell>
          <cell r="O84">
            <v>8.6939124758085909E-4</v>
          </cell>
          <cell r="P84">
            <v>6.3370356326868096E-3</v>
          </cell>
          <cell r="S84" t="str">
            <v>DITBALMA</v>
          </cell>
          <cell r="V84">
            <v>1.0000000000000002</v>
          </cell>
          <cell r="W84">
            <v>2.1082242703550417E-2</v>
          </cell>
          <cell r="X84">
            <v>0.23181717898437315</v>
          </cell>
          <cell r="Y84">
            <v>5.9642459912231868E-2</v>
          </cell>
          <cell r="Z84">
            <v>9.7142318442144576E-2</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0.99999999999999989</v>
          </cell>
          <cell r="F85">
            <v>3.1731343730165743E-2</v>
          </cell>
          <cell r="G85">
            <v>0.34641010157337171</v>
          </cell>
          <cell r="H85">
            <v>9.2808072491215837E-2</v>
          </cell>
          <cell r="I85">
            <v>0.12163751779050906</v>
          </cell>
          <cell r="J85">
            <v>0.10632311523910022</v>
          </cell>
          <cell r="K85">
            <v>0.35614086106605097</v>
          </cell>
          <cell r="L85">
            <v>4.5298106279163863E-2</v>
          </cell>
          <cell r="M85">
            <v>1.5314402551408843E-2</v>
          </cell>
          <cell r="N85">
            <v>9.7937762378475499E-4</v>
          </cell>
          <cell r="O85">
            <v>1.7949031879201119E-4</v>
          </cell>
          <cell r="P85">
            <v>4.8151291269460817E-3</v>
          </cell>
          <cell r="S85" t="str">
            <v>TAXDEPRMA</v>
          </cell>
          <cell r="V85">
            <v>1.0000000000000002</v>
          </cell>
          <cell r="W85">
            <v>3.1725148177863073E-2</v>
          </cell>
          <cell r="X85">
            <v>0.34634246491982429</v>
          </cell>
          <cell r="Y85">
            <v>9.2789951693303258E-2</v>
          </cell>
          <cell r="Z85">
            <v>0.1216137680366428</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0.99999999999999978</v>
          </cell>
          <cell r="F86">
            <v>3.0938346247843303E-2</v>
          </cell>
          <cell r="G86">
            <v>0.33465971045561188</v>
          </cell>
          <cell r="H86">
            <v>8.2974042350589153E-2</v>
          </cell>
          <cell r="I86">
            <v>0.11737570353302852</v>
          </cell>
          <cell r="J86">
            <v>9.6860159508238938E-2</v>
          </cell>
          <cell r="K86">
            <v>0.38308205366200898</v>
          </cell>
          <cell r="L86">
            <v>4.985678711347237E-2</v>
          </cell>
          <cell r="M86">
            <v>2.0515544024789587E-2</v>
          </cell>
          <cell r="N86">
            <v>1.1133566374457058E-3</v>
          </cell>
          <cell r="O86">
            <v>0</v>
          </cell>
          <cell r="P86">
            <v>0</v>
          </cell>
          <cell r="S86" t="str">
            <v>SCHMDEXP</v>
          </cell>
          <cell r="V86">
            <v>1.0000000000000002</v>
          </cell>
          <cell r="W86">
            <v>3.1572628293554991E-2</v>
          </cell>
          <cell r="X86">
            <v>0.3297945955875291</v>
          </cell>
          <cell r="Y86">
            <v>8.5527833192310526E-2</v>
          </cell>
          <cell r="Z86">
            <v>0.11447425678931063</v>
          </cell>
          <cell r="AA86">
            <v>9.7261426716021226E-2</v>
          </cell>
          <cell r="AB86">
            <v>0.38564401835901535</v>
          </cell>
          <cell r="AC86">
            <v>5.1824345208386927E-2</v>
          </cell>
          <cell r="AD86">
            <v>1.7212830073289397E-2</v>
          </cell>
          <cell r="AE86">
            <v>1.1623225698925896E-3</v>
          </cell>
          <cell r="AF86">
            <v>0</v>
          </cell>
          <cell r="AG86">
            <v>0</v>
          </cell>
        </row>
        <row r="87">
          <cell r="B87" t="str">
            <v>SCHMAEXP</v>
          </cell>
          <cell r="E87">
            <v>1.0000000000000004</v>
          </cell>
          <cell r="F87">
            <v>2.8194087161696548E-2</v>
          </cell>
          <cell r="G87">
            <v>0.3384629059684845</v>
          </cell>
          <cell r="H87">
            <v>8.4018602543641421E-2</v>
          </cell>
          <cell r="I87">
            <v>0.12911965292079788</v>
          </cell>
          <cell r="J87">
            <v>0.10995571221400494</v>
          </cell>
          <cell r="K87">
            <v>0.37448450875572753</v>
          </cell>
          <cell r="L87">
            <v>4.4669537604687289E-2</v>
          </cell>
          <cell r="M87">
            <v>1.9163940706792951E-2</v>
          </cell>
          <cell r="N87">
            <v>1.0507050449651879E-3</v>
          </cell>
          <cell r="O87">
            <v>0</v>
          </cell>
          <cell r="P87">
            <v>0</v>
          </cell>
          <cell r="S87" t="str">
            <v>SCHMAEXP</v>
          </cell>
          <cell r="V87">
            <v>1</v>
          </cell>
          <cell r="W87">
            <v>3.0091609904050676E-2</v>
          </cell>
          <cell r="X87">
            <v>0.33452969652387987</v>
          </cell>
          <cell r="Y87">
            <v>8.7866036630209088E-2</v>
          </cell>
          <cell r="Z87">
            <v>0.12589122014741327</v>
          </cell>
          <cell r="AA87">
            <v>0.109833753166324</v>
          </cell>
          <cell r="AB87">
            <v>0.37499247596589597</v>
          </cell>
          <cell r="AC87">
            <v>4.5545907197585812E-2</v>
          </cell>
          <cell r="AD87">
            <v>1.6057466981089272E-2</v>
          </cell>
          <cell r="AE87">
            <v>1.0830536309650782E-3</v>
          </cell>
          <cell r="AF87">
            <v>0</v>
          </cell>
          <cell r="AG87">
            <v>0</v>
          </cell>
        </row>
        <row r="88">
          <cell r="B88" t="str">
            <v>SGCT</v>
          </cell>
          <cell r="E88">
            <v>0.99999999999999989</v>
          </cell>
          <cell r="F88">
            <v>2.2981488587479885E-2</v>
          </cell>
          <cell r="G88">
            <v>0.33535183400841068</v>
          </cell>
          <cell r="H88">
            <v>9.1854128811402327E-2</v>
          </cell>
          <cell r="I88">
            <v>0.13407194997084745</v>
          </cell>
          <cell r="J88">
            <v>0.1132845111899841</v>
          </cell>
          <cell r="K88">
            <v>0.37209700255922301</v>
          </cell>
          <cell r="L88">
            <v>4.3643596062636687E-2</v>
          </cell>
          <cell r="M88">
            <v>2.0787438780863355E-2</v>
          </cell>
          <cell r="N88">
            <v>0</v>
          </cell>
          <cell r="O88">
            <v>0</v>
          </cell>
          <cell r="P88">
            <v>0</v>
          </cell>
          <cell r="S88" t="str">
            <v>SGCT</v>
          </cell>
          <cell r="V88">
            <v>1</v>
          </cell>
          <cell r="W88">
            <v>2.63269321250915E-2</v>
          </cell>
          <cell r="X88">
            <v>0.33778733334707867</v>
          </cell>
          <cell r="Y88">
            <v>9.8494478024257884E-2</v>
          </cell>
          <cell r="Z88">
            <v>0.1297046463246152</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WY-ALL</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WY-ALL</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ver Sheet"/>
      <sheetName val="Lead Sheet"/>
      <sheetName val="Cash"/>
      <sheetName val="Fuel Stock"/>
      <sheetName val="Backup"/>
      <sheetName val="BW"/>
      <sheetName val="Fue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7">
    <tabColor indexed="44"/>
    <pageSetUpPr fitToPage="1"/>
  </sheetPr>
  <dimension ref="A1:S408"/>
  <sheetViews>
    <sheetView tabSelected="1" workbookViewId="0"/>
  </sheetViews>
  <sheetFormatPr defaultColWidth="10" defaultRowHeight="12"/>
  <cols>
    <col min="1" max="1" width="2.5703125" style="24" customWidth="1"/>
    <col min="2" max="2" width="7.140625" style="24" customWidth="1"/>
    <col min="3" max="3" width="23.5703125" style="24" customWidth="1"/>
    <col min="4" max="4" width="9.7109375" style="24" customWidth="1"/>
    <col min="5" max="5" width="9.7109375" style="24" hidden="1" customWidth="1"/>
    <col min="6" max="6" width="4.7109375" style="24" customWidth="1"/>
    <col min="7" max="7" width="14.42578125" style="24" customWidth="1"/>
    <col min="8" max="8" width="12" style="24" bestFit="1" customWidth="1"/>
    <col min="9" max="9" width="11.140625" style="24" customWidth="1"/>
    <col min="10" max="10" width="10.28515625" style="24" customWidth="1"/>
    <col min="11" max="11" width="13" style="24" customWidth="1"/>
    <col min="12" max="12" width="8.28515625" style="24" customWidth="1"/>
    <col min="13" max="15" width="10" style="24"/>
    <col min="16" max="16" width="10.5703125" style="24" bestFit="1" customWidth="1"/>
    <col min="17" max="257" width="10" style="24"/>
    <col min="258" max="258" width="2.5703125" style="24" customWidth="1"/>
    <col min="259" max="259" width="7.140625" style="24" customWidth="1"/>
    <col min="260" max="260" width="23.5703125" style="24" customWidth="1"/>
    <col min="261" max="261" width="9.7109375" style="24" customWidth="1"/>
    <col min="262" max="262" width="0" style="24" hidden="1" customWidth="1"/>
    <col min="263" max="263" width="4.7109375" style="24" customWidth="1"/>
    <col min="264" max="264" width="14.42578125" style="24" customWidth="1"/>
    <col min="265" max="265" width="11.140625" style="24" customWidth="1"/>
    <col min="266" max="266" width="10.28515625" style="24" customWidth="1"/>
    <col min="267" max="267" width="13" style="24" customWidth="1"/>
    <col min="268" max="268" width="8.28515625" style="24" customWidth="1"/>
    <col min="269" max="513" width="10" style="24"/>
    <col min="514" max="514" width="2.5703125" style="24" customWidth="1"/>
    <col min="515" max="515" width="7.140625" style="24" customWidth="1"/>
    <col min="516" max="516" width="23.5703125" style="24" customWidth="1"/>
    <col min="517" max="517" width="9.7109375" style="24" customWidth="1"/>
    <col min="518" max="518" width="0" style="24" hidden="1" customWidth="1"/>
    <col min="519" max="519" width="4.7109375" style="24" customWidth="1"/>
    <col min="520" max="520" width="14.42578125" style="24" customWidth="1"/>
    <col min="521" max="521" width="11.140625" style="24" customWidth="1"/>
    <col min="522" max="522" width="10.28515625" style="24" customWidth="1"/>
    <col min="523" max="523" width="13" style="24" customWidth="1"/>
    <col min="524" max="524" width="8.28515625" style="24" customWidth="1"/>
    <col min="525" max="769" width="10" style="24"/>
    <col min="770" max="770" width="2.5703125" style="24" customWidth="1"/>
    <col min="771" max="771" width="7.140625" style="24" customWidth="1"/>
    <col min="772" max="772" width="23.5703125" style="24" customWidth="1"/>
    <col min="773" max="773" width="9.7109375" style="24" customWidth="1"/>
    <col min="774" max="774" width="0" style="24" hidden="1" customWidth="1"/>
    <col min="775" max="775" width="4.7109375" style="24" customWidth="1"/>
    <col min="776" max="776" width="14.42578125" style="24" customWidth="1"/>
    <col min="777" max="777" width="11.140625" style="24" customWidth="1"/>
    <col min="778" max="778" width="10.28515625" style="24" customWidth="1"/>
    <col min="779" max="779" width="13" style="24" customWidth="1"/>
    <col min="780" max="780" width="8.28515625" style="24" customWidth="1"/>
    <col min="781" max="1025" width="10" style="24"/>
    <col min="1026" max="1026" width="2.5703125" style="24" customWidth="1"/>
    <col min="1027" max="1027" width="7.140625" style="24" customWidth="1"/>
    <col min="1028" max="1028" width="23.5703125" style="24" customWidth="1"/>
    <col min="1029" max="1029" width="9.7109375" style="24" customWidth="1"/>
    <col min="1030" max="1030" width="0" style="24" hidden="1" customWidth="1"/>
    <col min="1031" max="1031" width="4.7109375" style="24" customWidth="1"/>
    <col min="1032" max="1032" width="14.42578125" style="24" customWidth="1"/>
    <col min="1033" max="1033" width="11.140625" style="24" customWidth="1"/>
    <col min="1034" max="1034" width="10.28515625" style="24" customWidth="1"/>
    <col min="1035" max="1035" width="13" style="24" customWidth="1"/>
    <col min="1036" max="1036" width="8.28515625" style="24" customWidth="1"/>
    <col min="1037" max="1281" width="10" style="24"/>
    <col min="1282" max="1282" width="2.5703125" style="24" customWidth="1"/>
    <col min="1283" max="1283" width="7.140625" style="24" customWidth="1"/>
    <col min="1284" max="1284" width="23.5703125" style="24" customWidth="1"/>
    <col min="1285" max="1285" width="9.7109375" style="24" customWidth="1"/>
    <col min="1286" max="1286" width="0" style="24" hidden="1" customWidth="1"/>
    <col min="1287" max="1287" width="4.7109375" style="24" customWidth="1"/>
    <col min="1288" max="1288" width="14.42578125" style="24" customWidth="1"/>
    <col min="1289" max="1289" width="11.140625" style="24" customWidth="1"/>
    <col min="1290" max="1290" width="10.28515625" style="24" customWidth="1"/>
    <col min="1291" max="1291" width="13" style="24" customWidth="1"/>
    <col min="1292" max="1292" width="8.28515625" style="24" customWidth="1"/>
    <col min="1293" max="1537" width="10" style="24"/>
    <col min="1538" max="1538" width="2.5703125" style="24" customWidth="1"/>
    <col min="1539" max="1539" width="7.140625" style="24" customWidth="1"/>
    <col min="1540" max="1540" width="23.5703125" style="24" customWidth="1"/>
    <col min="1541" max="1541" width="9.7109375" style="24" customWidth="1"/>
    <col min="1542" max="1542" width="0" style="24" hidden="1" customWidth="1"/>
    <col min="1543" max="1543" width="4.7109375" style="24" customWidth="1"/>
    <col min="1544" max="1544" width="14.42578125" style="24" customWidth="1"/>
    <col min="1545" max="1545" width="11.140625" style="24" customWidth="1"/>
    <col min="1546" max="1546" width="10.28515625" style="24" customWidth="1"/>
    <col min="1547" max="1547" width="13" style="24" customWidth="1"/>
    <col min="1548" max="1548" width="8.28515625" style="24" customWidth="1"/>
    <col min="1549" max="1793" width="10" style="24"/>
    <col min="1794" max="1794" width="2.5703125" style="24" customWidth="1"/>
    <col min="1795" max="1795" width="7.140625" style="24" customWidth="1"/>
    <col min="1796" max="1796" width="23.5703125" style="24" customWidth="1"/>
    <col min="1797" max="1797" width="9.7109375" style="24" customWidth="1"/>
    <col min="1798" max="1798" width="0" style="24" hidden="1" customWidth="1"/>
    <col min="1799" max="1799" width="4.7109375" style="24" customWidth="1"/>
    <col min="1800" max="1800" width="14.42578125" style="24" customWidth="1"/>
    <col min="1801" max="1801" width="11.140625" style="24" customWidth="1"/>
    <col min="1802" max="1802" width="10.28515625" style="24" customWidth="1"/>
    <col min="1803" max="1803" width="13" style="24" customWidth="1"/>
    <col min="1804" max="1804" width="8.28515625" style="24" customWidth="1"/>
    <col min="1805" max="2049" width="10" style="24"/>
    <col min="2050" max="2050" width="2.5703125" style="24" customWidth="1"/>
    <col min="2051" max="2051" width="7.140625" style="24" customWidth="1"/>
    <col min="2052" max="2052" width="23.5703125" style="24" customWidth="1"/>
    <col min="2053" max="2053" width="9.7109375" style="24" customWidth="1"/>
    <col min="2054" max="2054" width="0" style="24" hidden="1" customWidth="1"/>
    <col min="2055" max="2055" width="4.7109375" style="24" customWidth="1"/>
    <col min="2056" max="2056" width="14.42578125" style="24" customWidth="1"/>
    <col min="2057" max="2057" width="11.140625" style="24" customWidth="1"/>
    <col min="2058" max="2058" width="10.28515625" style="24" customWidth="1"/>
    <col min="2059" max="2059" width="13" style="24" customWidth="1"/>
    <col min="2060" max="2060" width="8.28515625" style="24" customWidth="1"/>
    <col min="2061" max="2305" width="10" style="24"/>
    <col min="2306" max="2306" width="2.5703125" style="24" customWidth="1"/>
    <col min="2307" max="2307" width="7.140625" style="24" customWidth="1"/>
    <col min="2308" max="2308" width="23.5703125" style="24" customWidth="1"/>
    <col min="2309" max="2309" width="9.7109375" style="24" customWidth="1"/>
    <col min="2310" max="2310" width="0" style="24" hidden="1" customWidth="1"/>
    <col min="2311" max="2311" width="4.7109375" style="24" customWidth="1"/>
    <col min="2312" max="2312" width="14.42578125" style="24" customWidth="1"/>
    <col min="2313" max="2313" width="11.140625" style="24" customWidth="1"/>
    <col min="2314" max="2314" width="10.28515625" style="24" customWidth="1"/>
    <col min="2315" max="2315" width="13" style="24" customWidth="1"/>
    <col min="2316" max="2316" width="8.28515625" style="24" customWidth="1"/>
    <col min="2317" max="2561" width="10" style="24"/>
    <col min="2562" max="2562" width="2.5703125" style="24" customWidth="1"/>
    <col min="2563" max="2563" width="7.140625" style="24" customWidth="1"/>
    <col min="2564" max="2564" width="23.5703125" style="24" customWidth="1"/>
    <col min="2565" max="2565" width="9.7109375" style="24" customWidth="1"/>
    <col min="2566" max="2566" width="0" style="24" hidden="1" customWidth="1"/>
    <col min="2567" max="2567" width="4.7109375" style="24" customWidth="1"/>
    <col min="2568" max="2568" width="14.42578125" style="24" customWidth="1"/>
    <col min="2569" max="2569" width="11.140625" style="24" customWidth="1"/>
    <col min="2570" max="2570" width="10.28515625" style="24" customWidth="1"/>
    <col min="2571" max="2571" width="13" style="24" customWidth="1"/>
    <col min="2572" max="2572" width="8.28515625" style="24" customWidth="1"/>
    <col min="2573" max="2817" width="10" style="24"/>
    <col min="2818" max="2818" width="2.5703125" style="24" customWidth="1"/>
    <col min="2819" max="2819" width="7.140625" style="24" customWidth="1"/>
    <col min="2820" max="2820" width="23.5703125" style="24" customWidth="1"/>
    <col min="2821" max="2821" width="9.7109375" style="24" customWidth="1"/>
    <col min="2822" max="2822" width="0" style="24" hidden="1" customWidth="1"/>
    <col min="2823" max="2823" width="4.7109375" style="24" customWidth="1"/>
    <col min="2824" max="2824" width="14.42578125" style="24" customWidth="1"/>
    <col min="2825" max="2825" width="11.140625" style="24" customWidth="1"/>
    <col min="2826" max="2826" width="10.28515625" style="24" customWidth="1"/>
    <col min="2827" max="2827" width="13" style="24" customWidth="1"/>
    <col min="2828" max="2828" width="8.28515625" style="24" customWidth="1"/>
    <col min="2829" max="3073" width="10" style="24"/>
    <col min="3074" max="3074" width="2.5703125" style="24" customWidth="1"/>
    <col min="3075" max="3075" width="7.140625" style="24" customWidth="1"/>
    <col min="3076" max="3076" width="23.5703125" style="24" customWidth="1"/>
    <col min="3077" max="3077" width="9.7109375" style="24" customWidth="1"/>
    <col min="3078" max="3078" width="0" style="24" hidden="1" customWidth="1"/>
    <col min="3079" max="3079" width="4.7109375" style="24" customWidth="1"/>
    <col min="3080" max="3080" width="14.42578125" style="24" customWidth="1"/>
    <col min="3081" max="3081" width="11.140625" style="24" customWidth="1"/>
    <col min="3082" max="3082" width="10.28515625" style="24" customWidth="1"/>
    <col min="3083" max="3083" width="13" style="24" customWidth="1"/>
    <col min="3084" max="3084" width="8.28515625" style="24" customWidth="1"/>
    <col min="3085" max="3329" width="10" style="24"/>
    <col min="3330" max="3330" width="2.5703125" style="24" customWidth="1"/>
    <col min="3331" max="3331" width="7.140625" style="24" customWidth="1"/>
    <col min="3332" max="3332" width="23.5703125" style="24" customWidth="1"/>
    <col min="3333" max="3333" width="9.7109375" style="24" customWidth="1"/>
    <col min="3334" max="3334" width="0" style="24" hidden="1" customWidth="1"/>
    <col min="3335" max="3335" width="4.7109375" style="24" customWidth="1"/>
    <col min="3336" max="3336" width="14.42578125" style="24" customWidth="1"/>
    <col min="3337" max="3337" width="11.140625" style="24" customWidth="1"/>
    <col min="3338" max="3338" width="10.28515625" style="24" customWidth="1"/>
    <col min="3339" max="3339" width="13" style="24" customWidth="1"/>
    <col min="3340" max="3340" width="8.28515625" style="24" customWidth="1"/>
    <col min="3341" max="3585" width="10" style="24"/>
    <col min="3586" max="3586" width="2.5703125" style="24" customWidth="1"/>
    <col min="3587" max="3587" width="7.140625" style="24" customWidth="1"/>
    <col min="3588" max="3588" width="23.5703125" style="24" customWidth="1"/>
    <col min="3589" max="3589" width="9.7109375" style="24" customWidth="1"/>
    <col min="3590" max="3590" width="0" style="24" hidden="1" customWidth="1"/>
    <col min="3591" max="3591" width="4.7109375" style="24" customWidth="1"/>
    <col min="3592" max="3592" width="14.42578125" style="24" customWidth="1"/>
    <col min="3593" max="3593" width="11.140625" style="24" customWidth="1"/>
    <col min="3594" max="3594" width="10.28515625" style="24" customWidth="1"/>
    <col min="3595" max="3595" width="13" style="24" customWidth="1"/>
    <col min="3596" max="3596" width="8.28515625" style="24" customWidth="1"/>
    <col min="3597" max="3841" width="10" style="24"/>
    <col min="3842" max="3842" width="2.5703125" style="24" customWidth="1"/>
    <col min="3843" max="3843" width="7.140625" style="24" customWidth="1"/>
    <col min="3844" max="3844" width="23.5703125" style="24" customWidth="1"/>
    <col min="3845" max="3845" width="9.7109375" style="24" customWidth="1"/>
    <col min="3846" max="3846" width="0" style="24" hidden="1" customWidth="1"/>
    <col min="3847" max="3847" width="4.7109375" style="24" customWidth="1"/>
    <col min="3848" max="3848" width="14.42578125" style="24" customWidth="1"/>
    <col min="3849" max="3849" width="11.140625" style="24" customWidth="1"/>
    <col min="3850" max="3850" width="10.28515625" style="24" customWidth="1"/>
    <col min="3851" max="3851" width="13" style="24" customWidth="1"/>
    <col min="3852" max="3852" width="8.28515625" style="24" customWidth="1"/>
    <col min="3853" max="4097" width="10" style="24"/>
    <col min="4098" max="4098" width="2.5703125" style="24" customWidth="1"/>
    <col min="4099" max="4099" width="7.140625" style="24" customWidth="1"/>
    <col min="4100" max="4100" width="23.5703125" style="24" customWidth="1"/>
    <col min="4101" max="4101" width="9.7109375" style="24" customWidth="1"/>
    <col min="4102" max="4102" width="0" style="24" hidden="1" customWidth="1"/>
    <col min="4103" max="4103" width="4.7109375" style="24" customWidth="1"/>
    <col min="4104" max="4104" width="14.42578125" style="24" customWidth="1"/>
    <col min="4105" max="4105" width="11.140625" style="24" customWidth="1"/>
    <col min="4106" max="4106" width="10.28515625" style="24" customWidth="1"/>
    <col min="4107" max="4107" width="13" style="24" customWidth="1"/>
    <col min="4108" max="4108" width="8.28515625" style="24" customWidth="1"/>
    <col min="4109" max="4353" width="10" style="24"/>
    <col min="4354" max="4354" width="2.5703125" style="24" customWidth="1"/>
    <col min="4355" max="4355" width="7.140625" style="24" customWidth="1"/>
    <col min="4356" max="4356" width="23.5703125" style="24" customWidth="1"/>
    <col min="4357" max="4357" width="9.7109375" style="24" customWidth="1"/>
    <col min="4358" max="4358" width="0" style="24" hidden="1" customWidth="1"/>
    <col min="4359" max="4359" width="4.7109375" style="24" customWidth="1"/>
    <col min="4360" max="4360" width="14.42578125" style="24" customWidth="1"/>
    <col min="4361" max="4361" width="11.140625" style="24" customWidth="1"/>
    <col min="4362" max="4362" width="10.28515625" style="24" customWidth="1"/>
    <col min="4363" max="4363" width="13" style="24" customWidth="1"/>
    <col min="4364" max="4364" width="8.28515625" style="24" customWidth="1"/>
    <col min="4365" max="4609" width="10" style="24"/>
    <col min="4610" max="4610" width="2.5703125" style="24" customWidth="1"/>
    <col min="4611" max="4611" width="7.140625" style="24" customWidth="1"/>
    <col min="4612" max="4612" width="23.5703125" style="24" customWidth="1"/>
    <col min="4613" max="4613" width="9.7109375" style="24" customWidth="1"/>
    <col min="4614" max="4614" width="0" style="24" hidden="1" customWidth="1"/>
    <col min="4615" max="4615" width="4.7109375" style="24" customWidth="1"/>
    <col min="4616" max="4616" width="14.42578125" style="24" customWidth="1"/>
    <col min="4617" max="4617" width="11.140625" style="24" customWidth="1"/>
    <col min="4618" max="4618" width="10.28515625" style="24" customWidth="1"/>
    <col min="4619" max="4619" width="13" style="24" customWidth="1"/>
    <col min="4620" max="4620" width="8.28515625" style="24" customWidth="1"/>
    <col min="4621" max="4865" width="10" style="24"/>
    <col min="4866" max="4866" width="2.5703125" style="24" customWidth="1"/>
    <col min="4867" max="4867" width="7.140625" style="24" customWidth="1"/>
    <col min="4868" max="4868" width="23.5703125" style="24" customWidth="1"/>
    <col min="4869" max="4869" width="9.7109375" style="24" customWidth="1"/>
    <col min="4870" max="4870" width="0" style="24" hidden="1" customWidth="1"/>
    <col min="4871" max="4871" width="4.7109375" style="24" customWidth="1"/>
    <col min="4872" max="4872" width="14.42578125" style="24" customWidth="1"/>
    <col min="4873" max="4873" width="11.140625" style="24" customWidth="1"/>
    <col min="4874" max="4874" width="10.28515625" style="24" customWidth="1"/>
    <col min="4875" max="4875" width="13" style="24" customWidth="1"/>
    <col min="4876" max="4876" width="8.28515625" style="24" customWidth="1"/>
    <col min="4877" max="5121" width="10" style="24"/>
    <col min="5122" max="5122" width="2.5703125" style="24" customWidth="1"/>
    <col min="5123" max="5123" width="7.140625" style="24" customWidth="1"/>
    <col min="5124" max="5124" width="23.5703125" style="24" customWidth="1"/>
    <col min="5125" max="5125" width="9.7109375" style="24" customWidth="1"/>
    <col min="5126" max="5126" width="0" style="24" hidden="1" customWidth="1"/>
    <col min="5127" max="5127" width="4.7109375" style="24" customWidth="1"/>
    <col min="5128" max="5128" width="14.42578125" style="24" customWidth="1"/>
    <col min="5129" max="5129" width="11.140625" style="24" customWidth="1"/>
    <col min="5130" max="5130" width="10.28515625" style="24" customWidth="1"/>
    <col min="5131" max="5131" width="13" style="24" customWidth="1"/>
    <col min="5132" max="5132" width="8.28515625" style="24" customWidth="1"/>
    <col min="5133" max="5377" width="10" style="24"/>
    <col min="5378" max="5378" width="2.5703125" style="24" customWidth="1"/>
    <col min="5379" max="5379" width="7.140625" style="24" customWidth="1"/>
    <col min="5380" max="5380" width="23.5703125" style="24" customWidth="1"/>
    <col min="5381" max="5381" width="9.7109375" style="24" customWidth="1"/>
    <col min="5382" max="5382" width="0" style="24" hidden="1" customWidth="1"/>
    <col min="5383" max="5383" width="4.7109375" style="24" customWidth="1"/>
    <col min="5384" max="5384" width="14.42578125" style="24" customWidth="1"/>
    <col min="5385" max="5385" width="11.140625" style="24" customWidth="1"/>
    <col min="5386" max="5386" width="10.28515625" style="24" customWidth="1"/>
    <col min="5387" max="5387" width="13" style="24" customWidth="1"/>
    <col min="5388" max="5388" width="8.28515625" style="24" customWidth="1"/>
    <col min="5389" max="5633" width="10" style="24"/>
    <col min="5634" max="5634" width="2.5703125" style="24" customWidth="1"/>
    <col min="5635" max="5635" width="7.140625" style="24" customWidth="1"/>
    <col min="5636" max="5636" width="23.5703125" style="24" customWidth="1"/>
    <col min="5637" max="5637" width="9.7109375" style="24" customWidth="1"/>
    <col min="5638" max="5638" width="0" style="24" hidden="1" customWidth="1"/>
    <col min="5639" max="5639" width="4.7109375" style="24" customWidth="1"/>
    <col min="5640" max="5640" width="14.42578125" style="24" customWidth="1"/>
    <col min="5641" max="5641" width="11.140625" style="24" customWidth="1"/>
    <col min="5642" max="5642" width="10.28515625" style="24" customWidth="1"/>
    <col min="5643" max="5643" width="13" style="24" customWidth="1"/>
    <col min="5644" max="5644" width="8.28515625" style="24" customWidth="1"/>
    <col min="5645" max="5889" width="10" style="24"/>
    <col min="5890" max="5890" width="2.5703125" style="24" customWidth="1"/>
    <col min="5891" max="5891" width="7.140625" style="24" customWidth="1"/>
    <col min="5892" max="5892" width="23.5703125" style="24" customWidth="1"/>
    <col min="5893" max="5893" width="9.7109375" style="24" customWidth="1"/>
    <col min="5894" max="5894" width="0" style="24" hidden="1" customWidth="1"/>
    <col min="5895" max="5895" width="4.7109375" style="24" customWidth="1"/>
    <col min="5896" max="5896" width="14.42578125" style="24" customWidth="1"/>
    <col min="5897" max="5897" width="11.140625" style="24" customWidth="1"/>
    <col min="5898" max="5898" width="10.28515625" style="24" customWidth="1"/>
    <col min="5899" max="5899" width="13" style="24" customWidth="1"/>
    <col min="5900" max="5900" width="8.28515625" style="24" customWidth="1"/>
    <col min="5901" max="6145" width="10" style="24"/>
    <col min="6146" max="6146" width="2.5703125" style="24" customWidth="1"/>
    <col min="6147" max="6147" width="7.140625" style="24" customWidth="1"/>
    <col min="6148" max="6148" width="23.5703125" style="24" customWidth="1"/>
    <col min="6149" max="6149" width="9.7109375" style="24" customWidth="1"/>
    <col min="6150" max="6150" width="0" style="24" hidden="1" customWidth="1"/>
    <col min="6151" max="6151" width="4.7109375" style="24" customWidth="1"/>
    <col min="6152" max="6152" width="14.42578125" style="24" customWidth="1"/>
    <col min="6153" max="6153" width="11.140625" style="24" customWidth="1"/>
    <col min="6154" max="6154" width="10.28515625" style="24" customWidth="1"/>
    <col min="6155" max="6155" width="13" style="24" customWidth="1"/>
    <col min="6156" max="6156" width="8.28515625" style="24" customWidth="1"/>
    <col min="6157" max="6401" width="10" style="24"/>
    <col min="6402" max="6402" width="2.5703125" style="24" customWidth="1"/>
    <col min="6403" max="6403" width="7.140625" style="24" customWidth="1"/>
    <col min="6404" max="6404" width="23.5703125" style="24" customWidth="1"/>
    <col min="6405" max="6405" width="9.7109375" style="24" customWidth="1"/>
    <col min="6406" max="6406" width="0" style="24" hidden="1" customWidth="1"/>
    <col min="6407" max="6407" width="4.7109375" style="24" customWidth="1"/>
    <col min="6408" max="6408" width="14.42578125" style="24" customWidth="1"/>
    <col min="6409" max="6409" width="11.140625" style="24" customWidth="1"/>
    <col min="6410" max="6410" width="10.28515625" style="24" customWidth="1"/>
    <col min="6411" max="6411" width="13" style="24" customWidth="1"/>
    <col min="6412" max="6412" width="8.28515625" style="24" customWidth="1"/>
    <col min="6413" max="6657" width="10" style="24"/>
    <col min="6658" max="6658" width="2.5703125" style="24" customWidth="1"/>
    <col min="6659" max="6659" width="7.140625" style="24" customWidth="1"/>
    <col min="6660" max="6660" width="23.5703125" style="24" customWidth="1"/>
    <col min="6661" max="6661" width="9.7109375" style="24" customWidth="1"/>
    <col min="6662" max="6662" width="0" style="24" hidden="1" customWidth="1"/>
    <col min="6663" max="6663" width="4.7109375" style="24" customWidth="1"/>
    <col min="6664" max="6664" width="14.42578125" style="24" customWidth="1"/>
    <col min="6665" max="6665" width="11.140625" style="24" customWidth="1"/>
    <col min="6666" max="6666" width="10.28515625" style="24" customWidth="1"/>
    <col min="6667" max="6667" width="13" style="24" customWidth="1"/>
    <col min="6668" max="6668" width="8.28515625" style="24" customWidth="1"/>
    <col min="6669" max="6913" width="10" style="24"/>
    <col min="6914" max="6914" width="2.5703125" style="24" customWidth="1"/>
    <col min="6915" max="6915" width="7.140625" style="24" customWidth="1"/>
    <col min="6916" max="6916" width="23.5703125" style="24" customWidth="1"/>
    <col min="6917" max="6917" width="9.7109375" style="24" customWidth="1"/>
    <col min="6918" max="6918" width="0" style="24" hidden="1" customWidth="1"/>
    <col min="6919" max="6919" width="4.7109375" style="24" customWidth="1"/>
    <col min="6920" max="6920" width="14.42578125" style="24" customWidth="1"/>
    <col min="6921" max="6921" width="11.140625" style="24" customWidth="1"/>
    <col min="6922" max="6922" width="10.28515625" style="24" customWidth="1"/>
    <col min="6923" max="6923" width="13" style="24" customWidth="1"/>
    <col min="6924" max="6924" width="8.28515625" style="24" customWidth="1"/>
    <col min="6925" max="7169" width="10" style="24"/>
    <col min="7170" max="7170" width="2.5703125" style="24" customWidth="1"/>
    <col min="7171" max="7171" width="7.140625" style="24" customWidth="1"/>
    <col min="7172" max="7172" width="23.5703125" style="24" customWidth="1"/>
    <col min="7173" max="7173" width="9.7109375" style="24" customWidth="1"/>
    <col min="7174" max="7174" width="0" style="24" hidden="1" customWidth="1"/>
    <col min="7175" max="7175" width="4.7109375" style="24" customWidth="1"/>
    <col min="7176" max="7176" width="14.42578125" style="24" customWidth="1"/>
    <col min="7177" max="7177" width="11.140625" style="24" customWidth="1"/>
    <col min="7178" max="7178" width="10.28515625" style="24" customWidth="1"/>
    <col min="7179" max="7179" width="13" style="24" customWidth="1"/>
    <col min="7180" max="7180" width="8.28515625" style="24" customWidth="1"/>
    <col min="7181" max="7425" width="10" style="24"/>
    <col min="7426" max="7426" width="2.5703125" style="24" customWidth="1"/>
    <col min="7427" max="7427" width="7.140625" style="24" customWidth="1"/>
    <col min="7428" max="7428" width="23.5703125" style="24" customWidth="1"/>
    <col min="7429" max="7429" width="9.7109375" style="24" customWidth="1"/>
    <col min="7430" max="7430" width="0" style="24" hidden="1" customWidth="1"/>
    <col min="7431" max="7431" width="4.7109375" style="24" customWidth="1"/>
    <col min="7432" max="7432" width="14.42578125" style="24" customWidth="1"/>
    <col min="7433" max="7433" width="11.140625" style="24" customWidth="1"/>
    <col min="7434" max="7434" width="10.28515625" style="24" customWidth="1"/>
    <col min="7435" max="7435" width="13" style="24" customWidth="1"/>
    <col min="7436" max="7436" width="8.28515625" style="24" customWidth="1"/>
    <col min="7437" max="7681" width="10" style="24"/>
    <col min="7682" max="7682" width="2.5703125" style="24" customWidth="1"/>
    <col min="7683" max="7683" width="7.140625" style="24" customWidth="1"/>
    <col min="7684" max="7684" width="23.5703125" style="24" customWidth="1"/>
    <col min="7685" max="7685" width="9.7109375" style="24" customWidth="1"/>
    <col min="7686" max="7686" width="0" style="24" hidden="1" customWidth="1"/>
    <col min="7687" max="7687" width="4.7109375" style="24" customWidth="1"/>
    <col min="7688" max="7688" width="14.42578125" style="24" customWidth="1"/>
    <col min="7689" max="7689" width="11.140625" style="24" customWidth="1"/>
    <col min="7690" max="7690" width="10.28515625" style="24" customWidth="1"/>
    <col min="7691" max="7691" width="13" style="24" customWidth="1"/>
    <col min="7692" max="7692" width="8.28515625" style="24" customWidth="1"/>
    <col min="7693" max="7937" width="10" style="24"/>
    <col min="7938" max="7938" width="2.5703125" style="24" customWidth="1"/>
    <col min="7939" max="7939" width="7.140625" style="24" customWidth="1"/>
    <col min="7940" max="7940" width="23.5703125" style="24" customWidth="1"/>
    <col min="7941" max="7941" width="9.7109375" style="24" customWidth="1"/>
    <col min="7942" max="7942" width="0" style="24" hidden="1" customWidth="1"/>
    <col min="7943" max="7943" width="4.7109375" style="24" customWidth="1"/>
    <col min="7944" max="7944" width="14.42578125" style="24" customWidth="1"/>
    <col min="7945" max="7945" width="11.140625" style="24" customWidth="1"/>
    <col min="7946" max="7946" width="10.28515625" style="24" customWidth="1"/>
    <col min="7947" max="7947" width="13" style="24" customWidth="1"/>
    <col min="7948" max="7948" width="8.28515625" style="24" customWidth="1"/>
    <col min="7949" max="8193" width="10" style="24"/>
    <col min="8194" max="8194" width="2.5703125" style="24" customWidth="1"/>
    <col min="8195" max="8195" width="7.140625" style="24" customWidth="1"/>
    <col min="8196" max="8196" width="23.5703125" style="24" customWidth="1"/>
    <col min="8197" max="8197" width="9.7109375" style="24" customWidth="1"/>
    <col min="8198" max="8198" width="0" style="24" hidden="1" customWidth="1"/>
    <col min="8199" max="8199" width="4.7109375" style="24" customWidth="1"/>
    <col min="8200" max="8200" width="14.42578125" style="24" customWidth="1"/>
    <col min="8201" max="8201" width="11.140625" style="24" customWidth="1"/>
    <col min="8202" max="8202" width="10.28515625" style="24" customWidth="1"/>
    <col min="8203" max="8203" width="13" style="24" customWidth="1"/>
    <col min="8204" max="8204" width="8.28515625" style="24" customWidth="1"/>
    <col min="8205" max="8449" width="10" style="24"/>
    <col min="8450" max="8450" width="2.5703125" style="24" customWidth="1"/>
    <col min="8451" max="8451" width="7.140625" style="24" customWidth="1"/>
    <col min="8452" max="8452" width="23.5703125" style="24" customWidth="1"/>
    <col min="8453" max="8453" width="9.7109375" style="24" customWidth="1"/>
    <col min="8454" max="8454" width="0" style="24" hidden="1" customWidth="1"/>
    <col min="8455" max="8455" width="4.7109375" style="24" customWidth="1"/>
    <col min="8456" max="8456" width="14.42578125" style="24" customWidth="1"/>
    <col min="8457" max="8457" width="11.140625" style="24" customWidth="1"/>
    <col min="8458" max="8458" width="10.28515625" style="24" customWidth="1"/>
    <col min="8459" max="8459" width="13" style="24" customWidth="1"/>
    <col min="8460" max="8460" width="8.28515625" style="24" customWidth="1"/>
    <col min="8461" max="8705" width="10" style="24"/>
    <col min="8706" max="8706" width="2.5703125" style="24" customWidth="1"/>
    <col min="8707" max="8707" width="7.140625" style="24" customWidth="1"/>
    <col min="8708" max="8708" width="23.5703125" style="24" customWidth="1"/>
    <col min="8709" max="8709" width="9.7109375" style="24" customWidth="1"/>
    <col min="8710" max="8710" width="0" style="24" hidden="1" customWidth="1"/>
    <col min="8711" max="8711" width="4.7109375" style="24" customWidth="1"/>
    <col min="8712" max="8712" width="14.42578125" style="24" customWidth="1"/>
    <col min="8713" max="8713" width="11.140625" style="24" customWidth="1"/>
    <col min="8714" max="8714" width="10.28515625" style="24" customWidth="1"/>
    <col min="8715" max="8715" width="13" style="24" customWidth="1"/>
    <col min="8716" max="8716" width="8.28515625" style="24" customWidth="1"/>
    <col min="8717" max="8961" width="10" style="24"/>
    <col min="8962" max="8962" width="2.5703125" style="24" customWidth="1"/>
    <col min="8963" max="8963" width="7.140625" style="24" customWidth="1"/>
    <col min="8964" max="8964" width="23.5703125" style="24" customWidth="1"/>
    <col min="8965" max="8965" width="9.7109375" style="24" customWidth="1"/>
    <col min="8966" max="8966" width="0" style="24" hidden="1" customWidth="1"/>
    <col min="8967" max="8967" width="4.7109375" style="24" customWidth="1"/>
    <col min="8968" max="8968" width="14.42578125" style="24" customWidth="1"/>
    <col min="8969" max="8969" width="11.140625" style="24" customWidth="1"/>
    <col min="8970" max="8970" width="10.28515625" style="24" customWidth="1"/>
    <col min="8971" max="8971" width="13" style="24" customWidth="1"/>
    <col min="8972" max="8972" width="8.28515625" style="24" customWidth="1"/>
    <col min="8973" max="9217" width="10" style="24"/>
    <col min="9218" max="9218" width="2.5703125" style="24" customWidth="1"/>
    <col min="9219" max="9219" width="7.140625" style="24" customWidth="1"/>
    <col min="9220" max="9220" width="23.5703125" style="24" customWidth="1"/>
    <col min="9221" max="9221" width="9.7109375" style="24" customWidth="1"/>
    <col min="9222" max="9222" width="0" style="24" hidden="1" customWidth="1"/>
    <col min="9223" max="9223" width="4.7109375" style="24" customWidth="1"/>
    <col min="9224" max="9224" width="14.42578125" style="24" customWidth="1"/>
    <col min="9225" max="9225" width="11.140625" style="24" customWidth="1"/>
    <col min="9226" max="9226" width="10.28515625" style="24" customWidth="1"/>
    <col min="9227" max="9227" width="13" style="24" customWidth="1"/>
    <col min="9228" max="9228" width="8.28515625" style="24" customWidth="1"/>
    <col min="9229" max="9473" width="10" style="24"/>
    <col min="9474" max="9474" width="2.5703125" style="24" customWidth="1"/>
    <col min="9475" max="9475" width="7.140625" style="24" customWidth="1"/>
    <col min="9476" max="9476" width="23.5703125" style="24" customWidth="1"/>
    <col min="9477" max="9477" width="9.7109375" style="24" customWidth="1"/>
    <col min="9478" max="9478" width="0" style="24" hidden="1" customWidth="1"/>
    <col min="9479" max="9479" width="4.7109375" style="24" customWidth="1"/>
    <col min="9480" max="9480" width="14.42578125" style="24" customWidth="1"/>
    <col min="9481" max="9481" width="11.140625" style="24" customWidth="1"/>
    <col min="9482" max="9482" width="10.28515625" style="24" customWidth="1"/>
    <col min="9483" max="9483" width="13" style="24" customWidth="1"/>
    <col min="9484" max="9484" width="8.28515625" style="24" customWidth="1"/>
    <col min="9485" max="9729" width="10" style="24"/>
    <col min="9730" max="9730" width="2.5703125" style="24" customWidth="1"/>
    <col min="9731" max="9731" width="7.140625" style="24" customWidth="1"/>
    <col min="9732" max="9732" width="23.5703125" style="24" customWidth="1"/>
    <col min="9733" max="9733" width="9.7109375" style="24" customWidth="1"/>
    <col min="9734" max="9734" width="0" style="24" hidden="1" customWidth="1"/>
    <col min="9735" max="9735" width="4.7109375" style="24" customWidth="1"/>
    <col min="9736" max="9736" width="14.42578125" style="24" customWidth="1"/>
    <col min="9737" max="9737" width="11.140625" style="24" customWidth="1"/>
    <col min="9738" max="9738" width="10.28515625" style="24" customWidth="1"/>
    <col min="9739" max="9739" width="13" style="24" customWidth="1"/>
    <col min="9740" max="9740" width="8.28515625" style="24" customWidth="1"/>
    <col min="9741" max="9985" width="10" style="24"/>
    <col min="9986" max="9986" width="2.5703125" style="24" customWidth="1"/>
    <col min="9987" max="9987" width="7.140625" style="24" customWidth="1"/>
    <col min="9988" max="9988" width="23.5703125" style="24" customWidth="1"/>
    <col min="9989" max="9989" width="9.7109375" style="24" customWidth="1"/>
    <col min="9990" max="9990" width="0" style="24" hidden="1" customWidth="1"/>
    <col min="9991" max="9991" width="4.7109375" style="24" customWidth="1"/>
    <col min="9992" max="9992" width="14.42578125" style="24" customWidth="1"/>
    <col min="9993" max="9993" width="11.140625" style="24" customWidth="1"/>
    <col min="9994" max="9994" width="10.28515625" style="24" customWidth="1"/>
    <col min="9995" max="9995" width="13" style="24" customWidth="1"/>
    <col min="9996" max="9996" width="8.28515625" style="24" customWidth="1"/>
    <col min="9997" max="10241" width="10" style="24"/>
    <col min="10242" max="10242" width="2.5703125" style="24" customWidth="1"/>
    <col min="10243" max="10243" width="7.140625" style="24" customWidth="1"/>
    <col min="10244" max="10244" width="23.5703125" style="24" customWidth="1"/>
    <col min="10245" max="10245" width="9.7109375" style="24" customWidth="1"/>
    <col min="10246" max="10246" width="0" style="24" hidden="1" customWidth="1"/>
    <col min="10247" max="10247" width="4.7109375" style="24" customWidth="1"/>
    <col min="10248" max="10248" width="14.42578125" style="24" customWidth="1"/>
    <col min="10249" max="10249" width="11.140625" style="24" customWidth="1"/>
    <col min="10250" max="10250" width="10.28515625" style="24" customWidth="1"/>
    <col min="10251" max="10251" width="13" style="24" customWidth="1"/>
    <col min="10252" max="10252" width="8.28515625" style="24" customWidth="1"/>
    <col min="10253" max="10497" width="10" style="24"/>
    <col min="10498" max="10498" width="2.5703125" style="24" customWidth="1"/>
    <col min="10499" max="10499" width="7.140625" style="24" customWidth="1"/>
    <col min="10500" max="10500" width="23.5703125" style="24" customWidth="1"/>
    <col min="10501" max="10501" width="9.7109375" style="24" customWidth="1"/>
    <col min="10502" max="10502" width="0" style="24" hidden="1" customWidth="1"/>
    <col min="10503" max="10503" width="4.7109375" style="24" customWidth="1"/>
    <col min="10504" max="10504" width="14.42578125" style="24" customWidth="1"/>
    <col min="10505" max="10505" width="11.140625" style="24" customWidth="1"/>
    <col min="10506" max="10506" width="10.28515625" style="24" customWidth="1"/>
    <col min="10507" max="10507" width="13" style="24" customWidth="1"/>
    <col min="10508" max="10508" width="8.28515625" style="24" customWidth="1"/>
    <col min="10509" max="10753" width="10" style="24"/>
    <col min="10754" max="10754" width="2.5703125" style="24" customWidth="1"/>
    <col min="10755" max="10755" width="7.140625" style="24" customWidth="1"/>
    <col min="10756" max="10756" width="23.5703125" style="24" customWidth="1"/>
    <col min="10757" max="10757" width="9.7109375" style="24" customWidth="1"/>
    <col min="10758" max="10758" width="0" style="24" hidden="1" customWidth="1"/>
    <col min="10759" max="10759" width="4.7109375" style="24" customWidth="1"/>
    <col min="10760" max="10760" width="14.42578125" style="24" customWidth="1"/>
    <col min="10761" max="10761" width="11.140625" style="24" customWidth="1"/>
    <col min="10762" max="10762" width="10.28515625" style="24" customWidth="1"/>
    <col min="10763" max="10763" width="13" style="24" customWidth="1"/>
    <col min="10764" max="10764" width="8.28515625" style="24" customWidth="1"/>
    <col min="10765" max="11009" width="10" style="24"/>
    <col min="11010" max="11010" width="2.5703125" style="24" customWidth="1"/>
    <col min="11011" max="11011" width="7.140625" style="24" customWidth="1"/>
    <col min="11012" max="11012" width="23.5703125" style="24" customWidth="1"/>
    <col min="11013" max="11013" width="9.7109375" style="24" customWidth="1"/>
    <col min="11014" max="11014" width="0" style="24" hidden="1" customWidth="1"/>
    <col min="11015" max="11015" width="4.7109375" style="24" customWidth="1"/>
    <col min="11016" max="11016" width="14.42578125" style="24" customWidth="1"/>
    <col min="11017" max="11017" width="11.140625" style="24" customWidth="1"/>
    <col min="11018" max="11018" width="10.28515625" style="24" customWidth="1"/>
    <col min="11019" max="11019" width="13" style="24" customWidth="1"/>
    <col min="11020" max="11020" width="8.28515625" style="24" customWidth="1"/>
    <col min="11021" max="11265" width="10" style="24"/>
    <col min="11266" max="11266" width="2.5703125" style="24" customWidth="1"/>
    <col min="11267" max="11267" width="7.140625" style="24" customWidth="1"/>
    <col min="11268" max="11268" width="23.5703125" style="24" customWidth="1"/>
    <col min="11269" max="11269" width="9.7109375" style="24" customWidth="1"/>
    <col min="11270" max="11270" width="0" style="24" hidden="1" customWidth="1"/>
    <col min="11271" max="11271" width="4.7109375" style="24" customWidth="1"/>
    <col min="11272" max="11272" width="14.42578125" style="24" customWidth="1"/>
    <col min="11273" max="11273" width="11.140625" style="24" customWidth="1"/>
    <col min="11274" max="11274" width="10.28515625" style="24" customWidth="1"/>
    <col min="11275" max="11275" width="13" style="24" customWidth="1"/>
    <col min="11276" max="11276" width="8.28515625" style="24" customWidth="1"/>
    <col min="11277" max="11521" width="10" style="24"/>
    <col min="11522" max="11522" width="2.5703125" style="24" customWidth="1"/>
    <col min="11523" max="11523" width="7.140625" style="24" customWidth="1"/>
    <col min="11524" max="11524" width="23.5703125" style="24" customWidth="1"/>
    <col min="11525" max="11525" width="9.7109375" style="24" customWidth="1"/>
    <col min="11526" max="11526" width="0" style="24" hidden="1" customWidth="1"/>
    <col min="11527" max="11527" width="4.7109375" style="24" customWidth="1"/>
    <col min="11528" max="11528" width="14.42578125" style="24" customWidth="1"/>
    <col min="11529" max="11529" width="11.140625" style="24" customWidth="1"/>
    <col min="11530" max="11530" width="10.28515625" style="24" customWidth="1"/>
    <col min="11531" max="11531" width="13" style="24" customWidth="1"/>
    <col min="11532" max="11532" width="8.28515625" style="24" customWidth="1"/>
    <col min="11533" max="11777" width="10" style="24"/>
    <col min="11778" max="11778" width="2.5703125" style="24" customWidth="1"/>
    <col min="11779" max="11779" width="7.140625" style="24" customWidth="1"/>
    <col min="11780" max="11780" width="23.5703125" style="24" customWidth="1"/>
    <col min="11781" max="11781" width="9.7109375" style="24" customWidth="1"/>
    <col min="11782" max="11782" width="0" style="24" hidden="1" customWidth="1"/>
    <col min="11783" max="11783" width="4.7109375" style="24" customWidth="1"/>
    <col min="11784" max="11784" width="14.42578125" style="24" customWidth="1"/>
    <col min="11785" max="11785" width="11.140625" style="24" customWidth="1"/>
    <col min="11786" max="11786" width="10.28515625" style="24" customWidth="1"/>
    <col min="11787" max="11787" width="13" style="24" customWidth="1"/>
    <col min="11788" max="11788" width="8.28515625" style="24" customWidth="1"/>
    <col min="11789" max="12033" width="10" style="24"/>
    <col min="12034" max="12034" width="2.5703125" style="24" customWidth="1"/>
    <col min="12035" max="12035" width="7.140625" style="24" customWidth="1"/>
    <col min="12036" max="12036" width="23.5703125" style="24" customWidth="1"/>
    <col min="12037" max="12037" width="9.7109375" style="24" customWidth="1"/>
    <col min="12038" max="12038" width="0" style="24" hidden="1" customWidth="1"/>
    <col min="12039" max="12039" width="4.7109375" style="24" customWidth="1"/>
    <col min="12040" max="12040" width="14.42578125" style="24" customWidth="1"/>
    <col min="12041" max="12041" width="11.140625" style="24" customWidth="1"/>
    <col min="12042" max="12042" width="10.28515625" style="24" customWidth="1"/>
    <col min="12043" max="12043" width="13" style="24" customWidth="1"/>
    <col min="12044" max="12044" width="8.28515625" style="24" customWidth="1"/>
    <col min="12045" max="12289" width="10" style="24"/>
    <col min="12290" max="12290" width="2.5703125" style="24" customWidth="1"/>
    <col min="12291" max="12291" width="7.140625" style="24" customWidth="1"/>
    <col min="12292" max="12292" width="23.5703125" style="24" customWidth="1"/>
    <col min="12293" max="12293" width="9.7109375" style="24" customWidth="1"/>
    <col min="12294" max="12294" width="0" style="24" hidden="1" customWidth="1"/>
    <col min="12295" max="12295" width="4.7109375" style="24" customWidth="1"/>
    <col min="12296" max="12296" width="14.42578125" style="24" customWidth="1"/>
    <col min="12297" max="12297" width="11.140625" style="24" customWidth="1"/>
    <col min="12298" max="12298" width="10.28515625" style="24" customWidth="1"/>
    <col min="12299" max="12299" width="13" style="24" customWidth="1"/>
    <col min="12300" max="12300" width="8.28515625" style="24" customWidth="1"/>
    <col min="12301" max="12545" width="10" style="24"/>
    <col min="12546" max="12546" width="2.5703125" style="24" customWidth="1"/>
    <col min="12547" max="12547" width="7.140625" style="24" customWidth="1"/>
    <col min="12548" max="12548" width="23.5703125" style="24" customWidth="1"/>
    <col min="12549" max="12549" width="9.7109375" style="24" customWidth="1"/>
    <col min="12550" max="12550" width="0" style="24" hidden="1" customWidth="1"/>
    <col min="12551" max="12551" width="4.7109375" style="24" customWidth="1"/>
    <col min="12552" max="12552" width="14.42578125" style="24" customWidth="1"/>
    <col min="12553" max="12553" width="11.140625" style="24" customWidth="1"/>
    <col min="12554" max="12554" width="10.28515625" style="24" customWidth="1"/>
    <col min="12555" max="12555" width="13" style="24" customWidth="1"/>
    <col min="12556" max="12556" width="8.28515625" style="24" customWidth="1"/>
    <col min="12557" max="12801" width="10" style="24"/>
    <col min="12802" max="12802" width="2.5703125" style="24" customWidth="1"/>
    <col min="12803" max="12803" width="7.140625" style="24" customWidth="1"/>
    <col min="12804" max="12804" width="23.5703125" style="24" customWidth="1"/>
    <col min="12805" max="12805" width="9.7109375" style="24" customWidth="1"/>
    <col min="12806" max="12806" width="0" style="24" hidden="1" customWidth="1"/>
    <col min="12807" max="12807" width="4.7109375" style="24" customWidth="1"/>
    <col min="12808" max="12808" width="14.42578125" style="24" customWidth="1"/>
    <col min="12809" max="12809" width="11.140625" style="24" customWidth="1"/>
    <col min="12810" max="12810" width="10.28515625" style="24" customWidth="1"/>
    <col min="12811" max="12811" width="13" style="24" customWidth="1"/>
    <col min="12812" max="12812" width="8.28515625" style="24" customWidth="1"/>
    <col min="12813" max="13057" width="10" style="24"/>
    <col min="13058" max="13058" width="2.5703125" style="24" customWidth="1"/>
    <col min="13059" max="13059" width="7.140625" style="24" customWidth="1"/>
    <col min="13060" max="13060" width="23.5703125" style="24" customWidth="1"/>
    <col min="13061" max="13061" width="9.7109375" style="24" customWidth="1"/>
    <col min="13062" max="13062" width="0" style="24" hidden="1" customWidth="1"/>
    <col min="13063" max="13063" width="4.7109375" style="24" customWidth="1"/>
    <col min="13064" max="13064" width="14.42578125" style="24" customWidth="1"/>
    <col min="13065" max="13065" width="11.140625" style="24" customWidth="1"/>
    <col min="13066" max="13066" width="10.28515625" style="24" customWidth="1"/>
    <col min="13067" max="13067" width="13" style="24" customWidth="1"/>
    <col min="13068" max="13068" width="8.28515625" style="24" customWidth="1"/>
    <col min="13069" max="13313" width="10" style="24"/>
    <col min="13314" max="13314" width="2.5703125" style="24" customWidth="1"/>
    <col min="13315" max="13315" width="7.140625" style="24" customWidth="1"/>
    <col min="13316" max="13316" width="23.5703125" style="24" customWidth="1"/>
    <col min="13317" max="13317" width="9.7109375" style="24" customWidth="1"/>
    <col min="13318" max="13318" width="0" style="24" hidden="1" customWidth="1"/>
    <col min="13319" max="13319" width="4.7109375" style="24" customWidth="1"/>
    <col min="13320" max="13320" width="14.42578125" style="24" customWidth="1"/>
    <col min="13321" max="13321" width="11.140625" style="24" customWidth="1"/>
    <col min="13322" max="13322" width="10.28515625" style="24" customWidth="1"/>
    <col min="13323" max="13323" width="13" style="24" customWidth="1"/>
    <col min="13324" max="13324" width="8.28515625" style="24" customWidth="1"/>
    <col min="13325" max="13569" width="10" style="24"/>
    <col min="13570" max="13570" width="2.5703125" style="24" customWidth="1"/>
    <col min="13571" max="13571" width="7.140625" style="24" customWidth="1"/>
    <col min="13572" max="13572" width="23.5703125" style="24" customWidth="1"/>
    <col min="13573" max="13573" width="9.7109375" style="24" customWidth="1"/>
    <col min="13574" max="13574" width="0" style="24" hidden="1" customWidth="1"/>
    <col min="13575" max="13575" width="4.7109375" style="24" customWidth="1"/>
    <col min="13576" max="13576" width="14.42578125" style="24" customWidth="1"/>
    <col min="13577" max="13577" width="11.140625" style="24" customWidth="1"/>
    <col min="13578" max="13578" width="10.28515625" style="24" customWidth="1"/>
    <col min="13579" max="13579" width="13" style="24" customWidth="1"/>
    <col min="13580" max="13580" width="8.28515625" style="24" customWidth="1"/>
    <col min="13581" max="13825" width="10" style="24"/>
    <col min="13826" max="13826" width="2.5703125" style="24" customWidth="1"/>
    <col min="13827" max="13827" width="7.140625" style="24" customWidth="1"/>
    <col min="13828" max="13828" width="23.5703125" style="24" customWidth="1"/>
    <col min="13829" max="13829" width="9.7109375" style="24" customWidth="1"/>
    <col min="13830" max="13830" width="0" style="24" hidden="1" customWidth="1"/>
    <col min="13831" max="13831" width="4.7109375" style="24" customWidth="1"/>
    <col min="13832" max="13832" width="14.42578125" style="24" customWidth="1"/>
    <col min="13833" max="13833" width="11.140625" style="24" customWidth="1"/>
    <col min="13834" max="13834" width="10.28515625" style="24" customWidth="1"/>
    <col min="13835" max="13835" width="13" style="24" customWidth="1"/>
    <col min="13836" max="13836" width="8.28515625" style="24" customWidth="1"/>
    <col min="13837" max="14081" width="10" style="24"/>
    <col min="14082" max="14082" width="2.5703125" style="24" customWidth="1"/>
    <col min="14083" max="14083" width="7.140625" style="24" customWidth="1"/>
    <col min="14084" max="14084" width="23.5703125" style="24" customWidth="1"/>
    <col min="14085" max="14085" width="9.7109375" style="24" customWidth="1"/>
    <col min="14086" max="14086" width="0" style="24" hidden="1" customWidth="1"/>
    <col min="14087" max="14087" width="4.7109375" style="24" customWidth="1"/>
    <col min="14088" max="14088" width="14.42578125" style="24" customWidth="1"/>
    <col min="14089" max="14089" width="11.140625" style="24" customWidth="1"/>
    <col min="14090" max="14090" width="10.28515625" style="24" customWidth="1"/>
    <col min="14091" max="14091" width="13" style="24" customWidth="1"/>
    <col min="14092" max="14092" width="8.28515625" style="24" customWidth="1"/>
    <col min="14093" max="14337" width="10" style="24"/>
    <col min="14338" max="14338" width="2.5703125" style="24" customWidth="1"/>
    <col min="14339" max="14339" width="7.140625" style="24" customWidth="1"/>
    <col min="14340" max="14340" width="23.5703125" style="24" customWidth="1"/>
    <col min="14341" max="14341" width="9.7109375" style="24" customWidth="1"/>
    <col min="14342" max="14342" width="0" style="24" hidden="1" customWidth="1"/>
    <col min="14343" max="14343" width="4.7109375" style="24" customWidth="1"/>
    <col min="14344" max="14344" width="14.42578125" style="24" customWidth="1"/>
    <col min="14345" max="14345" width="11.140625" style="24" customWidth="1"/>
    <col min="14346" max="14346" width="10.28515625" style="24" customWidth="1"/>
    <col min="14347" max="14347" width="13" style="24" customWidth="1"/>
    <col min="14348" max="14348" width="8.28515625" style="24" customWidth="1"/>
    <col min="14349" max="14593" width="10" style="24"/>
    <col min="14594" max="14594" width="2.5703125" style="24" customWidth="1"/>
    <col min="14595" max="14595" width="7.140625" style="24" customWidth="1"/>
    <col min="14596" max="14596" width="23.5703125" style="24" customWidth="1"/>
    <col min="14597" max="14597" width="9.7109375" style="24" customWidth="1"/>
    <col min="14598" max="14598" width="0" style="24" hidden="1" customWidth="1"/>
    <col min="14599" max="14599" width="4.7109375" style="24" customWidth="1"/>
    <col min="14600" max="14600" width="14.42578125" style="24" customWidth="1"/>
    <col min="14601" max="14601" width="11.140625" style="24" customWidth="1"/>
    <col min="14602" max="14602" width="10.28515625" style="24" customWidth="1"/>
    <col min="14603" max="14603" width="13" style="24" customWidth="1"/>
    <col min="14604" max="14604" width="8.28515625" style="24" customWidth="1"/>
    <col min="14605" max="14849" width="10" style="24"/>
    <col min="14850" max="14850" width="2.5703125" style="24" customWidth="1"/>
    <col min="14851" max="14851" width="7.140625" style="24" customWidth="1"/>
    <col min="14852" max="14852" width="23.5703125" style="24" customWidth="1"/>
    <col min="14853" max="14853" width="9.7109375" style="24" customWidth="1"/>
    <col min="14854" max="14854" width="0" style="24" hidden="1" customWidth="1"/>
    <col min="14855" max="14855" width="4.7109375" style="24" customWidth="1"/>
    <col min="14856" max="14856" width="14.42578125" style="24" customWidth="1"/>
    <col min="14857" max="14857" width="11.140625" style="24" customWidth="1"/>
    <col min="14858" max="14858" width="10.28515625" style="24" customWidth="1"/>
    <col min="14859" max="14859" width="13" style="24" customWidth="1"/>
    <col min="14860" max="14860" width="8.28515625" style="24" customWidth="1"/>
    <col min="14861" max="15105" width="10" style="24"/>
    <col min="15106" max="15106" width="2.5703125" style="24" customWidth="1"/>
    <col min="15107" max="15107" width="7.140625" style="24" customWidth="1"/>
    <col min="15108" max="15108" width="23.5703125" style="24" customWidth="1"/>
    <col min="15109" max="15109" width="9.7109375" style="24" customWidth="1"/>
    <col min="15110" max="15110" width="0" style="24" hidden="1" customWidth="1"/>
    <col min="15111" max="15111" width="4.7109375" style="24" customWidth="1"/>
    <col min="15112" max="15112" width="14.42578125" style="24" customWidth="1"/>
    <col min="15113" max="15113" width="11.140625" style="24" customWidth="1"/>
    <col min="15114" max="15114" width="10.28515625" style="24" customWidth="1"/>
    <col min="15115" max="15115" width="13" style="24" customWidth="1"/>
    <col min="15116" max="15116" width="8.28515625" style="24" customWidth="1"/>
    <col min="15117" max="15361" width="10" style="24"/>
    <col min="15362" max="15362" width="2.5703125" style="24" customWidth="1"/>
    <col min="15363" max="15363" width="7.140625" style="24" customWidth="1"/>
    <col min="15364" max="15364" width="23.5703125" style="24" customWidth="1"/>
    <col min="15365" max="15365" width="9.7109375" style="24" customWidth="1"/>
    <col min="15366" max="15366" width="0" style="24" hidden="1" customWidth="1"/>
    <col min="15367" max="15367" width="4.7109375" style="24" customWidth="1"/>
    <col min="15368" max="15368" width="14.42578125" style="24" customWidth="1"/>
    <col min="15369" max="15369" width="11.140625" style="24" customWidth="1"/>
    <col min="15370" max="15370" width="10.28515625" style="24" customWidth="1"/>
    <col min="15371" max="15371" width="13" style="24" customWidth="1"/>
    <col min="15372" max="15372" width="8.28515625" style="24" customWidth="1"/>
    <col min="15373" max="15617" width="10" style="24"/>
    <col min="15618" max="15618" width="2.5703125" style="24" customWidth="1"/>
    <col min="15619" max="15619" width="7.140625" style="24" customWidth="1"/>
    <col min="15620" max="15620" width="23.5703125" style="24" customWidth="1"/>
    <col min="15621" max="15621" width="9.7109375" style="24" customWidth="1"/>
    <col min="15622" max="15622" width="0" style="24" hidden="1" customWidth="1"/>
    <col min="15623" max="15623" width="4.7109375" style="24" customWidth="1"/>
    <col min="15624" max="15624" width="14.42578125" style="24" customWidth="1"/>
    <col min="15625" max="15625" width="11.140625" style="24" customWidth="1"/>
    <col min="15626" max="15626" width="10.28515625" style="24" customWidth="1"/>
    <col min="15627" max="15627" width="13" style="24" customWidth="1"/>
    <col min="15628" max="15628" width="8.28515625" style="24" customWidth="1"/>
    <col min="15629" max="15873" width="10" style="24"/>
    <col min="15874" max="15874" width="2.5703125" style="24" customWidth="1"/>
    <col min="15875" max="15875" width="7.140625" style="24" customWidth="1"/>
    <col min="15876" max="15876" width="23.5703125" style="24" customWidth="1"/>
    <col min="15877" max="15877" width="9.7109375" style="24" customWidth="1"/>
    <col min="15878" max="15878" width="0" style="24" hidden="1" customWidth="1"/>
    <col min="15879" max="15879" width="4.7109375" style="24" customWidth="1"/>
    <col min="15880" max="15880" width="14.42578125" style="24" customWidth="1"/>
    <col min="15881" max="15881" width="11.140625" style="24" customWidth="1"/>
    <col min="15882" max="15882" width="10.28515625" style="24" customWidth="1"/>
    <col min="15883" max="15883" width="13" style="24" customWidth="1"/>
    <col min="15884" max="15884" width="8.28515625" style="24" customWidth="1"/>
    <col min="15885" max="16129" width="10" style="24"/>
    <col min="16130" max="16130" width="2.5703125" style="24" customWidth="1"/>
    <col min="16131" max="16131" width="7.140625" style="24" customWidth="1"/>
    <col min="16132" max="16132" width="23.5703125" style="24" customWidth="1"/>
    <col min="16133" max="16133" width="9.7109375" style="24" customWidth="1"/>
    <col min="16134" max="16134" width="0" style="24" hidden="1" customWidth="1"/>
    <col min="16135" max="16135" width="4.7109375" style="24" customWidth="1"/>
    <col min="16136" max="16136" width="14.42578125" style="24" customWidth="1"/>
    <col min="16137" max="16137" width="11.140625" style="24" customWidth="1"/>
    <col min="16138" max="16138" width="10.28515625" style="24" customWidth="1"/>
    <col min="16139" max="16139" width="13" style="24" customWidth="1"/>
    <col min="16140" max="16140" width="8.28515625" style="24" customWidth="1"/>
    <col min="16141" max="16384" width="10" style="24"/>
  </cols>
  <sheetData>
    <row r="1" spans="1:14" ht="12" customHeight="1">
      <c r="B1" s="25" t="s">
        <v>577</v>
      </c>
      <c r="D1" s="26"/>
      <c r="E1" s="26"/>
      <c r="F1" s="26"/>
      <c r="G1" s="26"/>
      <c r="H1" s="26"/>
      <c r="I1" s="26"/>
      <c r="J1" s="26"/>
      <c r="K1" s="26"/>
      <c r="L1" s="27"/>
    </row>
    <row r="2" spans="1:14" ht="12" customHeight="1">
      <c r="B2" s="25" t="s">
        <v>574</v>
      </c>
      <c r="D2" s="26"/>
      <c r="E2" s="26"/>
      <c r="F2" s="26"/>
      <c r="G2" s="26"/>
      <c r="H2" s="26"/>
      <c r="I2" s="26"/>
      <c r="J2" s="26"/>
      <c r="K2" s="26"/>
      <c r="L2" s="27"/>
    </row>
    <row r="3" spans="1:14" ht="12" customHeight="1">
      <c r="B3" s="25" t="s">
        <v>104</v>
      </c>
      <c r="D3" s="26"/>
      <c r="E3" s="26"/>
      <c r="F3" s="26"/>
      <c r="G3" s="26"/>
      <c r="H3" s="26"/>
      <c r="I3" s="26"/>
      <c r="J3" s="26"/>
      <c r="K3" s="26"/>
      <c r="L3" s="27"/>
    </row>
    <row r="4" spans="1:14" ht="12" customHeight="1">
      <c r="D4" s="26"/>
      <c r="E4" s="26"/>
      <c r="F4" s="26"/>
      <c r="G4" s="26"/>
      <c r="H4" s="26"/>
      <c r="I4" s="26"/>
      <c r="J4" s="26"/>
      <c r="K4" s="26"/>
      <c r="L4" s="27"/>
    </row>
    <row r="5" spans="1:14" ht="12" customHeight="1">
      <c r="D5" s="26"/>
      <c r="E5" s="26"/>
      <c r="F5" s="26"/>
      <c r="G5" s="26"/>
      <c r="H5" s="26"/>
      <c r="I5" s="26"/>
      <c r="J5" s="26"/>
      <c r="K5" s="26"/>
      <c r="L5" s="27"/>
    </row>
    <row r="6" spans="1:14" ht="12" customHeight="1">
      <c r="D6" s="26"/>
      <c r="E6" s="26"/>
      <c r="F6" s="26"/>
      <c r="G6" s="26" t="s">
        <v>128</v>
      </c>
      <c r="H6" s="26" t="s">
        <v>566</v>
      </c>
      <c r="I6" s="26" t="s">
        <v>567</v>
      </c>
      <c r="J6" s="26"/>
      <c r="K6" s="26" t="s">
        <v>129</v>
      </c>
      <c r="L6" s="27"/>
    </row>
    <row r="7" spans="1:14" ht="12" customHeight="1">
      <c r="D7" s="28" t="s">
        <v>130</v>
      </c>
      <c r="E7" s="28"/>
      <c r="F7" s="28" t="s">
        <v>70</v>
      </c>
      <c r="G7" s="28" t="s">
        <v>131</v>
      </c>
      <c r="H7" s="28" t="s">
        <v>132</v>
      </c>
      <c r="I7" s="28" t="s">
        <v>132</v>
      </c>
      <c r="J7" s="28" t="s">
        <v>133</v>
      </c>
      <c r="K7" s="28" t="s">
        <v>134</v>
      </c>
      <c r="L7" s="29" t="s">
        <v>135</v>
      </c>
    </row>
    <row r="8" spans="1:14" ht="12" customHeight="1">
      <c r="A8" s="30"/>
      <c r="B8" s="31" t="s">
        <v>136</v>
      </c>
      <c r="C8" s="30"/>
      <c r="D8" s="32"/>
      <c r="E8" s="32"/>
      <c r="F8" s="32"/>
      <c r="G8" s="32"/>
      <c r="H8" s="32"/>
      <c r="I8" s="32"/>
      <c r="J8" s="32"/>
      <c r="K8" s="33"/>
      <c r="L8" s="34"/>
    </row>
    <row r="9" spans="1:14" ht="12" customHeight="1">
      <c r="A9" s="30"/>
      <c r="B9" s="35" t="s">
        <v>137</v>
      </c>
      <c r="C9" s="30"/>
      <c r="D9" s="32" t="s">
        <v>34</v>
      </c>
      <c r="E9" s="32" t="str">
        <f t="shared" ref="E9:E50" si="0">D9&amp;I9</f>
        <v>403SPDGP</v>
      </c>
      <c r="F9" s="32">
        <v>3</v>
      </c>
      <c r="G9" s="33">
        <f>'Expense Summary'!K12</f>
        <v>9995338.8581298627</v>
      </c>
      <c r="H9" s="33" t="s">
        <v>37</v>
      </c>
      <c r="I9" s="36" t="s">
        <v>35</v>
      </c>
      <c r="J9" s="185">
        <v>0.4262831716003761</v>
      </c>
      <c r="K9" s="38">
        <f>J9*G9</f>
        <v>4260844.7496640794</v>
      </c>
      <c r="L9" s="34"/>
      <c r="M9" s="39"/>
      <c r="N9" s="40"/>
    </row>
    <row r="10" spans="1:14" ht="12" customHeight="1">
      <c r="A10" s="30"/>
      <c r="B10" s="35" t="s">
        <v>137</v>
      </c>
      <c r="C10" s="30"/>
      <c r="D10" s="32" t="s">
        <v>34</v>
      </c>
      <c r="E10" s="32" t="str">
        <f t="shared" si="0"/>
        <v>403SPDGU</v>
      </c>
      <c r="F10" s="32">
        <v>3</v>
      </c>
      <c r="G10" s="33">
        <f>'Expense Summary'!K13</f>
        <v>8489181.3206825368</v>
      </c>
      <c r="H10" s="33" t="s">
        <v>37</v>
      </c>
      <c r="I10" s="36" t="s">
        <v>36</v>
      </c>
      <c r="J10" s="185">
        <v>0.4262831716003761</v>
      </c>
      <c r="K10" s="38">
        <f t="shared" ref="K10:K23" si="1">J10*G10</f>
        <v>3618795.137671221</v>
      </c>
      <c r="L10" s="34"/>
      <c r="M10" s="41"/>
      <c r="N10" s="40"/>
    </row>
    <row r="11" spans="1:14" ht="12" customHeight="1">
      <c r="A11" s="30"/>
      <c r="B11" s="35" t="s">
        <v>137</v>
      </c>
      <c r="C11" s="30"/>
      <c r="D11" s="32" t="s">
        <v>34</v>
      </c>
      <c r="E11" s="32" t="str">
        <f t="shared" si="0"/>
        <v>403SPSG</v>
      </c>
      <c r="F11" s="32">
        <v>3</v>
      </c>
      <c r="G11" s="33">
        <f>'Expense Summary'!K14</f>
        <v>90177249.116538644</v>
      </c>
      <c r="H11" s="33" t="str">
        <f t="shared" ref="H11:H50" si="2">I11</f>
        <v>SG</v>
      </c>
      <c r="I11" s="36" t="s">
        <v>37</v>
      </c>
      <c r="J11" s="185">
        <v>0.4262831716003761</v>
      </c>
      <c r="K11" s="38">
        <f t="shared" si="1"/>
        <v>38441043.759595305</v>
      </c>
      <c r="L11" s="34"/>
      <c r="M11" s="41"/>
      <c r="N11" s="42"/>
    </row>
    <row r="12" spans="1:14" ht="12" customHeight="1">
      <c r="A12" s="30"/>
      <c r="B12" s="35" t="s">
        <v>137</v>
      </c>
      <c r="C12" s="30"/>
      <c r="D12" s="32" t="s">
        <v>34</v>
      </c>
      <c r="E12" s="32" t="str">
        <f t="shared" si="0"/>
        <v>403SPSSGCH</v>
      </c>
      <c r="F12" s="32">
        <v>3</v>
      </c>
      <c r="G12" s="33">
        <f>'Expense Summary'!K15</f>
        <v>6318695.8297076896</v>
      </c>
      <c r="H12" s="33" t="s">
        <v>37</v>
      </c>
      <c r="I12" s="36" t="s">
        <v>38</v>
      </c>
      <c r="J12" s="185">
        <v>0.4262831716003761</v>
      </c>
      <c r="K12" s="38">
        <f t="shared" si="1"/>
        <v>2693553.6986658638</v>
      </c>
      <c r="L12" s="34"/>
      <c r="M12" s="41"/>
      <c r="N12" s="42"/>
    </row>
    <row r="13" spans="1:14" ht="12" customHeight="1">
      <c r="A13" s="30"/>
      <c r="B13" s="35" t="s">
        <v>138</v>
      </c>
      <c r="C13" s="30"/>
      <c r="D13" s="32" t="s">
        <v>39</v>
      </c>
      <c r="E13" s="32" t="str">
        <f t="shared" si="0"/>
        <v>403HPDGP</v>
      </c>
      <c r="F13" s="32">
        <v>3</v>
      </c>
      <c r="G13" s="33">
        <f>'Expense Summary'!K19</f>
        <v>557329.87745374721</v>
      </c>
      <c r="H13" s="33" t="s">
        <v>37</v>
      </c>
      <c r="I13" s="36" t="s">
        <v>35</v>
      </c>
      <c r="J13" s="185">
        <v>0.4262831716003761</v>
      </c>
      <c r="K13" s="38">
        <f t="shared" si="1"/>
        <v>237580.34778863229</v>
      </c>
      <c r="L13" s="34"/>
      <c r="M13" s="41"/>
      <c r="N13" s="42"/>
    </row>
    <row r="14" spans="1:14" ht="12" customHeight="1">
      <c r="A14" s="30"/>
      <c r="B14" s="35" t="s">
        <v>138</v>
      </c>
      <c r="C14" s="30"/>
      <c r="D14" s="32" t="s">
        <v>39</v>
      </c>
      <c r="E14" s="32" t="str">
        <f t="shared" si="0"/>
        <v>403HPDGU</v>
      </c>
      <c r="F14" s="32">
        <v>3</v>
      </c>
      <c r="G14" s="33">
        <f>'Expense Summary'!K20</f>
        <v>389398.11227109062</v>
      </c>
      <c r="H14" s="33" t="s">
        <v>37</v>
      </c>
      <c r="I14" s="36" t="s">
        <v>36</v>
      </c>
      <c r="J14" s="185">
        <v>0.4262831716003761</v>
      </c>
      <c r="K14" s="38">
        <f t="shared" si="1"/>
        <v>165993.86231411985</v>
      </c>
      <c r="L14" s="34"/>
      <c r="M14" s="41"/>
      <c r="N14" s="42"/>
    </row>
    <row r="15" spans="1:14" ht="12" customHeight="1">
      <c r="A15" s="30"/>
      <c r="B15" s="35" t="s">
        <v>138</v>
      </c>
      <c r="C15" s="30"/>
      <c r="D15" s="32" t="s">
        <v>39</v>
      </c>
      <c r="E15" s="32" t="str">
        <f t="shared" si="0"/>
        <v>403HPSG-P</v>
      </c>
      <c r="F15" s="32">
        <v>3</v>
      </c>
      <c r="G15" s="33">
        <f>'Expense Summary'!K21</f>
        <v>6744983.2351167519</v>
      </c>
      <c r="H15" s="33" t="str">
        <f t="shared" si="2"/>
        <v>SG-P</v>
      </c>
      <c r="I15" s="36" t="s">
        <v>40</v>
      </c>
      <c r="J15" s="185">
        <v>0.4262831716003761</v>
      </c>
      <c r="K15" s="38">
        <f t="shared" si="1"/>
        <v>2875272.8458569343</v>
      </c>
      <c r="L15" s="34"/>
      <c r="M15" s="41"/>
      <c r="N15" s="40"/>
    </row>
    <row r="16" spans="1:14" ht="12" customHeight="1">
      <c r="A16" s="30"/>
      <c r="B16" s="35" t="s">
        <v>138</v>
      </c>
      <c r="C16" s="30"/>
      <c r="D16" s="32" t="s">
        <v>39</v>
      </c>
      <c r="E16" s="32" t="str">
        <f t="shared" si="0"/>
        <v>403HPSG-U</v>
      </c>
      <c r="F16" s="32">
        <v>3</v>
      </c>
      <c r="G16" s="33">
        <f>'Expense Summary'!K22</f>
        <v>4714554.3112806641</v>
      </c>
      <c r="H16" s="33" t="str">
        <f t="shared" si="2"/>
        <v>SG-U</v>
      </c>
      <c r="I16" s="36" t="s">
        <v>41</v>
      </c>
      <c r="J16" s="185">
        <v>0.4262831716003761</v>
      </c>
      <c r="K16" s="38">
        <f t="shared" si="1"/>
        <v>2009735.1644949482</v>
      </c>
      <c r="L16" s="34"/>
      <c r="M16" s="41"/>
      <c r="N16" s="40"/>
    </row>
    <row r="17" spans="1:19" ht="12" customHeight="1">
      <c r="A17" s="30"/>
      <c r="B17" s="35" t="s">
        <v>139</v>
      </c>
      <c r="C17" s="30"/>
      <c r="D17" s="32" t="s">
        <v>42</v>
      </c>
      <c r="E17" s="32" t="str">
        <f t="shared" si="0"/>
        <v>403OPDGU</v>
      </c>
      <c r="F17" s="32">
        <v>3</v>
      </c>
      <c r="G17" s="33">
        <f>'Expense Summary'!K26</f>
        <v>-52518.12</v>
      </c>
      <c r="H17" s="33" t="s">
        <v>37</v>
      </c>
      <c r="I17" s="36" t="s">
        <v>36</v>
      </c>
      <c r="J17" s="185">
        <v>0.4262831716003761</v>
      </c>
      <c r="K17" s="38">
        <f t="shared" si="1"/>
        <v>-22387.590760089144</v>
      </c>
      <c r="L17" s="34"/>
      <c r="M17" s="41"/>
      <c r="N17" s="40"/>
    </row>
    <row r="18" spans="1:19" ht="12" customHeight="1">
      <c r="A18" s="30"/>
      <c r="B18" s="35" t="s">
        <v>139</v>
      </c>
      <c r="C18" s="30"/>
      <c r="D18" s="32" t="s">
        <v>42</v>
      </c>
      <c r="E18" s="32" t="str">
        <f t="shared" si="0"/>
        <v>403OPSG</v>
      </c>
      <c r="F18" s="32">
        <v>3</v>
      </c>
      <c r="G18" s="33">
        <f>'Expense Summary'!K27</f>
        <v>24410505.793997206</v>
      </c>
      <c r="H18" s="33" t="str">
        <f t="shared" si="2"/>
        <v>SG</v>
      </c>
      <c r="I18" s="36" t="s">
        <v>37</v>
      </c>
      <c r="J18" s="185">
        <v>0.4262831716003761</v>
      </c>
      <c r="K18" s="38">
        <f t="shared" si="1"/>
        <v>10405787.830234487</v>
      </c>
      <c r="L18" s="32"/>
      <c r="M18" s="41"/>
      <c r="N18" s="40"/>
    </row>
    <row r="19" spans="1:19" ht="12" customHeight="1">
      <c r="A19" s="30"/>
      <c r="B19" s="35" t="s">
        <v>139</v>
      </c>
      <c r="C19" s="30"/>
      <c r="D19" s="32" t="s">
        <v>42</v>
      </c>
      <c r="E19" s="32" t="str">
        <f>D19&amp;I19</f>
        <v>403OPSG-W</v>
      </c>
      <c r="F19" s="32">
        <v>3</v>
      </c>
      <c r="G19" s="33">
        <f>'Expense Summary'!K28</f>
        <v>-14326889.94765266</v>
      </c>
      <c r="H19" s="33" t="str">
        <f t="shared" si="2"/>
        <v>SG-W</v>
      </c>
      <c r="I19" s="36" t="s">
        <v>436</v>
      </c>
      <c r="J19" s="185">
        <v>0.4262831716003761</v>
      </c>
      <c r="K19" s="38">
        <f t="shared" si="1"/>
        <v>-6107312.0860549221</v>
      </c>
      <c r="L19" s="32"/>
      <c r="M19" s="41"/>
      <c r="N19" s="40"/>
    </row>
    <row r="20" spans="1:19" ht="12" customHeight="1">
      <c r="A20" s="30"/>
      <c r="B20" s="35" t="s">
        <v>139</v>
      </c>
      <c r="C20" s="30"/>
      <c r="D20" s="32" t="s">
        <v>42</v>
      </c>
      <c r="E20" s="32" t="str">
        <f t="shared" si="0"/>
        <v>403OPSSGCT</v>
      </c>
      <c r="F20" s="32">
        <v>3</v>
      </c>
      <c r="G20" s="33">
        <f>'Expense Summary'!K29</f>
        <v>351999.1816521096</v>
      </c>
      <c r="H20" s="33" t="s">
        <v>37</v>
      </c>
      <c r="I20" s="36" t="s">
        <v>43</v>
      </c>
      <c r="J20" s="185">
        <v>0.4262831716003761</v>
      </c>
      <c r="K20" s="38">
        <f t="shared" si="1"/>
        <v>150051.32755539819</v>
      </c>
      <c r="L20" s="45"/>
      <c r="M20" s="41"/>
      <c r="N20" s="40"/>
    </row>
    <row r="21" spans="1:19" ht="12" customHeight="1">
      <c r="A21" s="30"/>
      <c r="B21" s="35" t="s">
        <v>140</v>
      </c>
      <c r="C21" s="30"/>
      <c r="D21" s="32" t="s">
        <v>44</v>
      </c>
      <c r="E21" s="32" t="str">
        <f t="shared" si="0"/>
        <v>403TPDGP</v>
      </c>
      <c r="F21" s="32">
        <v>3</v>
      </c>
      <c r="G21" s="33">
        <f>'Expense Summary'!K33</f>
        <v>-1328626.419145437</v>
      </c>
      <c r="H21" s="33" t="s">
        <v>37</v>
      </c>
      <c r="I21" s="36" t="s">
        <v>35</v>
      </c>
      <c r="J21" s="185">
        <v>0.4262831716003761</v>
      </c>
      <c r="K21" s="38">
        <f t="shared" si="1"/>
        <v>-566371.0838253675</v>
      </c>
      <c r="L21" s="45"/>
      <c r="N21" s="140" t="s">
        <v>541</v>
      </c>
      <c r="O21" s="140"/>
      <c r="P21" s="140"/>
      <c r="Q21" s="140"/>
      <c r="R21" s="140"/>
      <c r="S21" s="140"/>
    </row>
    <row r="22" spans="1:19" ht="12" customHeight="1">
      <c r="A22" s="30"/>
      <c r="B22" s="35" t="s">
        <v>140</v>
      </c>
      <c r="C22" s="30"/>
      <c r="D22" s="32" t="s">
        <v>44</v>
      </c>
      <c r="E22" s="32" t="str">
        <f t="shared" si="0"/>
        <v>403TPDGU</v>
      </c>
      <c r="F22" s="32">
        <v>3</v>
      </c>
      <c r="G22" s="33">
        <f>'Expense Summary'!K34</f>
        <v>-1376721.8560766317</v>
      </c>
      <c r="H22" s="33" t="s">
        <v>37</v>
      </c>
      <c r="I22" s="36" t="s">
        <v>36</v>
      </c>
      <c r="J22" s="185">
        <v>0.4262831716003761</v>
      </c>
      <c r="K22" s="38">
        <f t="shared" si="1"/>
        <v>-586873.35921990313</v>
      </c>
      <c r="L22" s="45"/>
      <c r="N22" s="33">
        <f>'Expense Summary'!K39</f>
        <v>309271.94394293334</v>
      </c>
      <c r="O22" s="33">
        <f>'Expense Summary'!K44</f>
        <v>917284.38421733864</v>
      </c>
      <c r="P22" s="33">
        <f>'Expense Summary'!K40</f>
        <v>-3771818.4921393916</v>
      </c>
      <c r="Q22" s="33">
        <f>'Expense Summary'!K43</f>
        <v>5968459.340558663</v>
      </c>
      <c r="R22" s="33">
        <f>'Expense Summary'!K41</f>
        <v>-714916.23267408833</v>
      </c>
      <c r="S22" s="33">
        <f>'Expense Summary'!K42+'Expense Summary'!K45</f>
        <v>1614234.3998941956</v>
      </c>
    </row>
    <row r="23" spans="1:19" ht="12" customHeight="1">
      <c r="A23" s="30"/>
      <c r="B23" s="35" t="s">
        <v>140</v>
      </c>
      <c r="C23" s="30"/>
      <c r="D23" s="32" t="s">
        <v>44</v>
      </c>
      <c r="E23" s="32" t="str">
        <f t="shared" si="0"/>
        <v>403TPSG</v>
      </c>
      <c r="F23" s="32">
        <v>3</v>
      </c>
      <c r="G23" s="33">
        <f>'Expense Summary'!K35</f>
        <v>7071750.2705774084</v>
      </c>
      <c r="H23" s="33" t="str">
        <f t="shared" si="2"/>
        <v>SG</v>
      </c>
      <c r="I23" s="36" t="s">
        <v>37</v>
      </c>
      <c r="J23" s="185">
        <v>0.4262831716003761</v>
      </c>
      <c r="K23" s="38">
        <f t="shared" si="1"/>
        <v>3014568.1341075553</v>
      </c>
      <c r="L23" s="45"/>
      <c r="N23" s="105" t="s">
        <v>45</v>
      </c>
      <c r="O23" s="105" t="s">
        <v>50</v>
      </c>
      <c r="P23" s="105" t="s">
        <v>46</v>
      </c>
      <c r="Q23" s="105" t="s">
        <v>49</v>
      </c>
      <c r="R23" s="105" t="s">
        <v>47</v>
      </c>
      <c r="S23" s="105" t="s">
        <v>48</v>
      </c>
    </row>
    <row r="24" spans="1:19" ht="12" customHeight="1">
      <c r="A24" s="30"/>
      <c r="B24" s="35" t="s">
        <v>141</v>
      </c>
      <c r="C24" s="30"/>
      <c r="D24" s="32">
        <v>403360</v>
      </c>
      <c r="E24" s="32" t="str">
        <f>D24&amp;I24</f>
        <v>403360Situs</v>
      </c>
      <c r="F24" s="32">
        <v>3</v>
      </c>
      <c r="G24" s="33">
        <f>SUM(N24:S24)</f>
        <v>44109.318852629251</v>
      </c>
      <c r="H24" s="33" t="str">
        <f t="shared" si="2"/>
        <v>Situs</v>
      </c>
      <c r="I24" s="36" t="s">
        <v>434</v>
      </c>
      <c r="J24" s="37" t="s">
        <v>49</v>
      </c>
      <c r="K24" s="47">
        <f>Q24</f>
        <v>60905.434723161903</v>
      </c>
      <c r="L24" s="45"/>
      <c r="M24" s="106">
        <f>'Distr. Account Breakdown %'!F9</f>
        <v>1.0204548820376315E-2</v>
      </c>
      <c r="N24" s="107">
        <f>$N$22*M24</f>
        <v>3155.9806507383501</v>
      </c>
      <c r="O24" s="108">
        <f>$O$22*M24</f>
        <v>9360.4732809146572</v>
      </c>
      <c r="P24" s="108">
        <f>$P$22*M24</f>
        <v>-38489.705944634596</v>
      </c>
      <c r="Q24" s="108">
        <f>$Q$22*M24</f>
        <v>60905.434723161903</v>
      </c>
      <c r="R24" s="108">
        <f>$R$22*M24</f>
        <v>-7295.3975988022466</v>
      </c>
      <c r="S24" s="108">
        <f>$S$22*M24</f>
        <v>16472.533741251184</v>
      </c>
    </row>
    <row r="25" spans="1:19" ht="12" customHeight="1">
      <c r="A25" s="30"/>
      <c r="B25" s="35" t="s">
        <v>141</v>
      </c>
      <c r="C25" s="30"/>
      <c r="D25" s="32">
        <v>403361</v>
      </c>
      <c r="E25" s="32" t="str">
        <f t="shared" si="0"/>
        <v>403361Situs</v>
      </c>
      <c r="F25" s="32">
        <v>3</v>
      </c>
      <c r="G25" s="33">
        <f t="shared" ref="G25:G35" si="3">SUM(N25:S25)</f>
        <v>66200.31983143909</v>
      </c>
      <c r="H25" s="33" t="str">
        <f t="shared" si="2"/>
        <v>Situs</v>
      </c>
      <c r="I25" s="36" t="s">
        <v>434</v>
      </c>
      <c r="J25" s="37" t="s">
        <v>49</v>
      </c>
      <c r="K25" s="47">
        <f t="shared" ref="K25:K35" si="4">Q25</f>
        <v>91408.331913196598</v>
      </c>
      <c r="L25" s="45"/>
      <c r="M25" s="106">
        <f>'Distr. Account Breakdown %'!F16</f>
        <v>1.5315230731661572E-2</v>
      </c>
      <c r="N25" s="107">
        <f>$N$22*M25</f>
        <v>4736.5711803155282</v>
      </c>
      <c r="O25" s="108">
        <f t="shared" ref="O25:O35" si="5">$O$22*M25</f>
        <v>14048.421990838646</v>
      </c>
      <c r="P25" s="108">
        <f t="shared" ref="P25:P35" si="6">$P$22*M25</f>
        <v>-57766.270485062625</v>
      </c>
      <c r="Q25" s="108">
        <f t="shared" ref="Q25:Q35" si="7">$Q$22*M25</f>
        <v>91408.331913196598</v>
      </c>
      <c r="R25" s="108">
        <f t="shared" ref="R25:R35" si="8">$R$22*M25</f>
        <v>-10949.107057213912</v>
      </c>
      <c r="S25" s="108">
        <f t="shared" ref="S25:S35" si="9">$S$22*M25</f>
        <v>24722.372289364859</v>
      </c>
    </row>
    <row r="26" spans="1:19" ht="12" customHeight="1">
      <c r="A26" s="30"/>
      <c r="B26" s="35" t="s">
        <v>141</v>
      </c>
      <c r="C26" s="30"/>
      <c r="D26" s="32">
        <v>403362</v>
      </c>
      <c r="E26" s="32" t="str">
        <f t="shared" si="0"/>
        <v>403362Situs</v>
      </c>
      <c r="F26" s="32">
        <v>3</v>
      </c>
      <c r="G26" s="33">
        <f t="shared" si="3"/>
        <v>653942.51440744661</v>
      </c>
      <c r="H26" s="33" t="str">
        <f t="shared" si="2"/>
        <v>Situs</v>
      </c>
      <c r="I26" s="36" t="s">
        <v>434</v>
      </c>
      <c r="J26" s="37" t="s">
        <v>49</v>
      </c>
      <c r="K26" s="47">
        <f t="shared" si="4"/>
        <v>902953.25704330183</v>
      </c>
      <c r="M26" s="109">
        <f>'Distr. Account Breakdown %'!F23</f>
        <v>0.15128749406187345</v>
      </c>
      <c r="N26" s="107">
        <f>$N$22*M26</f>
        <v>46788.977382770587</v>
      </c>
      <c r="O26" s="108">
        <f t="shared" si="5"/>
        <v>138773.65583032987</v>
      </c>
      <c r="P26" s="108">
        <f t="shared" si="6"/>
        <v>-570628.96773200261</v>
      </c>
      <c r="Q26" s="108">
        <f t="shared" si="7"/>
        <v>902953.25704330183</v>
      </c>
      <c r="R26" s="108">
        <f t="shared" si="8"/>
        <v>-108157.88530541807</v>
      </c>
      <c r="S26" s="108">
        <f t="shared" si="9"/>
        <v>244213.47718846495</v>
      </c>
    </row>
    <row r="27" spans="1:19" ht="12" customHeight="1">
      <c r="A27" s="30"/>
      <c r="B27" s="35" t="s">
        <v>141</v>
      </c>
      <c r="C27" s="30"/>
      <c r="D27" s="32">
        <v>403364</v>
      </c>
      <c r="E27" s="32" t="str">
        <f t="shared" si="0"/>
        <v>403364Situs</v>
      </c>
      <c r="F27" s="32">
        <v>3</v>
      </c>
      <c r="G27" s="33">
        <f t="shared" si="3"/>
        <v>750564.97067187214</v>
      </c>
      <c r="H27" s="33" t="str">
        <f t="shared" si="2"/>
        <v>Situs</v>
      </c>
      <c r="I27" s="36" t="s">
        <v>434</v>
      </c>
      <c r="J27" s="37" t="s">
        <v>49</v>
      </c>
      <c r="K27" s="47">
        <f t="shared" si="4"/>
        <v>1036367.9833614745</v>
      </c>
      <c r="M27" s="109">
        <f>'Distr. Account Breakdown %'!F30</f>
        <v>0.17364078805376729</v>
      </c>
      <c r="N27" s="107">
        <f>$N$22*M27</f>
        <v>53702.224069171483</v>
      </c>
      <c r="O27" s="108">
        <f t="shared" si="5"/>
        <v>159277.98334491334</v>
      </c>
      <c r="P27" s="108">
        <f t="shared" si="6"/>
        <v>-654941.53537085617</v>
      </c>
      <c r="Q27" s="108">
        <f t="shared" si="7"/>
        <v>1036367.9833614745</v>
      </c>
      <c r="R27" s="108">
        <f t="shared" si="8"/>
        <v>-124138.61803395915</v>
      </c>
      <c r="S27" s="108">
        <f t="shared" si="9"/>
        <v>280296.93330112827</v>
      </c>
    </row>
    <row r="28" spans="1:19" ht="12" customHeight="1">
      <c r="A28" s="30"/>
      <c r="B28" s="35" t="s">
        <v>141</v>
      </c>
      <c r="C28" s="30"/>
      <c r="D28" s="32">
        <v>403365</v>
      </c>
      <c r="E28" s="32" t="str">
        <f t="shared" si="0"/>
        <v>403365Situs</v>
      </c>
      <c r="F28" s="32">
        <v>3</v>
      </c>
      <c r="G28" s="33">
        <f t="shared" si="3"/>
        <v>502179.94965625554</v>
      </c>
      <c r="H28" s="33" t="str">
        <f t="shared" si="2"/>
        <v>Situs</v>
      </c>
      <c r="I28" s="36" t="s">
        <v>434</v>
      </c>
      <c r="J28" s="37" t="s">
        <v>49</v>
      </c>
      <c r="K28" s="47">
        <f t="shared" si="4"/>
        <v>693401.95991819713</v>
      </c>
      <c r="M28" s="106">
        <f>'Distr. Account Breakdown %'!F37</f>
        <v>0.11617771360293676</v>
      </c>
      <c r="N28" s="107">
        <f t="shared" ref="N28:N35" si="10">$N$22*M28</f>
        <v>35930.507328825624</v>
      </c>
      <c r="O28" s="108">
        <f t="shared" si="5"/>
        <v>106568.00248204818</v>
      </c>
      <c r="P28" s="108">
        <f t="shared" si="6"/>
        <v>-438201.24854203098</v>
      </c>
      <c r="Q28" s="108">
        <f t="shared" si="7"/>
        <v>693401.95991819713</v>
      </c>
      <c r="R28" s="108">
        <f t="shared" si="8"/>
        <v>-83057.333329700734</v>
      </c>
      <c r="S28" s="108">
        <f t="shared" si="9"/>
        <v>187538.06179891634</v>
      </c>
    </row>
    <row r="29" spans="1:19" ht="12" customHeight="1">
      <c r="A29" s="30"/>
      <c r="B29" s="35" t="s">
        <v>141</v>
      </c>
      <c r="C29" s="30"/>
      <c r="D29" s="32">
        <v>403366</v>
      </c>
      <c r="E29" s="32" t="str">
        <f t="shared" si="0"/>
        <v>403366Situs</v>
      </c>
      <c r="F29" s="32">
        <v>3</v>
      </c>
      <c r="G29" s="33">
        <f t="shared" si="3"/>
        <v>237699.44613583179</v>
      </c>
      <c r="H29" s="33" t="str">
        <f t="shared" si="2"/>
        <v>Situs</v>
      </c>
      <c r="I29" s="36" t="s">
        <v>434</v>
      </c>
      <c r="J29" s="37" t="s">
        <v>49</v>
      </c>
      <c r="K29" s="47">
        <f t="shared" si="4"/>
        <v>328211.55431409919</v>
      </c>
      <c r="L29" s="50"/>
      <c r="M29" s="106">
        <f>'Distr. Account Breakdown %'!F44</f>
        <v>5.4991001125489408E-2</v>
      </c>
      <c r="N29" s="107">
        <f t="shared" si="10"/>
        <v>17007.173817448143</v>
      </c>
      <c r="O29" s="108">
        <f t="shared" si="5"/>
        <v>50442.386604889529</v>
      </c>
      <c r="P29" s="108">
        <f t="shared" si="6"/>
        <v>-207416.07494637906</v>
      </c>
      <c r="Q29" s="108">
        <f t="shared" si="7"/>
        <v>328211.55431409919</v>
      </c>
      <c r="R29" s="108">
        <f t="shared" si="8"/>
        <v>-39313.959355611441</v>
      </c>
      <c r="S29" s="108">
        <f t="shared" si="9"/>
        <v>88768.365701385424</v>
      </c>
    </row>
    <row r="30" spans="1:19" ht="12" customHeight="1">
      <c r="A30" s="30"/>
      <c r="B30" s="35" t="s">
        <v>141</v>
      </c>
      <c r="C30" s="30"/>
      <c r="D30" s="32">
        <v>403367</v>
      </c>
      <c r="E30" s="32" t="str">
        <f t="shared" si="0"/>
        <v>403367Situs</v>
      </c>
      <c r="F30" s="32">
        <v>3</v>
      </c>
      <c r="G30" s="33">
        <f t="shared" si="3"/>
        <v>559832.02075311239</v>
      </c>
      <c r="H30" s="33" t="str">
        <f t="shared" si="2"/>
        <v>Situs</v>
      </c>
      <c r="I30" s="36" t="s">
        <v>434</v>
      </c>
      <c r="J30" s="37" t="s">
        <v>49</v>
      </c>
      <c r="K30" s="47">
        <f t="shared" si="4"/>
        <v>773007.00810713344</v>
      </c>
      <c r="L30" s="50"/>
      <c r="M30" s="106">
        <f>'Distr. Account Breakdown %'!F51</f>
        <v>0.12951533452765016</v>
      </c>
      <c r="N30" s="107">
        <f t="shared" si="10"/>
        <v>40055.459279785675</v>
      </c>
      <c r="O30" s="108">
        <f t="shared" si="5"/>
        <v>118802.39387889819</v>
      </c>
      <c r="P30" s="108">
        <f t="shared" si="6"/>
        <v>-488508.33378701028</v>
      </c>
      <c r="Q30" s="108">
        <f t="shared" si="7"/>
        <v>773007.00810713344</v>
      </c>
      <c r="R30" s="108">
        <f t="shared" si="8"/>
        <v>-92592.615034031929</v>
      </c>
      <c r="S30" s="108">
        <f t="shared" si="9"/>
        <v>209068.10830833734</v>
      </c>
    </row>
    <row r="31" spans="1:19" ht="12" customHeight="1">
      <c r="A31" s="30"/>
      <c r="B31" s="35" t="s">
        <v>141</v>
      </c>
      <c r="C31" s="30"/>
      <c r="D31" s="32">
        <v>403368</v>
      </c>
      <c r="E31" s="32" t="str">
        <f t="shared" si="0"/>
        <v>403368Situs</v>
      </c>
      <c r="F31" s="32">
        <v>3</v>
      </c>
      <c r="G31" s="33">
        <f t="shared" si="3"/>
        <v>859758.00180917513</v>
      </c>
      <c r="H31" s="33" t="str">
        <f t="shared" si="2"/>
        <v>Situs</v>
      </c>
      <c r="I31" s="36" t="s">
        <v>434</v>
      </c>
      <c r="J31" s="37" t="s">
        <v>49</v>
      </c>
      <c r="K31" s="47">
        <f t="shared" si="4"/>
        <v>1187139.9563401677</v>
      </c>
      <c r="L31" s="50"/>
      <c r="M31" s="106">
        <f>'Distr. Account Breakdown %'!F58</f>
        <v>0.19890224404696175</v>
      </c>
      <c r="N31" s="107">
        <f t="shared" si="10"/>
        <v>61514.883671015603</v>
      </c>
      <c r="O31" s="108">
        <f t="shared" si="5"/>
        <v>182449.92245006413</v>
      </c>
      <c r="P31" s="108">
        <f t="shared" si="6"/>
        <v>-750223.16222435248</v>
      </c>
      <c r="Q31" s="108">
        <f t="shared" si="7"/>
        <v>1187139.9563401677</v>
      </c>
      <c r="R31" s="108">
        <f t="shared" si="8"/>
        <v>-142198.44298447602</v>
      </c>
      <c r="S31" s="108">
        <f t="shared" si="9"/>
        <v>321074.84455675614</v>
      </c>
    </row>
    <row r="32" spans="1:19" ht="12" customHeight="1">
      <c r="A32" s="30"/>
      <c r="B32" s="35" t="s">
        <v>141</v>
      </c>
      <c r="C32" s="30"/>
      <c r="D32" s="32">
        <v>403369</v>
      </c>
      <c r="E32" s="32" t="str">
        <f t="shared" si="0"/>
        <v>403369Situs</v>
      </c>
      <c r="F32" s="32">
        <v>3</v>
      </c>
      <c r="G32" s="33">
        <f t="shared" si="3"/>
        <v>465535.67625946866</v>
      </c>
      <c r="H32" s="33" t="str">
        <f t="shared" si="2"/>
        <v>Situs</v>
      </c>
      <c r="I32" s="36" t="s">
        <v>434</v>
      </c>
      <c r="J32" s="37" t="s">
        <v>49</v>
      </c>
      <c r="K32" s="47">
        <f t="shared" si="4"/>
        <v>642804.13933515118</v>
      </c>
      <c r="L32" s="50"/>
      <c r="M32" s="106">
        <f>'Distr. Account Breakdown %'!F65</f>
        <v>0.10770017900046264</v>
      </c>
      <c r="N32" s="107">
        <f t="shared" si="10"/>
        <v>33308.643722474968</v>
      </c>
      <c r="O32" s="108">
        <f t="shared" si="5"/>
        <v>98791.69237453652</v>
      </c>
      <c r="P32" s="108">
        <f t="shared" si="6"/>
        <v>-406225.52676066756</v>
      </c>
      <c r="Q32" s="108">
        <f t="shared" si="7"/>
        <v>642804.13933515118</v>
      </c>
      <c r="R32" s="108">
        <f t="shared" si="8"/>
        <v>-76996.60622933571</v>
      </c>
      <c r="S32" s="108">
        <f t="shared" si="9"/>
        <v>173853.33381730926</v>
      </c>
    </row>
    <row r="33" spans="1:19" ht="12" customHeight="1">
      <c r="A33" s="30"/>
      <c r="B33" s="35" t="s">
        <v>141</v>
      </c>
      <c r="C33" s="30"/>
      <c r="D33" s="32">
        <v>403370</v>
      </c>
      <c r="E33" s="32" t="str">
        <f t="shared" si="0"/>
        <v>403370Situs</v>
      </c>
      <c r="F33" s="32">
        <v>3</v>
      </c>
      <c r="G33" s="33">
        <f t="shared" si="3"/>
        <v>130845.58665985195</v>
      </c>
      <c r="H33" s="33" t="str">
        <f t="shared" si="2"/>
        <v>Situs</v>
      </c>
      <c r="I33" s="36" t="s">
        <v>434</v>
      </c>
      <c r="J33" s="37" t="s">
        <v>49</v>
      </c>
      <c r="K33" s="47">
        <f t="shared" si="4"/>
        <v>180669.47176742478</v>
      </c>
      <c r="L33" s="50"/>
      <c r="M33" s="106">
        <f>'Distr. Account Breakdown %'!F72</f>
        <v>3.0270704960606073E-2</v>
      </c>
      <c r="N33" s="107">
        <f t="shared" si="10"/>
        <v>9361.8797676896356</v>
      </c>
      <c r="O33" s="108">
        <f t="shared" si="5"/>
        <v>27766.844959614278</v>
      </c>
      <c r="P33" s="108">
        <f t="shared" si="6"/>
        <v>-114175.6047405096</v>
      </c>
      <c r="Q33" s="108">
        <f t="shared" si="7"/>
        <v>180669.47176742478</v>
      </c>
      <c r="R33" s="108">
        <f t="shared" si="8"/>
        <v>-21641.018350825332</v>
      </c>
      <c r="S33" s="108">
        <f t="shared" si="9"/>
        <v>48864.013256458195</v>
      </c>
    </row>
    <row r="34" spans="1:19" ht="12" customHeight="1">
      <c r="A34" s="30"/>
      <c r="B34" s="35" t="s">
        <v>141</v>
      </c>
      <c r="C34" s="30"/>
      <c r="D34" s="32">
        <v>403371</v>
      </c>
      <c r="E34" s="32" t="str">
        <f t="shared" si="0"/>
        <v>403371Situs</v>
      </c>
      <c r="F34" s="32">
        <v>3</v>
      </c>
      <c r="G34" s="33">
        <f t="shared" si="3"/>
        <v>6536.1495801745441</v>
      </c>
      <c r="H34" s="33" t="str">
        <f t="shared" si="2"/>
        <v>Situs</v>
      </c>
      <c r="I34" s="36" t="s">
        <v>434</v>
      </c>
      <c r="J34" s="37" t="s">
        <v>49</v>
      </c>
      <c r="K34" s="47">
        <f t="shared" si="4"/>
        <v>9025.0097247288104</v>
      </c>
      <c r="L34" s="50"/>
      <c r="M34" s="106">
        <f>'Distr. Account Breakdown %'!F79</f>
        <v>1.5121171494625692E-3</v>
      </c>
      <c r="N34" s="107">
        <f t="shared" si="10"/>
        <v>467.65541028373588</v>
      </c>
      <c r="O34" s="108">
        <f t="shared" si="5"/>
        <v>1387.0414483092502</v>
      </c>
      <c r="P34" s="108">
        <f t="shared" si="6"/>
        <v>-5703.4314266240226</v>
      </c>
      <c r="Q34" s="108">
        <f t="shared" si="7"/>
        <v>9025.0097247288104</v>
      </c>
      <c r="R34" s="108">
        <f t="shared" si="8"/>
        <v>-1081.0370958556614</v>
      </c>
      <c r="S34" s="108">
        <f t="shared" si="9"/>
        <v>2440.9115193324319</v>
      </c>
    </row>
    <row r="35" spans="1:19" ht="12" customHeight="1">
      <c r="A35" s="30"/>
      <c r="B35" s="35" t="s">
        <v>141</v>
      </c>
      <c r="C35" s="30"/>
      <c r="D35" s="32">
        <v>403373</v>
      </c>
      <c r="E35" s="32" t="str">
        <f t="shared" si="0"/>
        <v>403373Situs</v>
      </c>
      <c r="F35" s="32">
        <v>3</v>
      </c>
      <c r="G35" s="33">
        <f t="shared" si="3"/>
        <v>45311.389182392952</v>
      </c>
      <c r="H35" s="33" t="str">
        <f t="shared" si="2"/>
        <v>Situs</v>
      </c>
      <c r="I35" s="36" t="s">
        <v>434</v>
      </c>
      <c r="J35" s="37" t="s">
        <v>49</v>
      </c>
      <c r="K35" s="47">
        <f t="shared" si="4"/>
        <v>62565.23401062491</v>
      </c>
      <c r="L35" s="50"/>
      <c r="M35" s="106">
        <f>'Distr. Account Breakdown %'!F86</f>
        <v>1.0482643918751844E-2</v>
      </c>
      <c r="N35" s="107">
        <f t="shared" si="10"/>
        <v>3241.9876624139511</v>
      </c>
      <c r="O35" s="108">
        <f t="shared" si="5"/>
        <v>9615.5655719819151</v>
      </c>
      <c r="P35" s="108">
        <f t="shared" si="6"/>
        <v>-39538.630179260741</v>
      </c>
      <c r="Q35" s="108">
        <f t="shared" si="7"/>
        <v>62565.23401062491</v>
      </c>
      <c r="R35" s="108">
        <f t="shared" si="8"/>
        <v>-7494.2122988580104</v>
      </c>
      <c r="S35" s="108">
        <f t="shared" si="9"/>
        <v>16921.444415490922</v>
      </c>
    </row>
    <row r="36" spans="1:19" ht="12" customHeight="1">
      <c r="A36" s="30"/>
      <c r="B36" s="35" t="s">
        <v>142</v>
      </c>
      <c r="C36" s="30"/>
      <c r="D36" s="32" t="s">
        <v>52</v>
      </c>
      <c r="E36" s="32" t="str">
        <f t="shared" si="0"/>
        <v>403GPCA</v>
      </c>
      <c r="F36" s="32">
        <v>3</v>
      </c>
      <c r="G36" s="33">
        <f>'Expense Summary'!K49</f>
        <v>99064.898774014786</v>
      </c>
      <c r="H36" s="33" t="str">
        <f t="shared" si="2"/>
        <v>CA</v>
      </c>
      <c r="I36" s="36" t="s">
        <v>45</v>
      </c>
      <c r="J36" s="37">
        <v>0</v>
      </c>
      <c r="K36" s="38">
        <f t="shared" ref="K36:K50" si="11">J36*G36</f>
        <v>0</v>
      </c>
      <c r="L36" s="32"/>
      <c r="M36" s="32"/>
      <c r="N36" s="110">
        <f>SUM(N24:N35)</f>
        <v>309271.94394293329</v>
      </c>
      <c r="O36" s="110">
        <f t="shared" ref="O36:S36" si="12">SUM(O24:O35)</f>
        <v>917284.38421733852</v>
      </c>
      <c r="P36" s="110">
        <f t="shared" si="12"/>
        <v>-3771818.4921393907</v>
      </c>
      <c r="Q36" s="110">
        <f t="shared" si="12"/>
        <v>5968459.3405586611</v>
      </c>
      <c r="R36" s="110">
        <f t="shared" si="12"/>
        <v>-714916.23267408821</v>
      </c>
      <c r="S36" s="110">
        <f t="shared" si="12"/>
        <v>1614234.3998941949</v>
      </c>
    </row>
    <row r="37" spans="1:19" ht="12" customHeight="1">
      <c r="A37" s="30"/>
      <c r="B37" s="35" t="s">
        <v>142</v>
      </c>
      <c r="C37" s="30"/>
      <c r="D37" s="32" t="s">
        <v>52</v>
      </c>
      <c r="E37" s="32" t="str">
        <f t="shared" si="0"/>
        <v>403GPOR</v>
      </c>
      <c r="F37" s="32">
        <v>3</v>
      </c>
      <c r="G37" s="33">
        <f>'Expense Summary'!K50</f>
        <v>-3635.351457756944</v>
      </c>
      <c r="H37" s="33" t="str">
        <f t="shared" si="2"/>
        <v>OR</v>
      </c>
      <c r="I37" s="36" t="s">
        <v>46</v>
      </c>
      <c r="J37" s="37">
        <v>0</v>
      </c>
      <c r="K37" s="38">
        <f t="shared" si="11"/>
        <v>0</v>
      </c>
      <c r="L37" s="45"/>
      <c r="N37" s="48"/>
      <c r="O37" s="48"/>
    </row>
    <row r="38" spans="1:19" ht="12" customHeight="1">
      <c r="A38" s="30"/>
      <c r="B38" s="35" t="s">
        <v>142</v>
      </c>
      <c r="C38" s="30"/>
      <c r="D38" s="32" t="s">
        <v>52</v>
      </c>
      <c r="E38" s="32" t="str">
        <f t="shared" si="0"/>
        <v>403GPWA</v>
      </c>
      <c r="F38" s="32">
        <v>3</v>
      </c>
      <c r="G38" s="33">
        <f>'Expense Summary'!K51</f>
        <v>-276170.22165730619</v>
      </c>
      <c r="H38" s="33" t="str">
        <f t="shared" si="2"/>
        <v>WA</v>
      </c>
      <c r="I38" s="36" t="s">
        <v>47</v>
      </c>
      <c r="J38" s="46">
        <v>0</v>
      </c>
      <c r="K38" s="38">
        <f t="shared" si="11"/>
        <v>0</v>
      </c>
      <c r="L38" s="45"/>
    </row>
    <row r="39" spans="1:19" ht="12" customHeight="1">
      <c r="A39" s="30"/>
      <c r="B39" s="35" t="s">
        <v>142</v>
      </c>
      <c r="C39" s="30"/>
      <c r="D39" s="32" t="s">
        <v>52</v>
      </c>
      <c r="E39" s="32" t="str">
        <f t="shared" si="0"/>
        <v>403GPWYP</v>
      </c>
      <c r="F39" s="32">
        <v>3</v>
      </c>
      <c r="G39" s="33">
        <f>'Expense Summary'!K52</f>
        <v>-250841.30638127029</v>
      </c>
      <c r="H39" s="33" t="str">
        <f t="shared" si="2"/>
        <v>WYP</v>
      </c>
      <c r="I39" s="36" t="s">
        <v>48</v>
      </c>
      <c r="J39" s="37">
        <v>0</v>
      </c>
      <c r="K39" s="38">
        <f t="shared" si="11"/>
        <v>0</v>
      </c>
      <c r="L39" s="45"/>
    </row>
    <row r="40" spans="1:19" ht="12" customHeight="1">
      <c r="A40" s="30"/>
      <c r="B40" s="35" t="s">
        <v>142</v>
      </c>
      <c r="C40" s="30"/>
      <c r="D40" s="32" t="s">
        <v>52</v>
      </c>
      <c r="E40" s="32" t="str">
        <f t="shared" si="0"/>
        <v>403GPUT</v>
      </c>
      <c r="F40" s="32">
        <v>3</v>
      </c>
      <c r="G40" s="33">
        <f>'Expense Summary'!K53</f>
        <v>45001.217520107515</v>
      </c>
      <c r="H40" s="33" t="str">
        <f t="shared" si="2"/>
        <v>UT</v>
      </c>
      <c r="I40" s="36" t="s">
        <v>49</v>
      </c>
      <c r="J40" s="37">
        <v>1</v>
      </c>
      <c r="K40" s="38">
        <f t="shared" si="11"/>
        <v>45001.217520107515</v>
      </c>
      <c r="L40" s="45"/>
    </row>
    <row r="41" spans="1:19" ht="12" customHeight="1">
      <c r="B41" s="35" t="s">
        <v>142</v>
      </c>
      <c r="C41" s="30"/>
      <c r="D41" s="32" t="s">
        <v>52</v>
      </c>
      <c r="E41" s="32" t="str">
        <f t="shared" si="0"/>
        <v>403GPID</v>
      </c>
      <c r="F41" s="32">
        <v>3</v>
      </c>
      <c r="G41" s="33">
        <f>'Expense Summary'!K54</f>
        <v>34130.343857535045</v>
      </c>
      <c r="H41" s="33" t="str">
        <f t="shared" si="2"/>
        <v>ID</v>
      </c>
      <c r="I41" s="36" t="s">
        <v>50</v>
      </c>
      <c r="J41" s="37">
        <v>0</v>
      </c>
      <c r="K41" s="38">
        <f t="shared" si="11"/>
        <v>0</v>
      </c>
    </row>
    <row r="42" spans="1:19" ht="12" customHeight="1">
      <c r="B42" s="35" t="s">
        <v>142</v>
      </c>
      <c r="C42" s="30"/>
      <c r="D42" s="32" t="s">
        <v>52</v>
      </c>
      <c r="E42" s="32" t="str">
        <f t="shared" si="0"/>
        <v>403GPWYU</v>
      </c>
      <c r="F42" s="32">
        <v>3</v>
      </c>
      <c r="G42" s="33">
        <f>'Expense Summary'!K55</f>
        <v>-119711.64233561745</v>
      </c>
      <c r="H42" s="33" t="str">
        <f t="shared" si="2"/>
        <v>WYU</v>
      </c>
      <c r="I42" s="36" t="s">
        <v>51</v>
      </c>
      <c r="J42" s="37">
        <v>0</v>
      </c>
      <c r="K42" s="38">
        <f t="shared" si="11"/>
        <v>0</v>
      </c>
    </row>
    <row r="43" spans="1:19" ht="12" customHeight="1">
      <c r="B43" s="35" t="s">
        <v>142</v>
      </c>
      <c r="C43" s="30"/>
      <c r="D43" s="32" t="s">
        <v>52</v>
      </c>
      <c r="E43" s="32" t="str">
        <f t="shared" si="0"/>
        <v>403GPDGP</v>
      </c>
      <c r="F43" s="32">
        <v>3</v>
      </c>
      <c r="G43" s="33">
        <f>'Expense Summary'!K56</f>
        <v>-42738.621552004588</v>
      </c>
      <c r="H43" s="33" t="s">
        <v>37</v>
      </c>
      <c r="I43" s="36" t="s">
        <v>35</v>
      </c>
      <c r="J43" s="185">
        <v>0.4262831716003761</v>
      </c>
      <c r="K43" s="38">
        <f t="shared" si="11"/>
        <v>-18218.755145016705</v>
      </c>
    </row>
    <row r="44" spans="1:19" ht="12" customHeight="1">
      <c r="B44" s="35" t="s">
        <v>142</v>
      </c>
      <c r="C44" s="30"/>
      <c r="D44" s="32" t="s">
        <v>52</v>
      </c>
      <c r="E44" s="32" t="str">
        <f t="shared" si="0"/>
        <v>403GPDGU</v>
      </c>
      <c r="F44" s="32">
        <v>3</v>
      </c>
      <c r="G44" s="33">
        <f>'Expense Summary'!K57</f>
        <v>-67284.927016644026</v>
      </c>
      <c r="H44" s="33" t="s">
        <v>37</v>
      </c>
      <c r="I44" s="36" t="s">
        <v>36</v>
      </c>
      <c r="J44" s="185">
        <v>0.4262831716003761</v>
      </c>
      <c r="K44" s="38">
        <f t="shared" si="11"/>
        <v>-28682.432089554848</v>
      </c>
    </row>
    <row r="45" spans="1:19" ht="12" customHeight="1">
      <c r="B45" s="35" t="s">
        <v>142</v>
      </c>
      <c r="C45" s="30"/>
      <c r="D45" s="32" t="s">
        <v>52</v>
      </c>
      <c r="E45" s="32" t="str">
        <f t="shared" si="0"/>
        <v>403GPSG</v>
      </c>
      <c r="F45" s="32">
        <v>3</v>
      </c>
      <c r="G45" s="33">
        <f>'Expense Summary'!K58</f>
        <v>730200.41794547252</v>
      </c>
      <c r="H45" s="33" t="str">
        <f t="shared" si="2"/>
        <v>SG</v>
      </c>
      <c r="I45" s="36" t="s">
        <v>37</v>
      </c>
      <c r="J45" s="185">
        <v>0.4262831716003761</v>
      </c>
      <c r="K45" s="38">
        <f t="shared" si="11"/>
        <v>311272.15006571618</v>
      </c>
      <c r="L45" s="50"/>
    </row>
    <row r="46" spans="1:19" ht="12" customHeight="1">
      <c r="B46" s="35" t="s">
        <v>142</v>
      </c>
      <c r="C46" s="30"/>
      <c r="D46" s="32" t="s">
        <v>52</v>
      </c>
      <c r="E46" s="32" t="str">
        <f t="shared" si="0"/>
        <v>403GPSO</v>
      </c>
      <c r="F46" s="32">
        <v>3</v>
      </c>
      <c r="G46" s="33">
        <f>'Expense Summary'!K59</f>
        <v>-299956.34601094387</v>
      </c>
      <c r="H46" s="33" t="str">
        <f t="shared" si="2"/>
        <v>SO</v>
      </c>
      <c r="I46" s="36" t="s">
        <v>53</v>
      </c>
      <c r="J46" s="185">
        <v>0.4247028503779125</v>
      </c>
      <c r="K46" s="38">
        <f t="shared" si="11"/>
        <v>-127392.31513979124</v>
      </c>
      <c r="L46" s="50"/>
    </row>
    <row r="47" spans="1:19" ht="12" customHeight="1">
      <c r="A47" s="30"/>
      <c r="B47" s="35" t="s">
        <v>142</v>
      </c>
      <c r="C47" s="30"/>
      <c r="D47" s="32" t="s">
        <v>52</v>
      </c>
      <c r="E47" s="32" t="str">
        <f t="shared" si="0"/>
        <v>403GPSSGCH</v>
      </c>
      <c r="F47" s="32">
        <v>3</v>
      </c>
      <c r="G47" s="33">
        <f>'Expense Summary'!K60</f>
        <v>-4092.2214364512765</v>
      </c>
      <c r="H47" s="33" t="s">
        <v>37</v>
      </c>
      <c r="I47" s="36" t="s">
        <v>38</v>
      </c>
      <c r="J47" s="185">
        <v>0.4262831716003761</v>
      </c>
      <c r="K47" s="38">
        <f t="shared" si="11"/>
        <v>-1744.4451328214971</v>
      </c>
      <c r="L47" s="50"/>
    </row>
    <row r="48" spans="1:19" ht="12" customHeight="1">
      <c r="A48" s="30"/>
      <c r="B48" s="35" t="s">
        <v>142</v>
      </c>
      <c r="C48" s="30"/>
      <c r="D48" s="32" t="s">
        <v>52</v>
      </c>
      <c r="E48" s="32" t="str">
        <f t="shared" si="0"/>
        <v>403GPSSGCT</v>
      </c>
      <c r="F48" s="32">
        <v>3</v>
      </c>
      <c r="G48" s="33">
        <f>'Expense Summary'!K61</f>
        <v>664.22612610395481</v>
      </c>
      <c r="H48" s="33" t="s">
        <v>37</v>
      </c>
      <c r="I48" s="36" t="s">
        <v>43</v>
      </c>
      <c r="J48" s="185">
        <v>0.4262831716003761</v>
      </c>
      <c r="K48" s="38">
        <f t="shared" si="11"/>
        <v>283.14841969542522</v>
      </c>
      <c r="L48" s="50"/>
    </row>
    <row r="49" spans="1:12" ht="12" customHeight="1">
      <c r="A49" s="30"/>
      <c r="B49" s="35" t="s">
        <v>142</v>
      </c>
      <c r="C49" s="30"/>
      <c r="D49" s="32" t="s">
        <v>52</v>
      </c>
      <c r="E49" s="32" t="str">
        <f t="shared" si="0"/>
        <v>403GPCN</v>
      </c>
      <c r="F49" s="32">
        <v>3</v>
      </c>
      <c r="G49" s="33">
        <f>'Expense Summary'!K62</f>
        <v>-236942.9965962267</v>
      </c>
      <c r="H49" s="33" t="str">
        <f t="shared" si="2"/>
        <v>CN</v>
      </c>
      <c r="I49" s="36" t="s">
        <v>54</v>
      </c>
      <c r="J49" s="46">
        <v>0.461289372337361</v>
      </c>
      <c r="K49" s="38">
        <f t="shared" si="11"/>
        <v>-109299.28617960688</v>
      </c>
      <c r="L49" s="50"/>
    </row>
    <row r="50" spans="1:12" ht="12" customHeight="1">
      <c r="A50" s="30"/>
      <c r="B50" s="35" t="s">
        <v>142</v>
      </c>
      <c r="C50" s="30"/>
      <c r="D50" s="32" t="s">
        <v>52</v>
      </c>
      <c r="E50" s="32" t="str">
        <f t="shared" si="0"/>
        <v>403GPSE</v>
      </c>
      <c r="F50" s="32">
        <v>3</v>
      </c>
      <c r="G50" s="33">
        <f>'Expense Summary'!K63</f>
        <v>29303.619007881403</v>
      </c>
      <c r="H50" s="33" t="str">
        <f t="shared" si="2"/>
        <v>SE</v>
      </c>
      <c r="I50" s="36" t="s">
        <v>55</v>
      </c>
      <c r="J50" s="46">
        <v>0.41971722672390366</v>
      </c>
      <c r="K50" s="38">
        <f t="shared" si="11"/>
        <v>12299.233702961852</v>
      </c>
      <c r="L50" s="50"/>
    </row>
    <row r="51" spans="1:12" ht="12" customHeight="1">
      <c r="A51" s="30"/>
      <c r="B51" s="44" t="s">
        <v>27</v>
      </c>
      <c r="C51" s="44"/>
      <c r="D51" s="45"/>
      <c r="E51" s="45"/>
      <c r="F51" s="45"/>
      <c r="G51" s="52">
        <f>SUM(G9:G50)</f>
        <v>146095735.99711952</v>
      </c>
      <c r="H51" s="47"/>
      <c r="I51" s="45"/>
      <c r="J51" s="46"/>
      <c r="K51" s="52">
        <f>SUM(K9:K50)</f>
        <v>66642260.594668604</v>
      </c>
      <c r="L51" s="50" t="s">
        <v>143</v>
      </c>
    </row>
    <row r="52" spans="1:12" ht="12" customHeight="1">
      <c r="A52" s="30"/>
      <c r="B52" s="44"/>
      <c r="C52" s="44"/>
      <c r="D52" s="45"/>
      <c r="E52" s="45"/>
      <c r="F52" s="45"/>
      <c r="G52" s="47"/>
      <c r="H52" s="47"/>
      <c r="I52" s="45"/>
      <c r="J52" s="46"/>
      <c r="K52" s="47"/>
      <c r="L52" s="50"/>
    </row>
    <row r="53" spans="1:12" ht="12" customHeight="1">
      <c r="A53" s="30"/>
      <c r="B53" s="44"/>
      <c r="C53" s="44"/>
      <c r="D53" s="45"/>
      <c r="E53" s="45"/>
      <c r="F53" s="45"/>
      <c r="G53" s="47"/>
      <c r="H53" s="47"/>
      <c r="I53" s="45"/>
      <c r="J53" s="46"/>
      <c r="K53" s="47"/>
      <c r="L53" s="50"/>
    </row>
    <row r="54" spans="1:12" ht="12" customHeight="1">
      <c r="A54" s="30"/>
      <c r="B54" s="53"/>
      <c r="C54" s="44"/>
      <c r="D54" s="45"/>
      <c r="E54" s="45"/>
      <c r="F54" s="45"/>
      <c r="G54" s="47"/>
      <c r="H54" s="47"/>
      <c r="I54" s="45"/>
      <c r="J54" s="46"/>
      <c r="K54" s="47"/>
      <c r="L54" s="50"/>
    </row>
    <row r="55" spans="1:12" ht="12" customHeight="1">
      <c r="A55" s="30"/>
      <c r="B55" s="54"/>
      <c r="C55" s="43"/>
      <c r="D55" s="32"/>
      <c r="E55" s="32"/>
      <c r="F55" s="32"/>
      <c r="G55" s="32"/>
      <c r="H55" s="32"/>
      <c r="I55" s="32"/>
      <c r="J55" s="32"/>
      <c r="K55" s="32"/>
      <c r="L55" s="34"/>
    </row>
    <row r="56" spans="1:12" ht="12" customHeight="1">
      <c r="A56" s="30"/>
      <c r="B56" s="43"/>
      <c r="C56" s="43"/>
      <c r="D56" s="32"/>
      <c r="E56" s="32"/>
      <c r="F56" s="32"/>
      <c r="G56" s="32"/>
      <c r="H56" s="32"/>
      <c r="I56" s="32"/>
      <c r="J56" s="32"/>
      <c r="K56" s="32"/>
      <c r="L56" s="32"/>
    </row>
    <row r="57" spans="1:12" ht="12" customHeight="1">
      <c r="A57" s="30"/>
      <c r="B57" s="55"/>
      <c r="C57" s="43"/>
      <c r="D57" s="32"/>
      <c r="E57" s="32"/>
      <c r="F57" s="32"/>
      <c r="G57" s="32"/>
      <c r="H57" s="32"/>
      <c r="I57" s="32"/>
      <c r="J57" s="32"/>
      <c r="K57" s="32"/>
      <c r="L57" s="34"/>
    </row>
    <row r="58" spans="1:12" ht="12" customHeight="1">
      <c r="A58" s="30"/>
      <c r="B58" s="55"/>
      <c r="C58" s="43"/>
      <c r="D58" s="32"/>
      <c r="E58" s="32"/>
      <c r="F58" s="32"/>
      <c r="G58" s="32"/>
      <c r="H58" s="32"/>
      <c r="I58" s="32"/>
      <c r="J58" s="32"/>
      <c r="K58" s="32"/>
      <c r="L58" s="34"/>
    </row>
    <row r="59" spans="1:12" ht="12" customHeight="1" thickBot="1">
      <c r="A59" s="30"/>
      <c r="B59" s="56" t="s">
        <v>144</v>
      </c>
      <c r="C59" s="30"/>
      <c r="D59" s="32"/>
      <c r="E59" s="32"/>
      <c r="F59" s="32"/>
      <c r="G59" s="32"/>
      <c r="H59" s="32"/>
      <c r="I59" s="32"/>
      <c r="J59" s="32"/>
      <c r="K59" s="32"/>
      <c r="L59" s="34"/>
    </row>
    <row r="60" spans="1:12" ht="12" customHeight="1">
      <c r="A60" s="57"/>
      <c r="B60" s="58"/>
      <c r="C60" s="59"/>
      <c r="D60" s="60"/>
      <c r="E60" s="60"/>
      <c r="F60" s="60"/>
      <c r="G60" s="60"/>
      <c r="H60" s="60"/>
      <c r="I60" s="60"/>
      <c r="J60" s="60"/>
      <c r="K60" s="60"/>
      <c r="L60" s="61"/>
    </row>
    <row r="61" spans="1:12" ht="12" customHeight="1">
      <c r="A61" s="62"/>
      <c r="B61" s="55"/>
      <c r="C61" s="30"/>
      <c r="D61" s="32"/>
      <c r="E61" s="32"/>
      <c r="F61" s="32"/>
      <c r="G61" s="63"/>
      <c r="H61" s="63"/>
      <c r="I61" s="32"/>
      <c r="J61" s="32"/>
      <c r="K61" s="32"/>
      <c r="L61" s="64"/>
    </row>
    <row r="62" spans="1:12" ht="12" customHeight="1">
      <c r="A62" s="62"/>
      <c r="B62" s="55"/>
      <c r="C62" s="30"/>
      <c r="D62" s="32"/>
      <c r="E62" s="32"/>
      <c r="F62" s="32"/>
      <c r="G62" s="32"/>
      <c r="H62" s="32"/>
      <c r="I62" s="32"/>
      <c r="J62" s="32"/>
      <c r="K62" s="32"/>
      <c r="L62" s="64"/>
    </row>
    <row r="63" spans="1:12" ht="12" customHeight="1">
      <c r="A63" s="62"/>
      <c r="B63" s="55"/>
      <c r="C63" s="30"/>
      <c r="D63" s="32"/>
      <c r="E63" s="32"/>
      <c r="F63" s="32"/>
      <c r="G63" s="32"/>
      <c r="H63" s="32"/>
      <c r="I63" s="32"/>
      <c r="J63" s="32"/>
      <c r="K63" s="32"/>
      <c r="L63" s="64"/>
    </row>
    <row r="64" spans="1:12" ht="12" customHeight="1">
      <c r="A64" s="62"/>
      <c r="B64" s="30"/>
      <c r="C64" s="30"/>
      <c r="D64" s="32"/>
      <c r="E64" s="32"/>
      <c r="F64" s="32"/>
      <c r="G64" s="32"/>
      <c r="H64" s="32"/>
      <c r="I64" s="32"/>
      <c r="J64" s="32"/>
      <c r="K64" s="32"/>
      <c r="L64" s="65"/>
    </row>
    <row r="65" spans="1:12" ht="12" customHeight="1">
      <c r="A65" s="62"/>
      <c r="B65" s="30"/>
      <c r="C65" s="30"/>
      <c r="D65" s="32"/>
      <c r="E65" s="32"/>
      <c r="F65" s="32"/>
      <c r="G65" s="32"/>
      <c r="H65" s="32"/>
      <c r="I65" s="32"/>
      <c r="J65" s="32"/>
      <c r="K65" s="32"/>
      <c r="L65" s="65"/>
    </row>
    <row r="66" spans="1:12" ht="12" customHeight="1">
      <c r="A66" s="62"/>
      <c r="B66" s="30"/>
      <c r="C66" s="30"/>
      <c r="D66" s="32"/>
      <c r="E66" s="32"/>
      <c r="F66" s="32"/>
      <c r="G66" s="32"/>
      <c r="H66" s="32"/>
      <c r="I66" s="32"/>
      <c r="J66" s="32"/>
      <c r="K66" s="32"/>
      <c r="L66" s="65"/>
    </row>
    <row r="67" spans="1:12" ht="12" customHeight="1">
      <c r="A67" s="62"/>
      <c r="B67" s="30"/>
      <c r="C67" s="30"/>
      <c r="D67" s="32"/>
      <c r="E67" s="32"/>
      <c r="F67" s="32"/>
      <c r="G67" s="32"/>
      <c r="H67" s="32"/>
      <c r="I67" s="32"/>
      <c r="J67" s="32"/>
      <c r="K67" s="32"/>
      <c r="L67" s="65"/>
    </row>
    <row r="68" spans="1:12" ht="12" customHeight="1" thickBot="1">
      <c r="A68" s="66"/>
      <c r="B68" s="67"/>
      <c r="C68" s="67"/>
      <c r="D68" s="68"/>
      <c r="E68" s="68"/>
      <c r="F68" s="68"/>
      <c r="G68" s="68"/>
      <c r="H68" s="68"/>
      <c r="I68" s="68"/>
      <c r="J68" s="68"/>
      <c r="K68" s="68"/>
      <c r="L68" s="69"/>
    </row>
    <row r="69" spans="1:12" ht="12" customHeight="1">
      <c r="A69" s="30"/>
      <c r="B69" s="30"/>
      <c r="C69" s="30"/>
      <c r="D69" s="32"/>
      <c r="E69" s="32"/>
      <c r="F69" s="32"/>
      <c r="G69" s="32"/>
      <c r="H69" s="32"/>
      <c r="I69" s="32"/>
      <c r="J69" s="32"/>
      <c r="K69" s="32"/>
      <c r="L69" s="32"/>
    </row>
    <row r="70" spans="1:12" ht="12" customHeight="1">
      <c r="A70" s="30"/>
      <c r="B70" s="30"/>
      <c r="C70" s="30"/>
      <c r="D70" s="32"/>
      <c r="E70" s="32"/>
      <c r="F70" s="32"/>
      <c r="G70" s="32"/>
      <c r="H70" s="32"/>
      <c r="I70" s="32"/>
      <c r="J70" s="32"/>
      <c r="K70" s="32"/>
      <c r="L70" s="32"/>
    </row>
    <row r="71" spans="1:12" ht="12" customHeight="1"/>
    <row r="73" spans="1:12">
      <c r="D73" s="28" t="s">
        <v>145</v>
      </c>
      <c r="E73" s="28"/>
      <c r="I73" s="70" t="s">
        <v>146</v>
      </c>
    </row>
    <row r="74" spans="1:12">
      <c r="D74" s="71">
        <v>103</v>
      </c>
      <c r="E74" s="71"/>
      <c r="I74" s="24" t="s">
        <v>37</v>
      </c>
    </row>
    <row r="75" spans="1:12">
      <c r="D75" s="71">
        <v>105</v>
      </c>
      <c r="E75" s="71"/>
      <c r="I75" s="24" t="s">
        <v>40</v>
      </c>
    </row>
    <row r="76" spans="1:12">
      <c r="D76" s="71">
        <v>114</v>
      </c>
      <c r="E76" s="71"/>
      <c r="I76" s="24" t="s">
        <v>41</v>
      </c>
    </row>
    <row r="77" spans="1:12">
      <c r="D77" s="71">
        <v>120</v>
      </c>
      <c r="E77" s="71"/>
      <c r="I77" s="24" t="s">
        <v>35</v>
      </c>
    </row>
    <row r="78" spans="1:12">
      <c r="D78" s="71">
        <v>124</v>
      </c>
      <c r="E78" s="71"/>
      <c r="I78" s="24" t="s">
        <v>36</v>
      </c>
    </row>
    <row r="79" spans="1:12">
      <c r="D79" s="71">
        <v>141</v>
      </c>
      <c r="E79" s="71"/>
      <c r="I79" s="24" t="s">
        <v>147</v>
      </c>
    </row>
    <row r="80" spans="1:12">
      <c r="D80" s="71">
        <v>151</v>
      </c>
      <c r="E80" s="71"/>
      <c r="I80" s="24" t="s">
        <v>55</v>
      </c>
    </row>
    <row r="81" spans="4:9">
      <c r="D81" s="71">
        <v>152</v>
      </c>
      <c r="E81" s="71"/>
      <c r="I81" s="24" t="s">
        <v>148</v>
      </c>
    </row>
    <row r="82" spans="4:9">
      <c r="D82" s="71">
        <v>154</v>
      </c>
      <c r="E82" s="71"/>
      <c r="I82" s="24" t="s">
        <v>149</v>
      </c>
    </row>
    <row r="83" spans="4:9">
      <c r="D83" s="71">
        <v>163</v>
      </c>
      <c r="E83" s="71"/>
      <c r="I83" s="24" t="s">
        <v>150</v>
      </c>
    </row>
    <row r="84" spans="4:9">
      <c r="D84" s="71">
        <v>165</v>
      </c>
      <c r="E84" s="71"/>
      <c r="I84" s="24" t="s">
        <v>151</v>
      </c>
    </row>
    <row r="85" spans="4:9">
      <c r="D85" s="71">
        <v>190</v>
      </c>
      <c r="E85" s="71"/>
      <c r="I85" s="24" t="s">
        <v>53</v>
      </c>
    </row>
    <row r="86" spans="4:9">
      <c r="D86" s="71">
        <v>228</v>
      </c>
      <c r="E86" s="71"/>
      <c r="I86" s="24" t="s">
        <v>152</v>
      </c>
    </row>
    <row r="87" spans="4:9">
      <c r="D87" s="71">
        <v>235</v>
      </c>
      <c r="E87" s="71"/>
      <c r="I87" s="24" t="s">
        <v>153</v>
      </c>
    </row>
    <row r="88" spans="4:9">
      <c r="D88" s="71">
        <v>252</v>
      </c>
      <c r="E88" s="71"/>
      <c r="I88" s="24" t="s">
        <v>154</v>
      </c>
    </row>
    <row r="89" spans="4:9">
      <c r="D89" s="71">
        <v>255</v>
      </c>
      <c r="E89" s="71"/>
      <c r="I89" s="24" t="s">
        <v>155</v>
      </c>
    </row>
    <row r="90" spans="4:9">
      <c r="D90" s="71">
        <v>281</v>
      </c>
      <c r="E90" s="71"/>
      <c r="I90" s="24" t="s">
        <v>156</v>
      </c>
    </row>
    <row r="91" spans="4:9">
      <c r="D91" s="71">
        <v>282</v>
      </c>
      <c r="E91" s="71"/>
      <c r="I91" s="24" t="s">
        <v>157</v>
      </c>
    </row>
    <row r="92" spans="4:9">
      <c r="D92" s="71">
        <v>283</v>
      </c>
      <c r="E92" s="71"/>
      <c r="I92" s="24" t="s">
        <v>158</v>
      </c>
    </row>
    <row r="93" spans="4:9">
      <c r="D93" s="71">
        <v>301</v>
      </c>
      <c r="E93" s="71"/>
      <c r="I93" s="24" t="s">
        <v>159</v>
      </c>
    </row>
    <row r="94" spans="4:9">
      <c r="D94" s="71">
        <v>302</v>
      </c>
      <c r="E94" s="71"/>
      <c r="I94" s="24" t="s">
        <v>160</v>
      </c>
    </row>
    <row r="95" spans="4:9">
      <c r="D95" s="71">
        <v>303</v>
      </c>
      <c r="E95" s="71"/>
      <c r="I95" s="24" t="s">
        <v>161</v>
      </c>
    </row>
    <row r="96" spans="4:9">
      <c r="D96" s="71">
        <v>303</v>
      </c>
      <c r="E96" s="71"/>
      <c r="I96" s="24" t="s">
        <v>162</v>
      </c>
    </row>
    <row r="97" spans="4:9">
      <c r="D97" s="71">
        <v>310</v>
      </c>
      <c r="E97" s="71"/>
      <c r="I97" s="24" t="s">
        <v>163</v>
      </c>
    </row>
    <row r="98" spans="4:9">
      <c r="D98" s="71">
        <v>311</v>
      </c>
      <c r="E98" s="71"/>
      <c r="I98" s="24" t="s">
        <v>164</v>
      </c>
    </row>
    <row r="99" spans="4:9">
      <c r="D99" s="71">
        <v>312</v>
      </c>
      <c r="E99" s="71"/>
      <c r="I99" s="24" t="s">
        <v>165</v>
      </c>
    </row>
    <row r="100" spans="4:9">
      <c r="D100" s="71">
        <v>314</v>
      </c>
      <c r="E100" s="71"/>
      <c r="I100" s="24" t="s">
        <v>166</v>
      </c>
    </row>
    <row r="101" spans="4:9">
      <c r="D101" s="71">
        <v>315</v>
      </c>
      <c r="E101" s="71"/>
      <c r="I101" s="24" t="s">
        <v>167</v>
      </c>
    </row>
    <row r="102" spans="4:9">
      <c r="D102" s="71">
        <v>316</v>
      </c>
      <c r="E102" s="71"/>
      <c r="I102" s="24" t="s">
        <v>168</v>
      </c>
    </row>
    <row r="103" spans="4:9">
      <c r="D103" s="71">
        <v>320</v>
      </c>
      <c r="E103" s="71"/>
      <c r="I103" s="24" t="s">
        <v>169</v>
      </c>
    </row>
    <row r="104" spans="4:9">
      <c r="D104" s="71">
        <v>321</v>
      </c>
      <c r="E104" s="71"/>
      <c r="I104" s="24" t="s">
        <v>170</v>
      </c>
    </row>
    <row r="105" spans="4:9">
      <c r="D105" s="71">
        <v>322</v>
      </c>
      <c r="E105" s="71"/>
      <c r="I105" s="24" t="s">
        <v>171</v>
      </c>
    </row>
    <row r="106" spans="4:9">
      <c r="D106" s="71">
        <v>323</v>
      </c>
      <c r="E106" s="71"/>
      <c r="I106" s="24" t="s">
        <v>172</v>
      </c>
    </row>
    <row r="107" spans="4:9">
      <c r="D107" s="71">
        <v>324</v>
      </c>
      <c r="E107" s="71"/>
      <c r="I107" s="24" t="s">
        <v>173</v>
      </c>
    </row>
    <row r="108" spans="4:9">
      <c r="D108" s="71">
        <v>325</v>
      </c>
      <c r="E108" s="71"/>
      <c r="I108" s="24" t="s">
        <v>174</v>
      </c>
    </row>
    <row r="109" spans="4:9">
      <c r="D109" s="71">
        <v>330</v>
      </c>
      <c r="E109" s="71"/>
      <c r="I109" s="24" t="s">
        <v>175</v>
      </c>
    </row>
    <row r="110" spans="4:9">
      <c r="D110" s="71">
        <v>331</v>
      </c>
      <c r="E110" s="71"/>
      <c r="I110" s="24" t="s">
        <v>176</v>
      </c>
    </row>
    <row r="111" spans="4:9">
      <c r="D111" s="71">
        <v>332</v>
      </c>
      <c r="E111" s="71"/>
      <c r="I111" s="24" t="s">
        <v>177</v>
      </c>
    </row>
    <row r="112" spans="4:9">
      <c r="D112" s="71">
        <v>333</v>
      </c>
      <c r="E112" s="71"/>
      <c r="I112" s="24" t="s">
        <v>178</v>
      </c>
    </row>
    <row r="113" spans="4:9">
      <c r="D113" s="71">
        <v>334</v>
      </c>
      <c r="E113" s="71"/>
      <c r="I113" s="24" t="s">
        <v>179</v>
      </c>
    </row>
    <row r="114" spans="4:9">
      <c r="D114" s="71">
        <v>335</v>
      </c>
      <c r="E114" s="71"/>
      <c r="I114" s="24" t="s">
        <v>180</v>
      </c>
    </row>
    <row r="115" spans="4:9">
      <c r="D115" s="71">
        <v>336</v>
      </c>
      <c r="E115" s="71"/>
      <c r="I115" s="24" t="s">
        <v>181</v>
      </c>
    </row>
    <row r="116" spans="4:9">
      <c r="D116" s="71">
        <v>340</v>
      </c>
      <c r="E116" s="71"/>
      <c r="I116" s="24" t="s">
        <v>182</v>
      </c>
    </row>
    <row r="117" spans="4:9">
      <c r="D117" s="71">
        <v>341</v>
      </c>
      <c r="E117" s="71"/>
      <c r="I117" s="24" t="s">
        <v>54</v>
      </c>
    </row>
    <row r="118" spans="4:9">
      <c r="D118" s="71">
        <v>342</v>
      </c>
      <c r="E118" s="71"/>
      <c r="I118" s="24" t="s">
        <v>183</v>
      </c>
    </row>
    <row r="119" spans="4:9">
      <c r="D119" s="71">
        <v>343</v>
      </c>
      <c r="E119" s="71"/>
      <c r="I119" s="24" t="s">
        <v>184</v>
      </c>
    </row>
    <row r="120" spans="4:9">
      <c r="D120" s="71">
        <v>344</v>
      </c>
      <c r="E120" s="71"/>
      <c r="I120" s="24" t="s">
        <v>185</v>
      </c>
    </row>
    <row r="121" spans="4:9">
      <c r="D121" s="71">
        <v>345</v>
      </c>
      <c r="E121" s="71"/>
      <c r="I121" s="24" t="s">
        <v>186</v>
      </c>
    </row>
    <row r="122" spans="4:9">
      <c r="D122" s="71">
        <v>346</v>
      </c>
      <c r="E122" s="71"/>
      <c r="I122" s="24" t="s">
        <v>187</v>
      </c>
    </row>
    <row r="123" spans="4:9">
      <c r="D123" s="71">
        <v>350</v>
      </c>
      <c r="E123" s="71"/>
      <c r="I123" s="24" t="s">
        <v>188</v>
      </c>
    </row>
    <row r="124" spans="4:9">
      <c r="D124" s="71">
        <v>352</v>
      </c>
      <c r="E124" s="71"/>
      <c r="I124" s="24" t="s">
        <v>189</v>
      </c>
    </row>
    <row r="125" spans="4:9">
      <c r="D125" s="71">
        <v>353</v>
      </c>
      <c r="E125" s="71"/>
      <c r="I125" s="24" t="s">
        <v>190</v>
      </c>
    </row>
    <row r="126" spans="4:9">
      <c r="D126" s="71">
        <v>354</v>
      </c>
      <c r="E126" s="71"/>
      <c r="I126" s="24" t="s">
        <v>191</v>
      </c>
    </row>
    <row r="127" spans="4:9">
      <c r="D127" s="71">
        <v>355</v>
      </c>
      <c r="E127" s="71"/>
      <c r="I127" s="24" t="s">
        <v>192</v>
      </c>
    </row>
    <row r="128" spans="4:9">
      <c r="D128" s="71">
        <v>356</v>
      </c>
      <c r="E128" s="71"/>
      <c r="I128" s="24" t="s">
        <v>193</v>
      </c>
    </row>
    <row r="129" spans="4:9">
      <c r="D129" s="71">
        <v>357</v>
      </c>
      <c r="E129" s="71"/>
      <c r="I129" s="24" t="s">
        <v>194</v>
      </c>
    </row>
    <row r="130" spans="4:9">
      <c r="D130" s="71">
        <v>358</v>
      </c>
      <c r="E130" s="71"/>
      <c r="I130" s="24" t="s">
        <v>195</v>
      </c>
    </row>
    <row r="131" spans="4:9">
      <c r="D131" s="71">
        <v>359</v>
      </c>
      <c r="E131" s="71"/>
      <c r="I131" s="24" t="s">
        <v>196</v>
      </c>
    </row>
    <row r="132" spans="4:9">
      <c r="D132" s="71">
        <v>360</v>
      </c>
      <c r="E132" s="71"/>
      <c r="I132" s="24" t="s">
        <v>197</v>
      </c>
    </row>
    <row r="133" spans="4:9">
      <c r="D133" s="71">
        <v>361</v>
      </c>
      <c r="E133" s="71"/>
      <c r="I133" s="24" t="s">
        <v>198</v>
      </c>
    </row>
    <row r="134" spans="4:9">
      <c r="D134" s="71">
        <v>362</v>
      </c>
      <c r="E134" s="71"/>
      <c r="I134" s="24" t="s">
        <v>199</v>
      </c>
    </row>
    <row r="135" spans="4:9">
      <c r="D135" s="71">
        <v>364</v>
      </c>
      <c r="E135" s="71"/>
      <c r="I135" s="24" t="s">
        <v>200</v>
      </c>
    </row>
    <row r="136" spans="4:9">
      <c r="D136" s="71">
        <v>365</v>
      </c>
      <c r="E136" s="71"/>
      <c r="I136" s="24" t="s">
        <v>201</v>
      </c>
    </row>
    <row r="137" spans="4:9">
      <c r="D137" s="71">
        <v>366</v>
      </c>
      <c r="E137" s="71"/>
      <c r="I137" s="24" t="s">
        <v>202</v>
      </c>
    </row>
    <row r="138" spans="4:9">
      <c r="D138" s="71">
        <v>367</v>
      </c>
      <c r="E138" s="71"/>
      <c r="I138" s="24" t="s">
        <v>203</v>
      </c>
    </row>
    <row r="139" spans="4:9">
      <c r="D139" s="71">
        <v>368</v>
      </c>
      <c r="E139" s="71"/>
      <c r="I139" s="24" t="s">
        <v>204</v>
      </c>
    </row>
    <row r="140" spans="4:9">
      <c r="D140" s="71">
        <v>369</v>
      </c>
      <c r="E140" s="71"/>
      <c r="I140" s="24" t="s">
        <v>205</v>
      </c>
    </row>
    <row r="141" spans="4:9">
      <c r="D141" s="71">
        <v>370</v>
      </c>
      <c r="E141" s="71"/>
      <c r="I141" s="24" t="s">
        <v>206</v>
      </c>
    </row>
    <row r="142" spans="4:9">
      <c r="D142" s="71">
        <v>371</v>
      </c>
      <c r="E142" s="71"/>
      <c r="I142" s="24" t="s">
        <v>207</v>
      </c>
    </row>
    <row r="143" spans="4:9">
      <c r="D143" s="71">
        <v>372</v>
      </c>
      <c r="E143" s="71"/>
      <c r="I143" s="24" t="s">
        <v>208</v>
      </c>
    </row>
    <row r="144" spans="4:9">
      <c r="D144" s="71">
        <v>373</v>
      </c>
      <c r="E144" s="71"/>
      <c r="I144" s="24" t="s">
        <v>209</v>
      </c>
    </row>
    <row r="145" spans="4:9">
      <c r="D145" s="71">
        <v>389</v>
      </c>
      <c r="E145" s="71"/>
      <c r="I145" s="24" t="s">
        <v>210</v>
      </c>
    </row>
    <row r="146" spans="4:9">
      <c r="D146" s="71">
        <v>390</v>
      </c>
      <c r="E146" s="71"/>
      <c r="I146" s="24" t="s">
        <v>211</v>
      </c>
    </row>
    <row r="147" spans="4:9">
      <c r="D147" s="71">
        <v>391</v>
      </c>
      <c r="E147" s="71"/>
      <c r="I147" s="24" t="s">
        <v>212</v>
      </c>
    </row>
    <row r="148" spans="4:9">
      <c r="D148" s="71">
        <v>392</v>
      </c>
      <c r="E148" s="71"/>
      <c r="I148" s="24" t="s">
        <v>213</v>
      </c>
    </row>
    <row r="149" spans="4:9">
      <c r="D149" s="71">
        <v>393</v>
      </c>
      <c r="E149" s="71"/>
      <c r="I149" s="24" t="s">
        <v>214</v>
      </c>
    </row>
    <row r="150" spans="4:9">
      <c r="D150" s="71">
        <v>394</v>
      </c>
      <c r="E150" s="71"/>
      <c r="I150" s="24" t="s">
        <v>215</v>
      </c>
    </row>
    <row r="151" spans="4:9">
      <c r="D151" s="71">
        <v>395</v>
      </c>
      <c r="E151" s="71"/>
      <c r="I151" s="24" t="s">
        <v>216</v>
      </c>
    </row>
    <row r="152" spans="4:9">
      <c r="D152" s="71">
        <v>396</v>
      </c>
      <c r="E152" s="71"/>
      <c r="I152" s="24" t="s">
        <v>217</v>
      </c>
    </row>
    <row r="153" spans="4:9">
      <c r="D153" s="71">
        <v>397</v>
      </c>
      <c r="E153" s="71"/>
      <c r="I153" s="24" t="s">
        <v>218</v>
      </c>
    </row>
    <row r="154" spans="4:9">
      <c r="D154" s="71">
        <v>398</v>
      </c>
      <c r="E154" s="71"/>
      <c r="I154" s="24" t="s">
        <v>219</v>
      </c>
    </row>
    <row r="155" spans="4:9">
      <c r="D155" s="71">
        <v>399</v>
      </c>
      <c r="E155" s="71"/>
      <c r="I155" s="24" t="s">
        <v>220</v>
      </c>
    </row>
    <row r="156" spans="4:9">
      <c r="D156" s="71">
        <v>405</v>
      </c>
      <c r="E156" s="71"/>
      <c r="I156" s="24" t="s">
        <v>221</v>
      </c>
    </row>
    <row r="157" spans="4:9">
      <c r="D157" s="71">
        <v>406</v>
      </c>
      <c r="E157" s="71"/>
      <c r="I157" s="24" t="s">
        <v>222</v>
      </c>
    </row>
    <row r="158" spans="4:9">
      <c r="D158" s="71">
        <v>407</v>
      </c>
      <c r="E158" s="71"/>
      <c r="I158" s="24" t="s">
        <v>223</v>
      </c>
    </row>
    <row r="159" spans="4:9">
      <c r="D159" s="71">
        <v>408</v>
      </c>
      <c r="E159" s="71"/>
      <c r="I159" s="24" t="s">
        <v>45</v>
      </c>
    </row>
    <row r="160" spans="4:9">
      <c r="D160" s="71">
        <v>419</v>
      </c>
      <c r="E160" s="71"/>
      <c r="I160" s="24" t="s">
        <v>46</v>
      </c>
    </row>
    <row r="161" spans="4:9">
      <c r="D161" s="71">
        <v>421</v>
      </c>
      <c r="E161" s="71"/>
      <c r="I161" s="24" t="s">
        <v>47</v>
      </c>
    </row>
    <row r="162" spans="4:9">
      <c r="D162" s="71">
        <v>427</v>
      </c>
      <c r="E162" s="71"/>
      <c r="I162" s="24" t="s">
        <v>95</v>
      </c>
    </row>
    <row r="163" spans="4:9">
      <c r="D163" s="71">
        <v>428</v>
      </c>
      <c r="E163" s="71"/>
      <c r="I163" s="24" t="s">
        <v>224</v>
      </c>
    </row>
    <row r="164" spans="4:9">
      <c r="D164" s="71">
        <v>429</v>
      </c>
      <c r="E164" s="71"/>
      <c r="I164" s="24" t="s">
        <v>49</v>
      </c>
    </row>
    <row r="165" spans="4:9">
      <c r="D165" s="71">
        <v>431</v>
      </c>
      <c r="E165" s="71"/>
      <c r="I165" s="24" t="s">
        <v>50</v>
      </c>
    </row>
    <row r="166" spans="4:9">
      <c r="D166" s="71">
        <v>432</v>
      </c>
      <c r="E166" s="71"/>
    </row>
    <row r="167" spans="4:9">
      <c r="D167" s="71">
        <v>440</v>
      </c>
      <c r="E167" s="71"/>
    </row>
    <row r="168" spans="4:9">
      <c r="D168" s="71">
        <v>442</v>
      </c>
      <c r="E168" s="71"/>
    </row>
    <row r="169" spans="4:9">
      <c r="D169" s="71">
        <v>444</v>
      </c>
      <c r="E169" s="71"/>
    </row>
    <row r="170" spans="4:9">
      <c r="D170" s="71">
        <v>445</v>
      </c>
      <c r="E170" s="71"/>
    </row>
    <row r="171" spans="4:9">
      <c r="D171" s="71">
        <v>447</v>
      </c>
      <c r="E171" s="71"/>
    </row>
    <row r="172" spans="4:9">
      <c r="D172" s="71">
        <v>448</v>
      </c>
      <c r="E172" s="71"/>
    </row>
    <row r="173" spans="4:9">
      <c r="D173" s="71">
        <v>449</v>
      </c>
      <c r="E173" s="71"/>
    </row>
    <row r="174" spans="4:9">
      <c r="D174" s="71">
        <v>450</v>
      </c>
      <c r="E174" s="71"/>
    </row>
    <row r="175" spans="4:9">
      <c r="D175" s="71">
        <v>451</v>
      </c>
      <c r="E175" s="71"/>
    </row>
    <row r="176" spans="4:9">
      <c r="D176" s="71">
        <v>453</v>
      </c>
      <c r="E176" s="71"/>
    </row>
    <row r="177" spans="4:5">
      <c r="D177" s="71">
        <v>454</v>
      </c>
      <c r="E177" s="71"/>
    </row>
    <row r="178" spans="4:5">
      <c r="D178" s="71">
        <v>456</v>
      </c>
      <c r="E178" s="71"/>
    </row>
    <row r="179" spans="4:5">
      <c r="D179" s="71">
        <v>500</v>
      </c>
      <c r="E179" s="71"/>
    </row>
    <row r="180" spans="4:5">
      <c r="D180" s="71">
        <v>501</v>
      </c>
      <c r="E180" s="71"/>
    </row>
    <row r="181" spans="4:5">
      <c r="D181" s="71">
        <v>502</v>
      </c>
      <c r="E181" s="71"/>
    </row>
    <row r="182" spans="4:5">
      <c r="D182" s="71">
        <v>503</v>
      </c>
      <c r="E182" s="71"/>
    </row>
    <row r="183" spans="4:5">
      <c r="D183" s="71">
        <v>505</v>
      </c>
      <c r="E183" s="71"/>
    </row>
    <row r="184" spans="4:5">
      <c r="D184" s="71">
        <v>506</v>
      </c>
      <c r="E184" s="71"/>
    </row>
    <row r="185" spans="4:5">
      <c r="D185" s="71">
        <v>507</v>
      </c>
      <c r="E185" s="71"/>
    </row>
    <row r="186" spans="4:5">
      <c r="D186" s="71">
        <v>510</v>
      </c>
      <c r="E186" s="71"/>
    </row>
    <row r="187" spans="4:5">
      <c r="D187" s="71">
        <v>511</v>
      </c>
      <c r="E187" s="71"/>
    </row>
    <row r="188" spans="4:5">
      <c r="D188" s="71">
        <v>512</v>
      </c>
      <c r="E188" s="71"/>
    </row>
    <row r="189" spans="4:5">
      <c r="D189" s="71">
        <v>513</v>
      </c>
      <c r="E189" s="71"/>
    </row>
    <row r="190" spans="4:5">
      <c r="D190" s="71">
        <v>514</v>
      </c>
      <c r="E190" s="71"/>
    </row>
    <row r="191" spans="4:5">
      <c r="D191" s="71">
        <v>517</v>
      </c>
      <c r="E191" s="71"/>
    </row>
    <row r="192" spans="4:5">
      <c r="D192" s="71">
        <v>518</v>
      </c>
      <c r="E192" s="71"/>
    </row>
    <row r="193" spans="4:5">
      <c r="D193" s="71">
        <v>519</v>
      </c>
      <c r="E193" s="71"/>
    </row>
    <row r="194" spans="4:5">
      <c r="D194" s="71">
        <v>520</v>
      </c>
      <c r="E194" s="71"/>
    </row>
    <row r="195" spans="4:5">
      <c r="D195" s="71">
        <v>523</v>
      </c>
      <c r="E195" s="71"/>
    </row>
    <row r="196" spans="4:5">
      <c r="D196" s="71">
        <v>524</v>
      </c>
      <c r="E196" s="71"/>
    </row>
    <row r="197" spans="4:5">
      <c r="D197" s="71">
        <v>528</v>
      </c>
      <c r="E197" s="71"/>
    </row>
    <row r="198" spans="4:5">
      <c r="D198" s="71">
        <v>529</v>
      </c>
      <c r="E198" s="71"/>
    </row>
    <row r="199" spans="4:5">
      <c r="D199" s="71">
        <v>530</v>
      </c>
      <c r="E199" s="71"/>
    </row>
    <row r="200" spans="4:5">
      <c r="D200" s="71">
        <v>531</v>
      </c>
      <c r="E200" s="71"/>
    </row>
    <row r="201" spans="4:5">
      <c r="D201" s="71">
        <v>532</v>
      </c>
      <c r="E201" s="71"/>
    </row>
    <row r="202" spans="4:5">
      <c r="D202" s="71">
        <v>535</v>
      </c>
      <c r="E202" s="71"/>
    </row>
    <row r="203" spans="4:5">
      <c r="D203" s="71">
        <v>536</v>
      </c>
      <c r="E203" s="71"/>
    </row>
    <row r="204" spans="4:5">
      <c r="D204" s="71">
        <v>537</v>
      </c>
      <c r="E204" s="71"/>
    </row>
    <row r="205" spans="4:5">
      <c r="D205" s="71">
        <v>538</v>
      </c>
      <c r="E205" s="71"/>
    </row>
    <row r="206" spans="4:5">
      <c r="D206" s="71">
        <v>539</v>
      </c>
      <c r="E206" s="71"/>
    </row>
    <row r="207" spans="4:5">
      <c r="D207" s="71">
        <v>540</v>
      </c>
      <c r="E207" s="71"/>
    </row>
    <row r="208" spans="4:5">
      <c r="D208" s="71">
        <v>541</v>
      </c>
      <c r="E208" s="71"/>
    </row>
    <row r="209" spans="4:5">
      <c r="D209" s="71">
        <v>542</v>
      </c>
      <c r="E209" s="71"/>
    </row>
    <row r="210" spans="4:5">
      <c r="D210" s="71">
        <v>543</v>
      </c>
      <c r="E210" s="71"/>
    </row>
    <row r="211" spans="4:5">
      <c r="D211" s="71">
        <v>544</v>
      </c>
      <c r="E211" s="71"/>
    </row>
    <row r="212" spans="4:5">
      <c r="D212" s="71">
        <v>545</v>
      </c>
      <c r="E212" s="71"/>
    </row>
    <row r="213" spans="4:5">
      <c r="D213" s="71">
        <v>546</v>
      </c>
      <c r="E213" s="71"/>
    </row>
    <row r="214" spans="4:5">
      <c r="D214" s="71">
        <v>547</v>
      </c>
      <c r="E214" s="71"/>
    </row>
    <row r="215" spans="4:5">
      <c r="D215" s="71">
        <v>548</v>
      </c>
      <c r="E215" s="71"/>
    </row>
    <row r="216" spans="4:5">
      <c r="D216" s="71">
        <v>549</v>
      </c>
      <c r="E216" s="71"/>
    </row>
    <row r="217" spans="4:5">
      <c r="D217" s="71">
        <v>550</v>
      </c>
      <c r="E217" s="71"/>
    </row>
    <row r="218" spans="4:5">
      <c r="D218" s="71">
        <v>551</v>
      </c>
      <c r="E218" s="71"/>
    </row>
    <row r="219" spans="4:5">
      <c r="D219" s="71">
        <v>552</v>
      </c>
      <c r="E219" s="71"/>
    </row>
    <row r="220" spans="4:5">
      <c r="D220" s="71">
        <v>553</v>
      </c>
      <c r="E220" s="71"/>
    </row>
    <row r="221" spans="4:5">
      <c r="D221" s="71">
        <v>554</v>
      </c>
      <c r="E221" s="71"/>
    </row>
    <row r="222" spans="4:5">
      <c r="D222" s="71">
        <v>555</v>
      </c>
      <c r="E222" s="71"/>
    </row>
    <row r="223" spans="4:5">
      <c r="D223" s="71">
        <v>556</v>
      </c>
      <c r="E223" s="71"/>
    </row>
    <row r="224" spans="4:5">
      <c r="D224" s="71">
        <v>557</v>
      </c>
      <c r="E224" s="71"/>
    </row>
    <row r="225" spans="4:5">
      <c r="D225" s="71">
        <v>560</v>
      </c>
      <c r="E225" s="71"/>
    </row>
    <row r="226" spans="4:5">
      <c r="D226" s="71">
        <v>561</v>
      </c>
      <c r="E226" s="71"/>
    </row>
    <row r="227" spans="4:5">
      <c r="D227" s="71">
        <v>562</v>
      </c>
      <c r="E227" s="71"/>
    </row>
    <row r="228" spans="4:5">
      <c r="D228" s="71">
        <v>563</v>
      </c>
      <c r="E228" s="71"/>
    </row>
    <row r="229" spans="4:5">
      <c r="D229" s="71">
        <v>564</v>
      </c>
      <c r="E229" s="71"/>
    </row>
    <row r="230" spans="4:5">
      <c r="D230" s="71">
        <v>565</v>
      </c>
      <c r="E230" s="71"/>
    </row>
    <row r="231" spans="4:5">
      <c r="D231" s="71">
        <v>566</v>
      </c>
      <c r="E231" s="71"/>
    </row>
    <row r="232" spans="4:5">
      <c r="D232" s="71">
        <v>567</v>
      </c>
      <c r="E232" s="71"/>
    </row>
    <row r="233" spans="4:5">
      <c r="D233" s="71">
        <v>568</v>
      </c>
      <c r="E233" s="71"/>
    </row>
    <row r="234" spans="4:5">
      <c r="D234" s="71">
        <v>569</v>
      </c>
      <c r="E234" s="71"/>
    </row>
    <row r="235" spans="4:5">
      <c r="D235" s="71">
        <v>570</v>
      </c>
      <c r="E235" s="71"/>
    </row>
    <row r="236" spans="4:5">
      <c r="D236" s="71">
        <v>571</v>
      </c>
      <c r="E236" s="71"/>
    </row>
    <row r="237" spans="4:5">
      <c r="D237" s="71">
        <v>572</v>
      </c>
      <c r="E237" s="71"/>
    </row>
    <row r="238" spans="4:5">
      <c r="D238" s="71">
        <v>573</v>
      </c>
      <c r="E238" s="71"/>
    </row>
    <row r="239" spans="4:5">
      <c r="D239" s="71">
        <v>580</v>
      </c>
      <c r="E239" s="71"/>
    </row>
    <row r="240" spans="4:5">
      <c r="D240" s="71">
        <v>581</v>
      </c>
      <c r="E240" s="71"/>
    </row>
    <row r="241" spans="4:5">
      <c r="D241" s="71">
        <v>582</v>
      </c>
      <c r="E241" s="71"/>
    </row>
    <row r="242" spans="4:5">
      <c r="D242" s="71">
        <v>583</v>
      </c>
      <c r="E242" s="71"/>
    </row>
    <row r="243" spans="4:5">
      <c r="D243" s="71">
        <v>584</v>
      </c>
      <c r="E243" s="71"/>
    </row>
    <row r="244" spans="4:5">
      <c r="D244" s="71">
        <v>585</v>
      </c>
      <c r="E244" s="71"/>
    </row>
    <row r="245" spans="4:5">
      <c r="D245" s="71">
        <v>586</v>
      </c>
      <c r="E245" s="71"/>
    </row>
    <row r="246" spans="4:5">
      <c r="D246" s="71">
        <v>587</v>
      </c>
      <c r="E246" s="71"/>
    </row>
    <row r="247" spans="4:5">
      <c r="D247" s="71">
        <v>588</v>
      </c>
      <c r="E247" s="71"/>
    </row>
    <row r="248" spans="4:5">
      <c r="D248" s="71">
        <v>589</v>
      </c>
      <c r="E248" s="71"/>
    </row>
    <row r="249" spans="4:5">
      <c r="D249" s="71">
        <v>590</v>
      </c>
      <c r="E249" s="71"/>
    </row>
    <row r="250" spans="4:5">
      <c r="D250" s="71">
        <v>591</v>
      </c>
      <c r="E250" s="71"/>
    </row>
    <row r="251" spans="4:5">
      <c r="D251" s="71">
        <v>592</v>
      </c>
      <c r="E251" s="71"/>
    </row>
    <row r="252" spans="4:5">
      <c r="D252" s="71">
        <v>593</v>
      </c>
      <c r="E252" s="71"/>
    </row>
    <row r="253" spans="4:5">
      <c r="D253" s="71">
        <v>594</v>
      </c>
      <c r="E253" s="71"/>
    </row>
    <row r="254" spans="4:5">
      <c r="D254" s="71">
        <v>595</v>
      </c>
      <c r="E254" s="71"/>
    </row>
    <row r="255" spans="4:5">
      <c r="D255" s="71">
        <v>596</v>
      </c>
      <c r="E255" s="71"/>
    </row>
    <row r="256" spans="4:5">
      <c r="D256" s="71">
        <v>597</v>
      </c>
      <c r="E256" s="71"/>
    </row>
    <row r="257" spans="4:5">
      <c r="D257" s="71">
        <v>598</v>
      </c>
      <c r="E257" s="71"/>
    </row>
    <row r="258" spans="4:5">
      <c r="D258" s="71">
        <v>901</v>
      </c>
      <c r="E258" s="71"/>
    </row>
    <row r="259" spans="4:5">
      <c r="D259" s="71">
        <v>902</v>
      </c>
      <c r="E259" s="71"/>
    </row>
    <row r="260" spans="4:5">
      <c r="D260" s="71">
        <v>903</v>
      </c>
      <c r="E260" s="71"/>
    </row>
    <row r="261" spans="4:5">
      <c r="D261" s="71">
        <v>904</v>
      </c>
      <c r="E261" s="71"/>
    </row>
    <row r="262" spans="4:5">
      <c r="D262" s="71">
        <v>905</v>
      </c>
      <c r="E262" s="71"/>
    </row>
    <row r="263" spans="4:5">
      <c r="D263" s="71">
        <v>907</v>
      </c>
      <c r="E263" s="71"/>
    </row>
    <row r="264" spans="4:5">
      <c r="D264" s="71">
        <v>908</v>
      </c>
      <c r="E264" s="71"/>
    </row>
    <row r="265" spans="4:5">
      <c r="D265" s="71">
        <v>909</v>
      </c>
      <c r="E265" s="71"/>
    </row>
    <row r="266" spans="4:5">
      <c r="D266" s="71">
        <v>910</v>
      </c>
      <c r="E266" s="71"/>
    </row>
    <row r="267" spans="4:5">
      <c r="D267" s="71">
        <v>911</v>
      </c>
      <c r="E267" s="71"/>
    </row>
    <row r="268" spans="4:5">
      <c r="D268" s="71">
        <v>912</v>
      </c>
      <c r="E268" s="71"/>
    </row>
    <row r="269" spans="4:5">
      <c r="D269" s="71">
        <v>913</v>
      </c>
      <c r="E269" s="71"/>
    </row>
    <row r="270" spans="4:5">
      <c r="D270" s="71">
        <v>916</v>
      </c>
      <c r="E270" s="71"/>
    </row>
    <row r="271" spans="4:5">
      <c r="D271" s="71">
        <v>920</v>
      </c>
      <c r="E271" s="71"/>
    </row>
    <row r="272" spans="4:5">
      <c r="D272" s="71">
        <v>921</v>
      </c>
      <c r="E272" s="71"/>
    </row>
    <row r="273" spans="4:5">
      <c r="D273" s="71">
        <v>922</v>
      </c>
      <c r="E273" s="71"/>
    </row>
    <row r="274" spans="4:5">
      <c r="D274" s="71">
        <v>923</v>
      </c>
      <c r="E274" s="71"/>
    </row>
    <row r="275" spans="4:5">
      <c r="D275" s="71">
        <v>924</v>
      </c>
      <c r="E275" s="71"/>
    </row>
    <row r="276" spans="4:5">
      <c r="D276" s="71">
        <v>925</v>
      </c>
      <c r="E276" s="71"/>
    </row>
    <row r="277" spans="4:5">
      <c r="D277" s="71">
        <v>926</v>
      </c>
      <c r="E277" s="71"/>
    </row>
    <row r="278" spans="4:5">
      <c r="D278" s="71">
        <v>927</v>
      </c>
      <c r="E278" s="71"/>
    </row>
    <row r="279" spans="4:5">
      <c r="D279" s="71">
        <v>928</v>
      </c>
      <c r="E279" s="71"/>
    </row>
    <row r="280" spans="4:5">
      <c r="D280" s="71">
        <v>929</v>
      </c>
      <c r="E280" s="71"/>
    </row>
    <row r="281" spans="4:5">
      <c r="D281" s="71">
        <v>930</v>
      </c>
      <c r="E281" s="71"/>
    </row>
    <row r="282" spans="4:5">
      <c r="D282" s="71">
        <v>931</v>
      </c>
      <c r="E282" s="71"/>
    </row>
    <row r="283" spans="4:5">
      <c r="D283" s="71">
        <v>935</v>
      </c>
      <c r="E283" s="71"/>
    </row>
    <row r="284" spans="4:5">
      <c r="D284" s="71">
        <v>1869</v>
      </c>
      <c r="E284" s="71"/>
    </row>
    <row r="285" spans="4:5">
      <c r="D285" s="71">
        <v>2281</v>
      </c>
      <c r="E285" s="71"/>
    </row>
    <row r="286" spans="4:5">
      <c r="D286" s="71">
        <v>2282</v>
      </c>
      <c r="E286" s="71"/>
    </row>
    <row r="287" spans="4:5">
      <c r="D287" s="71">
        <v>4118</v>
      </c>
      <c r="E287" s="71"/>
    </row>
    <row r="288" spans="4:5">
      <c r="D288" s="71">
        <v>4194</v>
      </c>
      <c r="E288" s="71"/>
    </row>
    <row r="289" spans="4:5">
      <c r="D289" s="71">
        <v>4311</v>
      </c>
      <c r="E289" s="71"/>
    </row>
    <row r="290" spans="4:5">
      <c r="D290" s="71">
        <v>18221</v>
      </c>
      <c r="E290" s="71"/>
    </row>
    <row r="291" spans="4:5">
      <c r="D291" s="71">
        <v>18222</v>
      </c>
      <c r="E291" s="71"/>
    </row>
    <row r="292" spans="4:5">
      <c r="D292" s="71">
        <v>22842</v>
      </c>
      <c r="E292" s="71"/>
    </row>
    <row r="293" spans="4:5">
      <c r="D293" s="71">
        <v>25316</v>
      </c>
      <c r="E293" s="71"/>
    </row>
    <row r="294" spans="4:5">
      <c r="D294" s="71">
        <v>25317</v>
      </c>
      <c r="E294" s="71"/>
    </row>
    <row r="295" spans="4:5">
      <c r="D295" s="71">
        <v>25318</v>
      </c>
      <c r="E295" s="71"/>
    </row>
    <row r="296" spans="4:5">
      <c r="D296" s="71">
        <v>25319</v>
      </c>
      <c r="E296" s="71"/>
    </row>
    <row r="297" spans="4:5">
      <c r="D297" s="71">
        <v>25399</v>
      </c>
      <c r="E297" s="71"/>
    </row>
    <row r="298" spans="4:5">
      <c r="D298" s="71">
        <v>40910</v>
      </c>
      <c r="E298" s="71"/>
    </row>
    <row r="299" spans="4:5">
      <c r="D299" s="71">
        <v>40911</v>
      </c>
      <c r="E299" s="71"/>
    </row>
    <row r="300" spans="4:5">
      <c r="D300" s="71">
        <v>41010</v>
      </c>
      <c r="E300" s="71"/>
    </row>
    <row r="301" spans="4:5">
      <c r="D301" s="71">
        <v>41011</v>
      </c>
      <c r="E301" s="71"/>
    </row>
    <row r="302" spans="4:5">
      <c r="D302" s="71">
        <v>41110</v>
      </c>
      <c r="E302" s="71"/>
    </row>
    <row r="303" spans="4:5">
      <c r="D303" s="71">
        <v>41111</v>
      </c>
      <c r="E303" s="71"/>
    </row>
    <row r="304" spans="4:5">
      <c r="D304" s="71">
        <v>41140</v>
      </c>
      <c r="E304" s="71"/>
    </row>
    <row r="305" spans="4:5">
      <c r="D305" s="71">
        <v>41141</v>
      </c>
      <c r="E305" s="71"/>
    </row>
    <row r="306" spans="4:5">
      <c r="D306" s="71">
        <v>41160</v>
      </c>
      <c r="E306" s="71"/>
    </row>
    <row r="307" spans="4:5">
      <c r="D307" s="71">
        <v>41170</v>
      </c>
      <c r="E307" s="71"/>
    </row>
    <row r="308" spans="4:5">
      <c r="D308" s="71">
        <v>41181</v>
      </c>
      <c r="E308" s="71"/>
    </row>
    <row r="309" spans="4:5">
      <c r="D309" s="71">
        <v>108360</v>
      </c>
      <c r="E309" s="71"/>
    </row>
    <row r="310" spans="4:5">
      <c r="D310" s="71">
        <v>108361</v>
      </c>
      <c r="E310" s="71"/>
    </row>
    <row r="311" spans="4:5">
      <c r="D311" s="71">
        <v>108362</v>
      </c>
      <c r="E311" s="71"/>
    </row>
    <row r="312" spans="4:5">
      <c r="D312" s="71">
        <v>108364</v>
      </c>
      <c r="E312" s="71"/>
    </row>
    <row r="313" spans="4:5">
      <c r="D313" s="71">
        <v>108365</v>
      </c>
      <c r="E313" s="71"/>
    </row>
    <row r="314" spans="4:5">
      <c r="D314" s="71">
        <v>108366</v>
      </c>
      <c r="E314" s="71"/>
    </row>
    <row r="315" spans="4:5">
      <c r="D315" s="71">
        <v>108367</v>
      </c>
      <c r="E315" s="71"/>
    </row>
    <row r="316" spans="4:5">
      <c r="D316" s="71">
        <v>108368</v>
      </c>
      <c r="E316" s="71"/>
    </row>
    <row r="317" spans="4:5">
      <c r="D317" s="71">
        <v>108369</v>
      </c>
      <c r="E317" s="71"/>
    </row>
    <row r="318" spans="4:5">
      <c r="D318" s="71">
        <v>108370</v>
      </c>
      <c r="E318" s="71"/>
    </row>
    <row r="319" spans="4:5">
      <c r="D319" s="71">
        <v>108371</v>
      </c>
      <c r="E319" s="71"/>
    </row>
    <row r="320" spans="4:5">
      <c r="D320" s="71">
        <v>108372</v>
      </c>
      <c r="E320" s="71"/>
    </row>
    <row r="321" spans="4:5">
      <c r="D321" s="71">
        <v>108373</v>
      </c>
      <c r="E321" s="71"/>
    </row>
    <row r="322" spans="4:5">
      <c r="D322" s="71">
        <v>111399</v>
      </c>
      <c r="E322" s="71"/>
    </row>
    <row r="323" spans="4:5">
      <c r="D323" s="71">
        <v>403360</v>
      </c>
      <c r="E323" s="71"/>
    </row>
    <row r="324" spans="4:5">
      <c r="D324" s="71">
        <v>403361</v>
      </c>
      <c r="E324" s="71"/>
    </row>
    <row r="325" spans="4:5">
      <c r="D325" s="71">
        <v>403362</v>
      </c>
      <c r="E325" s="71"/>
    </row>
    <row r="326" spans="4:5">
      <c r="D326" s="71">
        <v>403364</v>
      </c>
      <c r="E326" s="71"/>
    </row>
    <row r="327" spans="4:5">
      <c r="D327" s="71">
        <v>403365</v>
      </c>
      <c r="E327" s="71"/>
    </row>
    <row r="328" spans="4:5">
      <c r="D328" s="71">
        <v>403366</v>
      </c>
      <c r="E328" s="71"/>
    </row>
    <row r="329" spans="4:5">
      <c r="D329" s="71">
        <v>403367</v>
      </c>
      <c r="E329" s="71"/>
    </row>
    <row r="330" spans="4:5">
      <c r="D330" s="71">
        <v>403368</v>
      </c>
      <c r="E330" s="71"/>
    </row>
    <row r="331" spans="4:5">
      <c r="D331" s="71">
        <v>403369</v>
      </c>
      <c r="E331" s="71"/>
    </row>
    <row r="332" spans="4:5">
      <c r="D332" s="71">
        <v>403370</v>
      </c>
      <c r="E332" s="71"/>
    </row>
    <row r="333" spans="4:5">
      <c r="D333" s="71">
        <v>403371</v>
      </c>
      <c r="E333" s="71"/>
    </row>
    <row r="334" spans="4:5">
      <c r="D334" s="71">
        <v>403372</v>
      </c>
      <c r="E334" s="71"/>
    </row>
    <row r="335" spans="4:5">
      <c r="D335" s="71">
        <v>403373</v>
      </c>
      <c r="E335" s="71"/>
    </row>
    <row r="336" spans="4:5">
      <c r="D336" s="71">
        <v>404330</v>
      </c>
      <c r="E336" s="71"/>
    </row>
    <row r="337" spans="4:5">
      <c r="D337" s="71">
        <v>1081390</v>
      </c>
      <c r="E337" s="71"/>
    </row>
    <row r="338" spans="4:5">
      <c r="D338" s="71">
        <v>1081399</v>
      </c>
      <c r="E338" s="71"/>
    </row>
    <row r="339" spans="4:5">
      <c r="D339" s="71" t="s">
        <v>225</v>
      </c>
      <c r="E339" s="71"/>
    </row>
    <row r="340" spans="4:5">
      <c r="D340" s="71" t="s">
        <v>226</v>
      </c>
      <c r="E340" s="71"/>
    </row>
    <row r="341" spans="4:5">
      <c r="D341" s="71" t="s">
        <v>227</v>
      </c>
      <c r="E341" s="71"/>
    </row>
    <row r="342" spans="4:5">
      <c r="D342" s="71" t="s">
        <v>228</v>
      </c>
      <c r="E342" s="71"/>
    </row>
    <row r="343" spans="4:5">
      <c r="D343" s="71" t="s">
        <v>229</v>
      </c>
      <c r="E343" s="71"/>
    </row>
    <row r="344" spans="4:5">
      <c r="D344" s="71" t="s">
        <v>230</v>
      </c>
      <c r="E344" s="71"/>
    </row>
    <row r="345" spans="4:5">
      <c r="D345" s="71" t="s">
        <v>231</v>
      </c>
      <c r="E345" s="71"/>
    </row>
    <row r="346" spans="4:5">
      <c r="D346" s="71" t="s">
        <v>231</v>
      </c>
      <c r="E346" s="71"/>
    </row>
    <row r="347" spans="4:5">
      <c r="D347" s="71" t="s">
        <v>232</v>
      </c>
      <c r="E347" s="71"/>
    </row>
    <row r="348" spans="4:5">
      <c r="D348" s="71" t="s">
        <v>233</v>
      </c>
      <c r="E348" s="71"/>
    </row>
    <row r="349" spans="4:5">
      <c r="D349" s="71" t="s">
        <v>234</v>
      </c>
      <c r="E349" s="71"/>
    </row>
    <row r="350" spans="4:5">
      <c r="D350" s="71" t="s">
        <v>235</v>
      </c>
      <c r="E350" s="71"/>
    </row>
    <row r="351" spans="4:5">
      <c r="D351" s="71" t="s">
        <v>236</v>
      </c>
      <c r="E351" s="71"/>
    </row>
    <row r="352" spans="4:5">
      <c r="D352" s="71" t="s">
        <v>237</v>
      </c>
      <c r="E352" s="71"/>
    </row>
    <row r="353" spans="4:5">
      <c r="D353" s="71" t="s">
        <v>238</v>
      </c>
      <c r="E353" s="71"/>
    </row>
    <row r="354" spans="4:5">
      <c r="D354" s="71" t="s">
        <v>239</v>
      </c>
      <c r="E354" s="71"/>
    </row>
    <row r="355" spans="4:5">
      <c r="D355" s="71" t="s">
        <v>239</v>
      </c>
      <c r="E355" s="71"/>
    </row>
    <row r="356" spans="4:5">
      <c r="D356" s="71" t="s">
        <v>240</v>
      </c>
      <c r="E356" s="71"/>
    </row>
    <row r="357" spans="4:5">
      <c r="D357" s="71" t="s">
        <v>241</v>
      </c>
      <c r="E357" s="71"/>
    </row>
    <row r="358" spans="4:5">
      <c r="D358" s="71" t="s">
        <v>242</v>
      </c>
      <c r="E358" s="71"/>
    </row>
    <row r="359" spans="4:5">
      <c r="D359" s="71" t="s">
        <v>243</v>
      </c>
      <c r="E359" s="71"/>
    </row>
    <row r="360" spans="4:5">
      <c r="D360" s="71" t="s">
        <v>244</v>
      </c>
      <c r="E360" s="71"/>
    </row>
    <row r="361" spans="4:5">
      <c r="D361" s="71" t="s">
        <v>245</v>
      </c>
      <c r="E361" s="71"/>
    </row>
    <row r="362" spans="4:5">
      <c r="D362" s="71" t="s">
        <v>246</v>
      </c>
      <c r="E362" s="71"/>
    </row>
    <row r="363" spans="4:5">
      <c r="D363" s="71" t="s">
        <v>52</v>
      </c>
      <c r="E363" s="71"/>
    </row>
    <row r="364" spans="4:5">
      <c r="D364" s="71" t="s">
        <v>247</v>
      </c>
      <c r="E364" s="71"/>
    </row>
    <row r="365" spans="4:5">
      <c r="D365" s="71" t="s">
        <v>39</v>
      </c>
      <c r="E365" s="71"/>
    </row>
    <row r="366" spans="4:5">
      <c r="D366" s="71" t="s">
        <v>65</v>
      </c>
      <c r="E366" s="71"/>
    </row>
    <row r="367" spans="4:5">
      <c r="D367" s="71" t="s">
        <v>248</v>
      </c>
      <c r="E367" s="71"/>
    </row>
    <row r="368" spans="4:5">
      <c r="D368" s="71" t="s">
        <v>42</v>
      </c>
      <c r="E368" s="71"/>
    </row>
    <row r="369" spans="4:5">
      <c r="D369" s="71" t="s">
        <v>34</v>
      </c>
      <c r="E369" s="71"/>
    </row>
    <row r="370" spans="4:5">
      <c r="D370" s="71" t="s">
        <v>44</v>
      </c>
      <c r="E370" s="71"/>
    </row>
    <row r="371" spans="4:5">
      <c r="D371" s="71" t="s">
        <v>249</v>
      </c>
      <c r="E371" s="71"/>
    </row>
    <row r="372" spans="4:5">
      <c r="D372" s="71" t="s">
        <v>250</v>
      </c>
      <c r="E372" s="71"/>
    </row>
    <row r="373" spans="4:5">
      <c r="D373" s="71" t="s">
        <v>66</v>
      </c>
      <c r="E373" s="71"/>
    </row>
    <row r="374" spans="4:5">
      <c r="D374" s="71" t="s">
        <v>251</v>
      </c>
      <c r="E374" s="71"/>
    </row>
    <row r="375" spans="4:5">
      <c r="D375" s="71" t="s">
        <v>252</v>
      </c>
      <c r="E375" s="71"/>
    </row>
    <row r="376" spans="4:5">
      <c r="D376" s="71" t="s">
        <v>253</v>
      </c>
      <c r="E376" s="71"/>
    </row>
    <row r="377" spans="4:5">
      <c r="D377" s="71" t="s">
        <v>254</v>
      </c>
      <c r="E377" s="71"/>
    </row>
    <row r="378" spans="4:5">
      <c r="D378" s="71" t="s">
        <v>255</v>
      </c>
      <c r="E378" s="71"/>
    </row>
    <row r="379" spans="4:5">
      <c r="D379" s="71" t="s">
        <v>256</v>
      </c>
      <c r="E379" s="71"/>
    </row>
    <row r="380" spans="4:5">
      <c r="D380" s="71" t="s">
        <v>257</v>
      </c>
      <c r="E380" s="71"/>
    </row>
    <row r="381" spans="4:5">
      <c r="D381" s="71" t="s">
        <v>258</v>
      </c>
      <c r="E381" s="71"/>
    </row>
    <row r="382" spans="4:5">
      <c r="D382" s="71" t="s">
        <v>259</v>
      </c>
      <c r="E382" s="71"/>
    </row>
    <row r="383" spans="4:5">
      <c r="D383" s="71" t="s">
        <v>260</v>
      </c>
      <c r="E383" s="71"/>
    </row>
    <row r="384" spans="4:5">
      <c r="D384" s="71" t="s">
        <v>261</v>
      </c>
      <c r="E384" s="71"/>
    </row>
    <row r="385" spans="4:5">
      <c r="D385" s="71" t="s">
        <v>262</v>
      </c>
      <c r="E385" s="71"/>
    </row>
    <row r="386" spans="4:5">
      <c r="D386" s="71" t="s">
        <v>263</v>
      </c>
      <c r="E386" s="71"/>
    </row>
    <row r="387" spans="4:5">
      <c r="D387" s="71" t="s">
        <v>264</v>
      </c>
      <c r="E387" s="71"/>
    </row>
    <row r="388" spans="4:5">
      <c r="D388" s="71" t="s">
        <v>265</v>
      </c>
      <c r="E388" s="71"/>
    </row>
    <row r="389" spans="4:5">
      <c r="D389" s="71" t="s">
        <v>266</v>
      </c>
      <c r="E389" s="71"/>
    </row>
    <row r="390" spans="4:5">
      <c r="D390" s="71" t="s">
        <v>267</v>
      </c>
      <c r="E390" s="71"/>
    </row>
    <row r="391" spans="4:5">
      <c r="D391" s="71" t="s">
        <v>268</v>
      </c>
      <c r="E391" s="71"/>
    </row>
    <row r="392" spans="4:5">
      <c r="D392" s="71" t="s">
        <v>269</v>
      </c>
      <c r="E392" s="71"/>
    </row>
    <row r="393" spans="4:5">
      <c r="D393" s="71" t="s">
        <v>270</v>
      </c>
      <c r="E393" s="71"/>
    </row>
    <row r="394" spans="4:5">
      <c r="D394" s="71" t="s">
        <v>271</v>
      </c>
      <c r="E394" s="71"/>
    </row>
    <row r="395" spans="4:5">
      <c r="D395" s="71" t="s">
        <v>272</v>
      </c>
      <c r="E395" s="71"/>
    </row>
    <row r="396" spans="4:5">
      <c r="D396" s="71" t="s">
        <v>273</v>
      </c>
      <c r="E396" s="71"/>
    </row>
    <row r="397" spans="4:5">
      <c r="D397" s="71" t="s">
        <v>274</v>
      </c>
      <c r="E397" s="71"/>
    </row>
    <row r="398" spans="4:5">
      <c r="D398" s="71" t="s">
        <v>275</v>
      </c>
      <c r="E398" s="71"/>
    </row>
    <row r="399" spans="4:5">
      <c r="D399" s="71" t="s">
        <v>276</v>
      </c>
      <c r="E399" s="71"/>
    </row>
    <row r="400" spans="4:5">
      <c r="D400" s="71" t="s">
        <v>277</v>
      </c>
      <c r="E400" s="71"/>
    </row>
    <row r="401" spans="4:5">
      <c r="D401" s="71">
        <v>115</v>
      </c>
      <c r="E401" s="71"/>
    </row>
    <row r="402" spans="4:5">
      <c r="D402" s="71">
        <v>2283</v>
      </c>
      <c r="E402" s="71"/>
    </row>
    <row r="403" spans="4:5">
      <c r="D403" s="71">
        <v>230</v>
      </c>
      <c r="E403" s="71"/>
    </row>
    <row r="404" spans="4:5">
      <c r="D404" s="71">
        <v>254</v>
      </c>
      <c r="E404" s="71"/>
    </row>
    <row r="405" spans="4:5">
      <c r="D405" s="71">
        <v>2533</v>
      </c>
      <c r="E405" s="71"/>
    </row>
    <row r="406" spans="4:5">
      <c r="D406" s="71">
        <v>254105</v>
      </c>
      <c r="E406" s="71"/>
    </row>
    <row r="407" spans="4:5">
      <c r="D407" s="71">
        <v>22844</v>
      </c>
      <c r="E407" s="71"/>
    </row>
    <row r="408" spans="4:5">
      <c r="D408" s="71" t="s">
        <v>278</v>
      </c>
      <c r="E408" s="71"/>
    </row>
  </sheetData>
  <conditionalFormatting sqref="B8:B50">
    <cfRule type="cellIs" dxfId="7" priority="2" stopIfTrue="1" operator="equal">
      <formula>"Adjustment to Income/Expense/Rate Base:"</formula>
    </cfRule>
  </conditionalFormatting>
  <conditionalFormatting sqref="L1">
    <cfRule type="cellIs" dxfId="6" priority="1" stopIfTrue="1" operator="equal">
      <formula>"x.x"</formula>
    </cfRule>
  </conditionalFormatting>
  <dataValidations count="3">
    <dataValidation type="list" errorStyle="warning" allowBlank="1" showInputMessage="1" showErrorMessage="1" errorTitle="Factor" error="This factor is not included in the drop-down list. Is this the factor you want to use?" sqref="I50:I54 JE50:JE54 TA50:TA54 ACW50:ACW54 AMS50:AMS54 AWO50:AWO54 BGK50:BGK54 BQG50:BQG54 CAC50:CAC54 CJY50:CJY54 CTU50:CTU54 DDQ50:DDQ54 DNM50:DNM54 DXI50:DXI54 EHE50:EHE54 ERA50:ERA54 FAW50:FAW54 FKS50:FKS54 FUO50:FUO54 GEK50:GEK54 GOG50:GOG54 GYC50:GYC54 HHY50:HHY54 HRU50:HRU54 IBQ50:IBQ54 ILM50:ILM54 IVI50:IVI54 JFE50:JFE54 JPA50:JPA54 JYW50:JYW54 KIS50:KIS54 KSO50:KSO54 LCK50:LCK54 LMG50:LMG54 LWC50:LWC54 MFY50:MFY54 MPU50:MPU54 MZQ50:MZQ54 NJM50:NJM54 NTI50:NTI54 ODE50:ODE54 ONA50:ONA54 OWW50:OWW54 PGS50:PGS54 PQO50:PQO54 QAK50:QAK54 QKG50:QKG54 QUC50:QUC54 RDY50:RDY54 RNU50:RNU54 RXQ50:RXQ54 SHM50:SHM54 SRI50:SRI54 TBE50:TBE54 TLA50:TLA54 TUW50:TUW54 UES50:UES54 UOO50:UOO54 UYK50:UYK54 VIG50:VIG54 VSC50:VSC54 WBY50:WBY54 WLU50:WLU54 WVQ50:WVQ54 I65586:I65590 JE65586:JE65590 TA65586:TA65590 ACW65586:ACW65590 AMS65586:AMS65590 AWO65586:AWO65590 BGK65586:BGK65590 BQG65586:BQG65590 CAC65586:CAC65590 CJY65586:CJY65590 CTU65586:CTU65590 DDQ65586:DDQ65590 DNM65586:DNM65590 DXI65586:DXI65590 EHE65586:EHE65590 ERA65586:ERA65590 FAW65586:FAW65590 FKS65586:FKS65590 FUO65586:FUO65590 GEK65586:GEK65590 GOG65586:GOG65590 GYC65586:GYC65590 HHY65586:HHY65590 HRU65586:HRU65590 IBQ65586:IBQ65590 ILM65586:ILM65590 IVI65586:IVI65590 JFE65586:JFE65590 JPA65586:JPA65590 JYW65586:JYW65590 KIS65586:KIS65590 KSO65586:KSO65590 LCK65586:LCK65590 LMG65586:LMG65590 LWC65586:LWC65590 MFY65586:MFY65590 MPU65586:MPU65590 MZQ65586:MZQ65590 NJM65586:NJM65590 NTI65586:NTI65590 ODE65586:ODE65590 ONA65586:ONA65590 OWW65586:OWW65590 PGS65586:PGS65590 PQO65586:PQO65590 QAK65586:QAK65590 QKG65586:QKG65590 QUC65586:QUC65590 RDY65586:RDY65590 RNU65586:RNU65590 RXQ65586:RXQ65590 SHM65586:SHM65590 SRI65586:SRI65590 TBE65586:TBE65590 TLA65586:TLA65590 TUW65586:TUW65590 UES65586:UES65590 UOO65586:UOO65590 UYK65586:UYK65590 VIG65586:VIG65590 VSC65586:VSC65590 WBY65586:WBY65590 WLU65586:WLU65590 WVQ65586:WVQ65590 I131122:I131126 JE131122:JE131126 TA131122:TA131126 ACW131122:ACW131126 AMS131122:AMS131126 AWO131122:AWO131126 BGK131122:BGK131126 BQG131122:BQG131126 CAC131122:CAC131126 CJY131122:CJY131126 CTU131122:CTU131126 DDQ131122:DDQ131126 DNM131122:DNM131126 DXI131122:DXI131126 EHE131122:EHE131126 ERA131122:ERA131126 FAW131122:FAW131126 FKS131122:FKS131126 FUO131122:FUO131126 GEK131122:GEK131126 GOG131122:GOG131126 GYC131122:GYC131126 HHY131122:HHY131126 HRU131122:HRU131126 IBQ131122:IBQ131126 ILM131122:ILM131126 IVI131122:IVI131126 JFE131122:JFE131126 JPA131122:JPA131126 JYW131122:JYW131126 KIS131122:KIS131126 KSO131122:KSO131126 LCK131122:LCK131126 LMG131122:LMG131126 LWC131122:LWC131126 MFY131122:MFY131126 MPU131122:MPU131126 MZQ131122:MZQ131126 NJM131122:NJM131126 NTI131122:NTI131126 ODE131122:ODE131126 ONA131122:ONA131126 OWW131122:OWW131126 PGS131122:PGS131126 PQO131122:PQO131126 QAK131122:QAK131126 QKG131122:QKG131126 QUC131122:QUC131126 RDY131122:RDY131126 RNU131122:RNU131126 RXQ131122:RXQ131126 SHM131122:SHM131126 SRI131122:SRI131126 TBE131122:TBE131126 TLA131122:TLA131126 TUW131122:TUW131126 UES131122:UES131126 UOO131122:UOO131126 UYK131122:UYK131126 VIG131122:VIG131126 VSC131122:VSC131126 WBY131122:WBY131126 WLU131122:WLU131126 WVQ131122:WVQ131126 I196658:I196662 JE196658:JE196662 TA196658:TA196662 ACW196658:ACW196662 AMS196658:AMS196662 AWO196658:AWO196662 BGK196658:BGK196662 BQG196658:BQG196662 CAC196658:CAC196662 CJY196658:CJY196662 CTU196658:CTU196662 DDQ196658:DDQ196662 DNM196658:DNM196662 DXI196658:DXI196662 EHE196658:EHE196662 ERA196658:ERA196662 FAW196658:FAW196662 FKS196658:FKS196662 FUO196658:FUO196662 GEK196658:GEK196662 GOG196658:GOG196662 GYC196658:GYC196662 HHY196658:HHY196662 HRU196658:HRU196662 IBQ196658:IBQ196662 ILM196658:ILM196662 IVI196658:IVI196662 JFE196658:JFE196662 JPA196658:JPA196662 JYW196658:JYW196662 KIS196658:KIS196662 KSO196658:KSO196662 LCK196658:LCK196662 LMG196658:LMG196662 LWC196658:LWC196662 MFY196658:MFY196662 MPU196658:MPU196662 MZQ196658:MZQ196662 NJM196658:NJM196662 NTI196658:NTI196662 ODE196658:ODE196662 ONA196658:ONA196662 OWW196658:OWW196662 PGS196658:PGS196662 PQO196658:PQO196662 QAK196658:QAK196662 QKG196658:QKG196662 QUC196658:QUC196662 RDY196658:RDY196662 RNU196658:RNU196662 RXQ196658:RXQ196662 SHM196658:SHM196662 SRI196658:SRI196662 TBE196658:TBE196662 TLA196658:TLA196662 TUW196658:TUW196662 UES196658:UES196662 UOO196658:UOO196662 UYK196658:UYK196662 VIG196658:VIG196662 VSC196658:VSC196662 WBY196658:WBY196662 WLU196658:WLU196662 WVQ196658:WVQ196662 I262194:I262198 JE262194:JE262198 TA262194:TA262198 ACW262194:ACW262198 AMS262194:AMS262198 AWO262194:AWO262198 BGK262194:BGK262198 BQG262194:BQG262198 CAC262194:CAC262198 CJY262194:CJY262198 CTU262194:CTU262198 DDQ262194:DDQ262198 DNM262194:DNM262198 DXI262194:DXI262198 EHE262194:EHE262198 ERA262194:ERA262198 FAW262194:FAW262198 FKS262194:FKS262198 FUO262194:FUO262198 GEK262194:GEK262198 GOG262194:GOG262198 GYC262194:GYC262198 HHY262194:HHY262198 HRU262194:HRU262198 IBQ262194:IBQ262198 ILM262194:ILM262198 IVI262194:IVI262198 JFE262194:JFE262198 JPA262194:JPA262198 JYW262194:JYW262198 KIS262194:KIS262198 KSO262194:KSO262198 LCK262194:LCK262198 LMG262194:LMG262198 LWC262194:LWC262198 MFY262194:MFY262198 MPU262194:MPU262198 MZQ262194:MZQ262198 NJM262194:NJM262198 NTI262194:NTI262198 ODE262194:ODE262198 ONA262194:ONA262198 OWW262194:OWW262198 PGS262194:PGS262198 PQO262194:PQO262198 QAK262194:QAK262198 QKG262194:QKG262198 QUC262194:QUC262198 RDY262194:RDY262198 RNU262194:RNU262198 RXQ262194:RXQ262198 SHM262194:SHM262198 SRI262194:SRI262198 TBE262194:TBE262198 TLA262194:TLA262198 TUW262194:TUW262198 UES262194:UES262198 UOO262194:UOO262198 UYK262194:UYK262198 VIG262194:VIG262198 VSC262194:VSC262198 WBY262194:WBY262198 WLU262194:WLU262198 WVQ262194:WVQ262198 I327730:I327734 JE327730:JE327734 TA327730:TA327734 ACW327730:ACW327734 AMS327730:AMS327734 AWO327730:AWO327734 BGK327730:BGK327734 BQG327730:BQG327734 CAC327730:CAC327734 CJY327730:CJY327734 CTU327730:CTU327734 DDQ327730:DDQ327734 DNM327730:DNM327734 DXI327730:DXI327734 EHE327730:EHE327734 ERA327730:ERA327734 FAW327730:FAW327734 FKS327730:FKS327734 FUO327730:FUO327734 GEK327730:GEK327734 GOG327730:GOG327734 GYC327730:GYC327734 HHY327730:HHY327734 HRU327730:HRU327734 IBQ327730:IBQ327734 ILM327730:ILM327734 IVI327730:IVI327734 JFE327730:JFE327734 JPA327730:JPA327734 JYW327730:JYW327734 KIS327730:KIS327734 KSO327730:KSO327734 LCK327730:LCK327734 LMG327730:LMG327734 LWC327730:LWC327734 MFY327730:MFY327734 MPU327730:MPU327734 MZQ327730:MZQ327734 NJM327730:NJM327734 NTI327730:NTI327734 ODE327730:ODE327734 ONA327730:ONA327734 OWW327730:OWW327734 PGS327730:PGS327734 PQO327730:PQO327734 QAK327730:QAK327734 QKG327730:QKG327734 QUC327730:QUC327734 RDY327730:RDY327734 RNU327730:RNU327734 RXQ327730:RXQ327734 SHM327730:SHM327734 SRI327730:SRI327734 TBE327730:TBE327734 TLA327730:TLA327734 TUW327730:TUW327734 UES327730:UES327734 UOO327730:UOO327734 UYK327730:UYK327734 VIG327730:VIG327734 VSC327730:VSC327734 WBY327730:WBY327734 WLU327730:WLU327734 WVQ327730:WVQ327734 I393266:I393270 JE393266:JE393270 TA393266:TA393270 ACW393266:ACW393270 AMS393266:AMS393270 AWO393266:AWO393270 BGK393266:BGK393270 BQG393266:BQG393270 CAC393266:CAC393270 CJY393266:CJY393270 CTU393266:CTU393270 DDQ393266:DDQ393270 DNM393266:DNM393270 DXI393266:DXI393270 EHE393266:EHE393270 ERA393266:ERA393270 FAW393266:FAW393270 FKS393266:FKS393270 FUO393266:FUO393270 GEK393266:GEK393270 GOG393266:GOG393270 GYC393266:GYC393270 HHY393266:HHY393270 HRU393266:HRU393270 IBQ393266:IBQ393270 ILM393266:ILM393270 IVI393266:IVI393270 JFE393266:JFE393270 JPA393266:JPA393270 JYW393266:JYW393270 KIS393266:KIS393270 KSO393266:KSO393270 LCK393266:LCK393270 LMG393266:LMG393270 LWC393266:LWC393270 MFY393266:MFY393270 MPU393266:MPU393270 MZQ393266:MZQ393270 NJM393266:NJM393270 NTI393266:NTI393270 ODE393266:ODE393270 ONA393266:ONA393270 OWW393266:OWW393270 PGS393266:PGS393270 PQO393266:PQO393270 QAK393266:QAK393270 QKG393266:QKG393270 QUC393266:QUC393270 RDY393266:RDY393270 RNU393266:RNU393270 RXQ393266:RXQ393270 SHM393266:SHM393270 SRI393266:SRI393270 TBE393266:TBE393270 TLA393266:TLA393270 TUW393266:TUW393270 UES393266:UES393270 UOO393266:UOO393270 UYK393266:UYK393270 VIG393266:VIG393270 VSC393266:VSC393270 WBY393266:WBY393270 WLU393266:WLU393270 WVQ393266:WVQ393270 I458802:I458806 JE458802:JE458806 TA458802:TA458806 ACW458802:ACW458806 AMS458802:AMS458806 AWO458802:AWO458806 BGK458802:BGK458806 BQG458802:BQG458806 CAC458802:CAC458806 CJY458802:CJY458806 CTU458802:CTU458806 DDQ458802:DDQ458806 DNM458802:DNM458806 DXI458802:DXI458806 EHE458802:EHE458806 ERA458802:ERA458806 FAW458802:FAW458806 FKS458802:FKS458806 FUO458802:FUO458806 GEK458802:GEK458806 GOG458802:GOG458806 GYC458802:GYC458806 HHY458802:HHY458806 HRU458802:HRU458806 IBQ458802:IBQ458806 ILM458802:ILM458806 IVI458802:IVI458806 JFE458802:JFE458806 JPA458802:JPA458806 JYW458802:JYW458806 KIS458802:KIS458806 KSO458802:KSO458806 LCK458802:LCK458806 LMG458802:LMG458806 LWC458802:LWC458806 MFY458802:MFY458806 MPU458802:MPU458806 MZQ458802:MZQ458806 NJM458802:NJM458806 NTI458802:NTI458806 ODE458802:ODE458806 ONA458802:ONA458806 OWW458802:OWW458806 PGS458802:PGS458806 PQO458802:PQO458806 QAK458802:QAK458806 QKG458802:QKG458806 QUC458802:QUC458806 RDY458802:RDY458806 RNU458802:RNU458806 RXQ458802:RXQ458806 SHM458802:SHM458806 SRI458802:SRI458806 TBE458802:TBE458806 TLA458802:TLA458806 TUW458802:TUW458806 UES458802:UES458806 UOO458802:UOO458806 UYK458802:UYK458806 VIG458802:VIG458806 VSC458802:VSC458806 WBY458802:WBY458806 WLU458802:WLU458806 WVQ458802:WVQ458806 I524338:I524342 JE524338:JE524342 TA524338:TA524342 ACW524338:ACW524342 AMS524338:AMS524342 AWO524338:AWO524342 BGK524338:BGK524342 BQG524338:BQG524342 CAC524338:CAC524342 CJY524338:CJY524342 CTU524338:CTU524342 DDQ524338:DDQ524342 DNM524338:DNM524342 DXI524338:DXI524342 EHE524338:EHE524342 ERA524338:ERA524342 FAW524338:FAW524342 FKS524338:FKS524342 FUO524338:FUO524342 GEK524338:GEK524342 GOG524338:GOG524342 GYC524338:GYC524342 HHY524338:HHY524342 HRU524338:HRU524342 IBQ524338:IBQ524342 ILM524338:ILM524342 IVI524338:IVI524342 JFE524338:JFE524342 JPA524338:JPA524342 JYW524338:JYW524342 KIS524338:KIS524342 KSO524338:KSO524342 LCK524338:LCK524342 LMG524338:LMG524342 LWC524338:LWC524342 MFY524338:MFY524342 MPU524338:MPU524342 MZQ524338:MZQ524342 NJM524338:NJM524342 NTI524338:NTI524342 ODE524338:ODE524342 ONA524338:ONA524342 OWW524338:OWW524342 PGS524338:PGS524342 PQO524338:PQO524342 QAK524338:QAK524342 QKG524338:QKG524342 QUC524338:QUC524342 RDY524338:RDY524342 RNU524338:RNU524342 RXQ524338:RXQ524342 SHM524338:SHM524342 SRI524338:SRI524342 TBE524338:TBE524342 TLA524338:TLA524342 TUW524338:TUW524342 UES524338:UES524342 UOO524338:UOO524342 UYK524338:UYK524342 VIG524338:VIG524342 VSC524338:VSC524342 WBY524338:WBY524342 WLU524338:WLU524342 WVQ524338:WVQ524342 I589874:I589878 JE589874:JE589878 TA589874:TA589878 ACW589874:ACW589878 AMS589874:AMS589878 AWO589874:AWO589878 BGK589874:BGK589878 BQG589874:BQG589878 CAC589874:CAC589878 CJY589874:CJY589878 CTU589874:CTU589878 DDQ589874:DDQ589878 DNM589874:DNM589878 DXI589874:DXI589878 EHE589874:EHE589878 ERA589874:ERA589878 FAW589874:FAW589878 FKS589874:FKS589878 FUO589874:FUO589878 GEK589874:GEK589878 GOG589874:GOG589878 GYC589874:GYC589878 HHY589874:HHY589878 HRU589874:HRU589878 IBQ589874:IBQ589878 ILM589874:ILM589878 IVI589874:IVI589878 JFE589874:JFE589878 JPA589874:JPA589878 JYW589874:JYW589878 KIS589874:KIS589878 KSO589874:KSO589878 LCK589874:LCK589878 LMG589874:LMG589878 LWC589874:LWC589878 MFY589874:MFY589878 MPU589874:MPU589878 MZQ589874:MZQ589878 NJM589874:NJM589878 NTI589874:NTI589878 ODE589874:ODE589878 ONA589874:ONA589878 OWW589874:OWW589878 PGS589874:PGS589878 PQO589874:PQO589878 QAK589874:QAK589878 QKG589874:QKG589878 QUC589874:QUC589878 RDY589874:RDY589878 RNU589874:RNU589878 RXQ589874:RXQ589878 SHM589874:SHM589878 SRI589874:SRI589878 TBE589874:TBE589878 TLA589874:TLA589878 TUW589874:TUW589878 UES589874:UES589878 UOO589874:UOO589878 UYK589874:UYK589878 VIG589874:VIG589878 VSC589874:VSC589878 WBY589874:WBY589878 WLU589874:WLU589878 WVQ589874:WVQ589878 I655410:I655414 JE655410:JE655414 TA655410:TA655414 ACW655410:ACW655414 AMS655410:AMS655414 AWO655410:AWO655414 BGK655410:BGK655414 BQG655410:BQG655414 CAC655410:CAC655414 CJY655410:CJY655414 CTU655410:CTU655414 DDQ655410:DDQ655414 DNM655410:DNM655414 DXI655410:DXI655414 EHE655410:EHE655414 ERA655410:ERA655414 FAW655410:FAW655414 FKS655410:FKS655414 FUO655410:FUO655414 GEK655410:GEK655414 GOG655410:GOG655414 GYC655410:GYC655414 HHY655410:HHY655414 HRU655410:HRU655414 IBQ655410:IBQ655414 ILM655410:ILM655414 IVI655410:IVI655414 JFE655410:JFE655414 JPA655410:JPA655414 JYW655410:JYW655414 KIS655410:KIS655414 KSO655410:KSO655414 LCK655410:LCK655414 LMG655410:LMG655414 LWC655410:LWC655414 MFY655410:MFY655414 MPU655410:MPU655414 MZQ655410:MZQ655414 NJM655410:NJM655414 NTI655410:NTI655414 ODE655410:ODE655414 ONA655410:ONA655414 OWW655410:OWW655414 PGS655410:PGS655414 PQO655410:PQO655414 QAK655410:QAK655414 QKG655410:QKG655414 QUC655410:QUC655414 RDY655410:RDY655414 RNU655410:RNU655414 RXQ655410:RXQ655414 SHM655410:SHM655414 SRI655410:SRI655414 TBE655410:TBE655414 TLA655410:TLA655414 TUW655410:TUW655414 UES655410:UES655414 UOO655410:UOO655414 UYK655410:UYK655414 VIG655410:VIG655414 VSC655410:VSC655414 WBY655410:WBY655414 WLU655410:WLU655414 WVQ655410:WVQ655414 I720946:I720950 JE720946:JE720950 TA720946:TA720950 ACW720946:ACW720950 AMS720946:AMS720950 AWO720946:AWO720950 BGK720946:BGK720950 BQG720946:BQG720950 CAC720946:CAC720950 CJY720946:CJY720950 CTU720946:CTU720950 DDQ720946:DDQ720950 DNM720946:DNM720950 DXI720946:DXI720950 EHE720946:EHE720950 ERA720946:ERA720950 FAW720946:FAW720950 FKS720946:FKS720950 FUO720946:FUO720950 GEK720946:GEK720950 GOG720946:GOG720950 GYC720946:GYC720950 HHY720946:HHY720950 HRU720946:HRU720950 IBQ720946:IBQ720950 ILM720946:ILM720950 IVI720946:IVI720950 JFE720946:JFE720950 JPA720946:JPA720950 JYW720946:JYW720950 KIS720946:KIS720950 KSO720946:KSO720950 LCK720946:LCK720950 LMG720946:LMG720950 LWC720946:LWC720950 MFY720946:MFY720950 MPU720946:MPU720950 MZQ720946:MZQ720950 NJM720946:NJM720950 NTI720946:NTI720950 ODE720946:ODE720950 ONA720946:ONA720950 OWW720946:OWW720950 PGS720946:PGS720950 PQO720946:PQO720950 QAK720946:QAK720950 QKG720946:QKG720950 QUC720946:QUC720950 RDY720946:RDY720950 RNU720946:RNU720950 RXQ720946:RXQ720950 SHM720946:SHM720950 SRI720946:SRI720950 TBE720946:TBE720950 TLA720946:TLA720950 TUW720946:TUW720950 UES720946:UES720950 UOO720946:UOO720950 UYK720946:UYK720950 VIG720946:VIG720950 VSC720946:VSC720950 WBY720946:WBY720950 WLU720946:WLU720950 WVQ720946:WVQ720950 I786482:I786486 JE786482:JE786486 TA786482:TA786486 ACW786482:ACW786486 AMS786482:AMS786486 AWO786482:AWO786486 BGK786482:BGK786486 BQG786482:BQG786486 CAC786482:CAC786486 CJY786482:CJY786486 CTU786482:CTU786486 DDQ786482:DDQ786486 DNM786482:DNM786486 DXI786482:DXI786486 EHE786482:EHE786486 ERA786482:ERA786486 FAW786482:FAW786486 FKS786482:FKS786486 FUO786482:FUO786486 GEK786482:GEK786486 GOG786482:GOG786486 GYC786482:GYC786486 HHY786482:HHY786486 HRU786482:HRU786486 IBQ786482:IBQ786486 ILM786482:ILM786486 IVI786482:IVI786486 JFE786482:JFE786486 JPA786482:JPA786486 JYW786482:JYW786486 KIS786482:KIS786486 KSO786482:KSO786486 LCK786482:LCK786486 LMG786482:LMG786486 LWC786482:LWC786486 MFY786482:MFY786486 MPU786482:MPU786486 MZQ786482:MZQ786486 NJM786482:NJM786486 NTI786482:NTI786486 ODE786482:ODE786486 ONA786482:ONA786486 OWW786482:OWW786486 PGS786482:PGS786486 PQO786482:PQO786486 QAK786482:QAK786486 QKG786482:QKG786486 QUC786482:QUC786486 RDY786482:RDY786486 RNU786482:RNU786486 RXQ786482:RXQ786486 SHM786482:SHM786486 SRI786482:SRI786486 TBE786482:TBE786486 TLA786482:TLA786486 TUW786482:TUW786486 UES786482:UES786486 UOO786482:UOO786486 UYK786482:UYK786486 VIG786482:VIG786486 VSC786482:VSC786486 WBY786482:WBY786486 WLU786482:WLU786486 WVQ786482:WVQ786486 I852018:I852022 JE852018:JE852022 TA852018:TA852022 ACW852018:ACW852022 AMS852018:AMS852022 AWO852018:AWO852022 BGK852018:BGK852022 BQG852018:BQG852022 CAC852018:CAC852022 CJY852018:CJY852022 CTU852018:CTU852022 DDQ852018:DDQ852022 DNM852018:DNM852022 DXI852018:DXI852022 EHE852018:EHE852022 ERA852018:ERA852022 FAW852018:FAW852022 FKS852018:FKS852022 FUO852018:FUO852022 GEK852018:GEK852022 GOG852018:GOG852022 GYC852018:GYC852022 HHY852018:HHY852022 HRU852018:HRU852022 IBQ852018:IBQ852022 ILM852018:ILM852022 IVI852018:IVI852022 JFE852018:JFE852022 JPA852018:JPA852022 JYW852018:JYW852022 KIS852018:KIS852022 KSO852018:KSO852022 LCK852018:LCK852022 LMG852018:LMG852022 LWC852018:LWC852022 MFY852018:MFY852022 MPU852018:MPU852022 MZQ852018:MZQ852022 NJM852018:NJM852022 NTI852018:NTI852022 ODE852018:ODE852022 ONA852018:ONA852022 OWW852018:OWW852022 PGS852018:PGS852022 PQO852018:PQO852022 QAK852018:QAK852022 QKG852018:QKG852022 QUC852018:QUC852022 RDY852018:RDY852022 RNU852018:RNU852022 RXQ852018:RXQ852022 SHM852018:SHM852022 SRI852018:SRI852022 TBE852018:TBE852022 TLA852018:TLA852022 TUW852018:TUW852022 UES852018:UES852022 UOO852018:UOO852022 UYK852018:UYK852022 VIG852018:VIG852022 VSC852018:VSC852022 WBY852018:WBY852022 WLU852018:WLU852022 WVQ852018:WVQ852022 I917554:I917558 JE917554:JE917558 TA917554:TA917558 ACW917554:ACW917558 AMS917554:AMS917558 AWO917554:AWO917558 BGK917554:BGK917558 BQG917554:BQG917558 CAC917554:CAC917558 CJY917554:CJY917558 CTU917554:CTU917558 DDQ917554:DDQ917558 DNM917554:DNM917558 DXI917554:DXI917558 EHE917554:EHE917558 ERA917554:ERA917558 FAW917554:FAW917558 FKS917554:FKS917558 FUO917554:FUO917558 GEK917554:GEK917558 GOG917554:GOG917558 GYC917554:GYC917558 HHY917554:HHY917558 HRU917554:HRU917558 IBQ917554:IBQ917558 ILM917554:ILM917558 IVI917554:IVI917558 JFE917554:JFE917558 JPA917554:JPA917558 JYW917554:JYW917558 KIS917554:KIS917558 KSO917554:KSO917558 LCK917554:LCK917558 LMG917554:LMG917558 LWC917554:LWC917558 MFY917554:MFY917558 MPU917554:MPU917558 MZQ917554:MZQ917558 NJM917554:NJM917558 NTI917554:NTI917558 ODE917554:ODE917558 ONA917554:ONA917558 OWW917554:OWW917558 PGS917554:PGS917558 PQO917554:PQO917558 QAK917554:QAK917558 QKG917554:QKG917558 QUC917554:QUC917558 RDY917554:RDY917558 RNU917554:RNU917558 RXQ917554:RXQ917558 SHM917554:SHM917558 SRI917554:SRI917558 TBE917554:TBE917558 TLA917554:TLA917558 TUW917554:TUW917558 UES917554:UES917558 UOO917554:UOO917558 UYK917554:UYK917558 VIG917554:VIG917558 VSC917554:VSC917558 WBY917554:WBY917558 WLU917554:WLU917558 WVQ917554:WVQ917558 I983090:I983094 JE983090:JE983094 TA983090:TA983094 ACW983090:ACW983094 AMS983090:AMS983094 AWO983090:AWO983094 BGK983090:BGK983094 BQG983090:BQG983094 CAC983090:CAC983094 CJY983090:CJY983094 CTU983090:CTU983094 DDQ983090:DDQ983094 DNM983090:DNM983094 DXI983090:DXI983094 EHE983090:EHE983094 ERA983090:ERA983094 FAW983090:FAW983094 FKS983090:FKS983094 FUO983090:FUO983094 GEK983090:GEK983094 GOG983090:GOG983094 GYC983090:GYC983094 HHY983090:HHY983094 HRU983090:HRU983094 IBQ983090:IBQ983094 ILM983090:ILM983094 IVI983090:IVI983094 JFE983090:JFE983094 JPA983090:JPA983094 JYW983090:JYW983094 KIS983090:KIS983094 KSO983090:KSO983094 LCK983090:LCK983094 LMG983090:LMG983094 LWC983090:LWC983094 MFY983090:MFY983094 MPU983090:MPU983094 MZQ983090:MZQ983094 NJM983090:NJM983094 NTI983090:NTI983094 ODE983090:ODE983094 ONA983090:ONA983094 OWW983090:OWW983094 PGS983090:PGS983094 PQO983090:PQO983094 QAK983090:QAK983094 QKG983090:QKG983094 QUC983090:QUC983094 RDY983090:RDY983094 RNU983090:RNU983094 RXQ983090:RXQ983094 SHM983090:SHM983094 SRI983090:SRI983094 TBE983090:TBE983094 TLA983090:TLA983094 TUW983090:TUW983094 UES983090:UES983094 UOO983090:UOO983094 UYK983090:UYK983094 VIG983090:VIG983094 VSC983090:VSC983094 WBY983090:WBY983094 WLU983090:WLU983094 WVQ983090:WVQ983094">
      <formula1>$I$74:$I$165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F51:F54 JC51:JC54 SY51:SY54 ACU51:ACU54 AMQ51:AMQ54 AWM51:AWM54 BGI51:BGI54 BQE51:BQE54 CAA51:CAA54 CJW51:CJW54 CTS51:CTS54 DDO51:DDO54 DNK51:DNK54 DXG51:DXG54 EHC51:EHC54 EQY51:EQY54 FAU51:FAU54 FKQ51:FKQ54 FUM51:FUM54 GEI51:GEI54 GOE51:GOE54 GYA51:GYA54 HHW51:HHW54 HRS51:HRS54 IBO51:IBO54 ILK51:ILK54 IVG51:IVG54 JFC51:JFC54 JOY51:JOY54 JYU51:JYU54 KIQ51:KIQ54 KSM51:KSM54 LCI51:LCI54 LME51:LME54 LWA51:LWA54 MFW51:MFW54 MPS51:MPS54 MZO51:MZO54 NJK51:NJK54 NTG51:NTG54 ODC51:ODC54 OMY51:OMY54 OWU51:OWU54 PGQ51:PGQ54 PQM51:PQM54 QAI51:QAI54 QKE51:QKE54 QUA51:QUA54 RDW51:RDW54 RNS51:RNS54 RXO51:RXO54 SHK51:SHK54 SRG51:SRG54 TBC51:TBC54 TKY51:TKY54 TUU51:TUU54 UEQ51:UEQ54 UOM51:UOM54 UYI51:UYI54 VIE51:VIE54 VSA51:VSA54 WBW51:WBW54 WLS51:WLS54 WVO51:WVO54 F65587:F65590 JC65587:JC65590 SY65587:SY65590 ACU65587:ACU65590 AMQ65587:AMQ65590 AWM65587:AWM65590 BGI65587:BGI65590 BQE65587:BQE65590 CAA65587:CAA65590 CJW65587:CJW65590 CTS65587:CTS65590 DDO65587:DDO65590 DNK65587:DNK65590 DXG65587:DXG65590 EHC65587:EHC65590 EQY65587:EQY65590 FAU65587:FAU65590 FKQ65587:FKQ65590 FUM65587:FUM65590 GEI65587:GEI65590 GOE65587:GOE65590 GYA65587:GYA65590 HHW65587:HHW65590 HRS65587:HRS65590 IBO65587:IBO65590 ILK65587:ILK65590 IVG65587:IVG65590 JFC65587:JFC65590 JOY65587:JOY65590 JYU65587:JYU65590 KIQ65587:KIQ65590 KSM65587:KSM65590 LCI65587:LCI65590 LME65587:LME65590 LWA65587:LWA65590 MFW65587:MFW65590 MPS65587:MPS65590 MZO65587:MZO65590 NJK65587:NJK65590 NTG65587:NTG65590 ODC65587:ODC65590 OMY65587:OMY65590 OWU65587:OWU65590 PGQ65587:PGQ65590 PQM65587:PQM65590 QAI65587:QAI65590 QKE65587:QKE65590 QUA65587:QUA65590 RDW65587:RDW65590 RNS65587:RNS65590 RXO65587:RXO65590 SHK65587:SHK65590 SRG65587:SRG65590 TBC65587:TBC65590 TKY65587:TKY65590 TUU65587:TUU65590 UEQ65587:UEQ65590 UOM65587:UOM65590 UYI65587:UYI65590 VIE65587:VIE65590 VSA65587:VSA65590 WBW65587:WBW65590 WLS65587:WLS65590 WVO65587:WVO65590 F131123:F131126 JC131123:JC131126 SY131123:SY131126 ACU131123:ACU131126 AMQ131123:AMQ131126 AWM131123:AWM131126 BGI131123:BGI131126 BQE131123:BQE131126 CAA131123:CAA131126 CJW131123:CJW131126 CTS131123:CTS131126 DDO131123:DDO131126 DNK131123:DNK131126 DXG131123:DXG131126 EHC131123:EHC131126 EQY131123:EQY131126 FAU131123:FAU131126 FKQ131123:FKQ131126 FUM131123:FUM131126 GEI131123:GEI131126 GOE131123:GOE131126 GYA131123:GYA131126 HHW131123:HHW131126 HRS131123:HRS131126 IBO131123:IBO131126 ILK131123:ILK131126 IVG131123:IVG131126 JFC131123:JFC131126 JOY131123:JOY131126 JYU131123:JYU131126 KIQ131123:KIQ131126 KSM131123:KSM131126 LCI131123:LCI131126 LME131123:LME131126 LWA131123:LWA131126 MFW131123:MFW131126 MPS131123:MPS131126 MZO131123:MZO131126 NJK131123:NJK131126 NTG131123:NTG131126 ODC131123:ODC131126 OMY131123:OMY131126 OWU131123:OWU131126 PGQ131123:PGQ131126 PQM131123:PQM131126 QAI131123:QAI131126 QKE131123:QKE131126 QUA131123:QUA131126 RDW131123:RDW131126 RNS131123:RNS131126 RXO131123:RXO131126 SHK131123:SHK131126 SRG131123:SRG131126 TBC131123:TBC131126 TKY131123:TKY131126 TUU131123:TUU131126 UEQ131123:UEQ131126 UOM131123:UOM131126 UYI131123:UYI131126 VIE131123:VIE131126 VSA131123:VSA131126 WBW131123:WBW131126 WLS131123:WLS131126 WVO131123:WVO131126 F196659:F196662 JC196659:JC196662 SY196659:SY196662 ACU196659:ACU196662 AMQ196659:AMQ196662 AWM196659:AWM196662 BGI196659:BGI196662 BQE196659:BQE196662 CAA196659:CAA196662 CJW196659:CJW196662 CTS196659:CTS196662 DDO196659:DDO196662 DNK196659:DNK196662 DXG196659:DXG196662 EHC196659:EHC196662 EQY196659:EQY196662 FAU196659:FAU196662 FKQ196659:FKQ196662 FUM196659:FUM196662 GEI196659:GEI196662 GOE196659:GOE196662 GYA196659:GYA196662 HHW196659:HHW196662 HRS196659:HRS196662 IBO196659:IBO196662 ILK196659:ILK196662 IVG196659:IVG196662 JFC196659:JFC196662 JOY196659:JOY196662 JYU196659:JYU196662 KIQ196659:KIQ196662 KSM196659:KSM196662 LCI196659:LCI196662 LME196659:LME196662 LWA196659:LWA196662 MFW196659:MFW196662 MPS196659:MPS196662 MZO196659:MZO196662 NJK196659:NJK196662 NTG196659:NTG196662 ODC196659:ODC196662 OMY196659:OMY196662 OWU196659:OWU196662 PGQ196659:PGQ196662 PQM196659:PQM196662 QAI196659:QAI196662 QKE196659:QKE196662 QUA196659:QUA196662 RDW196659:RDW196662 RNS196659:RNS196662 RXO196659:RXO196662 SHK196659:SHK196662 SRG196659:SRG196662 TBC196659:TBC196662 TKY196659:TKY196662 TUU196659:TUU196662 UEQ196659:UEQ196662 UOM196659:UOM196662 UYI196659:UYI196662 VIE196659:VIE196662 VSA196659:VSA196662 WBW196659:WBW196662 WLS196659:WLS196662 WVO196659:WVO196662 F262195:F262198 JC262195:JC262198 SY262195:SY262198 ACU262195:ACU262198 AMQ262195:AMQ262198 AWM262195:AWM262198 BGI262195:BGI262198 BQE262195:BQE262198 CAA262195:CAA262198 CJW262195:CJW262198 CTS262195:CTS262198 DDO262195:DDO262198 DNK262195:DNK262198 DXG262195:DXG262198 EHC262195:EHC262198 EQY262195:EQY262198 FAU262195:FAU262198 FKQ262195:FKQ262198 FUM262195:FUM262198 GEI262195:GEI262198 GOE262195:GOE262198 GYA262195:GYA262198 HHW262195:HHW262198 HRS262195:HRS262198 IBO262195:IBO262198 ILK262195:ILK262198 IVG262195:IVG262198 JFC262195:JFC262198 JOY262195:JOY262198 JYU262195:JYU262198 KIQ262195:KIQ262198 KSM262195:KSM262198 LCI262195:LCI262198 LME262195:LME262198 LWA262195:LWA262198 MFW262195:MFW262198 MPS262195:MPS262198 MZO262195:MZO262198 NJK262195:NJK262198 NTG262195:NTG262198 ODC262195:ODC262198 OMY262195:OMY262198 OWU262195:OWU262198 PGQ262195:PGQ262198 PQM262195:PQM262198 QAI262195:QAI262198 QKE262195:QKE262198 QUA262195:QUA262198 RDW262195:RDW262198 RNS262195:RNS262198 RXO262195:RXO262198 SHK262195:SHK262198 SRG262195:SRG262198 TBC262195:TBC262198 TKY262195:TKY262198 TUU262195:TUU262198 UEQ262195:UEQ262198 UOM262195:UOM262198 UYI262195:UYI262198 VIE262195:VIE262198 VSA262195:VSA262198 WBW262195:WBW262198 WLS262195:WLS262198 WVO262195:WVO262198 F327731:F327734 JC327731:JC327734 SY327731:SY327734 ACU327731:ACU327734 AMQ327731:AMQ327734 AWM327731:AWM327734 BGI327731:BGI327734 BQE327731:BQE327734 CAA327731:CAA327734 CJW327731:CJW327734 CTS327731:CTS327734 DDO327731:DDO327734 DNK327731:DNK327734 DXG327731:DXG327734 EHC327731:EHC327734 EQY327731:EQY327734 FAU327731:FAU327734 FKQ327731:FKQ327734 FUM327731:FUM327734 GEI327731:GEI327734 GOE327731:GOE327734 GYA327731:GYA327734 HHW327731:HHW327734 HRS327731:HRS327734 IBO327731:IBO327734 ILK327731:ILK327734 IVG327731:IVG327734 JFC327731:JFC327734 JOY327731:JOY327734 JYU327731:JYU327734 KIQ327731:KIQ327734 KSM327731:KSM327734 LCI327731:LCI327734 LME327731:LME327734 LWA327731:LWA327734 MFW327731:MFW327734 MPS327731:MPS327734 MZO327731:MZO327734 NJK327731:NJK327734 NTG327731:NTG327734 ODC327731:ODC327734 OMY327731:OMY327734 OWU327731:OWU327734 PGQ327731:PGQ327734 PQM327731:PQM327734 QAI327731:QAI327734 QKE327731:QKE327734 QUA327731:QUA327734 RDW327731:RDW327734 RNS327731:RNS327734 RXO327731:RXO327734 SHK327731:SHK327734 SRG327731:SRG327734 TBC327731:TBC327734 TKY327731:TKY327734 TUU327731:TUU327734 UEQ327731:UEQ327734 UOM327731:UOM327734 UYI327731:UYI327734 VIE327731:VIE327734 VSA327731:VSA327734 WBW327731:WBW327734 WLS327731:WLS327734 WVO327731:WVO327734 F393267:F393270 JC393267:JC393270 SY393267:SY393270 ACU393267:ACU393270 AMQ393267:AMQ393270 AWM393267:AWM393270 BGI393267:BGI393270 BQE393267:BQE393270 CAA393267:CAA393270 CJW393267:CJW393270 CTS393267:CTS393270 DDO393267:DDO393270 DNK393267:DNK393270 DXG393267:DXG393270 EHC393267:EHC393270 EQY393267:EQY393270 FAU393267:FAU393270 FKQ393267:FKQ393270 FUM393267:FUM393270 GEI393267:GEI393270 GOE393267:GOE393270 GYA393267:GYA393270 HHW393267:HHW393270 HRS393267:HRS393270 IBO393267:IBO393270 ILK393267:ILK393270 IVG393267:IVG393270 JFC393267:JFC393270 JOY393267:JOY393270 JYU393267:JYU393270 KIQ393267:KIQ393270 KSM393267:KSM393270 LCI393267:LCI393270 LME393267:LME393270 LWA393267:LWA393270 MFW393267:MFW393270 MPS393267:MPS393270 MZO393267:MZO393270 NJK393267:NJK393270 NTG393267:NTG393270 ODC393267:ODC393270 OMY393267:OMY393270 OWU393267:OWU393270 PGQ393267:PGQ393270 PQM393267:PQM393270 QAI393267:QAI393270 QKE393267:QKE393270 QUA393267:QUA393270 RDW393267:RDW393270 RNS393267:RNS393270 RXO393267:RXO393270 SHK393267:SHK393270 SRG393267:SRG393270 TBC393267:TBC393270 TKY393267:TKY393270 TUU393267:TUU393270 UEQ393267:UEQ393270 UOM393267:UOM393270 UYI393267:UYI393270 VIE393267:VIE393270 VSA393267:VSA393270 WBW393267:WBW393270 WLS393267:WLS393270 WVO393267:WVO393270 F458803:F458806 JC458803:JC458806 SY458803:SY458806 ACU458803:ACU458806 AMQ458803:AMQ458806 AWM458803:AWM458806 BGI458803:BGI458806 BQE458803:BQE458806 CAA458803:CAA458806 CJW458803:CJW458806 CTS458803:CTS458806 DDO458803:DDO458806 DNK458803:DNK458806 DXG458803:DXG458806 EHC458803:EHC458806 EQY458803:EQY458806 FAU458803:FAU458806 FKQ458803:FKQ458806 FUM458803:FUM458806 GEI458803:GEI458806 GOE458803:GOE458806 GYA458803:GYA458806 HHW458803:HHW458806 HRS458803:HRS458806 IBO458803:IBO458806 ILK458803:ILK458806 IVG458803:IVG458806 JFC458803:JFC458806 JOY458803:JOY458806 JYU458803:JYU458806 KIQ458803:KIQ458806 KSM458803:KSM458806 LCI458803:LCI458806 LME458803:LME458806 LWA458803:LWA458806 MFW458803:MFW458806 MPS458803:MPS458806 MZO458803:MZO458806 NJK458803:NJK458806 NTG458803:NTG458806 ODC458803:ODC458806 OMY458803:OMY458806 OWU458803:OWU458806 PGQ458803:PGQ458806 PQM458803:PQM458806 QAI458803:QAI458806 QKE458803:QKE458806 QUA458803:QUA458806 RDW458803:RDW458806 RNS458803:RNS458806 RXO458803:RXO458806 SHK458803:SHK458806 SRG458803:SRG458806 TBC458803:TBC458806 TKY458803:TKY458806 TUU458803:TUU458806 UEQ458803:UEQ458806 UOM458803:UOM458806 UYI458803:UYI458806 VIE458803:VIE458806 VSA458803:VSA458806 WBW458803:WBW458806 WLS458803:WLS458806 WVO458803:WVO458806 F524339:F524342 JC524339:JC524342 SY524339:SY524342 ACU524339:ACU524342 AMQ524339:AMQ524342 AWM524339:AWM524342 BGI524339:BGI524342 BQE524339:BQE524342 CAA524339:CAA524342 CJW524339:CJW524342 CTS524339:CTS524342 DDO524339:DDO524342 DNK524339:DNK524342 DXG524339:DXG524342 EHC524339:EHC524342 EQY524339:EQY524342 FAU524339:FAU524342 FKQ524339:FKQ524342 FUM524339:FUM524342 GEI524339:GEI524342 GOE524339:GOE524342 GYA524339:GYA524342 HHW524339:HHW524342 HRS524339:HRS524342 IBO524339:IBO524342 ILK524339:ILK524342 IVG524339:IVG524342 JFC524339:JFC524342 JOY524339:JOY524342 JYU524339:JYU524342 KIQ524339:KIQ524342 KSM524339:KSM524342 LCI524339:LCI524342 LME524339:LME524342 LWA524339:LWA524342 MFW524339:MFW524342 MPS524339:MPS524342 MZO524339:MZO524342 NJK524339:NJK524342 NTG524339:NTG524342 ODC524339:ODC524342 OMY524339:OMY524342 OWU524339:OWU524342 PGQ524339:PGQ524342 PQM524339:PQM524342 QAI524339:QAI524342 QKE524339:QKE524342 QUA524339:QUA524342 RDW524339:RDW524342 RNS524339:RNS524342 RXO524339:RXO524342 SHK524339:SHK524342 SRG524339:SRG524342 TBC524339:TBC524342 TKY524339:TKY524342 TUU524339:TUU524342 UEQ524339:UEQ524342 UOM524339:UOM524342 UYI524339:UYI524342 VIE524339:VIE524342 VSA524339:VSA524342 WBW524339:WBW524342 WLS524339:WLS524342 WVO524339:WVO524342 F589875:F589878 JC589875:JC589878 SY589875:SY589878 ACU589875:ACU589878 AMQ589875:AMQ589878 AWM589875:AWM589878 BGI589875:BGI589878 BQE589875:BQE589878 CAA589875:CAA589878 CJW589875:CJW589878 CTS589875:CTS589878 DDO589875:DDO589878 DNK589875:DNK589878 DXG589875:DXG589878 EHC589875:EHC589878 EQY589875:EQY589878 FAU589875:FAU589878 FKQ589875:FKQ589878 FUM589875:FUM589878 GEI589875:GEI589878 GOE589875:GOE589878 GYA589875:GYA589878 HHW589875:HHW589878 HRS589875:HRS589878 IBO589875:IBO589878 ILK589875:ILK589878 IVG589875:IVG589878 JFC589875:JFC589878 JOY589875:JOY589878 JYU589875:JYU589878 KIQ589875:KIQ589878 KSM589875:KSM589878 LCI589875:LCI589878 LME589875:LME589878 LWA589875:LWA589878 MFW589875:MFW589878 MPS589875:MPS589878 MZO589875:MZO589878 NJK589875:NJK589878 NTG589875:NTG589878 ODC589875:ODC589878 OMY589875:OMY589878 OWU589875:OWU589878 PGQ589875:PGQ589878 PQM589875:PQM589878 QAI589875:QAI589878 QKE589875:QKE589878 QUA589875:QUA589878 RDW589875:RDW589878 RNS589875:RNS589878 RXO589875:RXO589878 SHK589875:SHK589878 SRG589875:SRG589878 TBC589875:TBC589878 TKY589875:TKY589878 TUU589875:TUU589878 UEQ589875:UEQ589878 UOM589875:UOM589878 UYI589875:UYI589878 VIE589875:VIE589878 VSA589875:VSA589878 WBW589875:WBW589878 WLS589875:WLS589878 WVO589875:WVO589878 F655411:F655414 JC655411:JC655414 SY655411:SY655414 ACU655411:ACU655414 AMQ655411:AMQ655414 AWM655411:AWM655414 BGI655411:BGI655414 BQE655411:BQE655414 CAA655411:CAA655414 CJW655411:CJW655414 CTS655411:CTS655414 DDO655411:DDO655414 DNK655411:DNK655414 DXG655411:DXG655414 EHC655411:EHC655414 EQY655411:EQY655414 FAU655411:FAU655414 FKQ655411:FKQ655414 FUM655411:FUM655414 GEI655411:GEI655414 GOE655411:GOE655414 GYA655411:GYA655414 HHW655411:HHW655414 HRS655411:HRS655414 IBO655411:IBO655414 ILK655411:ILK655414 IVG655411:IVG655414 JFC655411:JFC655414 JOY655411:JOY655414 JYU655411:JYU655414 KIQ655411:KIQ655414 KSM655411:KSM655414 LCI655411:LCI655414 LME655411:LME655414 LWA655411:LWA655414 MFW655411:MFW655414 MPS655411:MPS655414 MZO655411:MZO655414 NJK655411:NJK655414 NTG655411:NTG655414 ODC655411:ODC655414 OMY655411:OMY655414 OWU655411:OWU655414 PGQ655411:PGQ655414 PQM655411:PQM655414 QAI655411:QAI655414 QKE655411:QKE655414 QUA655411:QUA655414 RDW655411:RDW655414 RNS655411:RNS655414 RXO655411:RXO655414 SHK655411:SHK655414 SRG655411:SRG655414 TBC655411:TBC655414 TKY655411:TKY655414 TUU655411:TUU655414 UEQ655411:UEQ655414 UOM655411:UOM655414 UYI655411:UYI655414 VIE655411:VIE655414 VSA655411:VSA655414 WBW655411:WBW655414 WLS655411:WLS655414 WVO655411:WVO655414 F720947:F720950 JC720947:JC720950 SY720947:SY720950 ACU720947:ACU720950 AMQ720947:AMQ720950 AWM720947:AWM720950 BGI720947:BGI720950 BQE720947:BQE720950 CAA720947:CAA720950 CJW720947:CJW720950 CTS720947:CTS720950 DDO720947:DDO720950 DNK720947:DNK720950 DXG720947:DXG720950 EHC720947:EHC720950 EQY720947:EQY720950 FAU720947:FAU720950 FKQ720947:FKQ720950 FUM720947:FUM720950 GEI720947:GEI720950 GOE720947:GOE720950 GYA720947:GYA720950 HHW720947:HHW720950 HRS720947:HRS720950 IBO720947:IBO720950 ILK720947:ILK720950 IVG720947:IVG720950 JFC720947:JFC720950 JOY720947:JOY720950 JYU720947:JYU720950 KIQ720947:KIQ720950 KSM720947:KSM720950 LCI720947:LCI720950 LME720947:LME720950 LWA720947:LWA720950 MFW720947:MFW720950 MPS720947:MPS720950 MZO720947:MZO720950 NJK720947:NJK720950 NTG720947:NTG720950 ODC720947:ODC720950 OMY720947:OMY720950 OWU720947:OWU720950 PGQ720947:PGQ720950 PQM720947:PQM720950 QAI720947:QAI720950 QKE720947:QKE720950 QUA720947:QUA720950 RDW720947:RDW720950 RNS720947:RNS720950 RXO720947:RXO720950 SHK720947:SHK720950 SRG720947:SRG720950 TBC720947:TBC720950 TKY720947:TKY720950 TUU720947:TUU720950 UEQ720947:UEQ720950 UOM720947:UOM720950 UYI720947:UYI720950 VIE720947:VIE720950 VSA720947:VSA720950 WBW720947:WBW720950 WLS720947:WLS720950 WVO720947:WVO720950 F786483:F786486 JC786483:JC786486 SY786483:SY786486 ACU786483:ACU786486 AMQ786483:AMQ786486 AWM786483:AWM786486 BGI786483:BGI786486 BQE786483:BQE786486 CAA786483:CAA786486 CJW786483:CJW786486 CTS786483:CTS786486 DDO786483:DDO786486 DNK786483:DNK786486 DXG786483:DXG786486 EHC786483:EHC786486 EQY786483:EQY786486 FAU786483:FAU786486 FKQ786483:FKQ786486 FUM786483:FUM786486 GEI786483:GEI786486 GOE786483:GOE786486 GYA786483:GYA786486 HHW786483:HHW786486 HRS786483:HRS786486 IBO786483:IBO786486 ILK786483:ILK786486 IVG786483:IVG786486 JFC786483:JFC786486 JOY786483:JOY786486 JYU786483:JYU786486 KIQ786483:KIQ786486 KSM786483:KSM786486 LCI786483:LCI786486 LME786483:LME786486 LWA786483:LWA786486 MFW786483:MFW786486 MPS786483:MPS786486 MZO786483:MZO786486 NJK786483:NJK786486 NTG786483:NTG786486 ODC786483:ODC786486 OMY786483:OMY786486 OWU786483:OWU786486 PGQ786483:PGQ786486 PQM786483:PQM786486 QAI786483:QAI786486 QKE786483:QKE786486 QUA786483:QUA786486 RDW786483:RDW786486 RNS786483:RNS786486 RXO786483:RXO786486 SHK786483:SHK786486 SRG786483:SRG786486 TBC786483:TBC786486 TKY786483:TKY786486 TUU786483:TUU786486 UEQ786483:UEQ786486 UOM786483:UOM786486 UYI786483:UYI786486 VIE786483:VIE786486 VSA786483:VSA786486 WBW786483:WBW786486 WLS786483:WLS786486 WVO786483:WVO786486 F852019:F852022 JC852019:JC852022 SY852019:SY852022 ACU852019:ACU852022 AMQ852019:AMQ852022 AWM852019:AWM852022 BGI852019:BGI852022 BQE852019:BQE852022 CAA852019:CAA852022 CJW852019:CJW852022 CTS852019:CTS852022 DDO852019:DDO852022 DNK852019:DNK852022 DXG852019:DXG852022 EHC852019:EHC852022 EQY852019:EQY852022 FAU852019:FAU852022 FKQ852019:FKQ852022 FUM852019:FUM852022 GEI852019:GEI852022 GOE852019:GOE852022 GYA852019:GYA852022 HHW852019:HHW852022 HRS852019:HRS852022 IBO852019:IBO852022 ILK852019:ILK852022 IVG852019:IVG852022 JFC852019:JFC852022 JOY852019:JOY852022 JYU852019:JYU852022 KIQ852019:KIQ852022 KSM852019:KSM852022 LCI852019:LCI852022 LME852019:LME852022 LWA852019:LWA852022 MFW852019:MFW852022 MPS852019:MPS852022 MZO852019:MZO852022 NJK852019:NJK852022 NTG852019:NTG852022 ODC852019:ODC852022 OMY852019:OMY852022 OWU852019:OWU852022 PGQ852019:PGQ852022 PQM852019:PQM852022 QAI852019:QAI852022 QKE852019:QKE852022 QUA852019:QUA852022 RDW852019:RDW852022 RNS852019:RNS852022 RXO852019:RXO852022 SHK852019:SHK852022 SRG852019:SRG852022 TBC852019:TBC852022 TKY852019:TKY852022 TUU852019:TUU852022 UEQ852019:UEQ852022 UOM852019:UOM852022 UYI852019:UYI852022 VIE852019:VIE852022 VSA852019:VSA852022 WBW852019:WBW852022 WLS852019:WLS852022 WVO852019:WVO852022 F917555:F917558 JC917555:JC917558 SY917555:SY917558 ACU917555:ACU917558 AMQ917555:AMQ917558 AWM917555:AWM917558 BGI917555:BGI917558 BQE917555:BQE917558 CAA917555:CAA917558 CJW917555:CJW917558 CTS917555:CTS917558 DDO917555:DDO917558 DNK917555:DNK917558 DXG917555:DXG917558 EHC917555:EHC917558 EQY917555:EQY917558 FAU917555:FAU917558 FKQ917555:FKQ917558 FUM917555:FUM917558 GEI917555:GEI917558 GOE917555:GOE917558 GYA917555:GYA917558 HHW917555:HHW917558 HRS917555:HRS917558 IBO917555:IBO917558 ILK917555:ILK917558 IVG917555:IVG917558 JFC917555:JFC917558 JOY917555:JOY917558 JYU917555:JYU917558 KIQ917555:KIQ917558 KSM917555:KSM917558 LCI917555:LCI917558 LME917555:LME917558 LWA917555:LWA917558 MFW917555:MFW917558 MPS917555:MPS917558 MZO917555:MZO917558 NJK917555:NJK917558 NTG917555:NTG917558 ODC917555:ODC917558 OMY917555:OMY917558 OWU917555:OWU917558 PGQ917555:PGQ917558 PQM917555:PQM917558 QAI917555:QAI917558 QKE917555:QKE917558 QUA917555:QUA917558 RDW917555:RDW917558 RNS917555:RNS917558 RXO917555:RXO917558 SHK917555:SHK917558 SRG917555:SRG917558 TBC917555:TBC917558 TKY917555:TKY917558 TUU917555:TUU917558 UEQ917555:UEQ917558 UOM917555:UOM917558 UYI917555:UYI917558 VIE917555:VIE917558 VSA917555:VSA917558 WBW917555:WBW917558 WLS917555:WLS917558 WVO917555:WVO917558 F983091:F983094 JC983091:JC983094 SY983091:SY983094 ACU983091:ACU983094 AMQ983091:AMQ983094 AWM983091:AWM983094 BGI983091:BGI983094 BQE983091:BQE983094 CAA983091:CAA983094 CJW983091:CJW983094 CTS983091:CTS983094 DDO983091:DDO983094 DNK983091:DNK983094 DXG983091:DXG983094 EHC983091:EHC983094 EQY983091:EQY983094 FAU983091:FAU983094 FKQ983091:FKQ983094 FUM983091:FUM983094 GEI983091:GEI983094 GOE983091:GOE983094 GYA983091:GYA983094 HHW983091:HHW983094 HRS983091:HRS983094 IBO983091:IBO983094 ILK983091:ILK983094 IVG983091:IVG983094 JFC983091:JFC983094 JOY983091:JOY983094 JYU983091:JYU983094 KIQ983091:KIQ983094 KSM983091:KSM983094 LCI983091:LCI983094 LME983091:LME983094 LWA983091:LWA983094 MFW983091:MFW983094 MPS983091:MPS983094 MZO983091:MZO983094 NJK983091:NJK983094 NTG983091:NTG983094 ODC983091:ODC983094 OMY983091:OMY983094 OWU983091:OWU983094 PGQ983091:PGQ983094 PQM983091:PQM983094 QAI983091:QAI983094 QKE983091:QKE983094 QUA983091:QUA983094 RDW983091:RDW983094 RNS983091:RNS983094 RXO983091:RXO983094 SHK983091:SHK983094 SRG983091:SRG983094 TBC983091:TBC983094 TKY983091:TKY983094 TUU983091:TUU983094 UEQ983091:UEQ983094 UOM983091:UOM983094 UYI983091:UYI983094 VIE983091:VIE983094 VSA983091:VSA983094 WBW983091:WBW983094 WLS983091:WLS983094 WVO983091:WVO983094">
      <formula1>"1, 2, 3"</formula1>
    </dataValidation>
    <dataValidation type="list" errorStyle="warning" allowBlank="1" showInputMessage="1" showErrorMessage="1" errorTitle="FERC ACCOUNT" error="This FERC Account is not included in the drop-down list. Is this the account you want to use?" sqref="D50:D54 WVN983091:WVN983094 WLR983091:WLR983094 WBV983091:WBV983094 VRZ983091:VRZ983094 VID983091:VID983094 UYH983091:UYH983094 UOL983091:UOL983094 UEP983091:UEP983094 TUT983091:TUT983094 TKX983091:TKX983094 TBB983091:TBB983094 SRF983091:SRF983094 SHJ983091:SHJ983094 RXN983091:RXN983094 RNR983091:RNR983094 RDV983091:RDV983094 QTZ983091:QTZ983094 QKD983091:QKD983094 QAH983091:QAH983094 PQL983091:PQL983094 PGP983091:PGP983094 OWT983091:OWT983094 OMX983091:OMX983094 ODB983091:ODB983094 NTF983091:NTF983094 NJJ983091:NJJ983094 MZN983091:MZN983094 MPR983091:MPR983094 MFV983091:MFV983094 LVZ983091:LVZ983094 LMD983091:LMD983094 LCH983091:LCH983094 KSL983091:KSL983094 KIP983091:KIP983094 JYT983091:JYT983094 JOX983091:JOX983094 JFB983091:JFB983094 IVF983091:IVF983094 ILJ983091:ILJ983094 IBN983091:IBN983094 HRR983091:HRR983094 HHV983091:HHV983094 GXZ983091:GXZ983094 GOD983091:GOD983094 GEH983091:GEH983094 FUL983091:FUL983094 FKP983091:FKP983094 FAT983091:FAT983094 EQX983091:EQX983094 EHB983091:EHB983094 DXF983091:DXF983094 DNJ983091:DNJ983094 DDN983091:DDN983094 CTR983091:CTR983094 CJV983091:CJV983094 BZZ983091:BZZ983094 BQD983091:BQD983094 BGH983091:BGH983094 AWL983091:AWL983094 AMP983091:AMP983094 ACT983091:ACT983094 SX983091:SX983094 JB983091:JB983094 E983091:E983094 WVN917555:WVN917558 WLR917555:WLR917558 WBV917555:WBV917558 VRZ917555:VRZ917558 VID917555:VID917558 UYH917555:UYH917558 UOL917555:UOL917558 UEP917555:UEP917558 TUT917555:TUT917558 TKX917555:TKX917558 TBB917555:TBB917558 SRF917555:SRF917558 SHJ917555:SHJ917558 RXN917555:RXN917558 RNR917555:RNR917558 RDV917555:RDV917558 QTZ917555:QTZ917558 QKD917555:QKD917558 QAH917555:QAH917558 PQL917555:PQL917558 PGP917555:PGP917558 OWT917555:OWT917558 OMX917555:OMX917558 ODB917555:ODB917558 NTF917555:NTF917558 NJJ917555:NJJ917558 MZN917555:MZN917558 MPR917555:MPR917558 MFV917555:MFV917558 LVZ917555:LVZ917558 LMD917555:LMD917558 LCH917555:LCH917558 KSL917555:KSL917558 KIP917555:KIP917558 JYT917555:JYT917558 JOX917555:JOX917558 JFB917555:JFB917558 IVF917555:IVF917558 ILJ917555:ILJ917558 IBN917555:IBN917558 HRR917555:HRR917558 HHV917555:HHV917558 GXZ917555:GXZ917558 GOD917555:GOD917558 GEH917555:GEH917558 FUL917555:FUL917558 FKP917555:FKP917558 FAT917555:FAT917558 EQX917555:EQX917558 EHB917555:EHB917558 DXF917555:DXF917558 DNJ917555:DNJ917558 DDN917555:DDN917558 CTR917555:CTR917558 CJV917555:CJV917558 BZZ917555:BZZ917558 BQD917555:BQD917558 BGH917555:BGH917558 AWL917555:AWL917558 AMP917555:AMP917558 ACT917555:ACT917558 SX917555:SX917558 JB917555:JB917558 E917555:E917558 WVN852019:WVN852022 WLR852019:WLR852022 WBV852019:WBV852022 VRZ852019:VRZ852022 VID852019:VID852022 UYH852019:UYH852022 UOL852019:UOL852022 UEP852019:UEP852022 TUT852019:TUT852022 TKX852019:TKX852022 TBB852019:TBB852022 SRF852019:SRF852022 SHJ852019:SHJ852022 RXN852019:RXN852022 RNR852019:RNR852022 RDV852019:RDV852022 QTZ852019:QTZ852022 QKD852019:QKD852022 QAH852019:QAH852022 PQL852019:PQL852022 PGP852019:PGP852022 OWT852019:OWT852022 OMX852019:OMX852022 ODB852019:ODB852022 NTF852019:NTF852022 NJJ852019:NJJ852022 MZN852019:MZN852022 MPR852019:MPR852022 MFV852019:MFV852022 LVZ852019:LVZ852022 LMD852019:LMD852022 LCH852019:LCH852022 KSL852019:KSL852022 KIP852019:KIP852022 JYT852019:JYT852022 JOX852019:JOX852022 JFB852019:JFB852022 IVF852019:IVF852022 ILJ852019:ILJ852022 IBN852019:IBN852022 HRR852019:HRR852022 HHV852019:HHV852022 GXZ852019:GXZ852022 GOD852019:GOD852022 GEH852019:GEH852022 FUL852019:FUL852022 FKP852019:FKP852022 FAT852019:FAT852022 EQX852019:EQX852022 EHB852019:EHB852022 DXF852019:DXF852022 DNJ852019:DNJ852022 DDN852019:DDN852022 CTR852019:CTR852022 CJV852019:CJV852022 BZZ852019:BZZ852022 BQD852019:BQD852022 BGH852019:BGH852022 AWL852019:AWL852022 AMP852019:AMP852022 ACT852019:ACT852022 SX852019:SX852022 JB852019:JB852022 E852019:E852022 WVN786483:WVN786486 WLR786483:WLR786486 WBV786483:WBV786486 VRZ786483:VRZ786486 VID786483:VID786486 UYH786483:UYH786486 UOL786483:UOL786486 UEP786483:UEP786486 TUT786483:TUT786486 TKX786483:TKX786486 TBB786483:TBB786486 SRF786483:SRF786486 SHJ786483:SHJ786486 RXN786483:RXN786486 RNR786483:RNR786486 RDV786483:RDV786486 QTZ786483:QTZ786486 QKD786483:QKD786486 QAH786483:QAH786486 PQL786483:PQL786486 PGP786483:PGP786486 OWT786483:OWT786486 OMX786483:OMX786486 ODB786483:ODB786486 NTF786483:NTF786486 NJJ786483:NJJ786486 MZN786483:MZN786486 MPR786483:MPR786486 MFV786483:MFV786486 LVZ786483:LVZ786486 LMD786483:LMD786486 LCH786483:LCH786486 KSL786483:KSL786486 KIP786483:KIP786486 JYT786483:JYT786486 JOX786483:JOX786486 JFB786483:JFB786486 IVF786483:IVF786486 ILJ786483:ILJ786486 IBN786483:IBN786486 HRR786483:HRR786486 HHV786483:HHV786486 GXZ786483:GXZ786486 GOD786483:GOD786486 GEH786483:GEH786486 FUL786483:FUL786486 FKP786483:FKP786486 FAT786483:FAT786486 EQX786483:EQX786486 EHB786483:EHB786486 DXF786483:DXF786486 DNJ786483:DNJ786486 DDN786483:DDN786486 CTR786483:CTR786486 CJV786483:CJV786486 BZZ786483:BZZ786486 BQD786483:BQD786486 BGH786483:BGH786486 AWL786483:AWL786486 AMP786483:AMP786486 ACT786483:ACT786486 SX786483:SX786486 JB786483:JB786486 E786483:E786486 WVN720947:WVN720950 WLR720947:WLR720950 WBV720947:WBV720950 VRZ720947:VRZ720950 VID720947:VID720950 UYH720947:UYH720950 UOL720947:UOL720950 UEP720947:UEP720950 TUT720947:TUT720950 TKX720947:TKX720950 TBB720947:TBB720950 SRF720947:SRF720950 SHJ720947:SHJ720950 RXN720947:RXN720950 RNR720947:RNR720950 RDV720947:RDV720950 QTZ720947:QTZ720950 QKD720947:QKD720950 QAH720947:QAH720950 PQL720947:PQL720950 PGP720947:PGP720950 OWT720947:OWT720950 OMX720947:OMX720950 ODB720947:ODB720950 NTF720947:NTF720950 NJJ720947:NJJ720950 MZN720947:MZN720950 MPR720947:MPR720950 MFV720947:MFV720950 LVZ720947:LVZ720950 LMD720947:LMD720950 LCH720947:LCH720950 KSL720947:KSL720950 KIP720947:KIP720950 JYT720947:JYT720950 JOX720947:JOX720950 JFB720947:JFB720950 IVF720947:IVF720950 ILJ720947:ILJ720950 IBN720947:IBN720950 HRR720947:HRR720950 HHV720947:HHV720950 GXZ720947:GXZ720950 GOD720947:GOD720950 GEH720947:GEH720950 FUL720947:FUL720950 FKP720947:FKP720950 FAT720947:FAT720950 EQX720947:EQX720950 EHB720947:EHB720950 DXF720947:DXF720950 DNJ720947:DNJ720950 DDN720947:DDN720950 CTR720947:CTR720950 CJV720947:CJV720950 BZZ720947:BZZ720950 BQD720947:BQD720950 BGH720947:BGH720950 AWL720947:AWL720950 AMP720947:AMP720950 ACT720947:ACT720950 SX720947:SX720950 JB720947:JB720950 E720947:E720950 WVN655411:WVN655414 WLR655411:WLR655414 WBV655411:WBV655414 VRZ655411:VRZ655414 VID655411:VID655414 UYH655411:UYH655414 UOL655411:UOL655414 UEP655411:UEP655414 TUT655411:TUT655414 TKX655411:TKX655414 TBB655411:TBB655414 SRF655411:SRF655414 SHJ655411:SHJ655414 RXN655411:RXN655414 RNR655411:RNR655414 RDV655411:RDV655414 QTZ655411:QTZ655414 QKD655411:QKD655414 QAH655411:QAH655414 PQL655411:PQL655414 PGP655411:PGP655414 OWT655411:OWT655414 OMX655411:OMX655414 ODB655411:ODB655414 NTF655411:NTF655414 NJJ655411:NJJ655414 MZN655411:MZN655414 MPR655411:MPR655414 MFV655411:MFV655414 LVZ655411:LVZ655414 LMD655411:LMD655414 LCH655411:LCH655414 KSL655411:KSL655414 KIP655411:KIP655414 JYT655411:JYT655414 JOX655411:JOX655414 JFB655411:JFB655414 IVF655411:IVF655414 ILJ655411:ILJ655414 IBN655411:IBN655414 HRR655411:HRR655414 HHV655411:HHV655414 GXZ655411:GXZ655414 GOD655411:GOD655414 GEH655411:GEH655414 FUL655411:FUL655414 FKP655411:FKP655414 FAT655411:FAT655414 EQX655411:EQX655414 EHB655411:EHB655414 DXF655411:DXF655414 DNJ655411:DNJ655414 DDN655411:DDN655414 CTR655411:CTR655414 CJV655411:CJV655414 BZZ655411:BZZ655414 BQD655411:BQD655414 BGH655411:BGH655414 AWL655411:AWL655414 AMP655411:AMP655414 ACT655411:ACT655414 SX655411:SX655414 JB655411:JB655414 E655411:E655414 WVN589875:WVN589878 WLR589875:WLR589878 WBV589875:WBV589878 VRZ589875:VRZ589878 VID589875:VID589878 UYH589875:UYH589878 UOL589875:UOL589878 UEP589875:UEP589878 TUT589875:TUT589878 TKX589875:TKX589878 TBB589875:TBB589878 SRF589875:SRF589878 SHJ589875:SHJ589878 RXN589875:RXN589878 RNR589875:RNR589878 RDV589875:RDV589878 QTZ589875:QTZ589878 QKD589875:QKD589878 QAH589875:QAH589878 PQL589875:PQL589878 PGP589875:PGP589878 OWT589875:OWT589878 OMX589875:OMX589878 ODB589875:ODB589878 NTF589875:NTF589878 NJJ589875:NJJ589878 MZN589875:MZN589878 MPR589875:MPR589878 MFV589875:MFV589878 LVZ589875:LVZ589878 LMD589875:LMD589878 LCH589875:LCH589878 KSL589875:KSL589878 KIP589875:KIP589878 JYT589875:JYT589878 JOX589875:JOX589878 JFB589875:JFB589878 IVF589875:IVF589878 ILJ589875:ILJ589878 IBN589875:IBN589878 HRR589875:HRR589878 HHV589875:HHV589878 GXZ589875:GXZ589878 GOD589875:GOD589878 GEH589875:GEH589878 FUL589875:FUL589878 FKP589875:FKP589878 FAT589875:FAT589878 EQX589875:EQX589878 EHB589875:EHB589878 DXF589875:DXF589878 DNJ589875:DNJ589878 DDN589875:DDN589878 CTR589875:CTR589878 CJV589875:CJV589878 BZZ589875:BZZ589878 BQD589875:BQD589878 BGH589875:BGH589878 AWL589875:AWL589878 AMP589875:AMP589878 ACT589875:ACT589878 SX589875:SX589878 JB589875:JB589878 E589875:E589878 WVN524339:WVN524342 WLR524339:WLR524342 WBV524339:WBV524342 VRZ524339:VRZ524342 VID524339:VID524342 UYH524339:UYH524342 UOL524339:UOL524342 UEP524339:UEP524342 TUT524339:TUT524342 TKX524339:TKX524342 TBB524339:TBB524342 SRF524339:SRF524342 SHJ524339:SHJ524342 RXN524339:RXN524342 RNR524339:RNR524342 RDV524339:RDV524342 QTZ524339:QTZ524342 QKD524339:QKD524342 QAH524339:QAH524342 PQL524339:PQL524342 PGP524339:PGP524342 OWT524339:OWT524342 OMX524339:OMX524342 ODB524339:ODB524342 NTF524339:NTF524342 NJJ524339:NJJ524342 MZN524339:MZN524342 MPR524339:MPR524342 MFV524339:MFV524342 LVZ524339:LVZ524342 LMD524339:LMD524342 LCH524339:LCH524342 KSL524339:KSL524342 KIP524339:KIP524342 JYT524339:JYT524342 JOX524339:JOX524342 JFB524339:JFB524342 IVF524339:IVF524342 ILJ524339:ILJ524342 IBN524339:IBN524342 HRR524339:HRR524342 HHV524339:HHV524342 GXZ524339:GXZ524342 GOD524339:GOD524342 GEH524339:GEH524342 FUL524339:FUL524342 FKP524339:FKP524342 FAT524339:FAT524342 EQX524339:EQX524342 EHB524339:EHB524342 DXF524339:DXF524342 DNJ524339:DNJ524342 DDN524339:DDN524342 CTR524339:CTR524342 CJV524339:CJV524342 BZZ524339:BZZ524342 BQD524339:BQD524342 BGH524339:BGH524342 AWL524339:AWL524342 AMP524339:AMP524342 ACT524339:ACT524342 SX524339:SX524342 JB524339:JB524342 E524339:E524342 WVN458803:WVN458806 WLR458803:WLR458806 WBV458803:WBV458806 VRZ458803:VRZ458806 VID458803:VID458806 UYH458803:UYH458806 UOL458803:UOL458806 UEP458803:UEP458806 TUT458803:TUT458806 TKX458803:TKX458806 TBB458803:TBB458806 SRF458803:SRF458806 SHJ458803:SHJ458806 RXN458803:RXN458806 RNR458803:RNR458806 RDV458803:RDV458806 QTZ458803:QTZ458806 QKD458803:QKD458806 QAH458803:QAH458806 PQL458803:PQL458806 PGP458803:PGP458806 OWT458803:OWT458806 OMX458803:OMX458806 ODB458803:ODB458806 NTF458803:NTF458806 NJJ458803:NJJ458806 MZN458803:MZN458806 MPR458803:MPR458806 MFV458803:MFV458806 LVZ458803:LVZ458806 LMD458803:LMD458806 LCH458803:LCH458806 KSL458803:KSL458806 KIP458803:KIP458806 JYT458803:JYT458806 JOX458803:JOX458806 JFB458803:JFB458806 IVF458803:IVF458806 ILJ458803:ILJ458806 IBN458803:IBN458806 HRR458803:HRR458806 HHV458803:HHV458806 GXZ458803:GXZ458806 GOD458803:GOD458806 GEH458803:GEH458806 FUL458803:FUL458806 FKP458803:FKP458806 FAT458803:FAT458806 EQX458803:EQX458806 EHB458803:EHB458806 DXF458803:DXF458806 DNJ458803:DNJ458806 DDN458803:DDN458806 CTR458803:CTR458806 CJV458803:CJV458806 BZZ458803:BZZ458806 BQD458803:BQD458806 BGH458803:BGH458806 AWL458803:AWL458806 AMP458803:AMP458806 ACT458803:ACT458806 SX458803:SX458806 JB458803:JB458806 E458803:E458806 WVN393267:WVN393270 WLR393267:WLR393270 WBV393267:WBV393270 VRZ393267:VRZ393270 VID393267:VID393270 UYH393267:UYH393270 UOL393267:UOL393270 UEP393267:UEP393270 TUT393267:TUT393270 TKX393267:TKX393270 TBB393267:TBB393270 SRF393267:SRF393270 SHJ393267:SHJ393270 RXN393267:RXN393270 RNR393267:RNR393270 RDV393267:RDV393270 QTZ393267:QTZ393270 QKD393267:QKD393270 QAH393267:QAH393270 PQL393267:PQL393270 PGP393267:PGP393270 OWT393267:OWT393270 OMX393267:OMX393270 ODB393267:ODB393270 NTF393267:NTF393270 NJJ393267:NJJ393270 MZN393267:MZN393270 MPR393267:MPR393270 MFV393267:MFV393270 LVZ393267:LVZ393270 LMD393267:LMD393270 LCH393267:LCH393270 KSL393267:KSL393270 KIP393267:KIP393270 JYT393267:JYT393270 JOX393267:JOX393270 JFB393267:JFB393270 IVF393267:IVF393270 ILJ393267:ILJ393270 IBN393267:IBN393270 HRR393267:HRR393270 HHV393267:HHV393270 GXZ393267:GXZ393270 GOD393267:GOD393270 GEH393267:GEH393270 FUL393267:FUL393270 FKP393267:FKP393270 FAT393267:FAT393270 EQX393267:EQX393270 EHB393267:EHB393270 DXF393267:DXF393270 DNJ393267:DNJ393270 DDN393267:DDN393270 CTR393267:CTR393270 CJV393267:CJV393270 BZZ393267:BZZ393270 BQD393267:BQD393270 BGH393267:BGH393270 AWL393267:AWL393270 AMP393267:AMP393270 ACT393267:ACT393270 SX393267:SX393270 JB393267:JB393270 E393267:E393270 WVN327731:WVN327734 WLR327731:WLR327734 WBV327731:WBV327734 VRZ327731:VRZ327734 VID327731:VID327734 UYH327731:UYH327734 UOL327731:UOL327734 UEP327731:UEP327734 TUT327731:TUT327734 TKX327731:TKX327734 TBB327731:TBB327734 SRF327731:SRF327734 SHJ327731:SHJ327734 RXN327731:RXN327734 RNR327731:RNR327734 RDV327731:RDV327734 QTZ327731:QTZ327734 QKD327731:QKD327734 QAH327731:QAH327734 PQL327731:PQL327734 PGP327731:PGP327734 OWT327731:OWT327734 OMX327731:OMX327734 ODB327731:ODB327734 NTF327731:NTF327734 NJJ327731:NJJ327734 MZN327731:MZN327734 MPR327731:MPR327734 MFV327731:MFV327734 LVZ327731:LVZ327734 LMD327731:LMD327734 LCH327731:LCH327734 KSL327731:KSL327734 KIP327731:KIP327734 JYT327731:JYT327734 JOX327731:JOX327734 JFB327731:JFB327734 IVF327731:IVF327734 ILJ327731:ILJ327734 IBN327731:IBN327734 HRR327731:HRR327734 HHV327731:HHV327734 GXZ327731:GXZ327734 GOD327731:GOD327734 GEH327731:GEH327734 FUL327731:FUL327734 FKP327731:FKP327734 FAT327731:FAT327734 EQX327731:EQX327734 EHB327731:EHB327734 DXF327731:DXF327734 DNJ327731:DNJ327734 DDN327731:DDN327734 CTR327731:CTR327734 CJV327731:CJV327734 BZZ327731:BZZ327734 BQD327731:BQD327734 BGH327731:BGH327734 AWL327731:AWL327734 AMP327731:AMP327734 ACT327731:ACT327734 SX327731:SX327734 JB327731:JB327734 E327731:E327734 WVN262195:WVN262198 WLR262195:WLR262198 WBV262195:WBV262198 VRZ262195:VRZ262198 VID262195:VID262198 UYH262195:UYH262198 UOL262195:UOL262198 UEP262195:UEP262198 TUT262195:TUT262198 TKX262195:TKX262198 TBB262195:TBB262198 SRF262195:SRF262198 SHJ262195:SHJ262198 RXN262195:RXN262198 RNR262195:RNR262198 RDV262195:RDV262198 QTZ262195:QTZ262198 QKD262195:QKD262198 QAH262195:QAH262198 PQL262195:PQL262198 PGP262195:PGP262198 OWT262195:OWT262198 OMX262195:OMX262198 ODB262195:ODB262198 NTF262195:NTF262198 NJJ262195:NJJ262198 MZN262195:MZN262198 MPR262195:MPR262198 MFV262195:MFV262198 LVZ262195:LVZ262198 LMD262195:LMD262198 LCH262195:LCH262198 KSL262195:KSL262198 KIP262195:KIP262198 JYT262195:JYT262198 JOX262195:JOX262198 JFB262195:JFB262198 IVF262195:IVF262198 ILJ262195:ILJ262198 IBN262195:IBN262198 HRR262195:HRR262198 HHV262195:HHV262198 GXZ262195:GXZ262198 GOD262195:GOD262198 GEH262195:GEH262198 FUL262195:FUL262198 FKP262195:FKP262198 FAT262195:FAT262198 EQX262195:EQX262198 EHB262195:EHB262198 DXF262195:DXF262198 DNJ262195:DNJ262198 DDN262195:DDN262198 CTR262195:CTR262198 CJV262195:CJV262198 BZZ262195:BZZ262198 BQD262195:BQD262198 BGH262195:BGH262198 AWL262195:AWL262198 AMP262195:AMP262198 ACT262195:ACT262198 SX262195:SX262198 JB262195:JB262198 E262195:E262198 WVN196659:WVN196662 WLR196659:WLR196662 WBV196659:WBV196662 VRZ196659:VRZ196662 VID196659:VID196662 UYH196659:UYH196662 UOL196659:UOL196662 UEP196659:UEP196662 TUT196659:TUT196662 TKX196659:TKX196662 TBB196659:TBB196662 SRF196659:SRF196662 SHJ196659:SHJ196662 RXN196659:RXN196662 RNR196659:RNR196662 RDV196659:RDV196662 QTZ196659:QTZ196662 QKD196659:QKD196662 QAH196659:QAH196662 PQL196659:PQL196662 PGP196659:PGP196662 OWT196659:OWT196662 OMX196659:OMX196662 ODB196659:ODB196662 NTF196659:NTF196662 NJJ196659:NJJ196662 MZN196659:MZN196662 MPR196659:MPR196662 MFV196659:MFV196662 LVZ196659:LVZ196662 LMD196659:LMD196662 LCH196659:LCH196662 KSL196659:KSL196662 KIP196659:KIP196662 JYT196659:JYT196662 JOX196659:JOX196662 JFB196659:JFB196662 IVF196659:IVF196662 ILJ196659:ILJ196662 IBN196659:IBN196662 HRR196659:HRR196662 HHV196659:HHV196662 GXZ196659:GXZ196662 GOD196659:GOD196662 GEH196659:GEH196662 FUL196659:FUL196662 FKP196659:FKP196662 FAT196659:FAT196662 EQX196659:EQX196662 EHB196659:EHB196662 DXF196659:DXF196662 DNJ196659:DNJ196662 DDN196659:DDN196662 CTR196659:CTR196662 CJV196659:CJV196662 BZZ196659:BZZ196662 BQD196659:BQD196662 BGH196659:BGH196662 AWL196659:AWL196662 AMP196659:AMP196662 ACT196659:ACT196662 SX196659:SX196662 JB196659:JB196662 E196659:E196662 WVN131123:WVN131126 WLR131123:WLR131126 WBV131123:WBV131126 VRZ131123:VRZ131126 VID131123:VID131126 UYH131123:UYH131126 UOL131123:UOL131126 UEP131123:UEP131126 TUT131123:TUT131126 TKX131123:TKX131126 TBB131123:TBB131126 SRF131123:SRF131126 SHJ131123:SHJ131126 RXN131123:RXN131126 RNR131123:RNR131126 RDV131123:RDV131126 QTZ131123:QTZ131126 QKD131123:QKD131126 QAH131123:QAH131126 PQL131123:PQL131126 PGP131123:PGP131126 OWT131123:OWT131126 OMX131123:OMX131126 ODB131123:ODB131126 NTF131123:NTF131126 NJJ131123:NJJ131126 MZN131123:MZN131126 MPR131123:MPR131126 MFV131123:MFV131126 LVZ131123:LVZ131126 LMD131123:LMD131126 LCH131123:LCH131126 KSL131123:KSL131126 KIP131123:KIP131126 JYT131123:JYT131126 JOX131123:JOX131126 JFB131123:JFB131126 IVF131123:IVF131126 ILJ131123:ILJ131126 IBN131123:IBN131126 HRR131123:HRR131126 HHV131123:HHV131126 GXZ131123:GXZ131126 GOD131123:GOD131126 GEH131123:GEH131126 FUL131123:FUL131126 FKP131123:FKP131126 FAT131123:FAT131126 EQX131123:EQX131126 EHB131123:EHB131126 DXF131123:DXF131126 DNJ131123:DNJ131126 DDN131123:DDN131126 CTR131123:CTR131126 CJV131123:CJV131126 BZZ131123:BZZ131126 BQD131123:BQD131126 BGH131123:BGH131126 AWL131123:AWL131126 AMP131123:AMP131126 ACT131123:ACT131126 SX131123:SX131126 JB131123:JB131126 E131123:E131126 WVN65587:WVN65590 WLR65587:WLR65590 WBV65587:WBV65590 VRZ65587:VRZ65590 VID65587:VID65590 UYH65587:UYH65590 UOL65587:UOL65590 UEP65587:UEP65590 TUT65587:TUT65590 TKX65587:TKX65590 TBB65587:TBB65590 SRF65587:SRF65590 SHJ65587:SHJ65590 RXN65587:RXN65590 RNR65587:RNR65590 RDV65587:RDV65590 QTZ65587:QTZ65590 QKD65587:QKD65590 QAH65587:QAH65590 PQL65587:PQL65590 PGP65587:PGP65590 OWT65587:OWT65590 OMX65587:OMX65590 ODB65587:ODB65590 NTF65587:NTF65590 NJJ65587:NJJ65590 MZN65587:MZN65590 MPR65587:MPR65590 MFV65587:MFV65590 LVZ65587:LVZ65590 LMD65587:LMD65590 LCH65587:LCH65590 KSL65587:KSL65590 KIP65587:KIP65590 JYT65587:JYT65590 JOX65587:JOX65590 JFB65587:JFB65590 IVF65587:IVF65590 ILJ65587:ILJ65590 IBN65587:IBN65590 HRR65587:HRR65590 HHV65587:HHV65590 GXZ65587:GXZ65590 GOD65587:GOD65590 GEH65587:GEH65590 FUL65587:FUL65590 FKP65587:FKP65590 FAT65587:FAT65590 EQX65587:EQX65590 EHB65587:EHB65590 DXF65587:DXF65590 DNJ65587:DNJ65590 DDN65587:DDN65590 CTR65587:CTR65590 CJV65587:CJV65590 BZZ65587:BZZ65590 BQD65587:BQD65590 BGH65587:BGH65590 AWL65587:AWL65590 AMP65587:AMP65590 ACT65587:ACT65590 SX65587:SX65590 JB65587:JB65590 E65587:E65590 WVN51:WVN54 WLR51:WLR54 WBV51:WBV54 VRZ51:VRZ54 VID51:VID54 UYH51:UYH54 UOL51:UOL54 UEP51:UEP54 TUT51:TUT54 TKX51:TKX54 TBB51:TBB54 SRF51:SRF54 SHJ51:SHJ54 RXN51:RXN54 RNR51:RNR54 RDV51:RDV54 QTZ51:QTZ54 QKD51:QKD54 QAH51:QAH54 PQL51:PQL54 PGP51:PGP54 OWT51:OWT54 OMX51:OMX54 ODB51:ODB54 NTF51:NTF54 NJJ51:NJJ54 MZN51:MZN54 MPR51:MPR54 MFV51:MFV54 LVZ51:LVZ54 LMD51:LMD54 LCH51:LCH54 KSL51:KSL54 KIP51:KIP54 JYT51:JYT54 JOX51:JOX54 JFB51:JFB54 IVF51:IVF54 ILJ51:ILJ54 IBN51:IBN54 HRR51:HRR54 HHV51:HHV54 GXZ51:GXZ54 GOD51:GOD54 GEH51:GEH54 FUL51:FUL54 FKP51:FKP54 FAT51:FAT54 EQX51:EQX54 EHB51:EHB54 DXF51:DXF54 DNJ51:DNJ54 DDN51:DDN54 CTR51:CTR54 CJV51:CJV54 BZZ51:BZZ54 BQD51:BQD54 BGH51:BGH54 AWL51:AWL54 AMP51:AMP54 ACT51:ACT54 SX51:SX54 JB51:JB54 E51:E54 WVM983090:WVM983094 WLQ983090:WLQ983094 WBU983090:WBU983094 VRY983090:VRY983094 VIC983090:VIC983094 UYG983090:UYG983094 UOK983090:UOK983094 UEO983090:UEO983094 TUS983090:TUS983094 TKW983090:TKW983094 TBA983090:TBA983094 SRE983090:SRE983094 SHI983090:SHI983094 RXM983090:RXM983094 RNQ983090:RNQ983094 RDU983090:RDU983094 QTY983090:QTY983094 QKC983090:QKC983094 QAG983090:QAG983094 PQK983090:PQK983094 PGO983090:PGO983094 OWS983090:OWS983094 OMW983090:OMW983094 ODA983090:ODA983094 NTE983090:NTE983094 NJI983090:NJI983094 MZM983090:MZM983094 MPQ983090:MPQ983094 MFU983090:MFU983094 LVY983090:LVY983094 LMC983090:LMC983094 LCG983090:LCG983094 KSK983090:KSK983094 KIO983090:KIO983094 JYS983090:JYS983094 JOW983090:JOW983094 JFA983090:JFA983094 IVE983090:IVE983094 ILI983090:ILI983094 IBM983090:IBM983094 HRQ983090:HRQ983094 HHU983090:HHU983094 GXY983090:GXY983094 GOC983090:GOC983094 GEG983090:GEG983094 FUK983090:FUK983094 FKO983090:FKO983094 FAS983090:FAS983094 EQW983090:EQW983094 EHA983090:EHA983094 DXE983090:DXE983094 DNI983090:DNI983094 DDM983090:DDM983094 CTQ983090:CTQ983094 CJU983090:CJU983094 BZY983090:BZY983094 BQC983090:BQC983094 BGG983090:BGG983094 AWK983090:AWK983094 AMO983090:AMO983094 ACS983090:ACS983094 SW983090:SW983094 JA983090:JA983094 D983090:D983094 WVM917554:WVM917558 WLQ917554:WLQ917558 WBU917554:WBU917558 VRY917554:VRY917558 VIC917554:VIC917558 UYG917554:UYG917558 UOK917554:UOK917558 UEO917554:UEO917558 TUS917554:TUS917558 TKW917554:TKW917558 TBA917554:TBA917558 SRE917554:SRE917558 SHI917554:SHI917558 RXM917554:RXM917558 RNQ917554:RNQ917558 RDU917554:RDU917558 QTY917554:QTY917558 QKC917554:QKC917558 QAG917554:QAG917558 PQK917554:PQK917558 PGO917554:PGO917558 OWS917554:OWS917558 OMW917554:OMW917558 ODA917554:ODA917558 NTE917554:NTE917558 NJI917554:NJI917558 MZM917554:MZM917558 MPQ917554:MPQ917558 MFU917554:MFU917558 LVY917554:LVY917558 LMC917554:LMC917558 LCG917554:LCG917558 KSK917554:KSK917558 KIO917554:KIO917558 JYS917554:JYS917558 JOW917554:JOW917558 JFA917554:JFA917558 IVE917554:IVE917558 ILI917554:ILI917558 IBM917554:IBM917558 HRQ917554:HRQ917558 HHU917554:HHU917558 GXY917554:GXY917558 GOC917554:GOC917558 GEG917554:GEG917558 FUK917554:FUK917558 FKO917554:FKO917558 FAS917554:FAS917558 EQW917554:EQW917558 EHA917554:EHA917558 DXE917554:DXE917558 DNI917554:DNI917558 DDM917554:DDM917558 CTQ917554:CTQ917558 CJU917554:CJU917558 BZY917554:BZY917558 BQC917554:BQC917558 BGG917554:BGG917558 AWK917554:AWK917558 AMO917554:AMO917558 ACS917554:ACS917558 SW917554:SW917558 JA917554:JA917558 D917554:D917558 WVM852018:WVM852022 WLQ852018:WLQ852022 WBU852018:WBU852022 VRY852018:VRY852022 VIC852018:VIC852022 UYG852018:UYG852022 UOK852018:UOK852022 UEO852018:UEO852022 TUS852018:TUS852022 TKW852018:TKW852022 TBA852018:TBA852022 SRE852018:SRE852022 SHI852018:SHI852022 RXM852018:RXM852022 RNQ852018:RNQ852022 RDU852018:RDU852022 QTY852018:QTY852022 QKC852018:QKC852022 QAG852018:QAG852022 PQK852018:PQK852022 PGO852018:PGO852022 OWS852018:OWS852022 OMW852018:OMW852022 ODA852018:ODA852022 NTE852018:NTE852022 NJI852018:NJI852022 MZM852018:MZM852022 MPQ852018:MPQ852022 MFU852018:MFU852022 LVY852018:LVY852022 LMC852018:LMC852022 LCG852018:LCG852022 KSK852018:KSK852022 KIO852018:KIO852022 JYS852018:JYS852022 JOW852018:JOW852022 JFA852018:JFA852022 IVE852018:IVE852022 ILI852018:ILI852022 IBM852018:IBM852022 HRQ852018:HRQ852022 HHU852018:HHU852022 GXY852018:GXY852022 GOC852018:GOC852022 GEG852018:GEG852022 FUK852018:FUK852022 FKO852018:FKO852022 FAS852018:FAS852022 EQW852018:EQW852022 EHA852018:EHA852022 DXE852018:DXE852022 DNI852018:DNI852022 DDM852018:DDM852022 CTQ852018:CTQ852022 CJU852018:CJU852022 BZY852018:BZY852022 BQC852018:BQC852022 BGG852018:BGG852022 AWK852018:AWK852022 AMO852018:AMO852022 ACS852018:ACS852022 SW852018:SW852022 JA852018:JA852022 D852018:D852022 WVM786482:WVM786486 WLQ786482:WLQ786486 WBU786482:WBU786486 VRY786482:VRY786486 VIC786482:VIC786486 UYG786482:UYG786486 UOK786482:UOK786486 UEO786482:UEO786486 TUS786482:TUS786486 TKW786482:TKW786486 TBA786482:TBA786486 SRE786482:SRE786486 SHI786482:SHI786486 RXM786482:RXM786486 RNQ786482:RNQ786486 RDU786482:RDU786486 QTY786482:QTY786486 QKC786482:QKC786486 QAG786482:QAG786486 PQK786482:PQK786486 PGO786482:PGO786486 OWS786482:OWS786486 OMW786482:OMW786486 ODA786482:ODA786486 NTE786482:NTE786486 NJI786482:NJI786486 MZM786482:MZM786486 MPQ786482:MPQ786486 MFU786482:MFU786486 LVY786482:LVY786486 LMC786482:LMC786486 LCG786482:LCG786486 KSK786482:KSK786486 KIO786482:KIO786486 JYS786482:JYS786486 JOW786482:JOW786486 JFA786482:JFA786486 IVE786482:IVE786486 ILI786482:ILI786486 IBM786482:IBM786486 HRQ786482:HRQ786486 HHU786482:HHU786486 GXY786482:GXY786486 GOC786482:GOC786486 GEG786482:GEG786486 FUK786482:FUK786486 FKO786482:FKO786486 FAS786482:FAS786486 EQW786482:EQW786486 EHA786482:EHA786486 DXE786482:DXE786486 DNI786482:DNI786486 DDM786482:DDM786486 CTQ786482:CTQ786486 CJU786482:CJU786486 BZY786482:BZY786486 BQC786482:BQC786486 BGG786482:BGG786486 AWK786482:AWK786486 AMO786482:AMO786486 ACS786482:ACS786486 SW786482:SW786486 JA786482:JA786486 D786482:D786486 WVM720946:WVM720950 WLQ720946:WLQ720950 WBU720946:WBU720950 VRY720946:VRY720950 VIC720946:VIC720950 UYG720946:UYG720950 UOK720946:UOK720950 UEO720946:UEO720950 TUS720946:TUS720950 TKW720946:TKW720950 TBA720946:TBA720950 SRE720946:SRE720950 SHI720946:SHI720950 RXM720946:RXM720950 RNQ720946:RNQ720950 RDU720946:RDU720950 QTY720946:QTY720950 QKC720946:QKC720950 QAG720946:QAG720950 PQK720946:PQK720950 PGO720946:PGO720950 OWS720946:OWS720950 OMW720946:OMW720950 ODA720946:ODA720950 NTE720946:NTE720950 NJI720946:NJI720950 MZM720946:MZM720950 MPQ720946:MPQ720950 MFU720946:MFU720950 LVY720946:LVY720950 LMC720946:LMC720950 LCG720946:LCG720950 KSK720946:KSK720950 KIO720946:KIO720950 JYS720946:JYS720950 JOW720946:JOW720950 JFA720946:JFA720950 IVE720946:IVE720950 ILI720946:ILI720950 IBM720946:IBM720950 HRQ720946:HRQ720950 HHU720946:HHU720950 GXY720946:GXY720950 GOC720946:GOC720950 GEG720946:GEG720950 FUK720946:FUK720950 FKO720946:FKO720950 FAS720946:FAS720950 EQW720946:EQW720950 EHA720946:EHA720950 DXE720946:DXE720950 DNI720946:DNI720950 DDM720946:DDM720950 CTQ720946:CTQ720950 CJU720946:CJU720950 BZY720946:BZY720950 BQC720946:BQC720950 BGG720946:BGG720950 AWK720946:AWK720950 AMO720946:AMO720950 ACS720946:ACS720950 SW720946:SW720950 JA720946:JA720950 D720946:D720950 WVM655410:WVM655414 WLQ655410:WLQ655414 WBU655410:WBU655414 VRY655410:VRY655414 VIC655410:VIC655414 UYG655410:UYG655414 UOK655410:UOK655414 UEO655410:UEO655414 TUS655410:TUS655414 TKW655410:TKW655414 TBA655410:TBA655414 SRE655410:SRE655414 SHI655410:SHI655414 RXM655410:RXM655414 RNQ655410:RNQ655414 RDU655410:RDU655414 QTY655410:QTY655414 QKC655410:QKC655414 QAG655410:QAG655414 PQK655410:PQK655414 PGO655410:PGO655414 OWS655410:OWS655414 OMW655410:OMW655414 ODA655410:ODA655414 NTE655410:NTE655414 NJI655410:NJI655414 MZM655410:MZM655414 MPQ655410:MPQ655414 MFU655410:MFU655414 LVY655410:LVY655414 LMC655410:LMC655414 LCG655410:LCG655414 KSK655410:KSK655414 KIO655410:KIO655414 JYS655410:JYS655414 JOW655410:JOW655414 JFA655410:JFA655414 IVE655410:IVE655414 ILI655410:ILI655414 IBM655410:IBM655414 HRQ655410:HRQ655414 HHU655410:HHU655414 GXY655410:GXY655414 GOC655410:GOC655414 GEG655410:GEG655414 FUK655410:FUK655414 FKO655410:FKO655414 FAS655410:FAS655414 EQW655410:EQW655414 EHA655410:EHA655414 DXE655410:DXE655414 DNI655410:DNI655414 DDM655410:DDM655414 CTQ655410:CTQ655414 CJU655410:CJU655414 BZY655410:BZY655414 BQC655410:BQC655414 BGG655410:BGG655414 AWK655410:AWK655414 AMO655410:AMO655414 ACS655410:ACS655414 SW655410:SW655414 JA655410:JA655414 D655410:D655414 WVM589874:WVM589878 WLQ589874:WLQ589878 WBU589874:WBU589878 VRY589874:VRY589878 VIC589874:VIC589878 UYG589874:UYG589878 UOK589874:UOK589878 UEO589874:UEO589878 TUS589874:TUS589878 TKW589874:TKW589878 TBA589874:TBA589878 SRE589874:SRE589878 SHI589874:SHI589878 RXM589874:RXM589878 RNQ589874:RNQ589878 RDU589874:RDU589878 QTY589874:QTY589878 QKC589874:QKC589878 QAG589874:QAG589878 PQK589874:PQK589878 PGO589874:PGO589878 OWS589874:OWS589878 OMW589874:OMW589878 ODA589874:ODA589878 NTE589874:NTE589878 NJI589874:NJI589878 MZM589874:MZM589878 MPQ589874:MPQ589878 MFU589874:MFU589878 LVY589874:LVY589878 LMC589874:LMC589878 LCG589874:LCG589878 KSK589874:KSK589878 KIO589874:KIO589878 JYS589874:JYS589878 JOW589874:JOW589878 JFA589874:JFA589878 IVE589874:IVE589878 ILI589874:ILI589878 IBM589874:IBM589878 HRQ589874:HRQ589878 HHU589874:HHU589878 GXY589874:GXY589878 GOC589874:GOC589878 GEG589874:GEG589878 FUK589874:FUK589878 FKO589874:FKO589878 FAS589874:FAS589878 EQW589874:EQW589878 EHA589874:EHA589878 DXE589874:DXE589878 DNI589874:DNI589878 DDM589874:DDM589878 CTQ589874:CTQ589878 CJU589874:CJU589878 BZY589874:BZY589878 BQC589874:BQC589878 BGG589874:BGG589878 AWK589874:AWK589878 AMO589874:AMO589878 ACS589874:ACS589878 SW589874:SW589878 JA589874:JA589878 D589874:D589878 WVM524338:WVM524342 WLQ524338:WLQ524342 WBU524338:WBU524342 VRY524338:VRY524342 VIC524338:VIC524342 UYG524338:UYG524342 UOK524338:UOK524342 UEO524338:UEO524342 TUS524338:TUS524342 TKW524338:TKW524342 TBA524338:TBA524342 SRE524338:SRE524342 SHI524338:SHI524342 RXM524338:RXM524342 RNQ524338:RNQ524342 RDU524338:RDU524342 QTY524338:QTY524342 QKC524338:QKC524342 QAG524338:QAG524342 PQK524338:PQK524342 PGO524338:PGO524342 OWS524338:OWS524342 OMW524338:OMW524342 ODA524338:ODA524342 NTE524338:NTE524342 NJI524338:NJI524342 MZM524338:MZM524342 MPQ524338:MPQ524342 MFU524338:MFU524342 LVY524338:LVY524342 LMC524338:LMC524342 LCG524338:LCG524342 KSK524338:KSK524342 KIO524338:KIO524342 JYS524338:JYS524342 JOW524338:JOW524342 JFA524338:JFA524342 IVE524338:IVE524342 ILI524338:ILI524342 IBM524338:IBM524342 HRQ524338:HRQ524342 HHU524338:HHU524342 GXY524338:GXY524342 GOC524338:GOC524342 GEG524338:GEG524342 FUK524338:FUK524342 FKO524338:FKO524342 FAS524338:FAS524342 EQW524338:EQW524342 EHA524338:EHA524342 DXE524338:DXE524342 DNI524338:DNI524342 DDM524338:DDM524342 CTQ524338:CTQ524342 CJU524338:CJU524342 BZY524338:BZY524342 BQC524338:BQC524342 BGG524338:BGG524342 AWK524338:AWK524342 AMO524338:AMO524342 ACS524338:ACS524342 SW524338:SW524342 JA524338:JA524342 D524338:D524342 WVM458802:WVM458806 WLQ458802:WLQ458806 WBU458802:WBU458806 VRY458802:VRY458806 VIC458802:VIC458806 UYG458802:UYG458806 UOK458802:UOK458806 UEO458802:UEO458806 TUS458802:TUS458806 TKW458802:TKW458806 TBA458802:TBA458806 SRE458802:SRE458806 SHI458802:SHI458806 RXM458802:RXM458806 RNQ458802:RNQ458806 RDU458802:RDU458806 QTY458802:QTY458806 QKC458802:QKC458806 QAG458802:QAG458806 PQK458802:PQK458806 PGO458802:PGO458806 OWS458802:OWS458806 OMW458802:OMW458806 ODA458802:ODA458806 NTE458802:NTE458806 NJI458802:NJI458806 MZM458802:MZM458806 MPQ458802:MPQ458806 MFU458802:MFU458806 LVY458802:LVY458806 LMC458802:LMC458806 LCG458802:LCG458806 KSK458802:KSK458806 KIO458802:KIO458806 JYS458802:JYS458806 JOW458802:JOW458806 JFA458802:JFA458806 IVE458802:IVE458806 ILI458802:ILI458806 IBM458802:IBM458806 HRQ458802:HRQ458806 HHU458802:HHU458806 GXY458802:GXY458806 GOC458802:GOC458806 GEG458802:GEG458806 FUK458802:FUK458806 FKO458802:FKO458806 FAS458802:FAS458806 EQW458802:EQW458806 EHA458802:EHA458806 DXE458802:DXE458806 DNI458802:DNI458806 DDM458802:DDM458806 CTQ458802:CTQ458806 CJU458802:CJU458806 BZY458802:BZY458806 BQC458802:BQC458806 BGG458802:BGG458806 AWK458802:AWK458806 AMO458802:AMO458806 ACS458802:ACS458806 SW458802:SW458806 JA458802:JA458806 D458802:D458806 WVM393266:WVM393270 WLQ393266:WLQ393270 WBU393266:WBU393270 VRY393266:VRY393270 VIC393266:VIC393270 UYG393266:UYG393270 UOK393266:UOK393270 UEO393266:UEO393270 TUS393266:TUS393270 TKW393266:TKW393270 TBA393266:TBA393270 SRE393266:SRE393270 SHI393266:SHI393270 RXM393266:RXM393270 RNQ393266:RNQ393270 RDU393266:RDU393270 QTY393266:QTY393270 QKC393266:QKC393270 QAG393266:QAG393270 PQK393266:PQK393270 PGO393266:PGO393270 OWS393266:OWS393270 OMW393266:OMW393270 ODA393266:ODA393270 NTE393266:NTE393270 NJI393266:NJI393270 MZM393266:MZM393270 MPQ393266:MPQ393270 MFU393266:MFU393270 LVY393266:LVY393270 LMC393266:LMC393270 LCG393266:LCG393270 KSK393266:KSK393270 KIO393266:KIO393270 JYS393266:JYS393270 JOW393266:JOW393270 JFA393266:JFA393270 IVE393266:IVE393270 ILI393266:ILI393270 IBM393266:IBM393270 HRQ393266:HRQ393270 HHU393266:HHU393270 GXY393266:GXY393270 GOC393266:GOC393270 GEG393266:GEG393270 FUK393266:FUK393270 FKO393266:FKO393270 FAS393266:FAS393270 EQW393266:EQW393270 EHA393266:EHA393270 DXE393266:DXE393270 DNI393266:DNI393270 DDM393266:DDM393270 CTQ393266:CTQ393270 CJU393266:CJU393270 BZY393266:BZY393270 BQC393266:BQC393270 BGG393266:BGG393270 AWK393266:AWK393270 AMO393266:AMO393270 ACS393266:ACS393270 SW393266:SW393270 JA393266:JA393270 D393266:D393270 WVM327730:WVM327734 WLQ327730:WLQ327734 WBU327730:WBU327734 VRY327730:VRY327734 VIC327730:VIC327734 UYG327730:UYG327734 UOK327730:UOK327734 UEO327730:UEO327734 TUS327730:TUS327734 TKW327730:TKW327734 TBA327730:TBA327734 SRE327730:SRE327734 SHI327730:SHI327734 RXM327730:RXM327734 RNQ327730:RNQ327734 RDU327730:RDU327734 QTY327730:QTY327734 QKC327730:QKC327734 QAG327730:QAG327734 PQK327730:PQK327734 PGO327730:PGO327734 OWS327730:OWS327734 OMW327730:OMW327734 ODA327730:ODA327734 NTE327730:NTE327734 NJI327730:NJI327734 MZM327730:MZM327734 MPQ327730:MPQ327734 MFU327730:MFU327734 LVY327730:LVY327734 LMC327730:LMC327734 LCG327730:LCG327734 KSK327730:KSK327734 KIO327730:KIO327734 JYS327730:JYS327734 JOW327730:JOW327734 JFA327730:JFA327734 IVE327730:IVE327734 ILI327730:ILI327734 IBM327730:IBM327734 HRQ327730:HRQ327734 HHU327730:HHU327734 GXY327730:GXY327734 GOC327730:GOC327734 GEG327730:GEG327734 FUK327730:FUK327734 FKO327730:FKO327734 FAS327730:FAS327734 EQW327730:EQW327734 EHA327730:EHA327734 DXE327730:DXE327734 DNI327730:DNI327734 DDM327730:DDM327734 CTQ327730:CTQ327734 CJU327730:CJU327734 BZY327730:BZY327734 BQC327730:BQC327734 BGG327730:BGG327734 AWK327730:AWK327734 AMO327730:AMO327734 ACS327730:ACS327734 SW327730:SW327734 JA327730:JA327734 D327730:D327734 WVM262194:WVM262198 WLQ262194:WLQ262198 WBU262194:WBU262198 VRY262194:VRY262198 VIC262194:VIC262198 UYG262194:UYG262198 UOK262194:UOK262198 UEO262194:UEO262198 TUS262194:TUS262198 TKW262194:TKW262198 TBA262194:TBA262198 SRE262194:SRE262198 SHI262194:SHI262198 RXM262194:RXM262198 RNQ262194:RNQ262198 RDU262194:RDU262198 QTY262194:QTY262198 QKC262194:QKC262198 QAG262194:QAG262198 PQK262194:PQK262198 PGO262194:PGO262198 OWS262194:OWS262198 OMW262194:OMW262198 ODA262194:ODA262198 NTE262194:NTE262198 NJI262194:NJI262198 MZM262194:MZM262198 MPQ262194:MPQ262198 MFU262194:MFU262198 LVY262194:LVY262198 LMC262194:LMC262198 LCG262194:LCG262198 KSK262194:KSK262198 KIO262194:KIO262198 JYS262194:JYS262198 JOW262194:JOW262198 JFA262194:JFA262198 IVE262194:IVE262198 ILI262194:ILI262198 IBM262194:IBM262198 HRQ262194:HRQ262198 HHU262194:HHU262198 GXY262194:GXY262198 GOC262194:GOC262198 GEG262194:GEG262198 FUK262194:FUK262198 FKO262194:FKO262198 FAS262194:FAS262198 EQW262194:EQW262198 EHA262194:EHA262198 DXE262194:DXE262198 DNI262194:DNI262198 DDM262194:DDM262198 CTQ262194:CTQ262198 CJU262194:CJU262198 BZY262194:BZY262198 BQC262194:BQC262198 BGG262194:BGG262198 AWK262194:AWK262198 AMO262194:AMO262198 ACS262194:ACS262198 SW262194:SW262198 JA262194:JA262198 D262194:D262198 WVM196658:WVM196662 WLQ196658:WLQ196662 WBU196658:WBU196662 VRY196658:VRY196662 VIC196658:VIC196662 UYG196658:UYG196662 UOK196658:UOK196662 UEO196658:UEO196662 TUS196658:TUS196662 TKW196658:TKW196662 TBA196658:TBA196662 SRE196658:SRE196662 SHI196658:SHI196662 RXM196658:RXM196662 RNQ196658:RNQ196662 RDU196658:RDU196662 QTY196658:QTY196662 QKC196658:QKC196662 QAG196658:QAG196662 PQK196658:PQK196662 PGO196658:PGO196662 OWS196658:OWS196662 OMW196658:OMW196662 ODA196658:ODA196662 NTE196658:NTE196662 NJI196658:NJI196662 MZM196658:MZM196662 MPQ196658:MPQ196662 MFU196658:MFU196662 LVY196658:LVY196662 LMC196658:LMC196662 LCG196658:LCG196662 KSK196658:KSK196662 KIO196658:KIO196662 JYS196658:JYS196662 JOW196658:JOW196662 JFA196658:JFA196662 IVE196658:IVE196662 ILI196658:ILI196662 IBM196658:IBM196662 HRQ196658:HRQ196662 HHU196658:HHU196662 GXY196658:GXY196662 GOC196658:GOC196662 GEG196658:GEG196662 FUK196658:FUK196662 FKO196658:FKO196662 FAS196658:FAS196662 EQW196658:EQW196662 EHA196658:EHA196662 DXE196658:DXE196662 DNI196658:DNI196662 DDM196658:DDM196662 CTQ196658:CTQ196662 CJU196658:CJU196662 BZY196658:BZY196662 BQC196658:BQC196662 BGG196658:BGG196662 AWK196658:AWK196662 AMO196658:AMO196662 ACS196658:ACS196662 SW196658:SW196662 JA196658:JA196662 D196658:D196662 WVM131122:WVM131126 WLQ131122:WLQ131126 WBU131122:WBU131126 VRY131122:VRY131126 VIC131122:VIC131126 UYG131122:UYG131126 UOK131122:UOK131126 UEO131122:UEO131126 TUS131122:TUS131126 TKW131122:TKW131126 TBA131122:TBA131126 SRE131122:SRE131126 SHI131122:SHI131126 RXM131122:RXM131126 RNQ131122:RNQ131126 RDU131122:RDU131126 QTY131122:QTY131126 QKC131122:QKC131126 QAG131122:QAG131126 PQK131122:PQK131126 PGO131122:PGO131126 OWS131122:OWS131126 OMW131122:OMW131126 ODA131122:ODA131126 NTE131122:NTE131126 NJI131122:NJI131126 MZM131122:MZM131126 MPQ131122:MPQ131126 MFU131122:MFU131126 LVY131122:LVY131126 LMC131122:LMC131126 LCG131122:LCG131126 KSK131122:KSK131126 KIO131122:KIO131126 JYS131122:JYS131126 JOW131122:JOW131126 JFA131122:JFA131126 IVE131122:IVE131126 ILI131122:ILI131126 IBM131122:IBM131126 HRQ131122:HRQ131126 HHU131122:HHU131126 GXY131122:GXY131126 GOC131122:GOC131126 GEG131122:GEG131126 FUK131122:FUK131126 FKO131122:FKO131126 FAS131122:FAS131126 EQW131122:EQW131126 EHA131122:EHA131126 DXE131122:DXE131126 DNI131122:DNI131126 DDM131122:DDM131126 CTQ131122:CTQ131126 CJU131122:CJU131126 BZY131122:BZY131126 BQC131122:BQC131126 BGG131122:BGG131126 AWK131122:AWK131126 AMO131122:AMO131126 ACS131122:ACS131126 SW131122:SW131126 JA131122:JA131126 D131122:D131126 WVM65586:WVM65590 WLQ65586:WLQ65590 WBU65586:WBU65590 VRY65586:VRY65590 VIC65586:VIC65590 UYG65586:UYG65590 UOK65586:UOK65590 UEO65586:UEO65590 TUS65586:TUS65590 TKW65586:TKW65590 TBA65586:TBA65590 SRE65586:SRE65590 SHI65586:SHI65590 RXM65586:RXM65590 RNQ65586:RNQ65590 RDU65586:RDU65590 QTY65586:QTY65590 QKC65586:QKC65590 QAG65586:QAG65590 PQK65586:PQK65590 PGO65586:PGO65590 OWS65586:OWS65590 OMW65586:OMW65590 ODA65586:ODA65590 NTE65586:NTE65590 NJI65586:NJI65590 MZM65586:MZM65590 MPQ65586:MPQ65590 MFU65586:MFU65590 LVY65586:LVY65590 LMC65586:LMC65590 LCG65586:LCG65590 KSK65586:KSK65590 KIO65586:KIO65590 JYS65586:JYS65590 JOW65586:JOW65590 JFA65586:JFA65590 IVE65586:IVE65590 ILI65586:ILI65590 IBM65586:IBM65590 HRQ65586:HRQ65590 HHU65586:HHU65590 GXY65586:GXY65590 GOC65586:GOC65590 GEG65586:GEG65590 FUK65586:FUK65590 FKO65586:FKO65590 FAS65586:FAS65590 EQW65586:EQW65590 EHA65586:EHA65590 DXE65586:DXE65590 DNI65586:DNI65590 DDM65586:DDM65590 CTQ65586:CTQ65590 CJU65586:CJU65590 BZY65586:BZY65590 BQC65586:BQC65590 BGG65586:BGG65590 AWK65586:AWK65590 AMO65586:AMO65590 ACS65586:ACS65590 SW65586:SW65590 JA65586:JA65590 D65586:D65590 WVM50:WVM54 WLQ50:WLQ54 WBU50:WBU54 VRY50:VRY54 VIC50:VIC54 UYG50:UYG54 UOK50:UOK54 UEO50:UEO54 TUS50:TUS54 TKW50:TKW54 TBA50:TBA54 SRE50:SRE54 SHI50:SHI54 RXM50:RXM54 RNQ50:RNQ54 RDU50:RDU54 QTY50:QTY54 QKC50:QKC54 QAG50:QAG54 PQK50:PQK54 PGO50:PGO54 OWS50:OWS54 OMW50:OMW54 ODA50:ODA54 NTE50:NTE54 NJI50:NJI54 MZM50:MZM54 MPQ50:MPQ54 MFU50:MFU54 LVY50:LVY54 LMC50:LMC54 LCG50:LCG54 KSK50:KSK54 KIO50:KIO54 JYS50:JYS54 JOW50:JOW54 JFA50:JFA54 IVE50:IVE54 ILI50:ILI54 IBM50:IBM54 HRQ50:HRQ54 HHU50:HHU54 GXY50:GXY54 GOC50:GOC54 GEG50:GEG54 FUK50:FUK54 FKO50:FKO54 FAS50:FAS54 EQW50:EQW54 EHA50:EHA54 DXE50:DXE54 DNI50:DNI54 DDM50:DDM54 CTQ50:CTQ54 CJU50:CJU54 BZY50:BZY54 BQC50:BQC54 BGG50:BGG54 AWK50:AWK54 AMO50:AMO54 ACS50:ACS54 SW50:SW54 JA50:JA54">
      <formula1>$D$74:$D$408</formula1>
    </dataValidation>
  </dataValidations>
  <pageMargins left="0.75" right="0.25" top="0.5" bottom="0.3" header="0.5" footer="0.5"/>
  <pageSetup scale="83" orientation="portrait" r:id="rId1"/>
  <headerFooter alignWithMargins="0">
    <oddHeader>&amp;R6.1</oddHeader>
  </headerFooter>
  <drawing r:id="rId2"/>
</worksheet>
</file>

<file path=xl/worksheets/sheet10.xml><?xml version="1.0" encoding="utf-8"?>
<worksheet xmlns="http://schemas.openxmlformats.org/spreadsheetml/2006/main" xmlns:r="http://schemas.openxmlformats.org/officeDocument/2006/relationships">
  <sheetPr codeName="Sheet16"/>
  <dimension ref="A1:F88"/>
  <sheetViews>
    <sheetView workbookViewId="0"/>
  </sheetViews>
  <sheetFormatPr defaultRowHeight="12.75"/>
  <cols>
    <col min="1" max="1" width="18.5703125" style="101" customWidth="1"/>
    <col min="2" max="2" width="9.85546875" style="101" bestFit="1" customWidth="1"/>
    <col min="3" max="3" width="8.42578125" style="101" bestFit="1" customWidth="1"/>
    <col min="4" max="4" width="15" style="101" bestFit="1" customWidth="1"/>
    <col min="5" max="5" width="14" style="101" bestFit="1" customWidth="1"/>
    <col min="6" max="6" width="20.5703125" style="101" customWidth="1"/>
    <col min="7" max="16384" width="9.140625" style="101"/>
  </cols>
  <sheetData>
    <row r="1" spans="1:6">
      <c r="A1" s="98" t="s">
        <v>581</v>
      </c>
      <c r="B1" s="99"/>
      <c r="C1" s="100"/>
      <c r="D1" s="99"/>
      <c r="F1" s="102" t="s">
        <v>444</v>
      </c>
    </row>
    <row r="2" spans="1:6">
      <c r="A2" s="98"/>
      <c r="B2" s="99"/>
      <c r="C2" s="100"/>
      <c r="D2" s="99"/>
    </row>
    <row r="3" spans="1:6">
      <c r="A3" s="101" t="s">
        <v>445</v>
      </c>
      <c r="B3" s="101" t="s">
        <v>446</v>
      </c>
      <c r="D3" s="94">
        <v>1441884.1599999999</v>
      </c>
    </row>
    <row r="4" spans="1:6">
      <c r="A4" s="101" t="s">
        <v>447</v>
      </c>
      <c r="B4" s="101" t="s">
        <v>446</v>
      </c>
      <c r="D4" s="94">
        <v>1424761.55230769</v>
      </c>
    </row>
    <row r="5" spans="1:6">
      <c r="A5" s="101" t="s">
        <v>448</v>
      </c>
      <c r="B5" s="101" t="s">
        <v>446</v>
      </c>
      <c r="D5" s="94">
        <v>13411439.355384599</v>
      </c>
    </row>
    <row r="6" spans="1:6">
      <c r="A6" s="101" t="s">
        <v>449</v>
      </c>
      <c r="B6" s="101" t="s">
        <v>446</v>
      </c>
      <c r="D6" s="94">
        <v>36370148.020000003</v>
      </c>
    </row>
    <row r="7" spans="1:6">
      <c r="A7" s="101" t="s">
        <v>450</v>
      </c>
      <c r="B7" s="101" t="s">
        <v>446</v>
      </c>
      <c r="D7" s="94">
        <v>1518016.84923076</v>
      </c>
    </row>
    <row r="8" spans="1:6">
      <c r="A8" s="101" t="s">
        <v>451</v>
      </c>
      <c r="B8" s="101" t="s">
        <v>446</v>
      </c>
      <c r="D8" s="94">
        <v>2565055.89</v>
      </c>
    </row>
    <row r="9" spans="1:6">
      <c r="A9" s="101" t="s">
        <v>452</v>
      </c>
      <c r="B9" s="101" t="s">
        <v>446</v>
      </c>
      <c r="D9" s="94">
        <v>2838797.37923076</v>
      </c>
      <c r="E9" s="103">
        <f>SUM(D3:D9)</f>
        <v>59570103.20615381</v>
      </c>
      <c r="F9" s="104">
        <f>E9/$E$88</f>
        <v>1.0204548820376315E-2</v>
      </c>
    </row>
    <row r="10" spans="1:6">
      <c r="A10" s="101" t="s">
        <v>453</v>
      </c>
      <c r="B10" s="101" t="s">
        <v>454</v>
      </c>
      <c r="D10" s="94">
        <v>4194704.9907692298</v>
      </c>
    </row>
    <row r="11" spans="1:6">
      <c r="A11" s="101" t="s">
        <v>455</v>
      </c>
      <c r="B11" s="101" t="s">
        <v>454</v>
      </c>
      <c r="D11" s="94">
        <v>2170773.9492307599</v>
      </c>
    </row>
    <row r="12" spans="1:6">
      <c r="A12" s="101" t="s">
        <v>456</v>
      </c>
      <c r="B12" s="101" t="s">
        <v>454</v>
      </c>
      <c r="D12" s="94">
        <v>22464600.6338461</v>
      </c>
    </row>
    <row r="13" spans="1:6">
      <c r="A13" s="101" t="s">
        <v>457</v>
      </c>
      <c r="B13" s="101" t="s">
        <v>454</v>
      </c>
      <c r="D13" s="94">
        <v>46108103.180769198</v>
      </c>
    </row>
    <row r="14" spans="1:6">
      <c r="A14" s="101" t="s">
        <v>458</v>
      </c>
      <c r="B14" s="101" t="s">
        <v>454</v>
      </c>
      <c r="D14" s="94">
        <v>2464204.3492307598</v>
      </c>
    </row>
    <row r="15" spans="1:6">
      <c r="A15" s="101" t="s">
        <v>459</v>
      </c>
      <c r="B15" s="101" t="s">
        <v>454</v>
      </c>
      <c r="D15" s="94">
        <v>10014538.616153801</v>
      </c>
    </row>
    <row r="16" spans="1:6">
      <c r="A16" s="101" t="s">
        <v>460</v>
      </c>
      <c r="B16" s="101" t="s">
        <v>454</v>
      </c>
      <c r="D16" s="94">
        <v>1987308.7415384599</v>
      </c>
      <c r="E16" s="103">
        <f>SUM(D10:D16)</f>
        <v>89404234.46153833</v>
      </c>
      <c r="F16" s="104">
        <f>E16/$E$88</f>
        <v>1.5315230731661572E-2</v>
      </c>
    </row>
    <row r="17" spans="1:6">
      <c r="A17" s="101" t="s">
        <v>461</v>
      </c>
      <c r="B17" s="101" t="s">
        <v>462</v>
      </c>
      <c r="D17" s="94">
        <v>22360493.031538401</v>
      </c>
    </row>
    <row r="18" spans="1:6">
      <c r="A18" s="101" t="s">
        <v>463</v>
      </c>
      <c r="B18" s="101" t="s">
        <v>462</v>
      </c>
      <c r="D18" s="94">
        <v>29083136.814615302</v>
      </c>
    </row>
    <row r="19" spans="1:6">
      <c r="A19" s="101" t="s">
        <v>464</v>
      </c>
      <c r="B19" s="101" t="s">
        <v>462</v>
      </c>
      <c r="D19" s="94">
        <v>216634962.83461499</v>
      </c>
    </row>
    <row r="20" spans="1:6">
      <c r="A20" s="101" t="s">
        <v>465</v>
      </c>
      <c r="B20" s="101" t="s">
        <v>462</v>
      </c>
      <c r="D20" s="94">
        <v>444325265.84769201</v>
      </c>
    </row>
    <row r="21" spans="1:6">
      <c r="A21" s="101" t="s">
        <v>466</v>
      </c>
      <c r="B21" s="101" t="s">
        <v>462</v>
      </c>
      <c r="D21" s="94">
        <v>48266653.126153797</v>
      </c>
    </row>
    <row r="22" spans="1:6">
      <c r="A22" s="101" t="s">
        <v>467</v>
      </c>
      <c r="B22" s="101" t="s">
        <v>462</v>
      </c>
      <c r="D22" s="94">
        <v>112218088.54846101</v>
      </c>
    </row>
    <row r="23" spans="1:6">
      <c r="A23" s="101" t="s">
        <v>468</v>
      </c>
      <c r="B23" s="101" t="s">
        <v>462</v>
      </c>
      <c r="D23" s="94">
        <v>10267705.254615299</v>
      </c>
      <c r="E23" s="103">
        <f>SUM(D17:D23)</f>
        <v>883156305.45769083</v>
      </c>
      <c r="F23" s="104">
        <f>E23/$E$88</f>
        <v>0.15128749406187345</v>
      </c>
    </row>
    <row r="24" spans="1:6">
      <c r="A24" s="101" t="s">
        <v>469</v>
      </c>
      <c r="B24" s="101" t="s">
        <v>470</v>
      </c>
      <c r="D24" s="94">
        <v>57027919.2223076</v>
      </c>
    </row>
    <row r="25" spans="1:6">
      <c r="A25" s="101" t="s">
        <v>471</v>
      </c>
      <c r="B25" s="101" t="s">
        <v>470</v>
      </c>
      <c r="D25" s="94">
        <v>72292478.677692294</v>
      </c>
    </row>
    <row r="26" spans="1:6">
      <c r="A26" s="101" t="s">
        <v>472</v>
      </c>
      <c r="B26" s="101" t="s">
        <v>470</v>
      </c>
      <c r="D26" s="94">
        <v>335875390.46923</v>
      </c>
    </row>
    <row r="27" spans="1:6">
      <c r="A27" s="101" t="s">
        <v>473</v>
      </c>
      <c r="B27" s="101" t="s">
        <v>470</v>
      </c>
      <c r="D27" s="94">
        <v>328427241.07384598</v>
      </c>
    </row>
    <row r="28" spans="1:6">
      <c r="A28" s="101" t="s">
        <v>474</v>
      </c>
      <c r="B28" s="101" t="s">
        <v>470</v>
      </c>
      <c r="D28" s="94">
        <v>93365871.796922997</v>
      </c>
    </row>
    <row r="29" spans="1:6">
      <c r="A29" s="101" t="s">
        <v>475</v>
      </c>
      <c r="B29" s="101" t="s">
        <v>470</v>
      </c>
      <c r="D29" s="94">
        <v>104567088.103846</v>
      </c>
    </row>
    <row r="30" spans="1:6">
      <c r="A30" s="101" t="s">
        <v>476</v>
      </c>
      <c r="B30" s="101" t="s">
        <v>470</v>
      </c>
      <c r="D30" s="94">
        <v>22089968.673076902</v>
      </c>
      <c r="E30" s="103">
        <f>SUM(D24:D30)</f>
        <v>1013645958.0169218</v>
      </c>
      <c r="F30" s="104">
        <f>E30/$E$88</f>
        <v>0.17364078805376729</v>
      </c>
    </row>
    <row r="31" spans="1:6">
      <c r="A31" s="101" t="s">
        <v>477</v>
      </c>
      <c r="B31" s="101" t="s">
        <v>478</v>
      </c>
      <c r="D31" s="94">
        <v>32986399.4938461</v>
      </c>
    </row>
    <row r="32" spans="1:6">
      <c r="A32" s="101" t="s">
        <v>479</v>
      </c>
      <c r="B32" s="101" t="s">
        <v>478</v>
      </c>
      <c r="D32" s="94">
        <v>34948332.572307602</v>
      </c>
    </row>
    <row r="33" spans="1:6">
      <c r="A33" s="101" t="s">
        <v>480</v>
      </c>
      <c r="B33" s="101" t="s">
        <v>478</v>
      </c>
      <c r="D33" s="94">
        <v>238932146.64692301</v>
      </c>
    </row>
    <row r="34" spans="1:6">
      <c r="A34" s="101" t="s">
        <v>481</v>
      </c>
      <c r="B34" s="101" t="s">
        <v>478</v>
      </c>
      <c r="D34" s="94">
        <v>214521043.577692</v>
      </c>
    </row>
    <row r="35" spans="1:6">
      <c r="A35" s="101" t="s">
        <v>482</v>
      </c>
      <c r="B35" s="101" t="s">
        <v>478</v>
      </c>
      <c r="D35" s="94">
        <v>59091996.747692302</v>
      </c>
    </row>
    <row r="36" spans="1:6">
      <c r="A36" s="101" t="s">
        <v>483</v>
      </c>
      <c r="B36" s="101" t="s">
        <v>478</v>
      </c>
      <c r="D36" s="94">
        <v>85549918.508461505</v>
      </c>
    </row>
    <row r="37" spans="1:6">
      <c r="A37" s="101" t="s">
        <v>484</v>
      </c>
      <c r="B37" s="101" t="s">
        <v>478</v>
      </c>
      <c r="D37" s="94">
        <v>12169513.683846099</v>
      </c>
      <c r="E37" s="103">
        <f>SUM(D31:D37)</f>
        <v>678199351.23076868</v>
      </c>
      <c r="F37" s="104">
        <f>E37/$E$88</f>
        <v>0.11617771360293676</v>
      </c>
    </row>
    <row r="38" spans="1:6">
      <c r="A38" s="101" t="s">
        <v>485</v>
      </c>
      <c r="B38" s="101" t="s">
        <v>486</v>
      </c>
      <c r="D38" s="94">
        <v>16114609.7161538</v>
      </c>
    </row>
    <row r="39" spans="1:6">
      <c r="A39" s="101" t="s">
        <v>487</v>
      </c>
      <c r="B39" s="101" t="s">
        <v>486</v>
      </c>
      <c r="D39" s="94">
        <v>8258258.49230769</v>
      </c>
    </row>
    <row r="40" spans="1:6">
      <c r="A40" s="101" t="s">
        <v>488</v>
      </c>
      <c r="B40" s="101" t="s">
        <v>486</v>
      </c>
      <c r="D40" s="94">
        <v>86222852.453076899</v>
      </c>
    </row>
    <row r="41" spans="1:6">
      <c r="A41" s="101" t="s">
        <v>489</v>
      </c>
      <c r="B41" s="101" t="s">
        <v>486</v>
      </c>
      <c r="D41" s="94">
        <v>173978272.03922999</v>
      </c>
    </row>
    <row r="42" spans="1:6">
      <c r="A42" s="101" t="s">
        <v>490</v>
      </c>
      <c r="B42" s="101" t="s">
        <v>486</v>
      </c>
      <c r="D42" s="94">
        <v>16478154.182307599</v>
      </c>
    </row>
    <row r="43" spans="1:6">
      <c r="A43" s="101" t="s">
        <v>491</v>
      </c>
      <c r="B43" s="101" t="s">
        <v>486</v>
      </c>
      <c r="D43" s="94">
        <v>15934871.6684615</v>
      </c>
    </row>
    <row r="44" spans="1:6">
      <c r="A44" s="101" t="s">
        <v>492</v>
      </c>
      <c r="B44" s="101" t="s">
        <v>486</v>
      </c>
      <c r="D44" s="94">
        <v>4028605.9623076902</v>
      </c>
      <c r="E44" s="103">
        <f>SUM(D38:D44)</f>
        <v>321015624.51384515</v>
      </c>
      <c r="F44" s="104">
        <f>E44/$E$88</f>
        <v>5.4991001125489408E-2</v>
      </c>
    </row>
    <row r="45" spans="1:6">
      <c r="A45" s="101" t="s">
        <v>493</v>
      </c>
      <c r="B45" s="101" t="s">
        <v>494</v>
      </c>
      <c r="D45" s="94">
        <v>17426247.920000002</v>
      </c>
    </row>
    <row r="46" spans="1:6">
      <c r="A46" s="101" t="s">
        <v>495</v>
      </c>
      <c r="B46" s="101" t="s">
        <v>494</v>
      </c>
      <c r="D46" s="94">
        <v>25023323.651538402</v>
      </c>
    </row>
    <row r="47" spans="1:6">
      <c r="A47" s="101" t="s">
        <v>496</v>
      </c>
      <c r="B47" s="101" t="s">
        <v>494</v>
      </c>
      <c r="D47" s="94">
        <v>161023754.09922999</v>
      </c>
    </row>
    <row r="48" spans="1:6">
      <c r="A48" s="101" t="s">
        <v>497</v>
      </c>
      <c r="B48" s="101" t="s">
        <v>494</v>
      </c>
      <c r="D48" s="94">
        <v>478199972.56384599</v>
      </c>
    </row>
    <row r="49" spans="1:6">
      <c r="A49" s="101" t="s">
        <v>498</v>
      </c>
      <c r="B49" s="101" t="s">
        <v>494</v>
      </c>
      <c r="D49" s="94">
        <v>22969509.4176923</v>
      </c>
    </row>
    <row r="50" spans="1:6">
      <c r="A50" s="101" t="s">
        <v>499</v>
      </c>
      <c r="B50" s="101" t="s">
        <v>494</v>
      </c>
      <c r="D50" s="94">
        <v>34592520.135384597</v>
      </c>
    </row>
    <row r="51" spans="1:6">
      <c r="A51" s="101" t="s">
        <v>500</v>
      </c>
      <c r="B51" s="101" t="s">
        <v>494</v>
      </c>
      <c r="D51" s="94">
        <v>16823757.273076899</v>
      </c>
      <c r="E51" s="103">
        <f>SUM(D45:D51)</f>
        <v>756059085.06076813</v>
      </c>
      <c r="F51" s="104">
        <f>E51/$E$88</f>
        <v>0.12951533452765016</v>
      </c>
    </row>
    <row r="52" spans="1:6">
      <c r="A52" s="101" t="s">
        <v>501</v>
      </c>
      <c r="B52" s="101" t="s">
        <v>502</v>
      </c>
      <c r="D52" s="94">
        <v>48837915.594615303</v>
      </c>
    </row>
    <row r="53" spans="1:6">
      <c r="A53" s="101" t="s">
        <v>503</v>
      </c>
      <c r="B53" s="101" t="s">
        <v>502</v>
      </c>
      <c r="D53" s="94">
        <v>71371719.215384603</v>
      </c>
    </row>
    <row r="54" spans="1:6">
      <c r="A54" s="101" t="s">
        <v>504</v>
      </c>
      <c r="B54" s="101" t="s">
        <v>502</v>
      </c>
      <c r="D54" s="94">
        <v>400485846.683846</v>
      </c>
    </row>
    <row r="55" spans="1:6">
      <c r="A55" s="101" t="s">
        <v>505</v>
      </c>
      <c r="B55" s="101" t="s">
        <v>502</v>
      </c>
      <c r="D55" s="94">
        <v>439479967.09461498</v>
      </c>
    </row>
    <row r="56" spans="1:6">
      <c r="A56" s="101" t="s">
        <v>506</v>
      </c>
      <c r="B56" s="101" t="s">
        <v>502</v>
      </c>
      <c r="D56" s="94">
        <v>100043338.421538</v>
      </c>
    </row>
    <row r="57" spans="1:6">
      <c r="A57" s="101" t="s">
        <v>507</v>
      </c>
      <c r="B57" s="101" t="s">
        <v>502</v>
      </c>
      <c r="D57" s="94">
        <v>87437580.639230698</v>
      </c>
    </row>
    <row r="58" spans="1:6">
      <c r="A58" s="101" t="s">
        <v>508</v>
      </c>
      <c r="B58" s="101" t="s">
        <v>502</v>
      </c>
      <c r="D58" s="94">
        <v>13455937.693846099</v>
      </c>
      <c r="E58" s="103">
        <f>SUM(D52:D58)</f>
        <v>1161112305.3430755</v>
      </c>
      <c r="F58" s="104">
        <f>E58/$E$88</f>
        <v>0.19890224404696175</v>
      </c>
    </row>
    <row r="59" spans="1:6">
      <c r="A59" s="101" t="s">
        <v>509</v>
      </c>
      <c r="B59" s="101" t="s">
        <v>510</v>
      </c>
      <c r="D59" s="94">
        <v>23603150.764615301</v>
      </c>
    </row>
    <row r="60" spans="1:6">
      <c r="A60" s="101" t="s">
        <v>511</v>
      </c>
      <c r="B60" s="101" t="s">
        <v>510</v>
      </c>
      <c r="D60" s="94">
        <v>31768894.9161538</v>
      </c>
    </row>
    <row r="61" spans="1:6">
      <c r="A61" s="101" t="s">
        <v>512</v>
      </c>
      <c r="B61" s="101" t="s">
        <v>510</v>
      </c>
      <c r="D61" s="94">
        <v>232473707.577692</v>
      </c>
    </row>
    <row r="62" spans="1:6">
      <c r="A62" s="101" t="s">
        <v>513</v>
      </c>
      <c r="B62" s="101" t="s">
        <v>510</v>
      </c>
      <c r="D62" s="94">
        <v>235547527.97384599</v>
      </c>
    </row>
    <row r="63" spans="1:6">
      <c r="A63" s="101" t="s">
        <v>514</v>
      </c>
      <c r="B63" s="101" t="s">
        <v>510</v>
      </c>
      <c r="D63" s="94">
        <v>53055214.4053846</v>
      </c>
    </row>
    <row r="64" spans="1:6">
      <c r="A64" s="101" t="s">
        <v>515</v>
      </c>
      <c r="B64" s="101" t="s">
        <v>510</v>
      </c>
      <c r="D64" s="94">
        <v>41434110.145384602</v>
      </c>
    </row>
    <row r="65" spans="1:6">
      <c r="A65" s="101" t="s">
        <v>516</v>
      </c>
      <c r="B65" s="101" t="s">
        <v>510</v>
      </c>
      <c r="D65" s="94">
        <v>10828265.35</v>
      </c>
      <c r="E65" s="103">
        <f>SUM(D59:D65)</f>
        <v>628710871.13307631</v>
      </c>
      <c r="F65" s="104">
        <f>E65/$E$88</f>
        <v>0.10770017900046264</v>
      </c>
    </row>
    <row r="66" spans="1:6">
      <c r="A66" s="101" t="s">
        <v>517</v>
      </c>
      <c r="B66" s="101" t="s">
        <v>518</v>
      </c>
      <c r="D66" s="94">
        <v>3999654.66846153</v>
      </c>
    </row>
    <row r="67" spans="1:6">
      <c r="A67" s="101" t="s">
        <v>519</v>
      </c>
      <c r="B67" s="101" t="s">
        <v>518</v>
      </c>
      <c r="D67" s="94">
        <v>13527176.3384615</v>
      </c>
    </row>
    <row r="68" spans="1:6">
      <c r="A68" s="101" t="s">
        <v>520</v>
      </c>
      <c r="B68" s="101" t="s">
        <v>518</v>
      </c>
      <c r="D68" s="94">
        <v>59672458.484615304</v>
      </c>
    </row>
    <row r="69" spans="1:6">
      <c r="A69" s="101" t="s">
        <v>521</v>
      </c>
      <c r="B69" s="101" t="s">
        <v>518</v>
      </c>
      <c r="D69" s="94">
        <v>73919364.543076903</v>
      </c>
    </row>
    <row r="70" spans="1:6">
      <c r="A70" s="101" t="s">
        <v>522</v>
      </c>
      <c r="B70" s="101" t="s">
        <v>518</v>
      </c>
      <c r="D70" s="94">
        <v>11462459.778461499</v>
      </c>
    </row>
    <row r="71" spans="1:6">
      <c r="A71" s="101" t="s">
        <v>523</v>
      </c>
      <c r="B71" s="101" t="s">
        <v>518</v>
      </c>
      <c r="D71" s="94">
        <v>11961280.27</v>
      </c>
    </row>
    <row r="72" spans="1:6">
      <c r="A72" s="101" t="s">
        <v>524</v>
      </c>
      <c r="B72" s="101" t="s">
        <v>518</v>
      </c>
      <c r="D72" s="94">
        <v>2165959.2569230702</v>
      </c>
      <c r="E72" s="103">
        <f>SUM(D66:D72)</f>
        <v>176708353.33999979</v>
      </c>
      <c r="F72" s="104">
        <f>E72/$E$88</f>
        <v>3.0270704960606073E-2</v>
      </c>
    </row>
    <row r="73" spans="1:6">
      <c r="A73" s="101" t="s">
        <v>525</v>
      </c>
      <c r="B73" s="101" t="s">
        <v>526</v>
      </c>
      <c r="D73" s="94">
        <v>270708.41461538401</v>
      </c>
    </row>
    <row r="74" spans="1:6">
      <c r="A74" s="101" t="s">
        <v>527</v>
      </c>
      <c r="B74" s="101" t="s">
        <v>526</v>
      </c>
      <c r="D74" s="94">
        <v>168131.35769230701</v>
      </c>
    </row>
    <row r="75" spans="1:6">
      <c r="A75" s="101" t="s">
        <v>528</v>
      </c>
      <c r="B75" s="101" t="s">
        <v>526</v>
      </c>
      <c r="D75" s="94">
        <v>2524650.1838461501</v>
      </c>
    </row>
    <row r="76" spans="1:6">
      <c r="A76" s="101" t="s">
        <v>529</v>
      </c>
      <c r="B76" s="101" t="s">
        <v>526</v>
      </c>
      <c r="D76" s="94">
        <v>4406023.90615384</v>
      </c>
    </row>
    <row r="77" spans="1:6">
      <c r="A77" s="101" t="s">
        <v>530</v>
      </c>
      <c r="B77" s="101" t="s">
        <v>526</v>
      </c>
      <c r="D77" s="94">
        <v>516209.319230769</v>
      </c>
    </row>
    <row r="78" spans="1:6">
      <c r="A78" s="101" t="s">
        <v>531</v>
      </c>
      <c r="B78" s="101" t="s">
        <v>526</v>
      </c>
      <c r="D78" s="94">
        <v>789888.35923076898</v>
      </c>
    </row>
    <row r="79" spans="1:6">
      <c r="A79" s="101" t="s">
        <v>532</v>
      </c>
      <c r="B79" s="101" t="s">
        <v>526</v>
      </c>
      <c r="D79" s="94">
        <v>151527.82999999999</v>
      </c>
      <c r="E79" s="103">
        <f>SUM(D73:D79)</f>
        <v>8827139.3707692195</v>
      </c>
      <c r="F79" s="104">
        <f>E79/$E$88</f>
        <v>1.5121171494625692E-3</v>
      </c>
    </row>
    <row r="80" spans="1:6">
      <c r="A80" s="101" t="s">
        <v>533</v>
      </c>
      <c r="B80" s="101" t="s">
        <v>534</v>
      </c>
      <c r="D80" s="94">
        <v>694229.53384615295</v>
      </c>
    </row>
    <row r="81" spans="1:6">
      <c r="A81" s="101" t="s">
        <v>535</v>
      </c>
      <c r="B81" s="101" t="s">
        <v>534</v>
      </c>
      <c r="D81" s="94">
        <v>625911.80461538397</v>
      </c>
    </row>
    <row r="82" spans="1:6">
      <c r="A82" s="101" t="s">
        <v>536</v>
      </c>
      <c r="B82" s="101" t="s">
        <v>534</v>
      </c>
      <c r="D82" s="94">
        <v>22435305.461538401</v>
      </c>
    </row>
    <row r="83" spans="1:6">
      <c r="A83" s="101" t="s">
        <v>537</v>
      </c>
      <c r="B83" s="101" t="s">
        <v>534</v>
      </c>
      <c r="D83" s="94">
        <v>23264674.769230701</v>
      </c>
    </row>
    <row r="84" spans="1:6">
      <c r="A84" s="101" t="s">
        <v>538</v>
      </c>
      <c r="B84" s="101" t="s">
        <v>534</v>
      </c>
      <c r="D84" s="94">
        <v>4094257.2561538401</v>
      </c>
    </row>
    <row r="85" spans="1:6">
      <c r="A85" s="101" t="s">
        <v>539</v>
      </c>
      <c r="B85" s="101" t="s">
        <v>534</v>
      </c>
      <c r="D85" s="94">
        <v>7843259.2192307599</v>
      </c>
    </row>
    <row r="86" spans="1:6">
      <c r="A86" s="101" t="s">
        <v>540</v>
      </c>
      <c r="B86" s="101" t="s">
        <v>534</v>
      </c>
      <c r="D86" s="94">
        <v>2235873.89846153</v>
      </c>
      <c r="E86" s="103">
        <f>SUM(D80:D86)</f>
        <v>61193511.943076767</v>
      </c>
      <c r="F86" s="104">
        <f>E86/$E$88</f>
        <v>1.0482643918751844E-2</v>
      </c>
    </row>
    <row r="88" spans="1:6">
      <c r="D88" s="103">
        <f>SUM(D3:D86)</f>
        <v>5837602843.0776863</v>
      </c>
      <c r="E88" s="103">
        <f>SUM(E3:E86)</f>
        <v>5837602843.0776854</v>
      </c>
      <c r="F88" s="104">
        <f>E88/$E$88</f>
        <v>1</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codeName="Sheet4"/>
  <dimension ref="A1:N45"/>
  <sheetViews>
    <sheetView workbookViewId="0"/>
  </sheetViews>
  <sheetFormatPr defaultRowHeight="12.75"/>
  <cols>
    <col min="1" max="1" width="12.42578125" style="13" bestFit="1" customWidth="1"/>
    <col min="2" max="2" width="7.5703125" style="13" bestFit="1" customWidth="1"/>
    <col min="3" max="3" width="12.7109375" style="13" bestFit="1" customWidth="1"/>
    <col min="4" max="4" width="12.85546875" style="16" bestFit="1" customWidth="1"/>
    <col min="5" max="5" width="15" style="16" bestFit="1" customWidth="1"/>
    <col min="6" max="6" width="9.140625" style="13"/>
    <col min="7" max="7" width="10.7109375" style="13" customWidth="1"/>
    <col min="8" max="8" width="7.28515625" style="13" bestFit="1" customWidth="1"/>
    <col min="9" max="9" width="12.28515625" style="13" bestFit="1" customWidth="1"/>
    <col min="10" max="10" width="12.85546875" style="13" bestFit="1" customWidth="1"/>
    <col min="11" max="11" width="12.85546875" style="13" customWidth="1"/>
    <col min="12" max="16384" width="9.140625" style="13"/>
  </cols>
  <sheetData>
    <row r="1" spans="1:14">
      <c r="A1" s="17" t="s">
        <v>100</v>
      </c>
      <c r="B1" s="15"/>
      <c r="C1" s="15"/>
      <c r="D1" s="17"/>
      <c r="E1" s="17"/>
      <c r="F1" s="15"/>
      <c r="G1" s="17" t="s">
        <v>101</v>
      </c>
      <c r="H1" s="15"/>
      <c r="I1" s="15"/>
      <c r="J1" s="15"/>
      <c r="K1" s="15"/>
    </row>
    <row r="2" spans="1:14">
      <c r="A2" s="19" t="s">
        <v>56</v>
      </c>
      <c r="B2" s="19" t="s">
        <v>31</v>
      </c>
      <c r="C2" s="19" t="s">
        <v>116</v>
      </c>
      <c r="D2" s="19" t="s">
        <v>102</v>
      </c>
      <c r="E2" s="19" t="s">
        <v>569</v>
      </c>
      <c r="F2" s="15"/>
      <c r="G2" s="19" t="s">
        <v>56</v>
      </c>
      <c r="H2" s="19" t="s">
        <v>31</v>
      </c>
      <c r="I2" s="19" t="s">
        <v>116</v>
      </c>
      <c r="J2" s="19" t="s">
        <v>102</v>
      </c>
      <c r="K2" s="19" t="s">
        <v>569</v>
      </c>
      <c r="M2" s="113"/>
    </row>
    <row r="3" spans="1:14">
      <c r="A3" s="23" t="s">
        <v>74</v>
      </c>
      <c r="B3" s="23" t="s">
        <v>45</v>
      </c>
      <c r="C3" s="23" t="str">
        <f t="shared" ref="C3:C41" si="0">A3&amp;B3</f>
        <v>DSTPCA</v>
      </c>
      <c r="D3" s="96">
        <v>2.886625942881179E-2</v>
      </c>
      <c r="E3" s="96">
        <v>2.886625942881179E-2</v>
      </c>
      <c r="F3" s="15"/>
      <c r="G3" s="4" t="s">
        <v>75</v>
      </c>
      <c r="H3" s="95" t="s">
        <v>45</v>
      </c>
      <c r="I3" s="92" t="str">
        <f>G3&amp;H3</f>
        <v>GNLPCA</v>
      </c>
      <c r="J3" s="96">
        <v>0.13147928730582725</v>
      </c>
      <c r="K3" s="96">
        <v>0.13147928730582725</v>
      </c>
      <c r="M3"/>
    </row>
    <row r="4" spans="1:14">
      <c r="A4" s="23" t="s">
        <v>74</v>
      </c>
      <c r="B4" s="114" t="s">
        <v>50</v>
      </c>
      <c r="C4" s="23" t="str">
        <f t="shared" si="0"/>
        <v>DSTPID</v>
      </c>
      <c r="D4" s="96">
        <v>2.5731990272752612E-2</v>
      </c>
      <c r="E4" s="96">
        <v>2.6929045057727516E-2</v>
      </c>
      <c r="F4" s="15"/>
      <c r="G4" s="4" t="s">
        <v>75</v>
      </c>
      <c r="H4" s="95" t="s">
        <v>54</v>
      </c>
      <c r="I4" s="92" t="str">
        <f t="shared" ref="I4:I26" si="1">G4&amp;H4</f>
        <v>GNLPCN</v>
      </c>
      <c r="J4" s="96">
        <v>2.1726858216937119E-2</v>
      </c>
      <c r="K4" s="96">
        <v>2.1726858216937119E-2</v>
      </c>
    </row>
    <row r="5" spans="1:14">
      <c r="A5" s="23" t="s">
        <v>74</v>
      </c>
      <c r="B5" s="23" t="s">
        <v>46</v>
      </c>
      <c r="C5" s="23" t="str">
        <f t="shared" si="0"/>
        <v>DSTPOR</v>
      </c>
      <c r="D5" s="96">
        <v>2.836536754192092E-2</v>
      </c>
      <c r="E5" s="96">
        <v>2.5207735461193176E-2</v>
      </c>
      <c r="F5" s="15"/>
      <c r="G5" s="4" t="s">
        <v>75</v>
      </c>
      <c r="H5" s="95" t="s">
        <v>46</v>
      </c>
      <c r="I5" s="92" t="str">
        <f t="shared" si="1"/>
        <v>GNLPOR</v>
      </c>
      <c r="J5" s="96">
        <v>5.4153521449235825E-2</v>
      </c>
      <c r="K5" s="96">
        <v>5.4153521449235825E-2</v>
      </c>
      <c r="M5" s="4"/>
      <c r="N5" s="15"/>
    </row>
    <row r="6" spans="1:14">
      <c r="A6" s="23" t="s">
        <v>74</v>
      </c>
      <c r="B6" s="23" t="s">
        <v>49</v>
      </c>
      <c r="C6" s="23" t="str">
        <f t="shared" si="0"/>
        <v>DSTPUT</v>
      </c>
      <c r="D6" s="96">
        <v>2.4714673268627464E-2</v>
      </c>
      <c r="E6" s="96">
        <v>2.6063302677845051E-2</v>
      </c>
      <c r="F6" s="15"/>
      <c r="G6" s="116" t="s">
        <v>75</v>
      </c>
      <c r="H6" s="122" t="s">
        <v>50</v>
      </c>
      <c r="I6" s="92" t="str">
        <f t="shared" si="1"/>
        <v>GNLPID</v>
      </c>
      <c r="J6" s="97">
        <v>0.2558667971754261</v>
      </c>
      <c r="K6" s="97">
        <v>0.2558667971754261</v>
      </c>
      <c r="M6" s="116"/>
    </row>
    <row r="7" spans="1:14">
      <c r="A7" s="4" t="s">
        <v>74</v>
      </c>
      <c r="B7" s="95" t="s">
        <v>47</v>
      </c>
      <c r="C7" s="23" t="str">
        <f t="shared" si="0"/>
        <v>DSTPWA</v>
      </c>
      <c r="D7" s="96">
        <v>3.1115545121150237E-2</v>
      </c>
      <c r="E7" s="96">
        <v>2.7970718780484766E-2</v>
      </c>
      <c r="F7" s="15"/>
      <c r="G7" s="4" t="s">
        <v>75</v>
      </c>
      <c r="H7" s="23" t="s">
        <v>53</v>
      </c>
      <c r="I7" s="92" t="str">
        <f t="shared" si="1"/>
        <v>GNLPSO</v>
      </c>
      <c r="J7" s="96">
        <v>9.0996413296982576E-2</v>
      </c>
      <c r="K7" s="96">
        <v>9.0996413296982576E-2</v>
      </c>
      <c r="M7"/>
    </row>
    <row r="8" spans="1:14">
      <c r="A8" s="4" t="s">
        <v>74</v>
      </c>
      <c r="B8" s="95" t="s">
        <v>48</v>
      </c>
      <c r="C8" s="23" t="str">
        <f t="shared" si="0"/>
        <v>DSTPWYP</v>
      </c>
      <c r="D8" s="96">
        <v>2.8328001347245963E-2</v>
      </c>
      <c r="E8" s="96">
        <v>2.9165187428958392E-2</v>
      </c>
      <c r="F8" s="15"/>
      <c r="G8" s="4" t="s">
        <v>75</v>
      </c>
      <c r="H8" s="23" t="s">
        <v>49</v>
      </c>
      <c r="I8" s="92" t="str">
        <f t="shared" si="1"/>
        <v>GNLPUT</v>
      </c>
      <c r="J8" s="96">
        <v>3.8920935783584E-2</v>
      </c>
      <c r="K8" s="96">
        <v>3.8920935783584E-2</v>
      </c>
      <c r="M8"/>
    </row>
    <row r="9" spans="1:14">
      <c r="A9" s="23" t="s">
        <v>74</v>
      </c>
      <c r="B9" s="23" t="s">
        <v>51</v>
      </c>
      <c r="C9" s="23" t="str">
        <f t="shared" si="0"/>
        <v>DSTPWYU</v>
      </c>
      <c r="D9" s="96">
        <v>2.9695733130807939E-2</v>
      </c>
      <c r="E9" s="96">
        <v>3.0651948484979236E-2</v>
      </c>
      <c r="F9" s="15"/>
      <c r="G9" s="4" t="s">
        <v>75</v>
      </c>
      <c r="H9" s="23" t="s">
        <v>47</v>
      </c>
      <c r="I9" s="92" t="str">
        <f t="shared" si="1"/>
        <v>GNLPWA</v>
      </c>
      <c r="J9" s="96">
        <v>3.0964185452346273E-2</v>
      </c>
      <c r="K9" s="96">
        <v>3.0964185452346273E-2</v>
      </c>
      <c r="M9"/>
    </row>
    <row r="10" spans="1:14">
      <c r="A10" s="4" t="s">
        <v>75</v>
      </c>
      <c r="B10" s="95" t="s">
        <v>45</v>
      </c>
      <c r="C10" s="23" t="str">
        <f t="shared" si="0"/>
        <v>GNLPCA</v>
      </c>
      <c r="D10" s="96">
        <v>2.3066265443749345E-2</v>
      </c>
      <c r="E10" s="96">
        <v>2.2702180012006988E-2</v>
      </c>
      <c r="F10" s="15"/>
      <c r="G10" s="4" t="s">
        <v>75</v>
      </c>
      <c r="H10" s="23" t="s">
        <v>48</v>
      </c>
      <c r="I10" s="92" t="str">
        <f t="shared" si="1"/>
        <v>GNLPWYP</v>
      </c>
      <c r="J10" s="96">
        <v>7.9512763958426644E-2</v>
      </c>
      <c r="K10" s="96">
        <v>7.9512763958426644E-2</v>
      </c>
      <c r="M10"/>
    </row>
    <row r="11" spans="1:14">
      <c r="A11" s="4" t="s">
        <v>75</v>
      </c>
      <c r="B11" s="95" t="s">
        <v>54</v>
      </c>
      <c r="C11" s="23" t="str">
        <f t="shared" si="0"/>
        <v>GNLPCN</v>
      </c>
      <c r="D11" s="96">
        <v>7.8599479630377181E-2</v>
      </c>
      <c r="E11" s="96">
        <v>7.6398736175099666E-2</v>
      </c>
      <c r="F11" s="15"/>
      <c r="G11" s="4" t="s">
        <v>75</v>
      </c>
      <c r="H11" s="23" t="s">
        <v>51</v>
      </c>
      <c r="I11" s="92" t="str">
        <f t="shared" si="1"/>
        <v>GNLPWYU</v>
      </c>
      <c r="J11" s="96">
        <v>1.1350447833115876E-2</v>
      </c>
      <c r="K11" s="96">
        <v>1.1350447833115876E-2</v>
      </c>
      <c r="M11"/>
    </row>
    <row r="12" spans="1:14">
      <c r="A12" s="23" t="s">
        <v>75</v>
      </c>
      <c r="B12" s="23" t="s">
        <v>35</v>
      </c>
      <c r="C12" s="23" t="str">
        <f t="shared" si="0"/>
        <v>GNLPDGP</v>
      </c>
      <c r="D12" s="96">
        <v>3.0486692140658394E-2</v>
      </c>
      <c r="E12" s="96">
        <v>2.8018152455991641E-2</v>
      </c>
      <c r="F12" s="15"/>
      <c r="G12" s="23" t="s">
        <v>72</v>
      </c>
      <c r="H12" s="23" t="s">
        <v>40</v>
      </c>
      <c r="I12" s="92" t="str">
        <f t="shared" si="1"/>
        <v>HYDPSG-P</v>
      </c>
      <c r="J12" s="96">
        <v>2.0985538589100163E-2</v>
      </c>
      <c r="K12" s="96">
        <v>2.0985538589100163E-2</v>
      </c>
      <c r="M12"/>
    </row>
    <row r="13" spans="1:14">
      <c r="A13" s="23" t="s">
        <v>75</v>
      </c>
      <c r="B13" s="23" t="s">
        <v>36</v>
      </c>
      <c r="C13" s="23" t="str">
        <f t="shared" si="0"/>
        <v>GNLPDGU</v>
      </c>
      <c r="D13" s="96">
        <v>2.0281679319843222E-2</v>
      </c>
      <c r="E13" s="96">
        <v>1.9003343477649509E-2</v>
      </c>
      <c r="F13" s="15"/>
      <c r="G13" s="20" t="s">
        <v>72</v>
      </c>
      <c r="H13" s="20" t="s">
        <v>41</v>
      </c>
      <c r="I13" s="155" t="str">
        <f t="shared" si="1"/>
        <v>HYDPSG-U</v>
      </c>
      <c r="J13" s="97">
        <v>0</v>
      </c>
      <c r="K13" s="97">
        <v>0</v>
      </c>
      <c r="M13"/>
    </row>
    <row r="14" spans="1:14">
      <c r="A14" s="23" t="s">
        <v>75</v>
      </c>
      <c r="B14" s="114" t="s">
        <v>50</v>
      </c>
      <c r="C14" s="23" t="str">
        <f t="shared" si="0"/>
        <v>GNLPID</v>
      </c>
      <c r="D14" s="96">
        <v>2.3153974200481178E-2</v>
      </c>
      <c r="E14" s="96">
        <v>2.3112188445976407E-2</v>
      </c>
      <c r="F14" s="15"/>
      <c r="G14" s="23" t="s">
        <v>77</v>
      </c>
      <c r="H14" s="23" t="s">
        <v>45</v>
      </c>
      <c r="I14" s="92" t="str">
        <f t="shared" si="1"/>
        <v>INTPCA</v>
      </c>
      <c r="J14" s="96">
        <v>0</v>
      </c>
      <c r="K14" s="96">
        <v>0</v>
      </c>
      <c r="M14"/>
    </row>
    <row r="15" spans="1:14">
      <c r="A15" s="23" t="s">
        <v>75</v>
      </c>
      <c r="B15" s="23" t="s">
        <v>46</v>
      </c>
      <c r="C15" s="23" t="str">
        <f t="shared" si="0"/>
        <v>GNLPOR</v>
      </c>
      <c r="D15" s="96">
        <v>2.5310388610119805E-2</v>
      </c>
      <c r="E15" s="96">
        <v>2.5388332614902021E-2</v>
      </c>
      <c r="F15" s="15"/>
      <c r="G15" s="23" t="s">
        <v>77</v>
      </c>
      <c r="H15" s="23" t="s">
        <v>54</v>
      </c>
      <c r="I15" s="92" t="str">
        <f t="shared" si="1"/>
        <v>INTPCN</v>
      </c>
      <c r="J15" s="96">
        <v>3.0479585159104379E-2</v>
      </c>
      <c r="K15" s="96">
        <v>3.0479585159104379E-2</v>
      </c>
      <c r="M15"/>
    </row>
    <row r="16" spans="1:14">
      <c r="A16" s="23" t="s">
        <v>75</v>
      </c>
      <c r="B16" s="23" t="s">
        <v>55</v>
      </c>
      <c r="C16" s="23" t="str">
        <f t="shared" si="0"/>
        <v>GNLPSE</v>
      </c>
      <c r="D16" s="96">
        <v>2.9996112207742388E-2</v>
      </c>
      <c r="E16" s="96">
        <v>3.0216213309508567E-2</v>
      </c>
      <c r="F16" s="15"/>
      <c r="G16" s="23" t="s">
        <v>77</v>
      </c>
      <c r="H16" s="23" t="s">
        <v>36</v>
      </c>
      <c r="I16" s="92" t="str">
        <f t="shared" si="1"/>
        <v>INTPDGU</v>
      </c>
      <c r="J16" s="96">
        <v>2.7487555804513879E-2</v>
      </c>
      <c r="K16" s="96">
        <v>2.7487555804513879E-2</v>
      </c>
      <c r="M16"/>
    </row>
    <row r="17" spans="1:13">
      <c r="A17" s="4" t="s">
        <v>75</v>
      </c>
      <c r="B17" s="95" t="s">
        <v>37</v>
      </c>
      <c r="C17" s="23" t="str">
        <f t="shared" si="0"/>
        <v>GNLPSG</v>
      </c>
      <c r="D17" s="96">
        <v>3.5147281856515604E-2</v>
      </c>
      <c r="E17" s="96">
        <v>3.4635748619651664E-2</v>
      </c>
      <c r="F17" s="15"/>
      <c r="G17" s="23" t="s">
        <v>77</v>
      </c>
      <c r="H17" s="114" t="s">
        <v>50</v>
      </c>
      <c r="I17" s="92" t="str">
        <f t="shared" si="1"/>
        <v>INTPID</v>
      </c>
      <c r="J17" s="96">
        <v>5.1542035935793935E-3</v>
      </c>
      <c r="K17" s="96">
        <v>5.1542035935793935E-3</v>
      </c>
      <c r="M17"/>
    </row>
    <row r="18" spans="1:13">
      <c r="A18" s="4" t="s">
        <v>75</v>
      </c>
      <c r="B18" s="95" t="s">
        <v>53</v>
      </c>
      <c r="C18" s="23" t="str">
        <f t="shared" si="0"/>
        <v>GNLPSO</v>
      </c>
      <c r="D18" s="96">
        <v>6.1839355811753344E-2</v>
      </c>
      <c r="E18" s="96">
        <v>6.0645709197876818E-2</v>
      </c>
      <c r="F18" s="15"/>
      <c r="G18" s="23" t="s">
        <v>77</v>
      </c>
      <c r="H18" s="23" t="s">
        <v>46</v>
      </c>
      <c r="I18" s="92" t="str">
        <f t="shared" si="1"/>
        <v>INTPOR</v>
      </c>
      <c r="J18" s="96">
        <v>3.7570937753611828E-3</v>
      </c>
      <c r="K18" s="96">
        <v>3.7570937753611828E-3</v>
      </c>
      <c r="M18"/>
    </row>
    <row r="19" spans="1:13">
      <c r="A19" s="4" t="s">
        <v>75</v>
      </c>
      <c r="B19" s="95" t="s">
        <v>38</v>
      </c>
      <c r="C19" s="23" t="str">
        <f t="shared" si="0"/>
        <v>GNLPSSGCH</v>
      </c>
      <c r="D19" s="96">
        <v>2.933826706817599E-2</v>
      </c>
      <c r="E19" s="96">
        <v>3.1361195863215778E-2</v>
      </c>
      <c r="F19" s="15"/>
      <c r="G19" s="23" t="s">
        <v>77</v>
      </c>
      <c r="H19" s="23" t="s">
        <v>55</v>
      </c>
      <c r="I19" s="92" t="str">
        <f t="shared" si="1"/>
        <v>INTPSE</v>
      </c>
      <c r="J19" s="96">
        <v>9.444181898945446E-2</v>
      </c>
      <c r="K19" s="96">
        <v>9.444181898945446E-2</v>
      </c>
      <c r="M19"/>
    </row>
    <row r="20" spans="1:13">
      <c r="A20" s="4" t="s">
        <v>75</v>
      </c>
      <c r="B20" s="95" t="s">
        <v>43</v>
      </c>
      <c r="C20" s="23" t="str">
        <f t="shared" si="0"/>
        <v>GNLPSSGCT</v>
      </c>
      <c r="D20" s="96">
        <v>3.7051425672121711E-2</v>
      </c>
      <c r="E20" s="96">
        <v>3.7059015462305923E-2</v>
      </c>
      <c r="F20" s="15"/>
      <c r="G20" s="23" t="s">
        <v>77</v>
      </c>
      <c r="H20" s="23" t="s">
        <v>37</v>
      </c>
      <c r="I20" s="92" t="str">
        <f t="shared" si="1"/>
        <v>INTPSG</v>
      </c>
      <c r="J20" s="96">
        <v>4.4403459482145392E-2</v>
      </c>
      <c r="K20" s="96">
        <v>4.4403459482145392E-2</v>
      </c>
      <c r="M20"/>
    </row>
    <row r="21" spans="1:13">
      <c r="A21" s="4" t="s">
        <v>75</v>
      </c>
      <c r="B21" s="95" t="s">
        <v>49</v>
      </c>
      <c r="C21" s="23" t="str">
        <f t="shared" si="0"/>
        <v>GNLPUT</v>
      </c>
      <c r="D21" s="96">
        <v>2.3200731892194945E-2</v>
      </c>
      <c r="E21" s="96">
        <v>2.2335467759754583E-2</v>
      </c>
      <c r="F21" s="15"/>
      <c r="G21" s="23" t="s">
        <v>77</v>
      </c>
      <c r="H21" s="23" t="s">
        <v>40</v>
      </c>
      <c r="I21" s="92" t="str">
        <f t="shared" si="1"/>
        <v>INTPSG-P</v>
      </c>
      <c r="J21" s="96">
        <v>2.610923274089241E-2</v>
      </c>
      <c r="K21" s="96">
        <v>2.610923274089241E-2</v>
      </c>
      <c r="M21"/>
    </row>
    <row r="22" spans="1:13">
      <c r="A22" s="4" t="s">
        <v>75</v>
      </c>
      <c r="B22" s="95" t="s">
        <v>47</v>
      </c>
      <c r="C22" s="23" t="str">
        <f t="shared" si="0"/>
        <v>GNLPWA</v>
      </c>
      <c r="D22" s="96">
        <v>3.4367014689918693E-2</v>
      </c>
      <c r="E22" s="96">
        <v>2.8569482455012868E-2</v>
      </c>
      <c r="F22" s="15"/>
      <c r="G22" s="23" t="s">
        <v>77</v>
      </c>
      <c r="H22" s="23" t="s">
        <v>41</v>
      </c>
      <c r="I22" s="92" t="str">
        <f t="shared" si="1"/>
        <v>INTPSG-U</v>
      </c>
      <c r="J22" s="96">
        <v>3.3380837315408418E-2</v>
      </c>
      <c r="K22" s="96">
        <v>3.3380837315408418E-2</v>
      </c>
      <c r="M22"/>
    </row>
    <row r="23" spans="1:13">
      <c r="A23" s="4" t="s">
        <v>75</v>
      </c>
      <c r="B23" s="95" t="s">
        <v>48</v>
      </c>
      <c r="C23" s="23" t="str">
        <f t="shared" si="0"/>
        <v>GNLPWYP</v>
      </c>
      <c r="D23" s="96">
        <v>3.7666302056995643E-2</v>
      </c>
      <c r="E23" s="96">
        <v>3.2426345133898554E-2</v>
      </c>
      <c r="F23" s="15"/>
      <c r="G23" s="23" t="s">
        <v>77</v>
      </c>
      <c r="H23" s="23" t="s">
        <v>53</v>
      </c>
      <c r="I23" s="92" t="str">
        <f t="shared" si="1"/>
        <v>INTPSO</v>
      </c>
      <c r="J23" s="96">
        <v>5.5344861723086773E-2</v>
      </c>
      <c r="K23" s="96">
        <v>5.5344861723086773E-2</v>
      </c>
      <c r="M23"/>
    </row>
    <row r="24" spans="1:13">
      <c r="A24" s="23" t="s">
        <v>75</v>
      </c>
      <c r="B24" s="23" t="s">
        <v>51</v>
      </c>
      <c r="C24" s="23" t="str">
        <f t="shared" si="0"/>
        <v>GNLPWYU</v>
      </c>
      <c r="D24" s="96">
        <v>2.9512681602254311E-2</v>
      </c>
      <c r="E24" s="96">
        <v>2.3563484012093367E-2</v>
      </c>
      <c r="F24" s="15"/>
      <c r="G24" s="23" t="s">
        <v>77</v>
      </c>
      <c r="H24" s="23" t="s">
        <v>49</v>
      </c>
      <c r="I24" s="92" t="str">
        <f t="shared" si="1"/>
        <v>INTPUT</v>
      </c>
      <c r="J24" s="96">
        <v>7.6811261370276747E-3</v>
      </c>
      <c r="K24" s="96">
        <v>7.6811261370276747E-3</v>
      </c>
      <c r="M24"/>
    </row>
    <row r="25" spans="1:13">
      <c r="A25" s="23" t="s">
        <v>72</v>
      </c>
      <c r="B25" s="23" t="s">
        <v>35</v>
      </c>
      <c r="C25" s="23" t="str">
        <f t="shared" si="0"/>
        <v>HYDPDGP</v>
      </c>
      <c r="D25" s="96">
        <v>1.5697105073595799E-2</v>
      </c>
      <c r="E25" s="96">
        <v>2.3123796148048381E-2</v>
      </c>
      <c r="F25" s="15"/>
      <c r="G25" s="23" t="s">
        <v>77</v>
      </c>
      <c r="H25" s="23" t="s">
        <v>47</v>
      </c>
      <c r="I25" s="92" t="str">
        <f t="shared" si="1"/>
        <v>INTPWA</v>
      </c>
      <c r="J25" s="96">
        <v>0</v>
      </c>
      <c r="K25" s="96">
        <v>0</v>
      </c>
      <c r="M25"/>
    </row>
    <row r="26" spans="1:13">
      <c r="A26" s="23" t="s">
        <v>72</v>
      </c>
      <c r="B26" s="23" t="s">
        <v>36</v>
      </c>
      <c r="C26" s="23" t="str">
        <f t="shared" si="0"/>
        <v>HYDPDGU</v>
      </c>
      <c r="D26" s="96">
        <v>2.2126777478931596E-2</v>
      </c>
      <c r="E26" s="96">
        <v>3.2509764464970725E-2</v>
      </c>
      <c r="F26" s="15"/>
      <c r="G26" s="20" t="s">
        <v>77</v>
      </c>
      <c r="H26" s="20" t="s">
        <v>48</v>
      </c>
      <c r="I26" s="92" t="str">
        <f t="shared" si="1"/>
        <v>INTPWYP</v>
      </c>
      <c r="J26" s="96">
        <v>0.10357288655171185</v>
      </c>
      <c r="K26" s="96">
        <v>0.10357288655171185</v>
      </c>
      <c r="M26"/>
    </row>
    <row r="27" spans="1:13">
      <c r="A27" s="23" t="s">
        <v>72</v>
      </c>
      <c r="B27" s="23" t="s">
        <v>40</v>
      </c>
      <c r="C27" s="23" t="str">
        <f t="shared" si="0"/>
        <v>HYDPSG-P</v>
      </c>
      <c r="D27" s="96">
        <v>1.9034723307482519E-2</v>
      </c>
      <c r="E27" s="96">
        <v>2.6860366425369809E-2</v>
      </c>
      <c r="F27" s="15"/>
      <c r="G27" s="20" t="s">
        <v>124</v>
      </c>
      <c r="H27" s="20" t="s">
        <v>40</v>
      </c>
      <c r="I27" s="97" t="str">
        <f>G27&amp;H27</f>
        <v>HYDPKASG-P</v>
      </c>
      <c r="J27" s="97">
        <v>0</v>
      </c>
      <c r="K27" s="97">
        <v>0</v>
      </c>
      <c r="L27" s="114" t="s">
        <v>571</v>
      </c>
      <c r="M27"/>
    </row>
    <row r="28" spans="1:13">
      <c r="A28" s="23" t="s">
        <v>72</v>
      </c>
      <c r="B28" s="95" t="s">
        <v>41</v>
      </c>
      <c r="C28" s="23" t="str">
        <f t="shared" si="0"/>
        <v>HYDPSG-U</v>
      </c>
      <c r="D28" s="96">
        <v>2.7598122961045392E-2</v>
      </c>
      <c r="E28" s="96">
        <v>4.6618774812822596E-2</v>
      </c>
      <c r="F28" s="15"/>
      <c r="G28" s="15"/>
      <c r="H28" s="15"/>
      <c r="I28" s="15"/>
      <c r="J28" s="21"/>
      <c r="K28" s="21"/>
      <c r="M28"/>
    </row>
    <row r="29" spans="1:13">
      <c r="A29" s="23" t="s">
        <v>76</v>
      </c>
      <c r="B29" s="23" t="s">
        <v>55</v>
      </c>
      <c r="C29" s="23" t="str">
        <f t="shared" si="0"/>
        <v>MNGPSE</v>
      </c>
      <c r="D29" s="96">
        <v>3.5779473307604968E-2</v>
      </c>
      <c r="E29" s="96">
        <v>7.6398694105008408E-2</v>
      </c>
      <c r="F29" s="15"/>
      <c r="G29" s="15"/>
      <c r="H29" s="15"/>
      <c r="I29" s="15"/>
      <c r="J29" s="15"/>
      <c r="K29" s="15"/>
      <c r="M29"/>
    </row>
    <row r="30" spans="1:13">
      <c r="A30" s="23" t="s">
        <v>73</v>
      </c>
      <c r="B30" s="23" t="s">
        <v>46</v>
      </c>
      <c r="C30" s="23" t="str">
        <f t="shared" si="0"/>
        <v>OTHPOR</v>
      </c>
      <c r="D30" s="96">
        <v>0</v>
      </c>
      <c r="E30" s="96">
        <v>0</v>
      </c>
      <c r="F30" s="15"/>
      <c r="G30" s="15"/>
      <c r="H30" s="15"/>
      <c r="I30" s="15"/>
      <c r="J30" s="22"/>
      <c r="K30" s="22"/>
      <c r="M30"/>
    </row>
    <row r="31" spans="1:13">
      <c r="A31" s="113" t="s">
        <v>73</v>
      </c>
      <c r="B31" s="113" t="s">
        <v>36</v>
      </c>
      <c r="C31" s="113" t="str">
        <f t="shared" si="0"/>
        <v>OTHPDGU</v>
      </c>
      <c r="D31" s="96">
        <v>0</v>
      </c>
      <c r="E31" s="96">
        <v>0</v>
      </c>
      <c r="F31" s="15"/>
      <c r="G31" s="15"/>
      <c r="H31" s="15"/>
      <c r="I31" s="15"/>
      <c r="J31" s="22"/>
      <c r="K31" s="22"/>
      <c r="M31"/>
    </row>
    <row r="32" spans="1:13">
      <c r="A32" s="23" t="s">
        <v>73</v>
      </c>
      <c r="B32" s="23" t="s">
        <v>37</v>
      </c>
      <c r="C32" s="23" t="str">
        <f t="shared" si="0"/>
        <v>OTHPSG</v>
      </c>
      <c r="D32" s="96">
        <v>2.5619322341715187E-2</v>
      </c>
      <c r="E32" s="96">
        <v>2.938906605116889E-2</v>
      </c>
      <c r="M32"/>
    </row>
    <row r="33" spans="1:13">
      <c r="A33" s="23" t="s">
        <v>73</v>
      </c>
      <c r="B33" s="23" t="s">
        <v>436</v>
      </c>
      <c r="C33" s="23" t="str">
        <f t="shared" si="0"/>
        <v>OTHPSG-W</v>
      </c>
      <c r="D33" s="96">
        <v>4.03780910692473E-2</v>
      </c>
      <c r="E33" s="96">
        <v>3.3056125634806803E-2</v>
      </c>
      <c r="M33"/>
    </row>
    <row r="34" spans="1:13">
      <c r="A34" s="23" t="s">
        <v>73</v>
      </c>
      <c r="B34" s="23" t="s">
        <v>43</v>
      </c>
      <c r="C34" s="23" t="str">
        <f t="shared" si="0"/>
        <v>OTHPSSGCT</v>
      </c>
      <c r="D34" s="96">
        <v>3.3182790280443776E-2</v>
      </c>
      <c r="E34" s="96">
        <v>3.8103227186444356E-2</v>
      </c>
    </row>
    <row r="35" spans="1:13">
      <c r="A35" s="23" t="s">
        <v>71</v>
      </c>
      <c r="B35" s="23" t="s">
        <v>35</v>
      </c>
      <c r="C35" s="23" t="str">
        <f t="shared" si="0"/>
        <v>STMPDGP</v>
      </c>
      <c r="D35" s="96">
        <v>1.9135971057549522E-2</v>
      </c>
      <c r="E35" s="96">
        <v>2.9551316137264808E-2</v>
      </c>
    </row>
    <row r="36" spans="1:13">
      <c r="A36" s="23" t="s">
        <v>71</v>
      </c>
      <c r="B36" s="23" t="s">
        <v>36</v>
      </c>
      <c r="C36" s="23" t="str">
        <f t="shared" si="0"/>
        <v>STMPDGU</v>
      </c>
      <c r="D36" s="96">
        <v>1.9227824685970101E-2</v>
      </c>
      <c r="E36" s="96">
        <v>2.8332687179984641E-2</v>
      </c>
    </row>
    <row r="37" spans="1:13">
      <c r="A37" s="23" t="s">
        <v>71</v>
      </c>
      <c r="B37" s="23" t="s">
        <v>37</v>
      </c>
      <c r="C37" s="23" t="str">
        <f t="shared" si="0"/>
        <v>STMPSG</v>
      </c>
      <c r="D37" s="96">
        <v>2.382781874299136E-2</v>
      </c>
      <c r="E37" s="96">
        <v>3.839686256058053E-2</v>
      </c>
    </row>
    <row r="38" spans="1:13">
      <c r="A38" s="23" t="s">
        <v>71</v>
      </c>
      <c r="B38" s="23" t="s">
        <v>38</v>
      </c>
      <c r="C38" s="23" t="str">
        <f t="shared" si="0"/>
        <v>STMPSSGCH</v>
      </c>
      <c r="D38" s="96">
        <v>1.5099837045342974E-2</v>
      </c>
      <c r="E38" s="96">
        <v>2.7462413050707721E-2</v>
      </c>
    </row>
    <row r="39" spans="1:13">
      <c r="A39" s="23" t="s">
        <v>89</v>
      </c>
      <c r="B39" s="23" t="s">
        <v>35</v>
      </c>
      <c r="C39" s="23" t="str">
        <f t="shared" si="0"/>
        <v>TRNPDGP</v>
      </c>
      <c r="D39" s="96">
        <v>1.9370454511213636E-2</v>
      </c>
      <c r="E39" s="96">
        <v>1.7498799899027112E-2</v>
      </c>
    </row>
    <row r="40" spans="1:13">
      <c r="A40" s="23" t="s">
        <v>89</v>
      </c>
      <c r="B40" s="23" t="s">
        <v>36</v>
      </c>
      <c r="C40" s="23" t="str">
        <f t="shared" si="0"/>
        <v>TRNPDGU</v>
      </c>
      <c r="D40" s="96">
        <v>1.8919561117682525E-2</v>
      </c>
      <c r="E40" s="96">
        <v>1.7146477251007489E-2</v>
      </c>
    </row>
    <row r="41" spans="1:13">
      <c r="A41" s="23" t="s">
        <v>89</v>
      </c>
      <c r="B41" s="23" t="s">
        <v>37</v>
      </c>
      <c r="C41" s="23" t="str">
        <f t="shared" si="0"/>
        <v>TRNPSG</v>
      </c>
      <c r="D41" s="96">
        <v>1.8852331310633779E-2</v>
      </c>
      <c r="E41" s="96">
        <v>1.7413388378184604E-2</v>
      </c>
    </row>
    <row r="42" spans="1:13">
      <c r="A42" s="20" t="s">
        <v>125</v>
      </c>
      <c r="B42" s="20" t="s">
        <v>40</v>
      </c>
      <c r="C42" s="20" t="str">
        <f>A42&amp;B42</f>
        <v>HYDPKDSG-P</v>
      </c>
      <c r="D42" s="97">
        <v>6.1056626629446463E-2</v>
      </c>
      <c r="E42" s="97">
        <v>6.1477726232300516E-2</v>
      </c>
      <c r="F42" s="113" t="s">
        <v>570</v>
      </c>
      <c r="G42" s="15"/>
    </row>
    <row r="43" spans="1:13">
      <c r="D43" s="112"/>
      <c r="E43" s="96"/>
      <c r="F43" s="114"/>
    </row>
    <row r="44" spans="1:13" ht="15">
      <c r="D44" s="115"/>
      <c r="E44" s="115"/>
      <c r="F44" s="115"/>
    </row>
    <row r="45" spans="1:13">
      <c r="A45" s="113" t="s">
        <v>572</v>
      </c>
      <c r="B45" s="113" t="s">
        <v>37</v>
      </c>
      <c r="C45" s="113" t="str">
        <f>A45&amp;B45</f>
        <v>STMPCSG</v>
      </c>
      <c r="D45" s="93">
        <v>3.0221086886102665E-2</v>
      </c>
      <c r="E45" s="123">
        <v>0.31761395733706516</v>
      </c>
      <c r="F45" s="123"/>
      <c r="G45" s="15"/>
    </row>
  </sheetData>
  <phoneticPr fontId="5"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sheetPr codeName="Sheet18"/>
  <dimension ref="A1:E77"/>
  <sheetViews>
    <sheetView workbookViewId="0"/>
  </sheetViews>
  <sheetFormatPr defaultRowHeight="12.75"/>
  <cols>
    <col min="1" max="1" width="13.42578125" bestFit="1" customWidth="1"/>
    <col min="2" max="2" width="14" bestFit="1" customWidth="1"/>
    <col min="4" max="4" width="12.140625" customWidth="1"/>
    <col min="5" max="5" width="15.5703125" bestFit="1" customWidth="1"/>
    <col min="257" max="257" width="13.42578125" bestFit="1" customWidth="1"/>
    <col min="258" max="258" width="14" bestFit="1" customWidth="1"/>
    <col min="260" max="260" width="12.140625" customWidth="1"/>
    <col min="261" max="261" width="15.5703125" bestFit="1" customWidth="1"/>
    <col min="513" max="513" width="13.42578125" bestFit="1" customWidth="1"/>
    <col min="514" max="514" width="14" bestFit="1" customWidth="1"/>
    <col min="516" max="516" width="12.140625" customWidth="1"/>
    <col min="517" max="517" width="15.5703125" bestFit="1" customWidth="1"/>
    <col min="769" max="769" width="13.42578125" bestFit="1" customWidth="1"/>
    <col min="770" max="770" width="14" bestFit="1" customWidth="1"/>
    <col min="772" max="772" width="12.140625" customWidth="1"/>
    <col min="773" max="773" width="15.5703125" bestFit="1" customWidth="1"/>
    <col min="1025" max="1025" width="13.42578125" bestFit="1" customWidth="1"/>
    <col min="1026" max="1026" width="14" bestFit="1" customWidth="1"/>
    <col min="1028" max="1028" width="12.140625" customWidth="1"/>
    <col min="1029" max="1029" width="15.5703125" bestFit="1" customWidth="1"/>
    <col min="1281" max="1281" width="13.42578125" bestFit="1" customWidth="1"/>
    <col min="1282" max="1282" width="14" bestFit="1" customWidth="1"/>
    <col min="1284" max="1284" width="12.140625" customWidth="1"/>
    <col min="1285" max="1285" width="15.5703125" bestFit="1" customWidth="1"/>
    <col min="1537" max="1537" width="13.42578125" bestFit="1" customWidth="1"/>
    <col min="1538" max="1538" width="14" bestFit="1" customWidth="1"/>
    <col min="1540" max="1540" width="12.140625" customWidth="1"/>
    <col min="1541" max="1541" width="15.5703125" bestFit="1" customWidth="1"/>
    <col min="1793" max="1793" width="13.42578125" bestFit="1" customWidth="1"/>
    <col min="1794" max="1794" width="14" bestFit="1" customWidth="1"/>
    <col min="1796" max="1796" width="12.140625" customWidth="1"/>
    <col min="1797" max="1797" width="15.5703125" bestFit="1" customWidth="1"/>
    <col min="2049" max="2049" width="13.42578125" bestFit="1" customWidth="1"/>
    <col min="2050" max="2050" width="14" bestFit="1" customWidth="1"/>
    <col min="2052" max="2052" width="12.140625" customWidth="1"/>
    <col min="2053" max="2053" width="15.5703125" bestFit="1" customWidth="1"/>
    <col min="2305" max="2305" width="13.42578125" bestFit="1" customWidth="1"/>
    <col min="2306" max="2306" width="14" bestFit="1" customWidth="1"/>
    <col min="2308" max="2308" width="12.140625" customWidth="1"/>
    <col min="2309" max="2309" width="15.5703125" bestFit="1" customWidth="1"/>
    <col min="2561" max="2561" width="13.42578125" bestFit="1" customWidth="1"/>
    <col min="2562" max="2562" width="14" bestFit="1" customWidth="1"/>
    <col min="2564" max="2564" width="12.140625" customWidth="1"/>
    <col min="2565" max="2565" width="15.5703125" bestFit="1" customWidth="1"/>
    <col min="2817" max="2817" width="13.42578125" bestFit="1" customWidth="1"/>
    <col min="2818" max="2818" width="14" bestFit="1" customWidth="1"/>
    <col min="2820" max="2820" width="12.140625" customWidth="1"/>
    <col min="2821" max="2821" width="15.5703125" bestFit="1" customWidth="1"/>
    <col min="3073" max="3073" width="13.42578125" bestFit="1" customWidth="1"/>
    <col min="3074" max="3074" width="14" bestFit="1" customWidth="1"/>
    <col min="3076" max="3076" width="12.140625" customWidth="1"/>
    <col min="3077" max="3077" width="15.5703125" bestFit="1" customWidth="1"/>
    <col min="3329" max="3329" width="13.42578125" bestFit="1" customWidth="1"/>
    <col min="3330" max="3330" width="14" bestFit="1" customWidth="1"/>
    <col min="3332" max="3332" width="12.140625" customWidth="1"/>
    <col min="3333" max="3333" width="15.5703125" bestFit="1" customWidth="1"/>
    <col min="3585" max="3585" width="13.42578125" bestFit="1" customWidth="1"/>
    <col min="3586" max="3586" width="14" bestFit="1" customWidth="1"/>
    <col min="3588" max="3588" width="12.140625" customWidth="1"/>
    <col min="3589" max="3589" width="15.5703125" bestFit="1" customWidth="1"/>
    <col min="3841" max="3841" width="13.42578125" bestFit="1" customWidth="1"/>
    <col min="3842" max="3842" width="14" bestFit="1" customWidth="1"/>
    <col min="3844" max="3844" width="12.140625" customWidth="1"/>
    <col min="3845" max="3845" width="15.5703125" bestFit="1" customWidth="1"/>
    <col min="4097" max="4097" width="13.42578125" bestFit="1" customWidth="1"/>
    <col min="4098" max="4098" width="14" bestFit="1" customWidth="1"/>
    <col min="4100" max="4100" width="12.140625" customWidth="1"/>
    <col min="4101" max="4101" width="15.5703125" bestFit="1" customWidth="1"/>
    <col min="4353" max="4353" width="13.42578125" bestFit="1" customWidth="1"/>
    <col min="4354" max="4354" width="14" bestFit="1" customWidth="1"/>
    <col min="4356" max="4356" width="12.140625" customWidth="1"/>
    <col min="4357" max="4357" width="15.5703125" bestFit="1" customWidth="1"/>
    <col min="4609" max="4609" width="13.42578125" bestFit="1" customWidth="1"/>
    <col min="4610" max="4610" width="14" bestFit="1" customWidth="1"/>
    <col min="4612" max="4612" width="12.140625" customWidth="1"/>
    <col min="4613" max="4613" width="15.5703125" bestFit="1" customWidth="1"/>
    <col min="4865" max="4865" width="13.42578125" bestFit="1" customWidth="1"/>
    <col min="4866" max="4866" width="14" bestFit="1" customWidth="1"/>
    <col min="4868" max="4868" width="12.140625" customWidth="1"/>
    <col min="4869" max="4869" width="15.5703125" bestFit="1" customWidth="1"/>
    <col min="5121" max="5121" width="13.42578125" bestFit="1" customWidth="1"/>
    <col min="5122" max="5122" width="14" bestFit="1" customWidth="1"/>
    <col min="5124" max="5124" width="12.140625" customWidth="1"/>
    <col min="5125" max="5125" width="15.5703125" bestFit="1" customWidth="1"/>
    <col min="5377" max="5377" width="13.42578125" bestFit="1" customWidth="1"/>
    <col min="5378" max="5378" width="14" bestFit="1" customWidth="1"/>
    <col min="5380" max="5380" width="12.140625" customWidth="1"/>
    <col min="5381" max="5381" width="15.5703125" bestFit="1" customWidth="1"/>
    <col min="5633" max="5633" width="13.42578125" bestFit="1" customWidth="1"/>
    <col min="5634" max="5634" width="14" bestFit="1" customWidth="1"/>
    <col min="5636" max="5636" width="12.140625" customWidth="1"/>
    <col min="5637" max="5637" width="15.5703125" bestFit="1" customWidth="1"/>
    <col min="5889" max="5889" width="13.42578125" bestFit="1" customWidth="1"/>
    <col min="5890" max="5890" width="14" bestFit="1" customWidth="1"/>
    <col min="5892" max="5892" width="12.140625" customWidth="1"/>
    <col min="5893" max="5893" width="15.5703125" bestFit="1" customWidth="1"/>
    <col min="6145" max="6145" width="13.42578125" bestFit="1" customWidth="1"/>
    <col min="6146" max="6146" width="14" bestFit="1" customWidth="1"/>
    <col min="6148" max="6148" width="12.140625" customWidth="1"/>
    <col min="6149" max="6149" width="15.5703125" bestFit="1" customWidth="1"/>
    <col min="6401" max="6401" width="13.42578125" bestFit="1" customWidth="1"/>
    <col min="6402" max="6402" width="14" bestFit="1" customWidth="1"/>
    <col min="6404" max="6404" width="12.140625" customWidth="1"/>
    <col min="6405" max="6405" width="15.5703125" bestFit="1" customWidth="1"/>
    <col min="6657" max="6657" width="13.42578125" bestFit="1" customWidth="1"/>
    <col min="6658" max="6658" width="14" bestFit="1" customWidth="1"/>
    <col min="6660" max="6660" width="12.140625" customWidth="1"/>
    <col min="6661" max="6661" width="15.5703125" bestFit="1" customWidth="1"/>
    <col min="6913" max="6913" width="13.42578125" bestFit="1" customWidth="1"/>
    <col min="6914" max="6914" width="14" bestFit="1" customWidth="1"/>
    <col min="6916" max="6916" width="12.140625" customWidth="1"/>
    <col min="6917" max="6917" width="15.5703125" bestFit="1" customWidth="1"/>
    <col min="7169" max="7169" width="13.42578125" bestFit="1" customWidth="1"/>
    <col min="7170" max="7170" width="14" bestFit="1" customWidth="1"/>
    <col min="7172" max="7172" width="12.140625" customWidth="1"/>
    <col min="7173" max="7173" width="15.5703125" bestFit="1" customWidth="1"/>
    <col min="7425" max="7425" width="13.42578125" bestFit="1" customWidth="1"/>
    <col min="7426" max="7426" width="14" bestFit="1" customWidth="1"/>
    <col min="7428" max="7428" width="12.140625" customWidth="1"/>
    <col min="7429" max="7429" width="15.5703125" bestFit="1" customWidth="1"/>
    <col min="7681" max="7681" width="13.42578125" bestFit="1" customWidth="1"/>
    <col min="7682" max="7682" width="14" bestFit="1" customWidth="1"/>
    <col min="7684" max="7684" width="12.140625" customWidth="1"/>
    <col min="7685" max="7685" width="15.5703125" bestFit="1" customWidth="1"/>
    <col min="7937" max="7937" width="13.42578125" bestFit="1" customWidth="1"/>
    <col min="7938" max="7938" width="14" bestFit="1" customWidth="1"/>
    <col min="7940" max="7940" width="12.140625" customWidth="1"/>
    <col min="7941" max="7941" width="15.5703125" bestFit="1" customWidth="1"/>
    <col min="8193" max="8193" width="13.42578125" bestFit="1" customWidth="1"/>
    <col min="8194" max="8194" width="14" bestFit="1" customWidth="1"/>
    <col min="8196" max="8196" width="12.140625" customWidth="1"/>
    <col min="8197" max="8197" width="15.5703125" bestFit="1" customWidth="1"/>
    <col min="8449" max="8449" width="13.42578125" bestFit="1" customWidth="1"/>
    <col min="8450" max="8450" width="14" bestFit="1" customWidth="1"/>
    <col min="8452" max="8452" width="12.140625" customWidth="1"/>
    <col min="8453" max="8453" width="15.5703125" bestFit="1" customWidth="1"/>
    <col min="8705" max="8705" width="13.42578125" bestFit="1" customWidth="1"/>
    <col min="8706" max="8706" width="14" bestFit="1" customWidth="1"/>
    <col min="8708" max="8708" width="12.140625" customWidth="1"/>
    <col min="8709" max="8709" width="15.5703125" bestFit="1" customWidth="1"/>
    <col min="8961" max="8961" width="13.42578125" bestFit="1" customWidth="1"/>
    <col min="8962" max="8962" width="14" bestFit="1" customWidth="1"/>
    <col min="8964" max="8964" width="12.140625" customWidth="1"/>
    <col min="8965" max="8965" width="15.5703125" bestFit="1" customWidth="1"/>
    <col min="9217" max="9217" width="13.42578125" bestFit="1" customWidth="1"/>
    <col min="9218" max="9218" width="14" bestFit="1" customWidth="1"/>
    <col min="9220" max="9220" width="12.140625" customWidth="1"/>
    <col min="9221" max="9221" width="15.5703125" bestFit="1" customWidth="1"/>
    <col min="9473" max="9473" width="13.42578125" bestFit="1" customWidth="1"/>
    <col min="9474" max="9474" width="14" bestFit="1" customWidth="1"/>
    <col min="9476" max="9476" width="12.140625" customWidth="1"/>
    <col min="9477" max="9477" width="15.5703125" bestFit="1" customWidth="1"/>
    <col min="9729" max="9729" width="13.42578125" bestFit="1" customWidth="1"/>
    <col min="9730" max="9730" width="14" bestFit="1" customWidth="1"/>
    <col min="9732" max="9732" width="12.140625" customWidth="1"/>
    <col min="9733" max="9733" width="15.5703125" bestFit="1" customWidth="1"/>
    <col min="9985" max="9985" width="13.42578125" bestFit="1" customWidth="1"/>
    <col min="9986" max="9986" width="14" bestFit="1" customWidth="1"/>
    <col min="9988" max="9988" width="12.140625" customWidth="1"/>
    <col min="9989" max="9989" width="15.5703125" bestFit="1" customWidth="1"/>
    <col min="10241" max="10241" width="13.42578125" bestFit="1" customWidth="1"/>
    <col min="10242" max="10242" width="14" bestFit="1" customWidth="1"/>
    <col min="10244" max="10244" width="12.140625" customWidth="1"/>
    <col min="10245" max="10245" width="15.5703125" bestFit="1" customWidth="1"/>
    <col min="10497" max="10497" width="13.42578125" bestFit="1" customWidth="1"/>
    <col min="10498" max="10498" width="14" bestFit="1" customWidth="1"/>
    <col min="10500" max="10500" width="12.140625" customWidth="1"/>
    <col min="10501" max="10501" width="15.5703125" bestFit="1" customWidth="1"/>
    <col min="10753" max="10753" width="13.42578125" bestFit="1" customWidth="1"/>
    <col min="10754" max="10754" width="14" bestFit="1" customWidth="1"/>
    <col min="10756" max="10756" width="12.140625" customWidth="1"/>
    <col min="10757" max="10757" width="15.5703125" bestFit="1" customWidth="1"/>
    <col min="11009" max="11009" width="13.42578125" bestFit="1" customWidth="1"/>
    <col min="11010" max="11010" width="14" bestFit="1" customWidth="1"/>
    <col min="11012" max="11012" width="12.140625" customWidth="1"/>
    <col min="11013" max="11013" width="15.5703125" bestFit="1" customWidth="1"/>
    <col min="11265" max="11265" width="13.42578125" bestFit="1" customWidth="1"/>
    <col min="11266" max="11266" width="14" bestFit="1" customWidth="1"/>
    <col min="11268" max="11268" width="12.140625" customWidth="1"/>
    <col min="11269" max="11269" width="15.5703125" bestFit="1" customWidth="1"/>
    <col min="11521" max="11521" width="13.42578125" bestFit="1" customWidth="1"/>
    <col min="11522" max="11522" width="14" bestFit="1" customWidth="1"/>
    <col min="11524" max="11524" width="12.140625" customWidth="1"/>
    <col min="11525" max="11525" width="15.5703125" bestFit="1" customWidth="1"/>
    <col min="11777" max="11777" width="13.42578125" bestFit="1" customWidth="1"/>
    <col min="11778" max="11778" width="14" bestFit="1" customWidth="1"/>
    <col min="11780" max="11780" width="12.140625" customWidth="1"/>
    <col min="11781" max="11781" width="15.5703125" bestFit="1" customWidth="1"/>
    <col min="12033" max="12033" width="13.42578125" bestFit="1" customWidth="1"/>
    <col min="12034" max="12034" width="14" bestFit="1" customWidth="1"/>
    <col min="12036" max="12036" width="12.140625" customWidth="1"/>
    <col min="12037" max="12037" width="15.5703125" bestFit="1" customWidth="1"/>
    <col min="12289" max="12289" width="13.42578125" bestFit="1" customWidth="1"/>
    <col min="12290" max="12290" width="14" bestFit="1" customWidth="1"/>
    <col min="12292" max="12292" width="12.140625" customWidth="1"/>
    <col min="12293" max="12293" width="15.5703125" bestFit="1" customWidth="1"/>
    <col min="12545" max="12545" width="13.42578125" bestFit="1" customWidth="1"/>
    <col min="12546" max="12546" width="14" bestFit="1" customWidth="1"/>
    <col min="12548" max="12548" width="12.140625" customWidth="1"/>
    <col min="12549" max="12549" width="15.5703125" bestFit="1" customWidth="1"/>
    <col min="12801" max="12801" width="13.42578125" bestFit="1" customWidth="1"/>
    <col min="12802" max="12802" width="14" bestFit="1" customWidth="1"/>
    <col min="12804" max="12804" width="12.140625" customWidth="1"/>
    <col min="12805" max="12805" width="15.5703125" bestFit="1" customWidth="1"/>
    <col min="13057" max="13057" width="13.42578125" bestFit="1" customWidth="1"/>
    <col min="13058" max="13058" width="14" bestFit="1" customWidth="1"/>
    <col min="13060" max="13060" width="12.140625" customWidth="1"/>
    <col min="13061" max="13061" width="15.5703125" bestFit="1" customWidth="1"/>
    <col min="13313" max="13313" width="13.42578125" bestFit="1" customWidth="1"/>
    <col min="13314" max="13314" width="14" bestFit="1" customWidth="1"/>
    <col min="13316" max="13316" width="12.140625" customWidth="1"/>
    <col min="13317" max="13317" width="15.5703125" bestFit="1" customWidth="1"/>
    <col min="13569" max="13569" width="13.42578125" bestFit="1" customWidth="1"/>
    <col min="13570" max="13570" width="14" bestFit="1" customWidth="1"/>
    <col min="13572" max="13572" width="12.140625" customWidth="1"/>
    <col min="13573" max="13573" width="15.5703125" bestFit="1" customWidth="1"/>
    <col min="13825" max="13825" width="13.42578125" bestFit="1" customWidth="1"/>
    <col min="13826" max="13826" width="14" bestFit="1" customWidth="1"/>
    <col min="13828" max="13828" width="12.140625" customWidth="1"/>
    <col min="13829" max="13829" width="15.5703125" bestFit="1" customWidth="1"/>
    <col min="14081" max="14081" width="13.42578125" bestFit="1" customWidth="1"/>
    <col min="14082" max="14082" width="14" bestFit="1" customWidth="1"/>
    <col min="14084" max="14084" width="12.140625" customWidth="1"/>
    <col min="14085" max="14085" width="15.5703125" bestFit="1" customWidth="1"/>
    <col min="14337" max="14337" width="13.42578125" bestFit="1" customWidth="1"/>
    <col min="14338" max="14338" width="14" bestFit="1" customWidth="1"/>
    <col min="14340" max="14340" width="12.140625" customWidth="1"/>
    <col min="14341" max="14341" width="15.5703125" bestFit="1" customWidth="1"/>
    <col min="14593" max="14593" width="13.42578125" bestFit="1" customWidth="1"/>
    <col min="14594" max="14594" width="14" bestFit="1" customWidth="1"/>
    <col min="14596" max="14596" width="12.140625" customWidth="1"/>
    <col min="14597" max="14597" width="15.5703125" bestFit="1" customWidth="1"/>
    <col min="14849" max="14849" width="13.42578125" bestFit="1" customWidth="1"/>
    <col min="14850" max="14850" width="14" bestFit="1" customWidth="1"/>
    <col min="14852" max="14852" width="12.140625" customWidth="1"/>
    <col min="14853" max="14853" width="15.5703125" bestFit="1" customWidth="1"/>
    <col min="15105" max="15105" width="13.42578125" bestFit="1" customWidth="1"/>
    <col min="15106" max="15106" width="14" bestFit="1" customWidth="1"/>
    <col min="15108" max="15108" width="12.140625" customWidth="1"/>
    <col min="15109" max="15109" width="15.5703125" bestFit="1" customWidth="1"/>
    <col min="15361" max="15361" width="13.42578125" bestFit="1" customWidth="1"/>
    <col min="15362" max="15362" width="14" bestFit="1" customWidth="1"/>
    <col min="15364" max="15364" width="12.140625" customWidth="1"/>
    <col min="15365" max="15365" width="15.5703125" bestFit="1" customWidth="1"/>
    <col min="15617" max="15617" width="13.42578125" bestFit="1" customWidth="1"/>
    <col min="15618" max="15618" width="14" bestFit="1" customWidth="1"/>
    <col min="15620" max="15620" width="12.140625" customWidth="1"/>
    <col min="15621" max="15621" width="15.5703125" bestFit="1" customWidth="1"/>
    <col min="15873" max="15873" width="13.42578125" bestFit="1" customWidth="1"/>
    <col min="15874" max="15874" width="14" bestFit="1" customWidth="1"/>
    <col min="15876" max="15876" width="12.140625" customWidth="1"/>
    <col min="15877" max="15877" width="15.5703125" bestFit="1" customWidth="1"/>
    <col min="16129" max="16129" width="13.42578125" bestFit="1" customWidth="1"/>
    <col min="16130" max="16130" width="14" bestFit="1" customWidth="1"/>
    <col min="16132" max="16132" width="12.140625" customWidth="1"/>
    <col min="16133" max="16133" width="15.5703125" bestFit="1" customWidth="1"/>
  </cols>
  <sheetData>
    <row r="1" spans="1:5">
      <c r="A1" s="1" t="s">
        <v>104</v>
      </c>
      <c r="D1" s="1" t="s">
        <v>289</v>
      </c>
    </row>
    <row r="3" spans="1:5">
      <c r="A3" t="s">
        <v>391</v>
      </c>
      <c r="B3" s="91">
        <f>VLOOKUP(A3,'Lead Sheet 6.1'!$E$9:$G$50,3,0)</f>
        <v>9995338.8581298627</v>
      </c>
      <c r="D3" t="s">
        <v>338</v>
      </c>
      <c r="E3" s="91">
        <f>VLOOKUP(D3,'Lead Sheet 6.2'!$E$9:$G$51,3,0)</f>
        <v>-3348243.6590020657</v>
      </c>
    </row>
    <row r="4" spans="1:5">
      <c r="A4" t="s">
        <v>392</v>
      </c>
      <c r="B4" s="91">
        <f>VLOOKUP(A4,'Lead Sheet 6.1'!$E$9:$G$50,3,0)</f>
        <v>8489181.3206825368</v>
      </c>
      <c r="D4" t="s">
        <v>339</v>
      </c>
      <c r="E4" s="91">
        <f>VLOOKUP(D4,'Lead Sheet 6.2'!$E$9:$G$51,3,0)</f>
        <v>22945618.712939501</v>
      </c>
    </row>
    <row r="5" spans="1:5">
      <c r="A5" t="s">
        <v>393</v>
      </c>
      <c r="B5" s="91">
        <f>VLOOKUP(A5,'Lead Sheet 6.1'!$E$9:$G$50,3,0)</f>
        <v>90177249.116538644</v>
      </c>
      <c r="D5" t="s">
        <v>340</v>
      </c>
      <c r="E5" s="91">
        <f>VLOOKUP(D5,'Lead Sheet 6.2'!$E$9:$G$51,3,0)</f>
        <v>-200562594.89571631</v>
      </c>
    </row>
    <row r="6" spans="1:5">
      <c r="A6" t="s">
        <v>394</v>
      </c>
      <c r="B6" s="91">
        <f>VLOOKUP(A6,'Lead Sheet 6.1'!$E$9:$G$50,3,0)</f>
        <v>6318695.8297076896</v>
      </c>
      <c r="D6" t="s">
        <v>341</v>
      </c>
      <c r="E6" s="91">
        <f>VLOOKUP(D6,'Lead Sheet 6.2'!$E$9:$G$51,3,0)</f>
        <v>2538655.2792284787</v>
      </c>
    </row>
    <row r="7" spans="1:5">
      <c r="A7" t="s">
        <v>384</v>
      </c>
      <c r="B7" s="91">
        <f>VLOOKUP(A7,'Lead Sheet 6.1'!$E$9:$G$50,3,0)</f>
        <v>557329.87745374721</v>
      </c>
      <c r="D7" t="s">
        <v>330</v>
      </c>
      <c r="E7" s="91">
        <f>VLOOKUP(D7,'Lead Sheet 6.2'!$E$9:$G$51,3,0)</f>
        <v>25392164.698021337</v>
      </c>
    </row>
    <row r="8" spans="1:5">
      <c r="A8" t="s">
        <v>385</v>
      </c>
      <c r="B8" s="91">
        <f>VLOOKUP(A8,'Lead Sheet 6.1'!$E$9:$G$50,3,0)</f>
        <v>389398.11227109062</v>
      </c>
      <c r="D8" t="s">
        <v>331</v>
      </c>
      <c r="E8" s="91">
        <f>VLOOKUP(D8,'Lead Sheet 6.2'!$E$9:$G$51,3,0)</f>
        <v>-976150.90080115199</v>
      </c>
    </row>
    <row r="9" spans="1:5">
      <c r="A9" t="s">
        <v>386</v>
      </c>
      <c r="B9" s="91">
        <f>VLOOKUP(A9,'Lead Sheet 6.1'!$E$9:$G$50,3,0)</f>
        <v>6744983.2351167519</v>
      </c>
      <c r="D9" t="s">
        <v>332</v>
      </c>
      <c r="E9" s="91">
        <f>VLOOKUP(D9,'Lead Sheet 6.2'!$E$9:$G$51,3,0)</f>
        <v>-57470927.707348615</v>
      </c>
    </row>
    <row r="10" spans="1:5">
      <c r="A10" t="s">
        <v>387</v>
      </c>
      <c r="B10" s="91">
        <f>VLOOKUP(A10,'Lead Sheet 6.1'!$E$9:$G$50,3,0)</f>
        <v>4714554.3112806641</v>
      </c>
      <c r="D10" t="s">
        <v>333</v>
      </c>
      <c r="E10" s="91">
        <f>VLOOKUP(D10,'Lead Sheet 6.2'!$E$9:$G$51,3,0)</f>
        <v>-6109567.7873494476</v>
      </c>
    </row>
    <row r="11" spans="1:5">
      <c r="A11" t="s">
        <v>388</v>
      </c>
      <c r="B11" s="91">
        <f>VLOOKUP(A11,'Lead Sheet 6.1'!$E$9:$G$50,3,0)</f>
        <v>-52518.12</v>
      </c>
      <c r="D11" t="s">
        <v>335</v>
      </c>
      <c r="E11" s="91">
        <f>VLOOKUP(D11,'Lead Sheet 6.2'!$E$9:$G$51,3,0)</f>
        <v>1088016.0323076919</v>
      </c>
    </row>
    <row r="12" spans="1:5">
      <c r="A12" t="s">
        <v>389</v>
      </c>
      <c r="B12" s="91">
        <f>VLOOKUP(A12,'Lead Sheet 6.1'!$E$9:$G$50,3,0)</f>
        <v>24410505.793997206</v>
      </c>
      <c r="D12" t="s">
        <v>336</v>
      </c>
      <c r="E12" s="91">
        <f>VLOOKUP(D12,'Lead Sheet 6.2'!$E$9:$G$51,3,0)</f>
        <v>-56635840.564617127</v>
      </c>
    </row>
    <row r="13" spans="1:5">
      <c r="A13" t="s">
        <v>439</v>
      </c>
      <c r="B13" s="91">
        <f>VLOOKUP(A13,'Lead Sheet 6.1'!$E$9:$G$50,3,0)</f>
        <v>-14326889.94765266</v>
      </c>
      <c r="D13" t="s">
        <v>440</v>
      </c>
      <c r="E13" s="91">
        <f>VLOOKUP(D13,'Lead Sheet 6.2'!$E$9:$G$51,3,0)</f>
        <v>-143661276.6508041</v>
      </c>
    </row>
    <row r="14" spans="1:5">
      <c r="A14" t="s">
        <v>390</v>
      </c>
      <c r="B14" s="91">
        <f>VLOOKUP(A14,'Lead Sheet 6.1'!$E$9:$G$50,3,0)</f>
        <v>351999.1816521096</v>
      </c>
      <c r="D14" t="s">
        <v>337</v>
      </c>
      <c r="E14" s="91">
        <f>VLOOKUP(D14,'Lead Sheet 6.2'!$E$9:$G$51,3,0)</f>
        <v>-3348530.417854704</v>
      </c>
    </row>
    <row r="15" spans="1:5">
      <c r="A15" t="s">
        <v>395</v>
      </c>
      <c r="B15" s="91">
        <f>VLOOKUP(A15,'Lead Sheet 6.1'!$E$9:$G$50,3,0)</f>
        <v>-1328626.419145437</v>
      </c>
      <c r="D15" t="s">
        <v>342</v>
      </c>
      <c r="E15" s="91">
        <f>VLOOKUP(D15,'Lead Sheet 6.2'!$E$9:$G$51,3,0)</f>
        <v>-10064050.447404802</v>
      </c>
    </row>
    <row r="16" spans="1:5">
      <c r="A16" t="s">
        <v>396</v>
      </c>
      <c r="B16" s="91">
        <f>VLOOKUP(A16,'Lead Sheet 6.1'!$E$9:$G$50,3,0)</f>
        <v>-1376721.8560766317</v>
      </c>
      <c r="D16" t="s">
        <v>343</v>
      </c>
      <c r="E16" s="91">
        <f>VLOOKUP(D16,'Lead Sheet 6.2'!$E$9:$G$51,3,0)</f>
        <v>-11561255.679983735</v>
      </c>
    </row>
    <row r="17" spans="1:5">
      <c r="A17" t="s">
        <v>397</v>
      </c>
      <c r="B17" s="91">
        <f>VLOOKUP(A17,'Lead Sheet 6.1'!$E$9:$G$50,3,0)</f>
        <v>7071750.2705774084</v>
      </c>
      <c r="D17" t="s">
        <v>344</v>
      </c>
      <c r="E17" s="91">
        <f>VLOOKUP(D17,'Lead Sheet 6.2'!$E$9:$G$51,3,0)</f>
        <v>-121066502.13593984</v>
      </c>
    </row>
    <row r="18" spans="1:5">
      <c r="A18" t="s">
        <v>542</v>
      </c>
      <c r="B18" s="91">
        <f>VLOOKUP(A18,'Lead Sheet 6.1'!$E$9:$G$50,3,0)</f>
        <v>44109.318852629251</v>
      </c>
      <c r="D18" t="s">
        <v>554</v>
      </c>
      <c r="E18" s="91">
        <f>VLOOKUP(D18,'Lead Sheet 6.2'!$E$9:$G$51,3,0)</f>
        <v>-2042502.5993254078</v>
      </c>
    </row>
    <row r="19" spans="1:5">
      <c r="A19" t="s">
        <v>543</v>
      </c>
      <c r="B19" s="91">
        <f>VLOOKUP(A19,'Lead Sheet 6.1'!$E$9:$G$50,3,0)</f>
        <v>66200.31983143909</v>
      </c>
      <c r="D19" t="s">
        <v>555</v>
      </c>
      <c r="E19" s="91">
        <f>VLOOKUP(D19,'Lead Sheet 6.2'!$E$9:$G$51,3,0)</f>
        <v>-3065436.7115403307</v>
      </c>
    </row>
    <row r="20" spans="1:5">
      <c r="A20" t="s">
        <v>544</v>
      </c>
      <c r="B20" s="91">
        <f>VLOOKUP(A20,'Lead Sheet 6.1'!$E$9:$G$50,3,0)</f>
        <v>653942.51440744661</v>
      </c>
      <c r="D20" t="s">
        <v>556</v>
      </c>
      <c r="E20" s="91">
        <f>VLOOKUP(D20,'Lead Sheet 6.2'!$E$9:$G$51,3,0)</f>
        <v>-30281113.384433638</v>
      </c>
    </row>
    <row r="21" spans="1:5">
      <c r="A21" t="s">
        <v>545</v>
      </c>
      <c r="B21" s="91">
        <f>VLOOKUP(A21,'Lead Sheet 6.1'!$E$9:$G$50,3,0)</f>
        <v>750564.97067187214</v>
      </c>
      <c r="D21" t="s">
        <v>557</v>
      </c>
      <c r="E21" s="91">
        <f>VLOOKUP(D21,'Lead Sheet 6.2'!$E$9:$G$51,3,0)</f>
        <v>-34755261.324297622</v>
      </c>
    </row>
    <row r="22" spans="1:5">
      <c r="A22" t="s">
        <v>546</v>
      </c>
      <c r="B22" s="91">
        <f>VLOOKUP(A22,'Lead Sheet 6.1'!$E$9:$G$50,3,0)</f>
        <v>502179.94965625554</v>
      </c>
      <c r="D22" t="s">
        <v>558</v>
      </c>
      <c r="E22" s="91">
        <f>VLOOKUP(D22,'Lead Sheet 6.2'!$E$9:$G$51,3,0)</f>
        <v>-23253676.982156906</v>
      </c>
    </row>
    <row r="23" spans="1:5">
      <c r="A23" t="s">
        <v>547</v>
      </c>
      <c r="B23" s="91">
        <f>VLOOKUP(A23,'Lead Sheet 6.1'!$E$9:$G$50,3,0)</f>
        <v>237699.44613583179</v>
      </c>
      <c r="D23" t="s">
        <v>559</v>
      </c>
      <c r="E23" s="91">
        <f>VLOOKUP(D23,'Lead Sheet 6.2'!$E$9:$G$51,3,0)</f>
        <v>-11006783.809396926</v>
      </c>
    </row>
    <row r="24" spans="1:5">
      <c r="A24" t="s">
        <v>548</v>
      </c>
      <c r="B24" s="91">
        <f>VLOOKUP(A24,'Lead Sheet 6.1'!$E$9:$G$50,3,0)</f>
        <v>559832.02075311239</v>
      </c>
      <c r="D24" t="s">
        <v>560</v>
      </c>
      <c r="E24" s="91">
        <f>VLOOKUP(D24,'Lead Sheet 6.2'!$E$9:$G$51,3,0)</f>
        <v>-25923283.045792691</v>
      </c>
    </row>
    <row r="25" spans="1:5">
      <c r="A25" t="s">
        <v>549</v>
      </c>
      <c r="B25" s="91">
        <f>VLOOKUP(A25,'Lead Sheet 6.1'!$E$9:$G$50,3,0)</f>
        <v>859758.00180917513</v>
      </c>
      <c r="D25" t="s">
        <v>561</v>
      </c>
      <c r="E25" s="91">
        <f>VLOOKUP(D25,'Lead Sheet 6.2'!$E$9:$G$51,3,0)</f>
        <v>-39811495.601487488</v>
      </c>
    </row>
    <row r="26" spans="1:5">
      <c r="A26" t="s">
        <v>550</v>
      </c>
      <c r="B26" s="91">
        <f>VLOOKUP(A26,'Lead Sheet 6.1'!$E$9:$G$50,3,0)</f>
        <v>465535.67625946866</v>
      </c>
      <c r="D26" t="s">
        <v>562</v>
      </c>
      <c r="E26" s="91">
        <f>VLOOKUP(D26,'Lead Sheet 6.2'!$E$9:$G$51,3,0)</f>
        <v>-21556846.797283925</v>
      </c>
    </row>
    <row r="27" spans="1:5">
      <c r="A27" t="s">
        <v>551</v>
      </c>
      <c r="B27" s="91">
        <f>VLOOKUP(A27,'Lead Sheet 6.1'!$E$9:$G$50,3,0)</f>
        <v>130845.58665985195</v>
      </c>
      <c r="D27" t="s">
        <v>563</v>
      </c>
      <c r="E27" s="91">
        <f>VLOOKUP(D27,'Lead Sheet 6.2'!$E$9:$G$51,3,0)</f>
        <v>-6058865.9678900307</v>
      </c>
    </row>
    <row r="28" spans="1:5">
      <c r="A28" t="s">
        <v>552</v>
      </c>
      <c r="B28" s="91">
        <f>VLOOKUP(A28,'Lead Sheet 6.1'!$E$9:$G$50,3,0)</f>
        <v>6536.1495801745441</v>
      </c>
      <c r="D28" t="s">
        <v>564</v>
      </c>
      <c r="E28" s="91">
        <f>VLOOKUP(D28,'Lead Sheet 6.2'!$E$9:$G$51,3,0)</f>
        <v>-302659.45732894522</v>
      </c>
    </row>
    <row r="29" spans="1:5">
      <c r="A29" t="s">
        <v>553</v>
      </c>
      <c r="B29" s="91">
        <f>VLOOKUP(A29,'Lead Sheet 6.1'!$E$9:$G$50,3,0)</f>
        <v>45311.389182392952</v>
      </c>
      <c r="D29" t="s">
        <v>565</v>
      </c>
      <c r="E29" s="91">
        <f>VLOOKUP(D29,'Lead Sheet 6.2'!$E$9:$G$51,3,0)</f>
        <v>-2098165.0270613087</v>
      </c>
    </row>
    <row r="30" spans="1:5">
      <c r="A30" t="s">
        <v>369</v>
      </c>
      <c r="B30" s="91">
        <f>VLOOKUP(A30,'Lead Sheet 6.1'!$E$9:$G$50,3,0)</f>
        <v>99064.898774014786</v>
      </c>
      <c r="D30" t="s">
        <v>315</v>
      </c>
      <c r="E30" s="91">
        <f>VLOOKUP(D30,'Lead Sheet 6.2'!$E$9:$G$51,3,0)</f>
        <v>-98680.622934860177</v>
      </c>
    </row>
    <row r="31" spans="1:5">
      <c r="A31" t="s">
        <v>374</v>
      </c>
      <c r="B31" s="91">
        <f>VLOOKUP(A31,'Lead Sheet 6.1'!$E$9:$G$50,3,0)</f>
        <v>-3635.351457756944</v>
      </c>
      <c r="D31" t="s">
        <v>320</v>
      </c>
      <c r="E31" s="91">
        <f>VLOOKUP(D31,'Lead Sheet 6.2'!$E$9:$G$51,3,0)</f>
        <v>-2202399.0621268079</v>
      </c>
    </row>
    <row r="32" spans="1:5">
      <c r="A32" t="s">
        <v>381</v>
      </c>
      <c r="B32" s="91">
        <f>VLOOKUP(A32,'Lead Sheet 6.1'!$E$9:$G$50,3,0)</f>
        <v>-276170.22165730619</v>
      </c>
      <c r="D32" t="s">
        <v>327</v>
      </c>
      <c r="E32" s="91">
        <f>VLOOKUP(D32,'Lead Sheet 6.2'!$E$9:$G$51,3,0)</f>
        <v>-1193421.309311375</v>
      </c>
    </row>
    <row r="33" spans="1:5">
      <c r="A33" t="s">
        <v>382</v>
      </c>
      <c r="B33" s="91">
        <f>VLOOKUP(A33,'Lead Sheet 6.1'!$E$9:$G$50,3,0)</f>
        <v>-250841.30638127029</v>
      </c>
      <c r="D33" t="s">
        <v>328</v>
      </c>
      <c r="E33" s="91">
        <f>VLOOKUP(D33,'Lead Sheet 6.2'!$E$9:$G$51,3,0)</f>
        <v>-1401074.8931194954</v>
      </c>
    </row>
    <row r="34" spans="1:5">
      <c r="A34" t="s">
        <v>380</v>
      </c>
      <c r="B34" s="91">
        <f>VLOOKUP(A34,'Lead Sheet 6.1'!$E$9:$G$50,3,0)</f>
        <v>45001.217520107515</v>
      </c>
      <c r="D34" t="s">
        <v>326</v>
      </c>
      <c r="E34" s="91">
        <f>VLOOKUP(D34,'Lead Sheet 6.2'!$E$9:$G$51,3,0)</f>
        <v>-7375982.7786294445</v>
      </c>
    </row>
    <row r="35" spans="1:5">
      <c r="A35" t="s">
        <v>373</v>
      </c>
      <c r="B35" s="91">
        <f>VLOOKUP(A35,'Lead Sheet 6.1'!$E$9:$G$50,3,0)</f>
        <v>34130.343857535045</v>
      </c>
      <c r="D35" t="s">
        <v>319</v>
      </c>
      <c r="E35" s="91">
        <f>VLOOKUP(D35,'Lead Sheet 6.2'!$E$9:$G$51,3,0)</f>
        <v>-660208.6436120104</v>
      </c>
    </row>
    <row r="36" spans="1:5">
      <c r="A36" t="s">
        <v>383</v>
      </c>
      <c r="B36" s="91">
        <f>VLOOKUP(A36,'Lead Sheet 6.1'!$E$9:$G$50,3,0)</f>
        <v>-119711.64233561745</v>
      </c>
      <c r="D36" t="s">
        <v>329</v>
      </c>
      <c r="E36" s="91">
        <f>VLOOKUP(D36,'Lead Sheet 6.2'!$E$9:$G$51,3,0)</f>
        <v>-439220.95567851234</v>
      </c>
    </row>
    <row r="37" spans="1:5">
      <c r="A37" t="s">
        <v>371</v>
      </c>
      <c r="B37" s="91">
        <f>VLOOKUP(A37,'Lead Sheet 6.1'!$E$9:$G$50,3,0)</f>
        <v>-42738.621552004588</v>
      </c>
      <c r="D37" t="s">
        <v>317</v>
      </c>
      <c r="E37" s="91">
        <f>VLOOKUP(D37,'Lead Sheet 6.2'!$E$9:$G$51,3,0)</f>
        <v>1608709.3569533965</v>
      </c>
    </row>
    <row r="38" spans="1:5">
      <c r="A38" t="s">
        <v>372</v>
      </c>
      <c r="B38" s="91">
        <f>VLOOKUP(A38,'Lead Sheet 6.1'!$E$9:$G$50,3,0)</f>
        <v>-67284.927016644026</v>
      </c>
      <c r="D38" t="s">
        <v>318</v>
      </c>
      <c r="E38" s="91">
        <f>VLOOKUP(D38,'Lead Sheet 6.2'!$E$9:$G$51,3,0)</f>
        <v>2755131.8205693867</v>
      </c>
    </row>
    <row r="39" spans="1:5">
      <c r="A39" t="s">
        <v>376</v>
      </c>
      <c r="B39" s="91">
        <f>VLOOKUP(A39,'Lead Sheet 6.1'!$E$9:$G$50,3,0)</f>
        <v>730200.41794547252</v>
      </c>
      <c r="D39" t="s">
        <v>322</v>
      </c>
      <c r="E39" s="91">
        <f>VLOOKUP(D39,'Lead Sheet 6.2'!$E$9:$G$51,3,0)</f>
        <v>-14238561.000751935</v>
      </c>
    </row>
    <row r="40" spans="1:5">
      <c r="A40" t="s">
        <v>377</v>
      </c>
      <c r="B40" s="91">
        <f>VLOOKUP(A40,'Lead Sheet 6.1'!$E$9:$G$50,3,0)</f>
        <v>-299956.34601094387</v>
      </c>
      <c r="D40" t="s">
        <v>323</v>
      </c>
      <c r="E40" s="91">
        <f>VLOOKUP(D40,'Lead Sheet 6.2'!$E$9:$G$51,3,0)</f>
        <v>5505752.4728743583</v>
      </c>
    </row>
    <row r="41" spans="1:5">
      <c r="A41" t="s">
        <v>378</v>
      </c>
      <c r="B41" s="91">
        <f>VLOOKUP(A41,'Lead Sheet 6.1'!$E$9:$G$50,3,0)</f>
        <v>-4092.2214364512765</v>
      </c>
      <c r="D41" t="s">
        <v>324</v>
      </c>
      <c r="E41" s="91">
        <f>VLOOKUP(D41,'Lead Sheet 6.2'!$E$9:$G$51,3,0)</f>
        <v>117629.02481138427</v>
      </c>
    </row>
    <row r="42" spans="1:5">
      <c r="A42" t="s">
        <v>379</v>
      </c>
      <c r="B42" s="91">
        <f>VLOOKUP(A42,'Lead Sheet 6.1'!$E$9:$G$50,3,0)</f>
        <v>664.22612610395481</v>
      </c>
      <c r="D42" t="s">
        <v>325</v>
      </c>
      <c r="E42" s="91">
        <f>VLOOKUP(D42,'Lead Sheet 6.2'!$E$9:$G$51,3,0)</f>
        <v>-1150.317836814902</v>
      </c>
    </row>
    <row r="43" spans="1:5">
      <c r="A43" t="s">
        <v>370</v>
      </c>
      <c r="B43" s="91">
        <f>VLOOKUP(A43,'Lead Sheet 6.1'!$E$9:$G$50,3,0)</f>
        <v>-236942.9965962267</v>
      </c>
      <c r="D43" t="s">
        <v>316</v>
      </c>
      <c r="E43" s="91">
        <f>VLOOKUP(D43,'Lead Sheet 6.2'!$E$9:$G$51,3,0)</f>
        <v>-18119.065363898873</v>
      </c>
    </row>
    <row r="44" spans="1:5">
      <c r="A44" t="s">
        <v>375</v>
      </c>
      <c r="B44" s="91">
        <f>VLOOKUP(A44,'Lead Sheet 6.1'!$E$9:$G$50,3,0)</f>
        <v>29303.619007881403</v>
      </c>
      <c r="D44" t="s">
        <v>321</v>
      </c>
      <c r="E44" s="91">
        <f>VLOOKUP(D44,'Lead Sheet 6.2'!$E$9:$G$51,3,0)</f>
        <v>16403.140787943208</v>
      </c>
    </row>
    <row r="45" spans="1:5">
      <c r="A45" t="s">
        <v>424</v>
      </c>
      <c r="B45" s="91">
        <f>VLOOKUP(A45,'Lead Sheet 6.1.1'!$E$9:$G$37,3,0)</f>
        <v>0</v>
      </c>
      <c r="D45" t="s">
        <v>334</v>
      </c>
      <c r="E45" s="91">
        <f>VLOOKUP(D45,'Lead Sheet 6.2'!$E$9:$G$51,3,0)</f>
        <v>-24756849.931976199</v>
      </c>
    </row>
    <row r="46" spans="1:5">
      <c r="A46" t="s">
        <v>409</v>
      </c>
      <c r="B46" s="91">
        <f>VLOOKUP(A46,'Lead Sheet 6.1.1'!$E$9:$G$37,3,0)</f>
        <v>-2320107.5993506131</v>
      </c>
      <c r="D46" t="s">
        <v>425</v>
      </c>
      <c r="E46" s="91">
        <f>VLOOKUP(D46,'Lead Sheet 6.2.1'!$E$9:$G$38,3,0)</f>
        <v>0</v>
      </c>
    </row>
    <row r="47" spans="1:5">
      <c r="A47" t="s">
        <v>410</v>
      </c>
      <c r="B47" s="91">
        <f>VLOOKUP(A47,'Lead Sheet 6.1.1'!$E$9:$G$37,3,0)</f>
        <v>119.2400000000016</v>
      </c>
      <c r="D47" t="s">
        <v>356</v>
      </c>
      <c r="E47" s="91">
        <f>VLOOKUP(D47,'Lead Sheet 6.2.1'!$E$9:$G$38,3,0)</f>
        <v>-8830553.3099592179</v>
      </c>
    </row>
    <row r="48" spans="1:5">
      <c r="A48" t="s">
        <v>426</v>
      </c>
      <c r="B48" s="91">
        <f>VLOOKUP(A48,'Lead Sheet 6.1.1'!$E$9:$G$37,3,0)</f>
        <v>-32650.63</v>
      </c>
      <c r="D48" t="s">
        <v>358</v>
      </c>
      <c r="E48" s="91">
        <f>VLOOKUP(D48,'Lead Sheet 6.2.1'!$E$9:$G$38,3,0)</f>
        <v>-41727.264956830419</v>
      </c>
    </row>
    <row r="49" spans="1:5">
      <c r="A49" t="s">
        <v>411</v>
      </c>
      <c r="B49" s="91">
        <f>VLOOKUP(A49,'Lead Sheet 6.1.1'!$E$9:$G$37,3,0)</f>
        <v>-3.1011348303509294</v>
      </c>
      <c r="D49" t="s">
        <v>357</v>
      </c>
      <c r="E49" s="91">
        <f>VLOOKUP(D49,'Lead Sheet 6.2.1'!$E$9:$G$38,3,0)</f>
        <v>-33007.558846154483</v>
      </c>
    </row>
    <row r="50" spans="1:5">
      <c r="A50" t="s">
        <v>412</v>
      </c>
      <c r="B50" s="91">
        <f>VLOOKUP(A50,'Lead Sheet 6.1.1'!$E$9:$G$37,3,0)</f>
        <v>591.13401089727631</v>
      </c>
      <c r="D50" t="s">
        <v>359</v>
      </c>
      <c r="E50" s="91">
        <f>VLOOKUP(D50,'Lead Sheet 6.2.1'!$E$9:$G$38,3,0)</f>
        <v>-29154.505692286839</v>
      </c>
    </row>
    <row r="51" spans="1:5">
      <c r="A51" t="s">
        <v>413</v>
      </c>
      <c r="B51" s="91">
        <f>VLOOKUP(A51,'Lead Sheet 6.1.1'!$E$9:$G$37,3,0)</f>
        <v>393984.85986583709</v>
      </c>
      <c r="D51" t="s">
        <v>360</v>
      </c>
      <c r="E51" s="91">
        <f>VLOOKUP(D51,'Lead Sheet 6.2.1'!$E$9:$G$38,3,0)</f>
        <v>-635939.90154877654</v>
      </c>
    </row>
    <row r="52" spans="1:5">
      <c r="A52" t="s">
        <v>414</v>
      </c>
      <c r="B52" s="91">
        <f>VLOOKUP(A52,'Lead Sheet 6.1.1'!$E$9:$G$37,3,0)</f>
        <v>-4310620.21841578</v>
      </c>
      <c r="D52" t="s">
        <v>361</v>
      </c>
      <c r="E52" s="91">
        <f>VLOOKUP(D52,'Lead Sheet 6.2.1'!$E$9:$G$38,3,0)</f>
        <v>-1363226.9157432988</v>
      </c>
    </row>
    <row r="53" spans="1:5">
      <c r="A53" t="s">
        <v>415</v>
      </c>
      <c r="B53" s="91">
        <f>VLOOKUP(A53,'Lead Sheet 6.1.1'!$E$9:$G$37,3,0)</f>
        <v>-26145.742564798333</v>
      </c>
      <c r="D53" t="s">
        <v>362</v>
      </c>
      <c r="E53" s="91">
        <f>VLOOKUP(D53,'Lead Sheet 6.2.1'!$E$9:$G$38,3,0)</f>
        <v>-4034035.266969122</v>
      </c>
    </row>
    <row r="54" spans="1:5">
      <c r="A54" t="s">
        <v>416</v>
      </c>
      <c r="B54" s="91">
        <f>VLOOKUP(A54,'Lead Sheet 6.1.1'!$E$9:$G$37,3,0)</f>
        <v>-1545.0587071404443</v>
      </c>
      <c r="D54" t="s">
        <v>363</v>
      </c>
      <c r="E54" s="91">
        <f>VLOOKUP(D54,'Lead Sheet 6.2.1'!$E$9:$G$38,3,0)</f>
        <v>-598198.61752152303</v>
      </c>
    </row>
    <row r="55" spans="1:5">
      <c r="A55" t="s">
        <v>418</v>
      </c>
      <c r="B55" s="91">
        <f>VLOOKUP(A55,'Lead Sheet 6.1.1'!$E$9:$G$37,3,0)</f>
        <v>-210949.19</v>
      </c>
      <c r="D55" t="s">
        <v>364</v>
      </c>
      <c r="E55" s="91">
        <f>VLOOKUP(D55,'Lead Sheet 6.2.1'!$E$9:$G$38,3,0)</f>
        <v>-11259904.649469435</v>
      </c>
    </row>
    <row r="56" spans="1:5">
      <c r="A56" t="s">
        <v>417</v>
      </c>
      <c r="B56" s="91">
        <f>VLOOKUP(A56,'Lead Sheet 6.1.1'!$E$9:$G$37,3,0)</f>
        <v>4543164.2478293702</v>
      </c>
      <c r="D56" t="s">
        <v>427</v>
      </c>
      <c r="E56" s="91">
        <f>VLOOKUP(D56,'Lead Sheet 6.2.1'!$E$9:$G$38,3,0)</f>
        <v>103372.62600000002</v>
      </c>
    </row>
    <row r="57" spans="1:5">
      <c r="A57" t="s">
        <v>419</v>
      </c>
      <c r="B57" s="91">
        <f>VLOOKUP(A57,'Lead Sheet 6.1.1'!$E$9:$G$37,3,0)</f>
        <v>5113.038536672866</v>
      </c>
      <c r="D57" t="s">
        <v>366</v>
      </c>
      <c r="E57" s="91">
        <f>VLOOKUP(D57,'Lead Sheet 6.2.1'!$E$9:$G$38,3,0)</f>
        <v>-38744.814816949569</v>
      </c>
    </row>
    <row r="58" spans="1:5">
      <c r="A58" t="s">
        <v>420</v>
      </c>
      <c r="B58" s="91">
        <f>VLOOKUP(A58,'Lead Sheet 6.1.1'!$E$9:$G$37,3,0)</f>
        <v>0</v>
      </c>
      <c r="D58" t="s">
        <v>367</v>
      </c>
      <c r="E58" s="91">
        <f>VLOOKUP(D58,'Lead Sheet 6.2.1'!$E$9:$G$38,3,0)</f>
        <v>856.5569999999999</v>
      </c>
    </row>
    <row r="59" spans="1:5">
      <c r="A59" t="s">
        <v>421</v>
      </c>
      <c r="B59" s="91">
        <f>VLOOKUP(A59,'Lead Sheet 6.1.1'!$E$9:$G$37,3,0)</f>
        <v>9533.7857987827447</v>
      </c>
      <c r="D59" t="s">
        <v>368</v>
      </c>
      <c r="E59" s="91">
        <f>VLOOKUP(D59,'Lead Sheet 6.2.1'!$E$9:$G$38,3,0)</f>
        <v>-289352.30851208273</v>
      </c>
    </row>
    <row r="60" spans="1:5">
      <c r="A60" t="s">
        <v>428</v>
      </c>
      <c r="B60" s="91">
        <f>VLOOKUP(A60,'Lead Sheet 6.1.1'!$E$9:$G$37,3,0)</f>
        <v>0</v>
      </c>
      <c r="D60" t="s">
        <v>429</v>
      </c>
      <c r="E60" s="91">
        <f>VLOOKUP(D60,'Lead Sheet 6.2.1'!$E$9:$G$38,3,0)</f>
        <v>0</v>
      </c>
    </row>
    <row r="61" spans="1:5">
      <c r="A61" t="s">
        <v>406</v>
      </c>
      <c r="B61" s="91">
        <f>VLOOKUP(A61,'Lead Sheet 6.1.1'!$E$9:$G$37,3,0)</f>
        <v>0</v>
      </c>
      <c r="D61" t="s">
        <v>365</v>
      </c>
      <c r="E61" s="91">
        <f>VLOOKUP(D61,'Lead Sheet 6.2.1'!$E$9:$G$38,3,0)</f>
        <v>-113558.09307692409</v>
      </c>
    </row>
    <row r="62" spans="1:5">
      <c r="A62" t="s">
        <v>407</v>
      </c>
      <c r="B62" s="91">
        <f>VLOOKUP(A62,'Lead Sheet 6.1.1'!$E$9:$G$37,3,0)</f>
        <v>226.14920866000466</v>
      </c>
      <c r="D62" t="s">
        <v>353</v>
      </c>
      <c r="E62" s="91">
        <f>VLOOKUP(D62,'Lead Sheet 6.2.1'!$E$9:$G$38,3,0)</f>
        <v>0</v>
      </c>
    </row>
    <row r="63" spans="1:5">
      <c r="A63" t="s">
        <v>408</v>
      </c>
      <c r="B63" s="91">
        <f>VLOOKUP(A63,'Lead Sheet 6.1.1'!$E$9:$G$37,3,0)</f>
        <v>-9670.26</v>
      </c>
      <c r="D63" t="s">
        <v>354</v>
      </c>
      <c r="E63" s="91">
        <f>VLOOKUP(D63,'Lead Sheet 6.2.1'!$E$9:$G$38,3,0)</f>
        <v>-548517.00304376031</v>
      </c>
    </row>
    <row r="64" spans="1:5">
      <c r="A64" t="s">
        <v>422</v>
      </c>
      <c r="B64" s="91">
        <f>VLOOKUP(A64,'Lead Sheet 6.1.1'!$E$9:$G$37,3,0)</f>
        <v>0</v>
      </c>
      <c r="D64" t="s">
        <v>355</v>
      </c>
      <c r="E64" s="91">
        <f>VLOOKUP(D64,'Lead Sheet 6.2.1'!$E$9:$G$38,3,0)</f>
        <v>117817.921538461</v>
      </c>
    </row>
    <row r="65" spans="1:5">
      <c r="A65" t="s">
        <v>398</v>
      </c>
      <c r="B65" s="91">
        <f>VLOOKUP(A65,'Lead Sheet 6.1.1'!$E$9:$G$37,3,0)</f>
        <v>65140.338561930039</v>
      </c>
      <c r="D65" t="s">
        <v>430</v>
      </c>
      <c r="E65" s="91">
        <f>VLOOKUP(D65,'Lead Sheet 6.2.1'!$E$9:$G$38,3,0)</f>
        <v>0</v>
      </c>
    </row>
    <row r="66" spans="1:5">
      <c r="A66" t="s">
        <v>399</v>
      </c>
      <c r="B66" s="91">
        <f>VLOOKUP(A66,'Lead Sheet 6.1.1'!$E$9:$G$37,3,0)</f>
        <v>-104198.20405113479</v>
      </c>
      <c r="D66" t="s">
        <v>345</v>
      </c>
      <c r="E66" s="91">
        <f>VLOOKUP(D66,'Lead Sheet 6.2.1'!$E$9:$G$38,3,0)</f>
        <v>-192762.58707366453</v>
      </c>
    </row>
    <row r="67" spans="1:5">
      <c r="A67" t="s">
        <v>400</v>
      </c>
      <c r="B67" s="91">
        <f>VLOOKUP(A67,'Lead Sheet 6.1.1'!$E$9:$G$37,3,0)</f>
        <v>73927.123347949004</v>
      </c>
      <c r="D67" t="s">
        <v>346</v>
      </c>
      <c r="E67" s="91">
        <f>VLOOKUP(D67,'Lead Sheet 6.2.1'!$E$9:$G$38,3,0)</f>
        <v>-177101.4954617708</v>
      </c>
    </row>
    <row r="68" spans="1:5">
      <c r="A68" t="s">
        <v>401</v>
      </c>
      <c r="B68" s="91">
        <f>VLOOKUP(A68,'Lead Sheet 6.1.1'!$E$9:$G$37,3,0)</f>
        <v>146697.99887290527</v>
      </c>
      <c r="D68" t="s">
        <v>431</v>
      </c>
      <c r="E68" s="91">
        <f>VLOOKUP(D68,'Lead Sheet 6.2.1'!$E$9:$G$38,3,0)</f>
        <v>-16726.806153846162</v>
      </c>
    </row>
    <row r="69" spans="1:5">
      <c r="A69" t="s">
        <v>402</v>
      </c>
      <c r="B69" s="91">
        <f>VLOOKUP(A69,'Lead Sheet 6.1.1'!$E$9:$G$37,3,0)</f>
        <v>-32.149999999999977</v>
      </c>
      <c r="D69" t="s">
        <v>347</v>
      </c>
      <c r="E69" s="91">
        <f>VLOOKUP(D69,'Lead Sheet 6.2.1'!$E$9:$G$38,3,0)</f>
        <v>-626302.77156038349</v>
      </c>
    </row>
    <row r="70" spans="1:5">
      <c r="A70" t="s">
        <v>403</v>
      </c>
      <c r="B70" s="91">
        <f>VLOOKUP(A70,'Lead Sheet 6.1.1'!$E$9:$G$37,3,0)</f>
        <v>-11782.430273825725</v>
      </c>
      <c r="D70" t="s">
        <v>348</v>
      </c>
      <c r="E70" s="91">
        <f>VLOOKUP(D70,'Lead Sheet 6.2.1'!$E$9:$G$38,3,0)</f>
        <v>-2545379.3702324927</v>
      </c>
    </row>
    <row r="71" spans="1:5">
      <c r="A71" t="s">
        <v>404</v>
      </c>
      <c r="B71" s="91">
        <f>VLOOKUP(A71,'Lead Sheet 6.1.1'!$E$9:$G$37,3,0)</f>
        <v>-17860.880401251256</v>
      </c>
      <c r="D71" t="s">
        <v>349</v>
      </c>
      <c r="E71" s="91">
        <f>VLOOKUP(D71,'Lead Sheet 6.2.1'!$E$9:$G$38,3,0)</f>
        <v>-1424.178846153889</v>
      </c>
    </row>
    <row r="72" spans="1:5">
      <c r="A72" t="s">
        <v>405</v>
      </c>
      <c r="B72" s="91">
        <f>VLOOKUP(A72,'Lead Sheet 6.1.1'!$E$9:$G$37,3,0)</f>
        <v>2093.13</v>
      </c>
      <c r="D72" t="s">
        <v>350</v>
      </c>
      <c r="E72" s="91">
        <f>VLOOKUP(D72,'Lead Sheet 6.2.1'!$E$9:$G$38,3,0)</f>
        <v>-7686.0015123453923</v>
      </c>
    </row>
    <row r="73" spans="1:5">
      <c r="B73" s="91"/>
      <c r="D73" t="s">
        <v>351</v>
      </c>
      <c r="E73" s="91">
        <f>VLOOKUP(D73,'Lead Sheet 6.2.1'!$E$9:$G$38,3,0)</f>
        <v>-768861.07401350792</v>
      </c>
    </row>
    <row r="74" spans="1:5">
      <c r="A74" t="s">
        <v>314</v>
      </c>
      <c r="B74" s="91">
        <f>SUM(B3:B72)</f>
        <v>144290761.57825318</v>
      </c>
      <c r="D74" t="s">
        <v>352</v>
      </c>
      <c r="E74" s="91">
        <f>VLOOKUP(D74,'Lead Sheet 6.2.1'!$E$9:$G$38,3,0)</f>
        <v>-192.90423076925072</v>
      </c>
    </row>
    <row r="75" spans="1:5">
      <c r="A75" t="s">
        <v>115</v>
      </c>
      <c r="B75" s="91">
        <f>B74-'Lead Sheet 6.1'!G51-'Lead Sheet 6.1.1'!G38</f>
        <v>-51790.92999996664</v>
      </c>
      <c r="E75" s="91"/>
    </row>
    <row r="76" spans="1:5">
      <c r="D76" t="s">
        <v>432</v>
      </c>
      <c r="E76" s="91">
        <f>SUM(E3:E74)</f>
        <v>-837308929.8923676</v>
      </c>
    </row>
    <row r="77" spans="1:5">
      <c r="D77" t="s">
        <v>115</v>
      </c>
      <c r="E77" s="91">
        <f>E76-'Lead Sheet 6.2'!G52-'Lead Sheet 6.2.1'!G39</f>
        <v>170250.97538480163</v>
      </c>
    </row>
  </sheetData>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sheetPr codeName="Sheet8">
    <tabColor indexed="44"/>
    <pageSetUpPr fitToPage="1"/>
  </sheetPr>
  <dimension ref="A1:O403"/>
  <sheetViews>
    <sheetView workbookViewId="0"/>
  </sheetViews>
  <sheetFormatPr defaultColWidth="10" defaultRowHeight="12"/>
  <cols>
    <col min="1" max="1" width="2.5703125" style="24" customWidth="1"/>
    <col min="2" max="2" width="7.140625" style="24" customWidth="1"/>
    <col min="3" max="3" width="23.5703125" style="24" customWidth="1"/>
    <col min="4" max="4" width="9.7109375" style="24" customWidth="1"/>
    <col min="5" max="5" width="9.7109375" style="24" hidden="1" customWidth="1"/>
    <col min="6" max="6" width="4.7109375" style="24" customWidth="1"/>
    <col min="7" max="8" width="14.42578125" style="24" customWidth="1"/>
    <col min="9" max="9" width="11.140625" style="24" customWidth="1"/>
    <col min="10" max="10" width="10.28515625" style="24" customWidth="1"/>
    <col min="11" max="11" width="13" style="24" customWidth="1"/>
    <col min="12" max="12" width="8.28515625" style="24" customWidth="1"/>
    <col min="13" max="257" width="10" style="24"/>
    <col min="258" max="258" width="2.5703125" style="24" customWidth="1"/>
    <col min="259" max="259" width="7.140625" style="24" customWidth="1"/>
    <col min="260" max="260" width="23.5703125" style="24" customWidth="1"/>
    <col min="261" max="261" width="9.7109375" style="24" customWidth="1"/>
    <col min="262" max="262" width="0" style="24" hidden="1" customWidth="1"/>
    <col min="263" max="263" width="4.7109375" style="24" customWidth="1"/>
    <col min="264" max="264" width="14.42578125" style="24" customWidth="1"/>
    <col min="265" max="265" width="11.140625" style="24" customWidth="1"/>
    <col min="266" max="266" width="10.28515625" style="24" customWidth="1"/>
    <col min="267" max="267" width="13" style="24" customWidth="1"/>
    <col min="268" max="268" width="8.28515625" style="24" customWidth="1"/>
    <col min="269" max="513" width="10" style="24"/>
    <col min="514" max="514" width="2.5703125" style="24" customWidth="1"/>
    <col min="515" max="515" width="7.140625" style="24" customWidth="1"/>
    <col min="516" max="516" width="23.5703125" style="24" customWidth="1"/>
    <col min="517" max="517" width="9.7109375" style="24" customWidth="1"/>
    <col min="518" max="518" width="0" style="24" hidden="1" customWidth="1"/>
    <col min="519" max="519" width="4.7109375" style="24" customWidth="1"/>
    <col min="520" max="520" width="14.42578125" style="24" customWidth="1"/>
    <col min="521" max="521" width="11.140625" style="24" customWidth="1"/>
    <col min="522" max="522" width="10.28515625" style="24" customWidth="1"/>
    <col min="523" max="523" width="13" style="24" customWidth="1"/>
    <col min="524" max="524" width="8.28515625" style="24" customWidth="1"/>
    <col min="525" max="769" width="10" style="24"/>
    <col min="770" max="770" width="2.5703125" style="24" customWidth="1"/>
    <col min="771" max="771" width="7.140625" style="24" customWidth="1"/>
    <col min="772" max="772" width="23.5703125" style="24" customWidth="1"/>
    <col min="773" max="773" width="9.7109375" style="24" customWidth="1"/>
    <col min="774" max="774" width="0" style="24" hidden="1" customWidth="1"/>
    <col min="775" max="775" width="4.7109375" style="24" customWidth="1"/>
    <col min="776" max="776" width="14.42578125" style="24" customWidth="1"/>
    <col min="777" max="777" width="11.140625" style="24" customWidth="1"/>
    <col min="778" max="778" width="10.28515625" style="24" customWidth="1"/>
    <col min="779" max="779" width="13" style="24" customWidth="1"/>
    <col min="780" max="780" width="8.28515625" style="24" customWidth="1"/>
    <col min="781" max="1025" width="10" style="24"/>
    <col min="1026" max="1026" width="2.5703125" style="24" customWidth="1"/>
    <col min="1027" max="1027" width="7.140625" style="24" customWidth="1"/>
    <col min="1028" max="1028" width="23.5703125" style="24" customWidth="1"/>
    <col min="1029" max="1029" width="9.7109375" style="24" customWidth="1"/>
    <col min="1030" max="1030" width="0" style="24" hidden="1" customWidth="1"/>
    <col min="1031" max="1031" width="4.7109375" style="24" customWidth="1"/>
    <col min="1032" max="1032" width="14.42578125" style="24" customWidth="1"/>
    <col min="1033" max="1033" width="11.140625" style="24" customWidth="1"/>
    <col min="1034" max="1034" width="10.28515625" style="24" customWidth="1"/>
    <col min="1035" max="1035" width="13" style="24" customWidth="1"/>
    <col min="1036" max="1036" width="8.28515625" style="24" customWidth="1"/>
    <col min="1037" max="1281" width="10" style="24"/>
    <col min="1282" max="1282" width="2.5703125" style="24" customWidth="1"/>
    <col min="1283" max="1283" width="7.140625" style="24" customWidth="1"/>
    <col min="1284" max="1284" width="23.5703125" style="24" customWidth="1"/>
    <col min="1285" max="1285" width="9.7109375" style="24" customWidth="1"/>
    <col min="1286" max="1286" width="0" style="24" hidden="1" customWidth="1"/>
    <col min="1287" max="1287" width="4.7109375" style="24" customWidth="1"/>
    <col min="1288" max="1288" width="14.42578125" style="24" customWidth="1"/>
    <col min="1289" max="1289" width="11.140625" style="24" customWidth="1"/>
    <col min="1290" max="1290" width="10.28515625" style="24" customWidth="1"/>
    <col min="1291" max="1291" width="13" style="24" customWidth="1"/>
    <col min="1292" max="1292" width="8.28515625" style="24" customWidth="1"/>
    <col min="1293" max="1537" width="10" style="24"/>
    <col min="1538" max="1538" width="2.5703125" style="24" customWidth="1"/>
    <col min="1539" max="1539" width="7.140625" style="24" customWidth="1"/>
    <col min="1540" max="1540" width="23.5703125" style="24" customWidth="1"/>
    <col min="1541" max="1541" width="9.7109375" style="24" customWidth="1"/>
    <col min="1542" max="1542" width="0" style="24" hidden="1" customWidth="1"/>
    <col min="1543" max="1543" width="4.7109375" style="24" customWidth="1"/>
    <col min="1544" max="1544" width="14.42578125" style="24" customWidth="1"/>
    <col min="1545" max="1545" width="11.140625" style="24" customWidth="1"/>
    <col min="1546" max="1546" width="10.28515625" style="24" customWidth="1"/>
    <col min="1547" max="1547" width="13" style="24" customWidth="1"/>
    <col min="1548" max="1548" width="8.28515625" style="24" customWidth="1"/>
    <col min="1549" max="1793" width="10" style="24"/>
    <col min="1794" max="1794" width="2.5703125" style="24" customWidth="1"/>
    <col min="1795" max="1795" width="7.140625" style="24" customWidth="1"/>
    <col min="1796" max="1796" width="23.5703125" style="24" customWidth="1"/>
    <col min="1797" max="1797" width="9.7109375" style="24" customWidth="1"/>
    <col min="1798" max="1798" width="0" style="24" hidden="1" customWidth="1"/>
    <col min="1799" max="1799" width="4.7109375" style="24" customWidth="1"/>
    <col min="1800" max="1800" width="14.42578125" style="24" customWidth="1"/>
    <col min="1801" max="1801" width="11.140625" style="24" customWidth="1"/>
    <col min="1802" max="1802" width="10.28515625" style="24" customWidth="1"/>
    <col min="1803" max="1803" width="13" style="24" customWidth="1"/>
    <col min="1804" max="1804" width="8.28515625" style="24" customWidth="1"/>
    <col min="1805" max="2049" width="10" style="24"/>
    <col min="2050" max="2050" width="2.5703125" style="24" customWidth="1"/>
    <col min="2051" max="2051" width="7.140625" style="24" customWidth="1"/>
    <col min="2052" max="2052" width="23.5703125" style="24" customWidth="1"/>
    <col min="2053" max="2053" width="9.7109375" style="24" customWidth="1"/>
    <col min="2054" max="2054" width="0" style="24" hidden="1" customWidth="1"/>
    <col min="2055" max="2055" width="4.7109375" style="24" customWidth="1"/>
    <col min="2056" max="2056" width="14.42578125" style="24" customWidth="1"/>
    <col min="2057" max="2057" width="11.140625" style="24" customWidth="1"/>
    <col min="2058" max="2058" width="10.28515625" style="24" customWidth="1"/>
    <col min="2059" max="2059" width="13" style="24" customWidth="1"/>
    <col min="2060" max="2060" width="8.28515625" style="24" customWidth="1"/>
    <col min="2061" max="2305" width="10" style="24"/>
    <col min="2306" max="2306" width="2.5703125" style="24" customWidth="1"/>
    <col min="2307" max="2307" width="7.140625" style="24" customWidth="1"/>
    <col min="2308" max="2308" width="23.5703125" style="24" customWidth="1"/>
    <col min="2309" max="2309" width="9.7109375" style="24" customWidth="1"/>
    <col min="2310" max="2310" width="0" style="24" hidden="1" customWidth="1"/>
    <col min="2311" max="2311" width="4.7109375" style="24" customWidth="1"/>
    <col min="2312" max="2312" width="14.42578125" style="24" customWidth="1"/>
    <col min="2313" max="2313" width="11.140625" style="24" customWidth="1"/>
    <col min="2314" max="2314" width="10.28515625" style="24" customWidth="1"/>
    <col min="2315" max="2315" width="13" style="24" customWidth="1"/>
    <col min="2316" max="2316" width="8.28515625" style="24" customWidth="1"/>
    <col min="2317" max="2561" width="10" style="24"/>
    <col min="2562" max="2562" width="2.5703125" style="24" customWidth="1"/>
    <col min="2563" max="2563" width="7.140625" style="24" customWidth="1"/>
    <col min="2564" max="2564" width="23.5703125" style="24" customWidth="1"/>
    <col min="2565" max="2565" width="9.7109375" style="24" customWidth="1"/>
    <col min="2566" max="2566" width="0" style="24" hidden="1" customWidth="1"/>
    <col min="2567" max="2567" width="4.7109375" style="24" customWidth="1"/>
    <col min="2568" max="2568" width="14.42578125" style="24" customWidth="1"/>
    <col min="2569" max="2569" width="11.140625" style="24" customWidth="1"/>
    <col min="2570" max="2570" width="10.28515625" style="24" customWidth="1"/>
    <col min="2571" max="2571" width="13" style="24" customWidth="1"/>
    <col min="2572" max="2572" width="8.28515625" style="24" customWidth="1"/>
    <col min="2573" max="2817" width="10" style="24"/>
    <col min="2818" max="2818" width="2.5703125" style="24" customWidth="1"/>
    <col min="2819" max="2819" width="7.140625" style="24" customWidth="1"/>
    <col min="2820" max="2820" width="23.5703125" style="24" customWidth="1"/>
    <col min="2821" max="2821" width="9.7109375" style="24" customWidth="1"/>
    <col min="2822" max="2822" width="0" style="24" hidden="1" customWidth="1"/>
    <col min="2823" max="2823" width="4.7109375" style="24" customWidth="1"/>
    <col min="2824" max="2824" width="14.42578125" style="24" customWidth="1"/>
    <col min="2825" max="2825" width="11.140625" style="24" customWidth="1"/>
    <col min="2826" max="2826" width="10.28515625" style="24" customWidth="1"/>
    <col min="2827" max="2827" width="13" style="24" customWidth="1"/>
    <col min="2828" max="2828" width="8.28515625" style="24" customWidth="1"/>
    <col min="2829" max="3073" width="10" style="24"/>
    <col min="3074" max="3074" width="2.5703125" style="24" customWidth="1"/>
    <col min="3075" max="3075" width="7.140625" style="24" customWidth="1"/>
    <col min="3076" max="3076" width="23.5703125" style="24" customWidth="1"/>
    <col min="3077" max="3077" width="9.7109375" style="24" customWidth="1"/>
    <col min="3078" max="3078" width="0" style="24" hidden="1" customWidth="1"/>
    <col min="3079" max="3079" width="4.7109375" style="24" customWidth="1"/>
    <col min="3080" max="3080" width="14.42578125" style="24" customWidth="1"/>
    <col min="3081" max="3081" width="11.140625" style="24" customWidth="1"/>
    <col min="3082" max="3082" width="10.28515625" style="24" customWidth="1"/>
    <col min="3083" max="3083" width="13" style="24" customWidth="1"/>
    <col min="3084" max="3084" width="8.28515625" style="24" customWidth="1"/>
    <col min="3085" max="3329" width="10" style="24"/>
    <col min="3330" max="3330" width="2.5703125" style="24" customWidth="1"/>
    <col min="3331" max="3331" width="7.140625" style="24" customWidth="1"/>
    <col min="3332" max="3332" width="23.5703125" style="24" customWidth="1"/>
    <col min="3333" max="3333" width="9.7109375" style="24" customWidth="1"/>
    <col min="3334" max="3334" width="0" style="24" hidden="1" customWidth="1"/>
    <col min="3335" max="3335" width="4.7109375" style="24" customWidth="1"/>
    <col min="3336" max="3336" width="14.42578125" style="24" customWidth="1"/>
    <col min="3337" max="3337" width="11.140625" style="24" customWidth="1"/>
    <col min="3338" max="3338" width="10.28515625" style="24" customWidth="1"/>
    <col min="3339" max="3339" width="13" style="24" customWidth="1"/>
    <col min="3340" max="3340" width="8.28515625" style="24" customWidth="1"/>
    <col min="3341" max="3585" width="10" style="24"/>
    <col min="3586" max="3586" width="2.5703125" style="24" customWidth="1"/>
    <col min="3587" max="3587" width="7.140625" style="24" customWidth="1"/>
    <col min="3588" max="3588" width="23.5703125" style="24" customWidth="1"/>
    <col min="3589" max="3589" width="9.7109375" style="24" customWidth="1"/>
    <col min="3590" max="3590" width="0" style="24" hidden="1" customWidth="1"/>
    <col min="3591" max="3591" width="4.7109375" style="24" customWidth="1"/>
    <col min="3592" max="3592" width="14.42578125" style="24" customWidth="1"/>
    <col min="3593" max="3593" width="11.140625" style="24" customWidth="1"/>
    <col min="3594" max="3594" width="10.28515625" style="24" customWidth="1"/>
    <col min="3595" max="3595" width="13" style="24" customWidth="1"/>
    <col min="3596" max="3596" width="8.28515625" style="24" customWidth="1"/>
    <col min="3597" max="3841" width="10" style="24"/>
    <col min="3842" max="3842" width="2.5703125" style="24" customWidth="1"/>
    <col min="3843" max="3843" width="7.140625" style="24" customWidth="1"/>
    <col min="3844" max="3844" width="23.5703125" style="24" customWidth="1"/>
    <col min="3845" max="3845" width="9.7109375" style="24" customWidth="1"/>
    <col min="3846" max="3846" width="0" style="24" hidden="1" customWidth="1"/>
    <col min="3847" max="3847" width="4.7109375" style="24" customWidth="1"/>
    <col min="3848" max="3848" width="14.42578125" style="24" customWidth="1"/>
    <col min="3849" max="3849" width="11.140625" style="24" customWidth="1"/>
    <col min="3850" max="3850" width="10.28515625" style="24" customWidth="1"/>
    <col min="3851" max="3851" width="13" style="24" customWidth="1"/>
    <col min="3852" max="3852" width="8.28515625" style="24" customWidth="1"/>
    <col min="3853" max="4097" width="10" style="24"/>
    <col min="4098" max="4098" width="2.5703125" style="24" customWidth="1"/>
    <col min="4099" max="4099" width="7.140625" style="24" customWidth="1"/>
    <col min="4100" max="4100" width="23.5703125" style="24" customWidth="1"/>
    <col min="4101" max="4101" width="9.7109375" style="24" customWidth="1"/>
    <col min="4102" max="4102" width="0" style="24" hidden="1" customWidth="1"/>
    <col min="4103" max="4103" width="4.7109375" style="24" customWidth="1"/>
    <col min="4104" max="4104" width="14.42578125" style="24" customWidth="1"/>
    <col min="4105" max="4105" width="11.140625" style="24" customWidth="1"/>
    <col min="4106" max="4106" width="10.28515625" style="24" customWidth="1"/>
    <col min="4107" max="4107" width="13" style="24" customWidth="1"/>
    <col min="4108" max="4108" width="8.28515625" style="24" customWidth="1"/>
    <col min="4109" max="4353" width="10" style="24"/>
    <col min="4354" max="4354" width="2.5703125" style="24" customWidth="1"/>
    <col min="4355" max="4355" width="7.140625" style="24" customWidth="1"/>
    <col min="4356" max="4356" width="23.5703125" style="24" customWidth="1"/>
    <col min="4357" max="4357" width="9.7109375" style="24" customWidth="1"/>
    <col min="4358" max="4358" width="0" style="24" hidden="1" customWidth="1"/>
    <col min="4359" max="4359" width="4.7109375" style="24" customWidth="1"/>
    <col min="4360" max="4360" width="14.42578125" style="24" customWidth="1"/>
    <col min="4361" max="4361" width="11.140625" style="24" customWidth="1"/>
    <col min="4362" max="4362" width="10.28515625" style="24" customWidth="1"/>
    <col min="4363" max="4363" width="13" style="24" customWidth="1"/>
    <col min="4364" max="4364" width="8.28515625" style="24" customWidth="1"/>
    <col min="4365" max="4609" width="10" style="24"/>
    <col min="4610" max="4610" width="2.5703125" style="24" customWidth="1"/>
    <col min="4611" max="4611" width="7.140625" style="24" customWidth="1"/>
    <col min="4612" max="4612" width="23.5703125" style="24" customWidth="1"/>
    <col min="4613" max="4613" width="9.7109375" style="24" customWidth="1"/>
    <col min="4614" max="4614" width="0" style="24" hidden="1" customWidth="1"/>
    <col min="4615" max="4615" width="4.7109375" style="24" customWidth="1"/>
    <col min="4616" max="4616" width="14.42578125" style="24" customWidth="1"/>
    <col min="4617" max="4617" width="11.140625" style="24" customWidth="1"/>
    <col min="4618" max="4618" width="10.28515625" style="24" customWidth="1"/>
    <col min="4619" max="4619" width="13" style="24" customWidth="1"/>
    <col min="4620" max="4620" width="8.28515625" style="24" customWidth="1"/>
    <col min="4621" max="4865" width="10" style="24"/>
    <col min="4866" max="4866" width="2.5703125" style="24" customWidth="1"/>
    <col min="4867" max="4867" width="7.140625" style="24" customWidth="1"/>
    <col min="4868" max="4868" width="23.5703125" style="24" customWidth="1"/>
    <col min="4869" max="4869" width="9.7109375" style="24" customWidth="1"/>
    <col min="4870" max="4870" width="0" style="24" hidden="1" customWidth="1"/>
    <col min="4871" max="4871" width="4.7109375" style="24" customWidth="1"/>
    <col min="4872" max="4872" width="14.42578125" style="24" customWidth="1"/>
    <col min="4873" max="4873" width="11.140625" style="24" customWidth="1"/>
    <col min="4874" max="4874" width="10.28515625" style="24" customWidth="1"/>
    <col min="4875" max="4875" width="13" style="24" customWidth="1"/>
    <col min="4876" max="4876" width="8.28515625" style="24" customWidth="1"/>
    <col min="4877" max="5121" width="10" style="24"/>
    <col min="5122" max="5122" width="2.5703125" style="24" customWidth="1"/>
    <col min="5123" max="5123" width="7.140625" style="24" customWidth="1"/>
    <col min="5124" max="5124" width="23.5703125" style="24" customWidth="1"/>
    <col min="5125" max="5125" width="9.7109375" style="24" customWidth="1"/>
    <col min="5126" max="5126" width="0" style="24" hidden="1" customWidth="1"/>
    <col min="5127" max="5127" width="4.7109375" style="24" customWidth="1"/>
    <col min="5128" max="5128" width="14.42578125" style="24" customWidth="1"/>
    <col min="5129" max="5129" width="11.140625" style="24" customWidth="1"/>
    <col min="5130" max="5130" width="10.28515625" style="24" customWidth="1"/>
    <col min="5131" max="5131" width="13" style="24" customWidth="1"/>
    <col min="5132" max="5132" width="8.28515625" style="24" customWidth="1"/>
    <col min="5133" max="5377" width="10" style="24"/>
    <col min="5378" max="5378" width="2.5703125" style="24" customWidth="1"/>
    <col min="5379" max="5379" width="7.140625" style="24" customWidth="1"/>
    <col min="5380" max="5380" width="23.5703125" style="24" customWidth="1"/>
    <col min="5381" max="5381" width="9.7109375" style="24" customWidth="1"/>
    <col min="5382" max="5382" width="0" style="24" hidden="1" customWidth="1"/>
    <col min="5383" max="5383" width="4.7109375" style="24" customWidth="1"/>
    <col min="5384" max="5384" width="14.42578125" style="24" customWidth="1"/>
    <col min="5385" max="5385" width="11.140625" style="24" customWidth="1"/>
    <col min="5386" max="5386" width="10.28515625" style="24" customWidth="1"/>
    <col min="5387" max="5387" width="13" style="24" customWidth="1"/>
    <col min="5388" max="5388" width="8.28515625" style="24" customWidth="1"/>
    <col min="5389" max="5633" width="10" style="24"/>
    <col min="5634" max="5634" width="2.5703125" style="24" customWidth="1"/>
    <col min="5635" max="5635" width="7.140625" style="24" customWidth="1"/>
    <col min="5636" max="5636" width="23.5703125" style="24" customWidth="1"/>
    <col min="5637" max="5637" width="9.7109375" style="24" customWidth="1"/>
    <col min="5638" max="5638" width="0" style="24" hidden="1" customWidth="1"/>
    <col min="5639" max="5639" width="4.7109375" style="24" customWidth="1"/>
    <col min="5640" max="5640" width="14.42578125" style="24" customWidth="1"/>
    <col min="5641" max="5641" width="11.140625" style="24" customWidth="1"/>
    <col min="5642" max="5642" width="10.28515625" style="24" customWidth="1"/>
    <col min="5643" max="5643" width="13" style="24" customWidth="1"/>
    <col min="5644" max="5644" width="8.28515625" style="24" customWidth="1"/>
    <col min="5645" max="5889" width="10" style="24"/>
    <col min="5890" max="5890" width="2.5703125" style="24" customWidth="1"/>
    <col min="5891" max="5891" width="7.140625" style="24" customWidth="1"/>
    <col min="5892" max="5892" width="23.5703125" style="24" customWidth="1"/>
    <col min="5893" max="5893" width="9.7109375" style="24" customWidth="1"/>
    <col min="5894" max="5894" width="0" style="24" hidden="1" customWidth="1"/>
    <col min="5895" max="5895" width="4.7109375" style="24" customWidth="1"/>
    <col min="5896" max="5896" width="14.42578125" style="24" customWidth="1"/>
    <col min="5897" max="5897" width="11.140625" style="24" customWidth="1"/>
    <col min="5898" max="5898" width="10.28515625" style="24" customWidth="1"/>
    <col min="5899" max="5899" width="13" style="24" customWidth="1"/>
    <col min="5900" max="5900" width="8.28515625" style="24" customWidth="1"/>
    <col min="5901" max="6145" width="10" style="24"/>
    <col min="6146" max="6146" width="2.5703125" style="24" customWidth="1"/>
    <col min="6147" max="6147" width="7.140625" style="24" customWidth="1"/>
    <col min="6148" max="6148" width="23.5703125" style="24" customWidth="1"/>
    <col min="6149" max="6149" width="9.7109375" style="24" customWidth="1"/>
    <col min="6150" max="6150" width="0" style="24" hidden="1" customWidth="1"/>
    <col min="6151" max="6151" width="4.7109375" style="24" customWidth="1"/>
    <col min="6152" max="6152" width="14.42578125" style="24" customWidth="1"/>
    <col min="6153" max="6153" width="11.140625" style="24" customWidth="1"/>
    <col min="6154" max="6154" width="10.28515625" style="24" customWidth="1"/>
    <col min="6155" max="6155" width="13" style="24" customWidth="1"/>
    <col min="6156" max="6156" width="8.28515625" style="24" customWidth="1"/>
    <col min="6157" max="6401" width="10" style="24"/>
    <col min="6402" max="6402" width="2.5703125" style="24" customWidth="1"/>
    <col min="6403" max="6403" width="7.140625" style="24" customWidth="1"/>
    <col min="6404" max="6404" width="23.5703125" style="24" customWidth="1"/>
    <col min="6405" max="6405" width="9.7109375" style="24" customWidth="1"/>
    <col min="6406" max="6406" width="0" style="24" hidden="1" customWidth="1"/>
    <col min="6407" max="6407" width="4.7109375" style="24" customWidth="1"/>
    <col min="6408" max="6408" width="14.42578125" style="24" customWidth="1"/>
    <col min="6409" max="6409" width="11.140625" style="24" customWidth="1"/>
    <col min="6410" max="6410" width="10.28515625" style="24" customWidth="1"/>
    <col min="6411" max="6411" width="13" style="24" customWidth="1"/>
    <col min="6412" max="6412" width="8.28515625" style="24" customWidth="1"/>
    <col min="6413" max="6657" width="10" style="24"/>
    <col min="6658" max="6658" width="2.5703125" style="24" customWidth="1"/>
    <col min="6659" max="6659" width="7.140625" style="24" customWidth="1"/>
    <col min="6660" max="6660" width="23.5703125" style="24" customWidth="1"/>
    <col min="6661" max="6661" width="9.7109375" style="24" customWidth="1"/>
    <col min="6662" max="6662" width="0" style="24" hidden="1" customWidth="1"/>
    <col min="6663" max="6663" width="4.7109375" style="24" customWidth="1"/>
    <col min="6664" max="6664" width="14.42578125" style="24" customWidth="1"/>
    <col min="6665" max="6665" width="11.140625" style="24" customWidth="1"/>
    <col min="6666" max="6666" width="10.28515625" style="24" customWidth="1"/>
    <col min="6667" max="6667" width="13" style="24" customWidth="1"/>
    <col min="6668" max="6668" width="8.28515625" style="24" customWidth="1"/>
    <col min="6669" max="6913" width="10" style="24"/>
    <col min="6914" max="6914" width="2.5703125" style="24" customWidth="1"/>
    <col min="6915" max="6915" width="7.140625" style="24" customWidth="1"/>
    <col min="6916" max="6916" width="23.5703125" style="24" customWidth="1"/>
    <col min="6917" max="6917" width="9.7109375" style="24" customWidth="1"/>
    <col min="6918" max="6918" width="0" style="24" hidden="1" customWidth="1"/>
    <col min="6919" max="6919" width="4.7109375" style="24" customWidth="1"/>
    <col min="6920" max="6920" width="14.42578125" style="24" customWidth="1"/>
    <col min="6921" max="6921" width="11.140625" style="24" customWidth="1"/>
    <col min="6922" max="6922" width="10.28515625" style="24" customWidth="1"/>
    <col min="6923" max="6923" width="13" style="24" customWidth="1"/>
    <col min="6924" max="6924" width="8.28515625" style="24" customWidth="1"/>
    <col min="6925" max="7169" width="10" style="24"/>
    <col min="7170" max="7170" width="2.5703125" style="24" customWidth="1"/>
    <col min="7171" max="7171" width="7.140625" style="24" customWidth="1"/>
    <col min="7172" max="7172" width="23.5703125" style="24" customWidth="1"/>
    <col min="7173" max="7173" width="9.7109375" style="24" customWidth="1"/>
    <col min="7174" max="7174" width="0" style="24" hidden="1" customWidth="1"/>
    <col min="7175" max="7175" width="4.7109375" style="24" customWidth="1"/>
    <col min="7176" max="7176" width="14.42578125" style="24" customWidth="1"/>
    <col min="7177" max="7177" width="11.140625" style="24" customWidth="1"/>
    <col min="7178" max="7178" width="10.28515625" style="24" customWidth="1"/>
    <col min="7179" max="7179" width="13" style="24" customWidth="1"/>
    <col min="7180" max="7180" width="8.28515625" style="24" customWidth="1"/>
    <col min="7181" max="7425" width="10" style="24"/>
    <col min="7426" max="7426" width="2.5703125" style="24" customWidth="1"/>
    <col min="7427" max="7427" width="7.140625" style="24" customWidth="1"/>
    <col min="7428" max="7428" width="23.5703125" style="24" customWidth="1"/>
    <col min="7429" max="7429" width="9.7109375" style="24" customWidth="1"/>
    <col min="7430" max="7430" width="0" style="24" hidden="1" customWidth="1"/>
    <col min="7431" max="7431" width="4.7109375" style="24" customWidth="1"/>
    <col min="7432" max="7432" width="14.42578125" style="24" customWidth="1"/>
    <col min="7433" max="7433" width="11.140625" style="24" customWidth="1"/>
    <col min="7434" max="7434" width="10.28515625" style="24" customWidth="1"/>
    <col min="7435" max="7435" width="13" style="24" customWidth="1"/>
    <col min="7436" max="7436" width="8.28515625" style="24" customWidth="1"/>
    <col min="7437" max="7681" width="10" style="24"/>
    <col min="7682" max="7682" width="2.5703125" style="24" customWidth="1"/>
    <col min="7683" max="7683" width="7.140625" style="24" customWidth="1"/>
    <col min="7684" max="7684" width="23.5703125" style="24" customWidth="1"/>
    <col min="7685" max="7685" width="9.7109375" style="24" customWidth="1"/>
    <col min="7686" max="7686" width="0" style="24" hidden="1" customWidth="1"/>
    <col min="7687" max="7687" width="4.7109375" style="24" customWidth="1"/>
    <col min="7688" max="7688" width="14.42578125" style="24" customWidth="1"/>
    <col min="7689" max="7689" width="11.140625" style="24" customWidth="1"/>
    <col min="7690" max="7690" width="10.28515625" style="24" customWidth="1"/>
    <col min="7691" max="7691" width="13" style="24" customWidth="1"/>
    <col min="7692" max="7692" width="8.28515625" style="24" customWidth="1"/>
    <col min="7693" max="7937" width="10" style="24"/>
    <col min="7938" max="7938" width="2.5703125" style="24" customWidth="1"/>
    <col min="7939" max="7939" width="7.140625" style="24" customWidth="1"/>
    <col min="7940" max="7940" width="23.5703125" style="24" customWidth="1"/>
    <col min="7941" max="7941" width="9.7109375" style="24" customWidth="1"/>
    <col min="7942" max="7942" width="0" style="24" hidden="1" customWidth="1"/>
    <col min="7943" max="7943" width="4.7109375" style="24" customWidth="1"/>
    <col min="7944" max="7944" width="14.42578125" style="24" customWidth="1"/>
    <col min="7945" max="7945" width="11.140625" style="24" customWidth="1"/>
    <col min="7946" max="7946" width="10.28515625" style="24" customWidth="1"/>
    <col min="7947" max="7947" width="13" style="24" customWidth="1"/>
    <col min="7948" max="7948" width="8.28515625" style="24" customWidth="1"/>
    <col min="7949" max="8193" width="10" style="24"/>
    <col min="8194" max="8194" width="2.5703125" style="24" customWidth="1"/>
    <col min="8195" max="8195" width="7.140625" style="24" customWidth="1"/>
    <col min="8196" max="8196" width="23.5703125" style="24" customWidth="1"/>
    <col min="8197" max="8197" width="9.7109375" style="24" customWidth="1"/>
    <col min="8198" max="8198" width="0" style="24" hidden="1" customWidth="1"/>
    <col min="8199" max="8199" width="4.7109375" style="24" customWidth="1"/>
    <col min="8200" max="8200" width="14.42578125" style="24" customWidth="1"/>
    <col min="8201" max="8201" width="11.140625" style="24" customWidth="1"/>
    <col min="8202" max="8202" width="10.28515625" style="24" customWidth="1"/>
    <col min="8203" max="8203" width="13" style="24" customWidth="1"/>
    <col min="8204" max="8204" width="8.28515625" style="24" customWidth="1"/>
    <col min="8205" max="8449" width="10" style="24"/>
    <col min="8450" max="8450" width="2.5703125" style="24" customWidth="1"/>
    <col min="8451" max="8451" width="7.140625" style="24" customWidth="1"/>
    <col min="8452" max="8452" width="23.5703125" style="24" customWidth="1"/>
    <col min="8453" max="8453" width="9.7109375" style="24" customWidth="1"/>
    <col min="8454" max="8454" width="0" style="24" hidden="1" customWidth="1"/>
    <col min="8455" max="8455" width="4.7109375" style="24" customWidth="1"/>
    <col min="8456" max="8456" width="14.42578125" style="24" customWidth="1"/>
    <col min="8457" max="8457" width="11.140625" style="24" customWidth="1"/>
    <col min="8458" max="8458" width="10.28515625" style="24" customWidth="1"/>
    <col min="8459" max="8459" width="13" style="24" customWidth="1"/>
    <col min="8460" max="8460" width="8.28515625" style="24" customWidth="1"/>
    <col min="8461" max="8705" width="10" style="24"/>
    <col min="8706" max="8706" width="2.5703125" style="24" customWidth="1"/>
    <col min="8707" max="8707" width="7.140625" style="24" customWidth="1"/>
    <col min="8708" max="8708" width="23.5703125" style="24" customWidth="1"/>
    <col min="8709" max="8709" width="9.7109375" style="24" customWidth="1"/>
    <col min="8710" max="8710" width="0" style="24" hidden="1" customWidth="1"/>
    <col min="8711" max="8711" width="4.7109375" style="24" customWidth="1"/>
    <col min="8712" max="8712" width="14.42578125" style="24" customWidth="1"/>
    <col min="8713" max="8713" width="11.140625" style="24" customWidth="1"/>
    <col min="8714" max="8714" width="10.28515625" style="24" customWidth="1"/>
    <col min="8715" max="8715" width="13" style="24" customWidth="1"/>
    <col min="8716" max="8716" width="8.28515625" style="24" customWidth="1"/>
    <col min="8717" max="8961" width="10" style="24"/>
    <col min="8962" max="8962" width="2.5703125" style="24" customWidth="1"/>
    <col min="8963" max="8963" width="7.140625" style="24" customWidth="1"/>
    <col min="8964" max="8964" width="23.5703125" style="24" customWidth="1"/>
    <col min="8965" max="8965" width="9.7109375" style="24" customWidth="1"/>
    <col min="8966" max="8966" width="0" style="24" hidden="1" customWidth="1"/>
    <col min="8967" max="8967" width="4.7109375" style="24" customWidth="1"/>
    <col min="8968" max="8968" width="14.42578125" style="24" customWidth="1"/>
    <col min="8969" max="8969" width="11.140625" style="24" customWidth="1"/>
    <col min="8970" max="8970" width="10.28515625" style="24" customWidth="1"/>
    <col min="8971" max="8971" width="13" style="24" customWidth="1"/>
    <col min="8972" max="8972" width="8.28515625" style="24" customWidth="1"/>
    <col min="8973" max="9217" width="10" style="24"/>
    <col min="9218" max="9218" width="2.5703125" style="24" customWidth="1"/>
    <col min="9219" max="9219" width="7.140625" style="24" customWidth="1"/>
    <col min="9220" max="9220" width="23.5703125" style="24" customWidth="1"/>
    <col min="9221" max="9221" width="9.7109375" style="24" customWidth="1"/>
    <col min="9222" max="9222" width="0" style="24" hidden="1" customWidth="1"/>
    <col min="9223" max="9223" width="4.7109375" style="24" customWidth="1"/>
    <col min="9224" max="9224" width="14.42578125" style="24" customWidth="1"/>
    <col min="9225" max="9225" width="11.140625" style="24" customWidth="1"/>
    <col min="9226" max="9226" width="10.28515625" style="24" customWidth="1"/>
    <col min="9227" max="9227" width="13" style="24" customWidth="1"/>
    <col min="9228" max="9228" width="8.28515625" style="24" customWidth="1"/>
    <col min="9229" max="9473" width="10" style="24"/>
    <col min="9474" max="9474" width="2.5703125" style="24" customWidth="1"/>
    <col min="9475" max="9475" width="7.140625" style="24" customWidth="1"/>
    <col min="9476" max="9476" width="23.5703125" style="24" customWidth="1"/>
    <col min="9477" max="9477" width="9.7109375" style="24" customWidth="1"/>
    <col min="9478" max="9478" width="0" style="24" hidden="1" customWidth="1"/>
    <col min="9479" max="9479" width="4.7109375" style="24" customWidth="1"/>
    <col min="9480" max="9480" width="14.42578125" style="24" customWidth="1"/>
    <col min="9481" max="9481" width="11.140625" style="24" customWidth="1"/>
    <col min="9482" max="9482" width="10.28515625" style="24" customWidth="1"/>
    <col min="9483" max="9483" width="13" style="24" customWidth="1"/>
    <col min="9484" max="9484" width="8.28515625" style="24" customWidth="1"/>
    <col min="9485" max="9729" width="10" style="24"/>
    <col min="9730" max="9730" width="2.5703125" style="24" customWidth="1"/>
    <col min="9731" max="9731" width="7.140625" style="24" customWidth="1"/>
    <col min="9732" max="9732" width="23.5703125" style="24" customWidth="1"/>
    <col min="9733" max="9733" width="9.7109375" style="24" customWidth="1"/>
    <col min="9734" max="9734" width="0" style="24" hidden="1" customWidth="1"/>
    <col min="9735" max="9735" width="4.7109375" style="24" customWidth="1"/>
    <col min="9736" max="9736" width="14.42578125" style="24" customWidth="1"/>
    <col min="9737" max="9737" width="11.140625" style="24" customWidth="1"/>
    <col min="9738" max="9738" width="10.28515625" style="24" customWidth="1"/>
    <col min="9739" max="9739" width="13" style="24" customWidth="1"/>
    <col min="9740" max="9740" width="8.28515625" style="24" customWidth="1"/>
    <col min="9741" max="9985" width="10" style="24"/>
    <col min="9986" max="9986" width="2.5703125" style="24" customWidth="1"/>
    <col min="9987" max="9987" width="7.140625" style="24" customWidth="1"/>
    <col min="9988" max="9988" width="23.5703125" style="24" customWidth="1"/>
    <col min="9989" max="9989" width="9.7109375" style="24" customWidth="1"/>
    <col min="9990" max="9990" width="0" style="24" hidden="1" customWidth="1"/>
    <col min="9991" max="9991" width="4.7109375" style="24" customWidth="1"/>
    <col min="9992" max="9992" width="14.42578125" style="24" customWidth="1"/>
    <col min="9993" max="9993" width="11.140625" style="24" customWidth="1"/>
    <col min="9994" max="9994" width="10.28515625" style="24" customWidth="1"/>
    <col min="9995" max="9995" width="13" style="24" customWidth="1"/>
    <col min="9996" max="9996" width="8.28515625" style="24" customWidth="1"/>
    <col min="9997" max="10241" width="10" style="24"/>
    <col min="10242" max="10242" width="2.5703125" style="24" customWidth="1"/>
    <col min="10243" max="10243" width="7.140625" style="24" customWidth="1"/>
    <col min="10244" max="10244" width="23.5703125" style="24" customWidth="1"/>
    <col min="10245" max="10245" width="9.7109375" style="24" customWidth="1"/>
    <col min="10246" max="10246" width="0" style="24" hidden="1" customWidth="1"/>
    <col min="10247" max="10247" width="4.7109375" style="24" customWidth="1"/>
    <col min="10248" max="10248" width="14.42578125" style="24" customWidth="1"/>
    <col min="10249" max="10249" width="11.140625" style="24" customWidth="1"/>
    <col min="10250" max="10250" width="10.28515625" style="24" customWidth="1"/>
    <col min="10251" max="10251" width="13" style="24" customWidth="1"/>
    <col min="10252" max="10252" width="8.28515625" style="24" customWidth="1"/>
    <col min="10253" max="10497" width="10" style="24"/>
    <col min="10498" max="10498" width="2.5703125" style="24" customWidth="1"/>
    <col min="10499" max="10499" width="7.140625" style="24" customWidth="1"/>
    <col min="10500" max="10500" width="23.5703125" style="24" customWidth="1"/>
    <col min="10501" max="10501" width="9.7109375" style="24" customWidth="1"/>
    <col min="10502" max="10502" width="0" style="24" hidden="1" customWidth="1"/>
    <col min="10503" max="10503" width="4.7109375" style="24" customWidth="1"/>
    <col min="10504" max="10504" width="14.42578125" style="24" customWidth="1"/>
    <col min="10505" max="10505" width="11.140625" style="24" customWidth="1"/>
    <col min="10506" max="10506" width="10.28515625" style="24" customWidth="1"/>
    <col min="10507" max="10507" width="13" style="24" customWidth="1"/>
    <col min="10508" max="10508" width="8.28515625" style="24" customWidth="1"/>
    <col min="10509" max="10753" width="10" style="24"/>
    <col min="10754" max="10754" width="2.5703125" style="24" customWidth="1"/>
    <col min="10755" max="10755" width="7.140625" style="24" customWidth="1"/>
    <col min="10756" max="10756" width="23.5703125" style="24" customWidth="1"/>
    <col min="10757" max="10757" width="9.7109375" style="24" customWidth="1"/>
    <col min="10758" max="10758" width="0" style="24" hidden="1" customWidth="1"/>
    <col min="10759" max="10759" width="4.7109375" style="24" customWidth="1"/>
    <col min="10760" max="10760" width="14.42578125" style="24" customWidth="1"/>
    <col min="10761" max="10761" width="11.140625" style="24" customWidth="1"/>
    <col min="10762" max="10762" width="10.28515625" style="24" customWidth="1"/>
    <col min="10763" max="10763" width="13" style="24" customWidth="1"/>
    <col min="10764" max="10764" width="8.28515625" style="24" customWidth="1"/>
    <col min="10765" max="11009" width="10" style="24"/>
    <col min="11010" max="11010" width="2.5703125" style="24" customWidth="1"/>
    <col min="11011" max="11011" width="7.140625" style="24" customWidth="1"/>
    <col min="11012" max="11012" width="23.5703125" style="24" customWidth="1"/>
    <col min="11013" max="11013" width="9.7109375" style="24" customWidth="1"/>
    <col min="11014" max="11014" width="0" style="24" hidden="1" customWidth="1"/>
    <col min="11015" max="11015" width="4.7109375" style="24" customWidth="1"/>
    <col min="11016" max="11016" width="14.42578125" style="24" customWidth="1"/>
    <col min="11017" max="11017" width="11.140625" style="24" customWidth="1"/>
    <col min="11018" max="11018" width="10.28515625" style="24" customWidth="1"/>
    <col min="11019" max="11019" width="13" style="24" customWidth="1"/>
    <col min="11020" max="11020" width="8.28515625" style="24" customWidth="1"/>
    <col min="11021" max="11265" width="10" style="24"/>
    <col min="11266" max="11266" width="2.5703125" style="24" customWidth="1"/>
    <col min="11267" max="11267" width="7.140625" style="24" customWidth="1"/>
    <col min="11268" max="11268" width="23.5703125" style="24" customWidth="1"/>
    <col min="11269" max="11269" width="9.7109375" style="24" customWidth="1"/>
    <col min="11270" max="11270" width="0" style="24" hidden="1" customWidth="1"/>
    <col min="11271" max="11271" width="4.7109375" style="24" customWidth="1"/>
    <col min="11272" max="11272" width="14.42578125" style="24" customWidth="1"/>
    <col min="11273" max="11273" width="11.140625" style="24" customWidth="1"/>
    <col min="11274" max="11274" width="10.28515625" style="24" customWidth="1"/>
    <col min="11275" max="11275" width="13" style="24" customWidth="1"/>
    <col min="11276" max="11276" width="8.28515625" style="24" customWidth="1"/>
    <col min="11277" max="11521" width="10" style="24"/>
    <col min="11522" max="11522" width="2.5703125" style="24" customWidth="1"/>
    <col min="11523" max="11523" width="7.140625" style="24" customWidth="1"/>
    <col min="11524" max="11524" width="23.5703125" style="24" customWidth="1"/>
    <col min="11525" max="11525" width="9.7109375" style="24" customWidth="1"/>
    <col min="11526" max="11526" width="0" style="24" hidden="1" customWidth="1"/>
    <col min="11527" max="11527" width="4.7109375" style="24" customWidth="1"/>
    <col min="11528" max="11528" width="14.42578125" style="24" customWidth="1"/>
    <col min="11529" max="11529" width="11.140625" style="24" customWidth="1"/>
    <col min="11530" max="11530" width="10.28515625" style="24" customWidth="1"/>
    <col min="11531" max="11531" width="13" style="24" customWidth="1"/>
    <col min="11532" max="11532" width="8.28515625" style="24" customWidth="1"/>
    <col min="11533" max="11777" width="10" style="24"/>
    <col min="11778" max="11778" width="2.5703125" style="24" customWidth="1"/>
    <col min="11779" max="11779" width="7.140625" style="24" customWidth="1"/>
    <col min="11780" max="11780" width="23.5703125" style="24" customWidth="1"/>
    <col min="11781" max="11781" width="9.7109375" style="24" customWidth="1"/>
    <col min="11782" max="11782" width="0" style="24" hidden="1" customWidth="1"/>
    <col min="11783" max="11783" width="4.7109375" style="24" customWidth="1"/>
    <col min="11784" max="11784" width="14.42578125" style="24" customWidth="1"/>
    <col min="11785" max="11785" width="11.140625" style="24" customWidth="1"/>
    <col min="11786" max="11786" width="10.28515625" style="24" customWidth="1"/>
    <col min="11787" max="11787" width="13" style="24" customWidth="1"/>
    <col min="11788" max="11788" width="8.28515625" style="24" customWidth="1"/>
    <col min="11789" max="12033" width="10" style="24"/>
    <col min="12034" max="12034" width="2.5703125" style="24" customWidth="1"/>
    <col min="12035" max="12035" width="7.140625" style="24" customWidth="1"/>
    <col min="12036" max="12036" width="23.5703125" style="24" customWidth="1"/>
    <col min="12037" max="12037" width="9.7109375" style="24" customWidth="1"/>
    <col min="12038" max="12038" width="0" style="24" hidden="1" customWidth="1"/>
    <col min="12039" max="12039" width="4.7109375" style="24" customWidth="1"/>
    <col min="12040" max="12040" width="14.42578125" style="24" customWidth="1"/>
    <col min="12041" max="12041" width="11.140625" style="24" customWidth="1"/>
    <col min="12042" max="12042" width="10.28515625" style="24" customWidth="1"/>
    <col min="12043" max="12043" width="13" style="24" customWidth="1"/>
    <col min="12044" max="12044" width="8.28515625" style="24" customWidth="1"/>
    <col min="12045" max="12289" width="10" style="24"/>
    <col min="12290" max="12290" width="2.5703125" style="24" customWidth="1"/>
    <col min="12291" max="12291" width="7.140625" style="24" customWidth="1"/>
    <col min="12292" max="12292" width="23.5703125" style="24" customWidth="1"/>
    <col min="12293" max="12293" width="9.7109375" style="24" customWidth="1"/>
    <col min="12294" max="12294" width="0" style="24" hidden="1" customWidth="1"/>
    <col min="12295" max="12295" width="4.7109375" style="24" customWidth="1"/>
    <col min="12296" max="12296" width="14.42578125" style="24" customWidth="1"/>
    <col min="12297" max="12297" width="11.140625" style="24" customWidth="1"/>
    <col min="12298" max="12298" width="10.28515625" style="24" customWidth="1"/>
    <col min="12299" max="12299" width="13" style="24" customWidth="1"/>
    <col min="12300" max="12300" width="8.28515625" style="24" customWidth="1"/>
    <col min="12301" max="12545" width="10" style="24"/>
    <col min="12546" max="12546" width="2.5703125" style="24" customWidth="1"/>
    <col min="12547" max="12547" width="7.140625" style="24" customWidth="1"/>
    <col min="12548" max="12548" width="23.5703125" style="24" customWidth="1"/>
    <col min="12549" max="12549" width="9.7109375" style="24" customWidth="1"/>
    <col min="12550" max="12550" width="0" style="24" hidden="1" customWidth="1"/>
    <col min="12551" max="12551" width="4.7109375" style="24" customWidth="1"/>
    <col min="12552" max="12552" width="14.42578125" style="24" customWidth="1"/>
    <col min="12553" max="12553" width="11.140625" style="24" customWidth="1"/>
    <col min="12554" max="12554" width="10.28515625" style="24" customWidth="1"/>
    <col min="12555" max="12555" width="13" style="24" customWidth="1"/>
    <col min="12556" max="12556" width="8.28515625" style="24" customWidth="1"/>
    <col min="12557" max="12801" width="10" style="24"/>
    <col min="12802" max="12802" width="2.5703125" style="24" customWidth="1"/>
    <col min="12803" max="12803" width="7.140625" style="24" customWidth="1"/>
    <col min="12804" max="12804" width="23.5703125" style="24" customWidth="1"/>
    <col min="12805" max="12805" width="9.7109375" style="24" customWidth="1"/>
    <col min="12806" max="12806" width="0" style="24" hidden="1" customWidth="1"/>
    <col min="12807" max="12807" width="4.7109375" style="24" customWidth="1"/>
    <col min="12808" max="12808" width="14.42578125" style="24" customWidth="1"/>
    <col min="12809" max="12809" width="11.140625" style="24" customWidth="1"/>
    <col min="12810" max="12810" width="10.28515625" style="24" customWidth="1"/>
    <col min="12811" max="12811" width="13" style="24" customWidth="1"/>
    <col min="12812" max="12812" width="8.28515625" style="24" customWidth="1"/>
    <col min="12813" max="13057" width="10" style="24"/>
    <col min="13058" max="13058" width="2.5703125" style="24" customWidth="1"/>
    <col min="13059" max="13059" width="7.140625" style="24" customWidth="1"/>
    <col min="13060" max="13060" width="23.5703125" style="24" customWidth="1"/>
    <col min="13061" max="13061" width="9.7109375" style="24" customWidth="1"/>
    <col min="13062" max="13062" width="0" style="24" hidden="1" customWidth="1"/>
    <col min="13063" max="13063" width="4.7109375" style="24" customWidth="1"/>
    <col min="13064" max="13064" width="14.42578125" style="24" customWidth="1"/>
    <col min="13065" max="13065" width="11.140625" style="24" customWidth="1"/>
    <col min="13066" max="13066" width="10.28515625" style="24" customWidth="1"/>
    <col min="13067" max="13067" width="13" style="24" customWidth="1"/>
    <col min="13068" max="13068" width="8.28515625" style="24" customWidth="1"/>
    <col min="13069" max="13313" width="10" style="24"/>
    <col min="13314" max="13314" width="2.5703125" style="24" customWidth="1"/>
    <col min="13315" max="13315" width="7.140625" style="24" customWidth="1"/>
    <col min="13316" max="13316" width="23.5703125" style="24" customWidth="1"/>
    <col min="13317" max="13317" width="9.7109375" style="24" customWidth="1"/>
    <col min="13318" max="13318" width="0" style="24" hidden="1" customWidth="1"/>
    <col min="13319" max="13319" width="4.7109375" style="24" customWidth="1"/>
    <col min="13320" max="13320" width="14.42578125" style="24" customWidth="1"/>
    <col min="13321" max="13321" width="11.140625" style="24" customWidth="1"/>
    <col min="13322" max="13322" width="10.28515625" style="24" customWidth="1"/>
    <col min="13323" max="13323" width="13" style="24" customWidth="1"/>
    <col min="13324" max="13324" width="8.28515625" style="24" customWidth="1"/>
    <col min="13325" max="13569" width="10" style="24"/>
    <col min="13570" max="13570" width="2.5703125" style="24" customWidth="1"/>
    <col min="13571" max="13571" width="7.140625" style="24" customWidth="1"/>
    <col min="13572" max="13572" width="23.5703125" style="24" customWidth="1"/>
    <col min="13573" max="13573" width="9.7109375" style="24" customWidth="1"/>
    <col min="13574" max="13574" width="0" style="24" hidden="1" customWidth="1"/>
    <col min="13575" max="13575" width="4.7109375" style="24" customWidth="1"/>
    <col min="13576" max="13576" width="14.42578125" style="24" customWidth="1"/>
    <col min="13577" max="13577" width="11.140625" style="24" customWidth="1"/>
    <col min="13578" max="13578" width="10.28515625" style="24" customWidth="1"/>
    <col min="13579" max="13579" width="13" style="24" customWidth="1"/>
    <col min="13580" max="13580" width="8.28515625" style="24" customWidth="1"/>
    <col min="13581" max="13825" width="10" style="24"/>
    <col min="13826" max="13826" width="2.5703125" style="24" customWidth="1"/>
    <col min="13827" max="13827" width="7.140625" style="24" customWidth="1"/>
    <col min="13828" max="13828" width="23.5703125" style="24" customWidth="1"/>
    <col min="13829" max="13829" width="9.7109375" style="24" customWidth="1"/>
    <col min="13830" max="13830" width="0" style="24" hidden="1" customWidth="1"/>
    <col min="13831" max="13831" width="4.7109375" style="24" customWidth="1"/>
    <col min="13832" max="13832" width="14.42578125" style="24" customWidth="1"/>
    <col min="13833" max="13833" width="11.140625" style="24" customWidth="1"/>
    <col min="13834" max="13834" width="10.28515625" style="24" customWidth="1"/>
    <col min="13835" max="13835" width="13" style="24" customWidth="1"/>
    <col min="13836" max="13836" width="8.28515625" style="24" customWidth="1"/>
    <col min="13837" max="14081" width="10" style="24"/>
    <col min="14082" max="14082" width="2.5703125" style="24" customWidth="1"/>
    <col min="14083" max="14083" width="7.140625" style="24" customWidth="1"/>
    <col min="14084" max="14084" width="23.5703125" style="24" customWidth="1"/>
    <col min="14085" max="14085" width="9.7109375" style="24" customWidth="1"/>
    <col min="14086" max="14086" width="0" style="24" hidden="1" customWidth="1"/>
    <col min="14087" max="14087" width="4.7109375" style="24" customWidth="1"/>
    <col min="14088" max="14088" width="14.42578125" style="24" customWidth="1"/>
    <col min="14089" max="14089" width="11.140625" style="24" customWidth="1"/>
    <col min="14090" max="14090" width="10.28515625" style="24" customWidth="1"/>
    <col min="14091" max="14091" width="13" style="24" customWidth="1"/>
    <col min="14092" max="14092" width="8.28515625" style="24" customWidth="1"/>
    <col min="14093" max="14337" width="10" style="24"/>
    <col min="14338" max="14338" width="2.5703125" style="24" customWidth="1"/>
    <col min="14339" max="14339" width="7.140625" style="24" customWidth="1"/>
    <col min="14340" max="14340" width="23.5703125" style="24" customWidth="1"/>
    <col min="14341" max="14341" width="9.7109375" style="24" customWidth="1"/>
    <col min="14342" max="14342" width="0" style="24" hidden="1" customWidth="1"/>
    <col min="14343" max="14343" width="4.7109375" style="24" customWidth="1"/>
    <col min="14344" max="14344" width="14.42578125" style="24" customWidth="1"/>
    <col min="14345" max="14345" width="11.140625" style="24" customWidth="1"/>
    <col min="14346" max="14346" width="10.28515625" style="24" customWidth="1"/>
    <col min="14347" max="14347" width="13" style="24" customWidth="1"/>
    <col min="14348" max="14348" width="8.28515625" style="24" customWidth="1"/>
    <col min="14349" max="14593" width="10" style="24"/>
    <col min="14594" max="14594" width="2.5703125" style="24" customWidth="1"/>
    <col min="14595" max="14595" width="7.140625" style="24" customWidth="1"/>
    <col min="14596" max="14596" width="23.5703125" style="24" customWidth="1"/>
    <col min="14597" max="14597" width="9.7109375" style="24" customWidth="1"/>
    <col min="14598" max="14598" width="0" style="24" hidden="1" customWidth="1"/>
    <col min="14599" max="14599" width="4.7109375" style="24" customWidth="1"/>
    <col min="14600" max="14600" width="14.42578125" style="24" customWidth="1"/>
    <col min="14601" max="14601" width="11.140625" style="24" customWidth="1"/>
    <col min="14602" max="14602" width="10.28515625" style="24" customWidth="1"/>
    <col min="14603" max="14603" width="13" style="24" customWidth="1"/>
    <col min="14604" max="14604" width="8.28515625" style="24" customWidth="1"/>
    <col min="14605" max="14849" width="10" style="24"/>
    <col min="14850" max="14850" width="2.5703125" style="24" customWidth="1"/>
    <col min="14851" max="14851" width="7.140625" style="24" customWidth="1"/>
    <col min="14852" max="14852" width="23.5703125" style="24" customWidth="1"/>
    <col min="14853" max="14853" width="9.7109375" style="24" customWidth="1"/>
    <col min="14854" max="14854" width="0" style="24" hidden="1" customWidth="1"/>
    <col min="14855" max="14855" width="4.7109375" style="24" customWidth="1"/>
    <col min="14856" max="14856" width="14.42578125" style="24" customWidth="1"/>
    <col min="14857" max="14857" width="11.140625" style="24" customWidth="1"/>
    <col min="14858" max="14858" width="10.28515625" style="24" customWidth="1"/>
    <col min="14859" max="14859" width="13" style="24" customWidth="1"/>
    <col min="14860" max="14860" width="8.28515625" style="24" customWidth="1"/>
    <col min="14861" max="15105" width="10" style="24"/>
    <col min="15106" max="15106" width="2.5703125" style="24" customWidth="1"/>
    <col min="15107" max="15107" width="7.140625" style="24" customWidth="1"/>
    <col min="15108" max="15108" width="23.5703125" style="24" customWidth="1"/>
    <col min="15109" max="15109" width="9.7109375" style="24" customWidth="1"/>
    <col min="15110" max="15110" width="0" style="24" hidden="1" customWidth="1"/>
    <col min="15111" max="15111" width="4.7109375" style="24" customWidth="1"/>
    <col min="15112" max="15112" width="14.42578125" style="24" customWidth="1"/>
    <col min="15113" max="15113" width="11.140625" style="24" customWidth="1"/>
    <col min="15114" max="15114" width="10.28515625" style="24" customWidth="1"/>
    <col min="15115" max="15115" width="13" style="24" customWidth="1"/>
    <col min="15116" max="15116" width="8.28515625" style="24" customWidth="1"/>
    <col min="15117" max="15361" width="10" style="24"/>
    <col min="15362" max="15362" width="2.5703125" style="24" customWidth="1"/>
    <col min="15363" max="15363" width="7.140625" style="24" customWidth="1"/>
    <col min="15364" max="15364" width="23.5703125" style="24" customWidth="1"/>
    <col min="15365" max="15365" width="9.7109375" style="24" customWidth="1"/>
    <col min="15366" max="15366" width="0" style="24" hidden="1" customWidth="1"/>
    <col min="15367" max="15367" width="4.7109375" style="24" customWidth="1"/>
    <col min="15368" max="15368" width="14.42578125" style="24" customWidth="1"/>
    <col min="15369" max="15369" width="11.140625" style="24" customWidth="1"/>
    <col min="15370" max="15370" width="10.28515625" style="24" customWidth="1"/>
    <col min="15371" max="15371" width="13" style="24" customWidth="1"/>
    <col min="15372" max="15372" width="8.28515625" style="24" customWidth="1"/>
    <col min="15373" max="15617" width="10" style="24"/>
    <col min="15618" max="15618" width="2.5703125" style="24" customWidth="1"/>
    <col min="15619" max="15619" width="7.140625" style="24" customWidth="1"/>
    <col min="15620" max="15620" width="23.5703125" style="24" customWidth="1"/>
    <col min="15621" max="15621" width="9.7109375" style="24" customWidth="1"/>
    <col min="15622" max="15622" width="0" style="24" hidden="1" customWidth="1"/>
    <col min="15623" max="15623" width="4.7109375" style="24" customWidth="1"/>
    <col min="15624" max="15624" width="14.42578125" style="24" customWidth="1"/>
    <col min="15625" max="15625" width="11.140625" style="24" customWidth="1"/>
    <col min="15626" max="15626" width="10.28515625" style="24" customWidth="1"/>
    <col min="15627" max="15627" width="13" style="24" customWidth="1"/>
    <col min="15628" max="15628" width="8.28515625" style="24" customWidth="1"/>
    <col min="15629" max="15873" width="10" style="24"/>
    <col min="15874" max="15874" width="2.5703125" style="24" customWidth="1"/>
    <col min="15875" max="15875" width="7.140625" style="24" customWidth="1"/>
    <col min="15876" max="15876" width="23.5703125" style="24" customWidth="1"/>
    <col min="15877" max="15877" width="9.7109375" style="24" customWidth="1"/>
    <col min="15878" max="15878" width="0" style="24" hidden="1" customWidth="1"/>
    <col min="15879" max="15879" width="4.7109375" style="24" customWidth="1"/>
    <col min="15880" max="15880" width="14.42578125" style="24" customWidth="1"/>
    <col min="15881" max="15881" width="11.140625" style="24" customWidth="1"/>
    <col min="15882" max="15882" width="10.28515625" style="24" customWidth="1"/>
    <col min="15883" max="15883" width="13" style="24" customWidth="1"/>
    <col min="15884" max="15884" width="8.28515625" style="24" customWidth="1"/>
    <col min="15885" max="16129" width="10" style="24"/>
    <col min="16130" max="16130" width="2.5703125" style="24" customWidth="1"/>
    <col min="16131" max="16131" width="7.140625" style="24" customWidth="1"/>
    <col min="16132" max="16132" width="23.5703125" style="24" customWidth="1"/>
    <col min="16133" max="16133" width="9.7109375" style="24" customWidth="1"/>
    <col min="16134" max="16134" width="0" style="24" hidden="1" customWidth="1"/>
    <col min="16135" max="16135" width="4.7109375" style="24" customWidth="1"/>
    <col min="16136" max="16136" width="14.42578125" style="24" customWidth="1"/>
    <col min="16137" max="16137" width="11.140625" style="24" customWidth="1"/>
    <col min="16138" max="16138" width="10.28515625" style="24" customWidth="1"/>
    <col min="16139" max="16139" width="13" style="24" customWidth="1"/>
    <col min="16140" max="16140" width="8.28515625" style="24" customWidth="1"/>
    <col min="16141" max="16384" width="10" style="24"/>
  </cols>
  <sheetData>
    <row r="1" spans="1:14" ht="12" customHeight="1">
      <c r="B1" s="25" t="s">
        <v>577</v>
      </c>
      <c r="D1" s="26"/>
      <c r="E1" s="26"/>
      <c r="F1" s="26"/>
      <c r="G1" s="26"/>
      <c r="H1" s="26"/>
      <c r="I1" s="26"/>
      <c r="J1" s="26"/>
      <c r="K1" s="26"/>
      <c r="L1" s="27"/>
    </row>
    <row r="2" spans="1:14" ht="12" customHeight="1">
      <c r="B2" s="25" t="s">
        <v>574</v>
      </c>
      <c r="D2" s="26"/>
      <c r="E2" s="26"/>
      <c r="F2" s="26"/>
      <c r="G2" s="26"/>
      <c r="H2" s="26"/>
      <c r="I2" s="26"/>
      <c r="J2" s="26"/>
      <c r="K2" s="26"/>
      <c r="L2" s="27"/>
    </row>
    <row r="3" spans="1:14" ht="12" customHeight="1">
      <c r="B3" s="25" t="s">
        <v>279</v>
      </c>
      <c r="D3" s="26"/>
      <c r="E3" s="26"/>
      <c r="F3" s="26"/>
      <c r="G3" s="26"/>
      <c r="H3" s="26"/>
      <c r="I3" s="26"/>
      <c r="J3" s="26"/>
      <c r="K3" s="26"/>
      <c r="L3" s="27"/>
    </row>
    <row r="4" spans="1:14" ht="12" customHeight="1">
      <c r="D4" s="26"/>
      <c r="E4" s="26"/>
      <c r="F4" s="26"/>
      <c r="G4" s="26"/>
      <c r="H4" s="26"/>
      <c r="I4" s="26"/>
      <c r="J4" s="26"/>
      <c r="K4" s="26"/>
      <c r="L4" s="27"/>
    </row>
    <row r="5" spans="1:14" ht="12" customHeight="1">
      <c r="D5" s="26"/>
      <c r="E5" s="26"/>
      <c r="F5" s="26"/>
      <c r="G5" s="26"/>
      <c r="H5" s="26"/>
      <c r="I5" s="26"/>
      <c r="J5" s="26"/>
      <c r="K5" s="26"/>
      <c r="L5" s="27"/>
    </row>
    <row r="6" spans="1:14" ht="12" customHeight="1">
      <c r="D6" s="26"/>
      <c r="E6" s="26"/>
      <c r="F6" s="26"/>
      <c r="G6" s="26" t="s">
        <v>128</v>
      </c>
      <c r="H6" s="26" t="s">
        <v>566</v>
      </c>
      <c r="I6" s="26" t="s">
        <v>567</v>
      </c>
      <c r="J6" s="26"/>
      <c r="K6" s="26" t="s">
        <v>129</v>
      </c>
      <c r="L6" s="27"/>
    </row>
    <row r="7" spans="1:14" ht="12" customHeight="1">
      <c r="D7" s="28" t="s">
        <v>130</v>
      </c>
      <c r="E7" s="28"/>
      <c r="F7" s="28" t="s">
        <v>70</v>
      </c>
      <c r="G7" s="28" t="s">
        <v>131</v>
      </c>
      <c r="H7" s="28" t="s">
        <v>132</v>
      </c>
      <c r="I7" s="28" t="s">
        <v>132</v>
      </c>
      <c r="J7" s="28" t="s">
        <v>133</v>
      </c>
      <c r="K7" s="28" t="s">
        <v>134</v>
      </c>
      <c r="L7" s="29" t="s">
        <v>135</v>
      </c>
    </row>
    <row r="8" spans="1:14" ht="12" customHeight="1">
      <c r="A8" s="30"/>
      <c r="B8" s="31" t="s">
        <v>136</v>
      </c>
      <c r="C8" s="30"/>
      <c r="D8" s="32"/>
      <c r="E8" s="32"/>
      <c r="F8" s="32"/>
      <c r="G8" s="32"/>
      <c r="H8" s="32"/>
      <c r="I8" s="32"/>
      <c r="J8" s="32"/>
      <c r="K8" s="33"/>
      <c r="L8" s="34"/>
    </row>
    <row r="9" spans="1:14" ht="12" customHeight="1">
      <c r="A9" s="30"/>
      <c r="B9" s="35" t="s">
        <v>280</v>
      </c>
      <c r="C9" s="30"/>
      <c r="D9" s="32" t="s">
        <v>66</v>
      </c>
      <c r="E9" s="32" t="str">
        <f t="shared" ref="E9:E37" si="0">D9&amp;I9</f>
        <v>404IPCA</v>
      </c>
      <c r="F9" s="32">
        <v>3</v>
      </c>
      <c r="G9" s="33">
        <f>'Expense Summary'!K73</f>
        <v>0</v>
      </c>
      <c r="H9" s="33" t="str">
        <f>I9</f>
        <v>CA</v>
      </c>
      <c r="I9" s="36" t="s">
        <v>45</v>
      </c>
      <c r="J9" s="37">
        <v>0</v>
      </c>
      <c r="K9" s="38">
        <f>J9*G9</f>
        <v>0</v>
      </c>
      <c r="L9" s="34"/>
      <c r="M9" s="39"/>
      <c r="N9" s="40"/>
    </row>
    <row r="10" spans="1:14" ht="12" customHeight="1">
      <c r="A10" s="30"/>
      <c r="B10" s="35" t="s">
        <v>280</v>
      </c>
      <c r="C10" s="30"/>
      <c r="D10" s="32" t="s">
        <v>66</v>
      </c>
      <c r="E10" s="32" t="str">
        <f t="shared" si="0"/>
        <v>404IPCN</v>
      </c>
      <c r="F10" s="32">
        <v>3</v>
      </c>
      <c r="G10" s="33">
        <f>'Expense Summary'!K74</f>
        <v>-2320107.5993506131</v>
      </c>
      <c r="H10" s="33" t="str">
        <f t="shared" ref="H10:H37" si="1">I10</f>
        <v>CN</v>
      </c>
      <c r="I10" s="72" t="s">
        <v>54</v>
      </c>
      <c r="J10" s="37">
        <v>0.461289372337361</v>
      </c>
      <c r="K10" s="38">
        <f t="shared" ref="K10:K37" si="2">J10*G10</f>
        <v>-1070240.9782595858</v>
      </c>
      <c r="L10" s="34"/>
      <c r="M10" s="41"/>
      <c r="N10" s="40"/>
    </row>
    <row r="11" spans="1:14" ht="12" customHeight="1">
      <c r="A11" s="30"/>
      <c r="B11" s="35" t="s">
        <v>280</v>
      </c>
      <c r="C11" s="30"/>
      <c r="D11" s="32" t="s">
        <v>66</v>
      </c>
      <c r="E11" s="32" t="str">
        <f t="shared" si="0"/>
        <v>404IPDGU</v>
      </c>
      <c r="F11" s="32">
        <v>3</v>
      </c>
      <c r="G11" s="33">
        <f>'Expense Summary'!K75</f>
        <v>119.2400000000016</v>
      </c>
      <c r="H11" s="33" t="s">
        <v>37</v>
      </c>
      <c r="I11" s="72" t="s">
        <v>36</v>
      </c>
      <c r="J11" s="37">
        <v>0.4262831716003761</v>
      </c>
      <c r="K11" s="38">
        <f t="shared" si="2"/>
        <v>50.830005381629526</v>
      </c>
      <c r="L11" s="34"/>
      <c r="M11" s="41"/>
      <c r="N11" s="42"/>
    </row>
    <row r="12" spans="1:14" ht="12" customHeight="1">
      <c r="A12" s="30"/>
      <c r="B12" s="35" t="s">
        <v>280</v>
      </c>
      <c r="C12" s="30"/>
      <c r="D12" s="32" t="s">
        <v>66</v>
      </c>
      <c r="E12" s="32" t="str">
        <f t="shared" si="0"/>
        <v>404IPDGP</v>
      </c>
      <c r="F12" s="32">
        <v>3</v>
      </c>
      <c r="G12" s="33">
        <f>'Expense Summary'!K76</f>
        <v>-32650.63</v>
      </c>
      <c r="H12" s="33" t="s">
        <v>37</v>
      </c>
      <c r="I12" s="72" t="s">
        <v>35</v>
      </c>
      <c r="J12" s="37">
        <v>0.4262831716003761</v>
      </c>
      <c r="K12" s="38">
        <f t="shared" si="2"/>
        <v>-13918.414111150389</v>
      </c>
      <c r="L12" s="34"/>
      <c r="M12" s="41"/>
      <c r="N12" s="42"/>
    </row>
    <row r="13" spans="1:14" ht="12" customHeight="1">
      <c r="A13" s="30"/>
      <c r="B13" s="35" t="s">
        <v>280</v>
      </c>
      <c r="C13" s="30"/>
      <c r="D13" s="32" t="s">
        <v>66</v>
      </c>
      <c r="E13" s="32" t="str">
        <f t="shared" si="0"/>
        <v>404IPID</v>
      </c>
      <c r="F13" s="32">
        <v>3</v>
      </c>
      <c r="G13" s="33">
        <f>'Expense Summary'!K77</f>
        <v>-3.1011348303509294</v>
      </c>
      <c r="H13" s="33" t="str">
        <f t="shared" si="1"/>
        <v>ID</v>
      </c>
      <c r="I13" s="72" t="s">
        <v>50</v>
      </c>
      <c r="J13" s="37">
        <v>0</v>
      </c>
      <c r="K13" s="38">
        <f t="shared" si="2"/>
        <v>0</v>
      </c>
      <c r="L13" s="34"/>
      <c r="M13" s="41"/>
      <c r="N13" s="42"/>
    </row>
    <row r="14" spans="1:14" ht="12" customHeight="1">
      <c r="A14" s="30"/>
      <c r="B14" s="35" t="s">
        <v>280</v>
      </c>
      <c r="C14" s="30"/>
      <c r="D14" s="32" t="s">
        <v>66</v>
      </c>
      <c r="E14" s="32" t="str">
        <f t="shared" si="0"/>
        <v>404IPOR</v>
      </c>
      <c r="F14" s="32">
        <v>3</v>
      </c>
      <c r="G14" s="33">
        <f>'Expense Summary'!K78</f>
        <v>591.13401089727631</v>
      </c>
      <c r="H14" s="33" t="str">
        <f t="shared" si="1"/>
        <v>OR</v>
      </c>
      <c r="I14" s="72" t="s">
        <v>46</v>
      </c>
      <c r="J14" s="37">
        <v>0</v>
      </c>
      <c r="K14" s="38">
        <f t="shared" si="2"/>
        <v>0</v>
      </c>
      <c r="L14" s="34"/>
      <c r="M14" s="41"/>
      <c r="N14" s="42"/>
    </row>
    <row r="15" spans="1:14" ht="12" customHeight="1">
      <c r="A15" s="30"/>
      <c r="B15" s="35" t="s">
        <v>280</v>
      </c>
      <c r="C15" s="30"/>
      <c r="D15" s="32" t="s">
        <v>66</v>
      </c>
      <c r="E15" s="32" t="str">
        <f t="shared" si="0"/>
        <v>404IPSE</v>
      </c>
      <c r="F15" s="32">
        <v>3</v>
      </c>
      <c r="G15" s="33">
        <f>'Expense Summary'!K79</f>
        <v>393984.85986583709</v>
      </c>
      <c r="H15" s="33" t="str">
        <f t="shared" si="1"/>
        <v>SE</v>
      </c>
      <c r="I15" s="72" t="s">
        <v>55</v>
      </c>
      <c r="J15" s="37">
        <v>0.41971722672390366</v>
      </c>
      <c r="K15" s="38">
        <f t="shared" si="2"/>
        <v>165362.23275409496</v>
      </c>
      <c r="L15" s="34"/>
      <c r="M15" s="41"/>
      <c r="N15" s="40"/>
    </row>
    <row r="16" spans="1:14" ht="12" customHeight="1">
      <c r="A16" s="30"/>
      <c r="B16" s="35" t="s">
        <v>280</v>
      </c>
      <c r="C16" s="30"/>
      <c r="D16" s="32" t="s">
        <v>66</v>
      </c>
      <c r="E16" s="32" t="str">
        <f t="shared" si="0"/>
        <v>404IPSG</v>
      </c>
      <c r="F16" s="32">
        <v>3</v>
      </c>
      <c r="G16" s="33">
        <f>'Expense Summary'!K80</f>
        <v>-4310620.21841578</v>
      </c>
      <c r="H16" s="33" t="str">
        <f t="shared" si="1"/>
        <v>SG</v>
      </c>
      <c r="I16" s="72" t="s">
        <v>37</v>
      </c>
      <c r="J16" s="37">
        <v>0.4262831716003761</v>
      </c>
      <c r="K16" s="38">
        <f t="shared" si="2"/>
        <v>-1837544.8582709846</v>
      </c>
      <c r="L16" s="34"/>
      <c r="M16" s="41"/>
      <c r="N16" s="40"/>
    </row>
    <row r="17" spans="1:15" ht="12" customHeight="1">
      <c r="A17" s="30"/>
      <c r="B17" s="35" t="s">
        <v>280</v>
      </c>
      <c r="C17" s="30"/>
      <c r="D17" s="32" t="s">
        <v>66</v>
      </c>
      <c r="E17" s="32" t="str">
        <f t="shared" si="0"/>
        <v>404IPSG-P</v>
      </c>
      <c r="F17" s="32">
        <v>3</v>
      </c>
      <c r="G17" s="33">
        <f>'Expense Summary'!K81</f>
        <v>-26145.742564798333</v>
      </c>
      <c r="H17" s="33" t="str">
        <f t="shared" si="1"/>
        <v>SG-P</v>
      </c>
      <c r="I17" s="72" t="s">
        <v>40</v>
      </c>
      <c r="J17" s="37">
        <v>0.4262831716003761</v>
      </c>
      <c r="K17" s="38">
        <f t="shared" si="2"/>
        <v>-11145.490064369185</v>
      </c>
      <c r="L17" s="34"/>
      <c r="M17" s="41"/>
      <c r="N17" s="40"/>
    </row>
    <row r="18" spans="1:15" ht="12" customHeight="1">
      <c r="A18" s="30"/>
      <c r="B18" s="35" t="s">
        <v>280</v>
      </c>
      <c r="C18" s="30"/>
      <c r="D18" s="32" t="s">
        <v>66</v>
      </c>
      <c r="E18" s="32" t="str">
        <f t="shared" si="0"/>
        <v>404IPSG-U</v>
      </c>
      <c r="F18" s="32">
        <v>3</v>
      </c>
      <c r="G18" s="33">
        <f>'Expense Summary'!K82</f>
        <v>-1545.0587071404443</v>
      </c>
      <c r="H18" s="33" t="str">
        <f t="shared" si="1"/>
        <v>SG-U</v>
      </c>
      <c r="I18" s="72" t="s">
        <v>41</v>
      </c>
      <c r="J18" s="37">
        <v>0.4262831716003761</v>
      </c>
      <c r="K18" s="38">
        <f t="shared" si="2"/>
        <v>-658.63252598860527</v>
      </c>
      <c r="L18" s="32"/>
      <c r="M18" s="41"/>
      <c r="N18" s="40"/>
    </row>
    <row r="19" spans="1:15" ht="12" customHeight="1">
      <c r="A19" s="30"/>
      <c r="B19" s="35" t="s">
        <v>280</v>
      </c>
      <c r="D19" s="32" t="s">
        <v>66</v>
      </c>
      <c r="E19" s="32" t="str">
        <f t="shared" si="0"/>
        <v>404IPSSGCH</v>
      </c>
      <c r="F19" s="32">
        <v>3</v>
      </c>
      <c r="G19" s="33">
        <f>'Expense Summary'!K83</f>
        <v>-210949.19</v>
      </c>
      <c r="H19" s="33" t="s">
        <v>37</v>
      </c>
      <c r="I19" s="26" t="s">
        <v>38</v>
      </c>
      <c r="J19" s="37">
        <v>0.4262831716003761</v>
      </c>
      <c r="K19" s="38">
        <f t="shared" si="2"/>
        <v>-89924.089759730341</v>
      </c>
      <c r="L19" s="32"/>
      <c r="M19" s="41"/>
      <c r="N19" s="40"/>
    </row>
    <row r="20" spans="1:15" ht="12" customHeight="1">
      <c r="A20" s="30"/>
      <c r="B20" s="35" t="s">
        <v>280</v>
      </c>
      <c r="C20" s="30"/>
      <c r="D20" s="32" t="s">
        <v>66</v>
      </c>
      <c r="E20" s="32" t="str">
        <f t="shared" si="0"/>
        <v>404IPSO</v>
      </c>
      <c r="F20" s="32">
        <v>3</v>
      </c>
      <c r="G20" s="33">
        <f>'Expense Summary'!K84</f>
        <v>4543164.2478293702</v>
      </c>
      <c r="H20" s="33" t="str">
        <f t="shared" si="1"/>
        <v>SO</v>
      </c>
      <c r="I20" s="72" t="s">
        <v>53</v>
      </c>
      <c r="J20" s="37">
        <v>0.4247028503779125</v>
      </c>
      <c r="K20" s="38">
        <f t="shared" si="2"/>
        <v>1929494.8057881584</v>
      </c>
      <c r="L20" s="45"/>
      <c r="M20" s="41"/>
      <c r="N20" s="40"/>
    </row>
    <row r="21" spans="1:15" ht="12" customHeight="1">
      <c r="A21" s="30"/>
      <c r="B21" s="35" t="s">
        <v>280</v>
      </c>
      <c r="C21" s="30"/>
      <c r="D21" s="32" t="s">
        <v>66</v>
      </c>
      <c r="E21" s="32" t="str">
        <f t="shared" si="0"/>
        <v>404IPUT</v>
      </c>
      <c r="F21" s="32">
        <v>3</v>
      </c>
      <c r="G21" s="33">
        <f>'Expense Summary'!K85</f>
        <v>5113.038536672866</v>
      </c>
      <c r="H21" s="33" t="str">
        <f t="shared" si="1"/>
        <v>UT</v>
      </c>
      <c r="I21" s="72" t="s">
        <v>49</v>
      </c>
      <c r="J21" s="37">
        <v>1</v>
      </c>
      <c r="K21" s="38">
        <f t="shared" si="2"/>
        <v>5113.038536672866</v>
      </c>
      <c r="L21" s="45"/>
      <c r="M21" s="41"/>
      <c r="N21" s="40"/>
    </row>
    <row r="22" spans="1:15" ht="12" customHeight="1">
      <c r="A22" s="30"/>
      <c r="B22" s="35" t="s">
        <v>280</v>
      </c>
      <c r="C22" s="30"/>
      <c r="D22" s="32" t="s">
        <v>66</v>
      </c>
      <c r="E22" s="32" t="str">
        <f t="shared" si="0"/>
        <v>404IPWA</v>
      </c>
      <c r="F22" s="32">
        <v>3</v>
      </c>
      <c r="G22" s="33">
        <f>'Expense Summary'!K86</f>
        <v>0</v>
      </c>
      <c r="H22" s="33" t="str">
        <f t="shared" si="1"/>
        <v>WA</v>
      </c>
      <c r="I22" s="72" t="s">
        <v>47</v>
      </c>
      <c r="J22" s="37">
        <v>0</v>
      </c>
      <c r="K22" s="38">
        <f t="shared" si="2"/>
        <v>0</v>
      </c>
      <c r="L22" s="45"/>
      <c r="M22" s="41"/>
      <c r="N22" s="40"/>
    </row>
    <row r="23" spans="1:15" ht="12" customHeight="1">
      <c r="A23" s="30"/>
      <c r="B23" s="35" t="s">
        <v>280</v>
      </c>
      <c r="C23" s="30"/>
      <c r="D23" s="32" t="s">
        <v>66</v>
      </c>
      <c r="E23" s="32" t="str">
        <f t="shared" si="0"/>
        <v>404IPWYP</v>
      </c>
      <c r="F23" s="32">
        <v>3</v>
      </c>
      <c r="G23" s="33">
        <f>'Expense Summary'!K87</f>
        <v>9533.7857987827447</v>
      </c>
      <c r="H23" s="33" t="str">
        <f t="shared" si="1"/>
        <v>WYP</v>
      </c>
      <c r="I23" s="72" t="s">
        <v>48</v>
      </c>
      <c r="J23" s="37">
        <v>0</v>
      </c>
      <c r="K23" s="38">
        <f t="shared" si="2"/>
        <v>0</v>
      </c>
      <c r="L23" s="45"/>
      <c r="M23" s="30"/>
    </row>
    <row r="24" spans="1:15" ht="12" customHeight="1">
      <c r="A24" s="30"/>
      <c r="B24" s="35" t="s">
        <v>280</v>
      </c>
      <c r="C24" s="30"/>
      <c r="D24" s="32" t="s">
        <v>66</v>
      </c>
      <c r="E24" s="32" t="str">
        <f t="shared" si="0"/>
        <v>404IPWYU</v>
      </c>
      <c r="F24" s="32">
        <v>3</v>
      </c>
      <c r="G24" s="33">
        <f>'Expense Summary'!K88</f>
        <v>0</v>
      </c>
      <c r="H24" s="33" t="str">
        <f t="shared" si="1"/>
        <v>WYU</v>
      </c>
      <c r="I24" s="32" t="s">
        <v>51</v>
      </c>
      <c r="J24" s="37">
        <v>0</v>
      </c>
      <c r="K24" s="38">
        <f t="shared" si="2"/>
        <v>0</v>
      </c>
      <c r="L24" s="45"/>
      <c r="M24" s="30"/>
    </row>
    <row r="25" spans="1:15" ht="12" customHeight="1">
      <c r="A25" s="30"/>
      <c r="B25" s="35" t="s">
        <v>281</v>
      </c>
      <c r="C25" s="30"/>
      <c r="D25" s="32" t="s">
        <v>67</v>
      </c>
      <c r="E25" s="32" t="str">
        <f t="shared" si="0"/>
        <v>404HPDGP</v>
      </c>
      <c r="F25" s="32">
        <v>3</v>
      </c>
      <c r="G25" s="33">
        <f>'Expense Summary'!K92</f>
        <v>0</v>
      </c>
      <c r="H25" s="33" t="s">
        <v>37</v>
      </c>
      <c r="I25" s="32" t="s">
        <v>35</v>
      </c>
      <c r="J25" s="37">
        <v>0.4262831716003761</v>
      </c>
      <c r="K25" s="38">
        <f t="shared" si="2"/>
        <v>0</v>
      </c>
      <c r="L25" s="45"/>
      <c r="M25" s="30"/>
    </row>
    <row r="26" spans="1:15" ht="12" customHeight="1">
      <c r="A26" s="30"/>
      <c r="B26" s="35" t="s">
        <v>281</v>
      </c>
      <c r="C26" s="30"/>
      <c r="D26" s="32" t="s">
        <v>67</v>
      </c>
      <c r="E26" s="32" t="str">
        <f t="shared" si="0"/>
        <v>404HPSG-P</v>
      </c>
      <c r="F26" s="32">
        <v>3</v>
      </c>
      <c r="G26" s="33">
        <f>'Expense Summary'!K93</f>
        <v>226.14920866000466</v>
      </c>
      <c r="H26" s="33" t="str">
        <f t="shared" si="1"/>
        <v>SG-P</v>
      </c>
      <c r="I26" s="32" t="s">
        <v>40</v>
      </c>
      <c r="J26" s="37">
        <v>0.4262831716003761</v>
      </c>
      <c r="K26" s="38">
        <f t="shared" si="2"/>
        <v>96.403601922502034</v>
      </c>
    </row>
    <row r="27" spans="1:15" ht="12" customHeight="1">
      <c r="A27" s="30"/>
      <c r="B27" s="35" t="s">
        <v>281</v>
      </c>
      <c r="C27" s="30"/>
      <c r="D27" s="32" t="s">
        <v>67</v>
      </c>
      <c r="E27" s="32" t="str">
        <f t="shared" si="0"/>
        <v>404HPSG-U</v>
      </c>
      <c r="F27" s="32">
        <v>3</v>
      </c>
      <c r="G27" s="33">
        <f>'Expense Summary'!K94</f>
        <v>-9670.26</v>
      </c>
      <c r="H27" s="33" t="str">
        <f t="shared" si="1"/>
        <v>SG-U</v>
      </c>
      <c r="I27" s="26" t="s">
        <v>41</v>
      </c>
      <c r="J27" s="37">
        <v>0.4262831716003761</v>
      </c>
      <c r="K27" s="38">
        <f t="shared" si="2"/>
        <v>-4122.2691030002534</v>
      </c>
      <c r="N27" s="48"/>
      <c r="O27" s="48"/>
    </row>
    <row r="28" spans="1:15" ht="12" customHeight="1">
      <c r="A28" s="30"/>
      <c r="B28" s="35" t="s">
        <v>282</v>
      </c>
      <c r="C28" s="30"/>
      <c r="D28" s="32" t="s">
        <v>68</v>
      </c>
      <c r="E28" s="32" t="str">
        <f t="shared" si="0"/>
        <v>404OPSSGCT</v>
      </c>
      <c r="F28" s="32">
        <v>3</v>
      </c>
      <c r="G28" s="33">
        <f>'Expense Summary'!K98</f>
        <v>0</v>
      </c>
      <c r="H28" s="33" t="s">
        <v>37</v>
      </c>
      <c r="I28" s="26" t="s">
        <v>43</v>
      </c>
      <c r="J28" s="37">
        <v>0.4262831716003761</v>
      </c>
      <c r="K28" s="38">
        <f t="shared" si="2"/>
        <v>0</v>
      </c>
      <c r="N28" s="48"/>
      <c r="O28" s="48"/>
    </row>
    <row r="29" spans="1:15" ht="12" customHeight="1">
      <c r="A29" s="30"/>
      <c r="B29" s="35" t="s">
        <v>283</v>
      </c>
      <c r="C29" s="30"/>
      <c r="D29" s="32" t="s">
        <v>69</v>
      </c>
      <c r="E29" s="32" t="str">
        <f t="shared" si="0"/>
        <v>404GPCA</v>
      </c>
      <c r="F29" s="32">
        <v>3</v>
      </c>
      <c r="G29" s="33">
        <f>'Expense Summary'!K102</f>
        <v>65140.338561930039</v>
      </c>
      <c r="H29" s="33" t="str">
        <f t="shared" si="1"/>
        <v>CA</v>
      </c>
      <c r="I29" s="26" t="s">
        <v>45</v>
      </c>
      <c r="J29" s="37">
        <v>0</v>
      </c>
      <c r="K29" s="38">
        <f t="shared" si="2"/>
        <v>0</v>
      </c>
      <c r="L29" s="50"/>
      <c r="N29" s="48"/>
      <c r="O29" s="48"/>
    </row>
    <row r="30" spans="1:15" ht="12" customHeight="1">
      <c r="A30" s="30"/>
      <c r="B30" s="35" t="s">
        <v>283</v>
      </c>
      <c r="C30" s="30"/>
      <c r="D30" s="32" t="s">
        <v>69</v>
      </c>
      <c r="E30" s="32" t="str">
        <f t="shared" si="0"/>
        <v>404GPCN</v>
      </c>
      <c r="F30" s="32">
        <v>3</v>
      </c>
      <c r="G30" s="33">
        <f>'Expense Summary'!K103</f>
        <v>-104198.20405113479</v>
      </c>
      <c r="H30" s="33" t="str">
        <f t="shared" si="1"/>
        <v>CN</v>
      </c>
      <c r="I30" s="26" t="s">
        <v>54</v>
      </c>
      <c r="J30" s="37">
        <v>0.461289372337361</v>
      </c>
      <c r="K30" s="38">
        <f t="shared" si="2"/>
        <v>-48065.52414542823</v>
      </c>
      <c r="L30" s="50"/>
      <c r="N30" s="48"/>
      <c r="O30" s="48"/>
    </row>
    <row r="31" spans="1:15" ht="12" customHeight="1">
      <c r="A31" s="30"/>
      <c r="B31" s="35" t="s">
        <v>283</v>
      </c>
      <c r="C31" s="30"/>
      <c r="D31" s="32" t="s">
        <v>69</v>
      </c>
      <c r="E31" s="32" t="str">
        <f t="shared" si="0"/>
        <v>404GPOR</v>
      </c>
      <c r="F31" s="32">
        <v>3</v>
      </c>
      <c r="G31" s="33">
        <f>'Expense Summary'!K104</f>
        <v>73927.123347949004</v>
      </c>
      <c r="H31" s="33" t="str">
        <f t="shared" si="1"/>
        <v>OR</v>
      </c>
      <c r="I31" s="26" t="s">
        <v>46</v>
      </c>
      <c r="J31" s="37">
        <v>0</v>
      </c>
      <c r="K31" s="38">
        <f t="shared" si="2"/>
        <v>0</v>
      </c>
      <c r="L31" s="32"/>
      <c r="N31" s="48"/>
      <c r="O31" s="48"/>
    </row>
    <row r="32" spans="1:15" ht="12" customHeight="1">
      <c r="A32" s="30"/>
      <c r="B32" s="35" t="s">
        <v>283</v>
      </c>
      <c r="C32" s="30"/>
      <c r="D32" s="32" t="s">
        <v>69</v>
      </c>
      <c r="E32" s="32"/>
      <c r="F32" s="32">
        <v>3</v>
      </c>
      <c r="G32" s="33">
        <f>'Expense Summary'!K105</f>
        <v>51790.929999999978</v>
      </c>
      <c r="H32" s="33" t="str">
        <f t="shared" si="1"/>
        <v>ID</v>
      </c>
      <c r="I32" s="26" t="s">
        <v>50</v>
      </c>
      <c r="J32" s="37">
        <v>0</v>
      </c>
      <c r="K32" s="38">
        <f t="shared" si="2"/>
        <v>0</v>
      </c>
      <c r="L32" s="32"/>
      <c r="N32" s="48"/>
      <c r="O32" s="48"/>
    </row>
    <row r="33" spans="1:15" ht="12" customHeight="1">
      <c r="A33" s="30"/>
      <c r="B33" s="35" t="s">
        <v>283</v>
      </c>
      <c r="C33" s="30"/>
      <c r="D33" s="32" t="s">
        <v>69</v>
      </c>
      <c r="E33" s="32" t="str">
        <f t="shared" si="0"/>
        <v>404GPSO</v>
      </c>
      <c r="F33" s="32">
        <v>3</v>
      </c>
      <c r="G33" s="33">
        <f>'Expense Summary'!K106</f>
        <v>146697.99887290527</v>
      </c>
      <c r="H33" s="33" t="str">
        <f t="shared" si="1"/>
        <v>SO</v>
      </c>
      <c r="I33" s="26" t="s">
        <v>53</v>
      </c>
      <c r="J33" s="37">
        <v>0.4247028503779125</v>
      </c>
      <c r="K33" s="38">
        <f t="shared" si="2"/>
        <v>62303.058266058666</v>
      </c>
      <c r="L33" s="45"/>
      <c r="N33" s="48"/>
      <c r="O33" s="48"/>
    </row>
    <row r="34" spans="1:15" ht="12" customHeight="1">
      <c r="A34" s="30"/>
      <c r="B34" s="35" t="s">
        <v>283</v>
      </c>
      <c r="C34" s="30"/>
      <c r="D34" s="32" t="s">
        <v>69</v>
      </c>
      <c r="E34" s="32" t="str">
        <f t="shared" si="0"/>
        <v>404GPUT</v>
      </c>
      <c r="F34" s="32">
        <v>3</v>
      </c>
      <c r="G34" s="33">
        <f>'Expense Summary'!K107</f>
        <v>-32.149999999999977</v>
      </c>
      <c r="H34" s="33" t="str">
        <f t="shared" si="1"/>
        <v>UT</v>
      </c>
      <c r="I34" s="26" t="s">
        <v>49</v>
      </c>
      <c r="J34" s="37">
        <v>1</v>
      </c>
      <c r="K34" s="38">
        <f t="shared" si="2"/>
        <v>-32.149999999999977</v>
      </c>
      <c r="L34" s="45"/>
    </row>
    <row r="35" spans="1:15" ht="12" customHeight="1">
      <c r="A35" s="30"/>
      <c r="B35" s="35" t="s">
        <v>283</v>
      </c>
      <c r="C35" s="30"/>
      <c r="D35" s="32" t="s">
        <v>69</v>
      </c>
      <c r="E35" s="32" t="str">
        <f t="shared" si="0"/>
        <v>404GPWA</v>
      </c>
      <c r="F35" s="32">
        <v>3</v>
      </c>
      <c r="G35" s="33">
        <f>'Expense Summary'!K108</f>
        <v>-11782.430273825725</v>
      </c>
      <c r="H35" s="33" t="str">
        <f t="shared" si="1"/>
        <v>WA</v>
      </c>
      <c r="I35" s="26" t="s">
        <v>47</v>
      </c>
      <c r="J35" s="37">
        <v>0</v>
      </c>
      <c r="K35" s="38">
        <f t="shared" si="2"/>
        <v>0</v>
      </c>
      <c r="L35" s="45"/>
    </row>
    <row r="36" spans="1:15" ht="12" customHeight="1">
      <c r="A36" s="30"/>
      <c r="B36" s="35" t="s">
        <v>283</v>
      </c>
      <c r="C36" s="30"/>
      <c r="D36" s="32" t="s">
        <v>69</v>
      </c>
      <c r="E36" s="32" t="str">
        <f t="shared" si="0"/>
        <v>404GPWYP</v>
      </c>
      <c r="F36" s="32">
        <v>3</v>
      </c>
      <c r="G36" s="33">
        <f>'Expense Summary'!K109</f>
        <v>-17860.880401251256</v>
      </c>
      <c r="H36" s="33" t="str">
        <f t="shared" si="1"/>
        <v>WYP</v>
      </c>
      <c r="I36" s="26" t="s">
        <v>48</v>
      </c>
      <c r="J36" s="37">
        <v>0</v>
      </c>
      <c r="K36" s="38">
        <f t="shared" si="2"/>
        <v>0</v>
      </c>
      <c r="L36" s="45"/>
    </row>
    <row r="37" spans="1:15" ht="12" customHeight="1">
      <c r="B37" s="35" t="s">
        <v>283</v>
      </c>
      <c r="C37" s="30"/>
      <c r="D37" s="32" t="s">
        <v>69</v>
      </c>
      <c r="E37" s="32" t="str">
        <f t="shared" si="0"/>
        <v>404GPWYU</v>
      </c>
      <c r="F37" s="32">
        <v>3</v>
      </c>
      <c r="G37" s="33">
        <f>'Expense Summary'!K110</f>
        <v>2093.13</v>
      </c>
      <c r="H37" s="33" t="str">
        <f t="shared" si="1"/>
        <v>WYU</v>
      </c>
      <c r="I37" s="26" t="s">
        <v>51</v>
      </c>
      <c r="J37" s="37">
        <v>0</v>
      </c>
      <c r="K37" s="38">
        <f t="shared" si="2"/>
        <v>0</v>
      </c>
    </row>
    <row r="38" spans="1:15" ht="12" customHeight="1">
      <c r="B38" s="35"/>
      <c r="C38" s="30"/>
      <c r="D38" s="32"/>
      <c r="E38" s="32"/>
      <c r="F38" s="32"/>
      <c r="G38" s="73">
        <f>SUM(G9:G37)</f>
        <v>-1753183.4888663697</v>
      </c>
      <c r="H38" s="33"/>
      <c r="I38" s="32"/>
      <c r="J38" s="33"/>
      <c r="K38" s="73">
        <f>SUM(K9:K37)</f>
        <v>-913232.03728794795</v>
      </c>
      <c r="L38" s="26" t="s">
        <v>284</v>
      </c>
    </row>
    <row r="39" spans="1:15" ht="12" customHeight="1">
      <c r="B39" s="35"/>
      <c r="C39" s="30"/>
      <c r="D39" s="32"/>
      <c r="E39" s="32"/>
      <c r="F39" s="32"/>
      <c r="G39" s="33"/>
      <c r="H39" s="33"/>
      <c r="I39" s="32"/>
    </row>
    <row r="40" spans="1:15" ht="12" customHeight="1">
      <c r="B40" s="35"/>
      <c r="C40" s="30"/>
      <c r="D40" s="32"/>
      <c r="E40" s="32"/>
      <c r="F40" s="187" t="s">
        <v>614</v>
      </c>
      <c r="G40" s="73">
        <f>G38+'Lead Sheet 6.1'!G51</f>
        <v>144342552.50825316</v>
      </c>
      <c r="H40" s="33"/>
      <c r="I40" s="32"/>
      <c r="K40" s="73">
        <f>K38+'Lead Sheet 6.1'!K51</f>
        <v>65729028.557380654</v>
      </c>
    </row>
    <row r="41" spans="1:15" ht="12" customHeight="1">
      <c r="B41" s="35"/>
      <c r="C41" s="30"/>
      <c r="D41" s="32"/>
      <c r="E41" s="32"/>
      <c r="F41" s="32"/>
      <c r="G41" s="33"/>
      <c r="H41" s="33"/>
      <c r="I41" s="32"/>
      <c r="J41" s="49"/>
      <c r="K41" s="47"/>
      <c r="L41" s="50"/>
    </row>
    <row r="42" spans="1:15" ht="12" customHeight="1">
      <c r="B42" s="35"/>
      <c r="C42" s="30"/>
      <c r="D42" s="32"/>
      <c r="E42" s="32"/>
      <c r="F42" s="32"/>
      <c r="G42" s="33"/>
      <c r="H42" s="33"/>
      <c r="I42" s="32"/>
      <c r="J42" s="49"/>
      <c r="K42" s="47"/>
      <c r="L42" s="50"/>
    </row>
    <row r="43" spans="1:15" ht="12" customHeight="1">
      <c r="A43" s="30"/>
      <c r="B43" s="35"/>
      <c r="C43" s="30"/>
      <c r="D43" s="32"/>
      <c r="E43" s="32"/>
      <c r="F43" s="32"/>
      <c r="G43" s="33"/>
      <c r="H43" s="33"/>
      <c r="I43" s="32"/>
      <c r="J43" s="49"/>
      <c r="K43" s="51"/>
      <c r="L43" s="50"/>
    </row>
    <row r="44" spans="1:15" ht="12" customHeight="1">
      <c r="A44" s="30"/>
      <c r="B44" s="35"/>
      <c r="C44" s="30"/>
      <c r="D44" s="32"/>
      <c r="E44" s="32"/>
      <c r="F44" s="32"/>
      <c r="G44" s="33"/>
      <c r="H44" s="33"/>
      <c r="I44" s="32"/>
      <c r="J44" s="46"/>
      <c r="K44" s="47"/>
      <c r="L44" s="50"/>
    </row>
    <row r="45" spans="1:15" ht="12" customHeight="1">
      <c r="A45" s="30"/>
      <c r="B45" s="35"/>
      <c r="C45" s="30"/>
      <c r="D45" s="32"/>
      <c r="E45" s="32"/>
      <c r="F45" s="32"/>
      <c r="G45" s="33"/>
      <c r="H45" s="33"/>
      <c r="I45" s="32"/>
      <c r="J45" s="46"/>
      <c r="K45" s="47"/>
      <c r="L45" s="50"/>
    </row>
    <row r="46" spans="1:15" ht="12" customHeight="1">
      <c r="A46" s="30"/>
      <c r="B46" s="35"/>
      <c r="C46" s="30"/>
      <c r="D46" s="32"/>
      <c r="E46" s="32"/>
      <c r="F46" s="32"/>
      <c r="G46" s="33"/>
      <c r="H46" s="33"/>
      <c r="I46" s="32"/>
      <c r="J46" s="46"/>
      <c r="K46" s="47"/>
      <c r="L46" s="50"/>
    </row>
    <row r="47" spans="1:15" ht="12" customHeight="1">
      <c r="A47" s="30"/>
      <c r="B47" s="44"/>
      <c r="C47" s="44"/>
      <c r="D47" s="45"/>
      <c r="E47" s="45"/>
      <c r="F47" s="45"/>
      <c r="G47" s="47"/>
      <c r="H47" s="47"/>
      <c r="I47" s="45"/>
      <c r="J47" s="46"/>
      <c r="K47" s="47"/>
      <c r="L47" s="50"/>
    </row>
    <row r="48" spans="1:15" ht="12" customHeight="1">
      <c r="A48" s="30"/>
      <c r="B48" s="44"/>
      <c r="C48" s="44"/>
      <c r="D48" s="45"/>
      <c r="E48" s="45"/>
      <c r="F48" s="45"/>
      <c r="G48" s="47"/>
      <c r="H48" s="47"/>
      <c r="I48" s="45"/>
      <c r="J48" s="46"/>
      <c r="K48" s="47"/>
      <c r="L48" s="50"/>
    </row>
    <row r="49" spans="1:12" ht="12" customHeight="1">
      <c r="A49" s="30"/>
      <c r="B49" s="53"/>
      <c r="C49" s="44"/>
      <c r="D49" s="45"/>
      <c r="E49" s="45"/>
      <c r="F49" s="45"/>
      <c r="G49" s="47"/>
      <c r="H49" s="47"/>
      <c r="I49" s="45"/>
      <c r="J49" s="46"/>
      <c r="K49" s="47"/>
      <c r="L49" s="50"/>
    </row>
    <row r="50" spans="1:12" ht="12" customHeight="1">
      <c r="A50" s="30"/>
      <c r="B50" s="54"/>
      <c r="C50" s="43"/>
      <c r="D50" s="32"/>
      <c r="E50" s="32"/>
      <c r="F50" s="32"/>
      <c r="G50" s="32"/>
      <c r="H50" s="32"/>
      <c r="I50" s="32"/>
      <c r="J50" s="32"/>
      <c r="K50" s="32"/>
      <c r="L50" s="34"/>
    </row>
    <row r="51" spans="1:12" ht="12" customHeight="1">
      <c r="A51" s="30"/>
      <c r="B51" s="43"/>
      <c r="C51" s="43"/>
      <c r="D51" s="32"/>
      <c r="E51" s="32"/>
      <c r="F51" s="32"/>
      <c r="G51" s="32"/>
      <c r="H51" s="32"/>
      <c r="I51" s="32"/>
      <c r="J51" s="32"/>
      <c r="K51" s="32"/>
      <c r="L51" s="32"/>
    </row>
    <row r="52" spans="1:12" ht="12" customHeight="1">
      <c r="A52" s="30"/>
      <c r="B52" s="55"/>
      <c r="C52" s="43"/>
      <c r="D52" s="32"/>
      <c r="E52" s="32"/>
      <c r="F52" s="32"/>
      <c r="G52" s="32"/>
      <c r="H52" s="32"/>
      <c r="I52" s="32"/>
      <c r="J52" s="32"/>
      <c r="K52" s="32"/>
      <c r="L52" s="34"/>
    </row>
    <row r="53" spans="1:12" ht="12" customHeight="1">
      <c r="A53" s="30"/>
      <c r="B53" s="55"/>
      <c r="C53" s="43"/>
      <c r="D53" s="32"/>
      <c r="E53" s="32"/>
      <c r="F53" s="32"/>
      <c r="G53" s="32"/>
      <c r="H53" s="32"/>
      <c r="I53" s="32"/>
      <c r="J53" s="32"/>
      <c r="K53" s="32"/>
      <c r="L53" s="34"/>
    </row>
    <row r="54" spans="1:12" ht="12" customHeight="1" thickBot="1">
      <c r="A54" s="30"/>
      <c r="B54" s="56" t="s">
        <v>144</v>
      </c>
      <c r="C54" s="30"/>
      <c r="D54" s="32"/>
      <c r="E54" s="32"/>
      <c r="F54" s="32"/>
      <c r="G54" s="32"/>
      <c r="H54" s="32"/>
      <c r="I54" s="32"/>
      <c r="J54" s="32"/>
      <c r="K54" s="32"/>
      <c r="L54" s="34"/>
    </row>
    <row r="55" spans="1:12" ht="12" customHeight="1">
      <c r="A55" s="57"/>
      <c r="B55" s="58"/>
      <c r="C55" s="59"/>
      <c r="D55" s="60"/>
      <c r="E55" s="60"/>
      <c r="F55" s="60"/>
      <c r="G55" s="60"/>
      <c r="H55" s="60"/>
      <c r="I55" s="60"/>
      <c r="J55" s="60"/>
      <c r="K55" s="60"/>
      <c r="L55" s="61"/>
    </row>
    <row r="56" spans="1:12" ht="12" customHeight="1">
      <c r="A56" s="62"/>
      <c r="B56" s="55"/>
      <c r="C56" s="30"/>
      <c r="D56" s="32"/>
      <c r="E56" s="32"/>
      <c r="F56" s="32"/>
      <c r="G56" s="63"/>
      <c r="H56" s="63"/>
      <c r="I56" s="32"/>
      <c r="J56" s="32"/>
      <c r="K56" s="32"/>
      <c r="L56" s="64"/>
    </row>
    <row r="57" spans="1:12" ht="12" customHeight="1">
      <c r="A57" s="62"/>
      <c r="B57" s="55"/>
      <c r="C57" s="30"/>
      <c r="D57" s="32"/>
      <c r="E57" s="32"/>
      <c r="F57" s="32"/>
      <c r="G57" s="32"/>
      <c r="H57" s="32"/>
      <c r="I57" s="32"/>
      <c r="J57" s="32"/>
      <c r="K57" s="32"/>
      <c r="L57" s="64"/>
    </row>
    <row r="58" spans="1:12" ht="12" customHeight="1">
      <c r="A58" s="62"/>
      <c r="B58" s="55"/>
      <c r="C58" s="30"/>
      <c r="D58" s="32"/>
      <c r="E58" s="32"/>
      <c r="F58" s="32"/>
      <c r="G58" s="32"/>
      <c r="H58" s="32"/>
      <c r="I58" s="32"/>
      <c r="J58" s="32"/>
      <c r="K58" s="32"/>
      <c r="L58" s="64"/>
    </row>
    <row r="59" spans="1:12" ht="12" customHeight="1">
      <c r="A59" s="62"/>
      <c r="B59" s="30"/>
      <c r="C59" s="30"/>
      <c r="D59" s="32"/>
      <c r="E59" s="32"/>
      <c r="F59" s="32"/>
      <c r="G59" s="32"/>
      <c r="H59" s="32"/>
      <c r="I59" s="32"/>
      <c r="J59" s="32"/>
      <c r="K59" s="32"/>
      <c r="L59" s="65"/>
    </row>
    <row r="60" spans="1:12" ht="12" customHeight="1">
      <c r="A60" s="62"/>
      <c r="B60" s="30"/>
      <c r="C60" s="30"/>
      <c r="D60" s="32"/>
      <c r="E60" s="32"/>
      <c r="F60" s="32"/>
      <c r="G60" s="32"/>
      <c r="H60" s="32"/>
      <c r="I60" s="32"/>
      <c r="J60" s="32"/>
      <c r="K60" s="32"/>
      <c r="L60" s="65"/>
    </row>
    <row r="61" spans="1:12" ht="12" customHeight="1">
      <c r="A61" s="62"/>
      <c r="B61" s="30"/>
      <c r="C61" s="30"/>
      <c r="D61" s="32"/>
      <c r="E61" s="32"/>
      <c r="F61" s="32"/>
      <c r="G61" s="32"/>
      <c r="H61" s="32"/>
      <c r="I61" s="32"/>
      <c r="J61" s="32"/>
      <c r="K61" s="32"/>
      <c r="L61" s="65"/>
    </row>
    <row r="62" spans="1:12" ht="12" customHeight="1">
      <c r="A62" s="62"/>
      <c r="B62" s="30"/>
      <c r="C62" s="30"/>
      <c r="D62" s="32"/>
      <c r="E62" s="32"/>
      <c r="F62" s="32"/>
      <c r="G62" s="32"/>
      <c r="H62" s="32"/>
      <c r="I62" s="32"/>
      <c r="J62" s="32"/>
      <c r="K62" s="32"/>
      <c r="L62" s="65"/>
    </row>
    <row r="63" spans="1:12" ht="12" customHeight="1" thickBot="1">
      <c r="A63" s="66"/>
      <c r="B63" s="67"/>
      <c r="C63" s="67"/>
      <c r="D63" s="68"/>
      <c r="E63" s="68"/>
      <c r="F63" s="68"/>
      <c r="G63" s="68"/>
      <c r="H63" s="68"/>
      <c r="I63" s="68"/>
      <c r="J63" s="68"/>
      <c r="K63" s="68"/>
      <c r="L63" s="69"/>
    </row>
    <row r="64" spans="1:12" ht="12" customHeight="1">
      <c r="A64" s="30"/>
      <c r="B64" s="30"/>
      <c r="C64" s="30"/>
      <c r="D64" s="32"/>
      <c r="E64" s="32"/>
      <c r="F64" s="32"/>
      <c r="G64" s="32"/>
      <c r="H64" s="32"/>
      <c r="I64" s="32"/>
      <c r="J64" s="32"/>
      <c r="K64" s="32"/>
      <c r="L64" s="32"/>
    </row>
    <row r="65" spans="1:12" ht="12" customHeight="1">
      <c r="A65" s="30"/>
      <c r="B65" s="30"/>
      <c r="C65" s="30"/>
      <c r="D65" s="32"/>
      <c r="E65" s="32"/>
      <c r="F65" s="32"/>
      <c r="G65" s="32"/>
      <c r="H65" s="32"/>
      <c r="I65" s="32"/>
      <c r="J65" s="32"/>
      <c r="K65" s="32"/>
      <c r="L65" s="32"/>
    </row>
    <row r="66" spans="1:12" ht="12" customHeight="1"/>
    <row r="68" spans="1:12">
      <c r="D68" s="28" t="s">
        <v>145</v>
      </c>
      <c r="E68" s="28"/>
      <c r="I68" s="70" t="s">
        <v>146</v>
      </c>
    </row>
    <row r="69" spans="1:12">
      <c r="D69" s="71">
        <v>103</v>
      </c>
      <c r="E69" s="71"/>
      <c r="I69" s="24" t="s">
        <v>37</v>
      </c>
    </row>
    <row r="70" spans="1:12">
      <c r="D70" s="71">
        <v>105</v>
      </c>
      <c r="E70" s="71"/>
      <c r="I70" s="24" t="s">
        <v>40</v>
      </c>
    </row>
    <row r="71" spans="1:12">
      <c r="D71" s="71">
        <v>114</v>
      </c>
      <c r="E71" s="71"/>
      <c r="I71" s="24" t="s">
        <v>41</v>
      </c>
    </row>
    <row r="72" spans="1:12">
      <c r="D72" s="71">
        <v>120</v>
      </c>
      <c r="E72" s="71"/>
      <c r="I72" s="24" t="s">
        <v>35</v>
      </c>
    </row>
    <row r="73" spans="1:12">
      <c r="D73" s="71">
        <v>124</v>
      </c>
      <c r="E73" s="71"/>
      <c r="I73" s="24" t="s">
        <v>36</v>
      </c>
    </row>
    <row r="74" spans="1:12">
      <c r="D74" s="71">
        <v>141</v>
      </c>
      <c r="E74" s="71"/>
      <c r="I74" s="24" t="s">
        <v>147</v>
      </c>
    </row>
    <row r="75" spans="1:12">
      <c r="D75" s="71">
        <v>151</v>
      </c>
      <c r="E75" s="71"/>
      <c r="I75" s="24" t="s">
        <v>55</v>
      </c>
    </row>
    <row r="76" spans="1:12">
      <c r="D76" s="71">
        <v>152</v>
      </c>
      <c r="E76" s="71"/>
      <c r="I76" s="24" t="s">
        <v>148</v>
      </c>
    </row>
    <row r="77" spans="1:12">
      <c r="D77" s="71">
        <v>154</v>
      </c>
      <c r="E77" s="71"/>
      <c r="I77" s="24" t="s">
        <v>149</v>
      </c>
    </row>
    <row r="78" spans="1:12">
      <c r="D78" s="71">
        <v>163</v>
      </c>
      <c r="E78" s="71"/>
      <c r="I78" s="24" t="s">
        <v>150</v>
      </c>
    </row>
    <row r="79" spans="1:12">
      <c r="D79" s="71">
        <v>165</v>
      </c>
      <c r="E79" s="71"/>
      <c r="I79" s="24" t="s">
        <v>151</v>
      </c>
    </row>
    <row r="80" spans="1:12">
      <c r="D80" s="71">
        <v>190</v>
      </c>
      <c r="E80" s="71"/>
      <c r="I80" s="24" t="s">
        <v>53</v>
      </c>
    </row>
    <row r="81" spans="4:9">
      <c r="D81" s="71">
        <v>228</v>
      </c>
      <c r="E81" s="71"/>
      <c r="I81" s="24" t="s">
        <v>152</v>
      </c>
    </row>
    <row r="82" spans="4:9">
      <c r="D82" s="71">
        <v>235</v>
      </c>
      <c r="E82" s="71"/>
      <c r="I82" s="24" t="s">
        <v>153</v>
      </c>
    </row>
    <row r="83" spans="4:9">
      <c r="D83" s="71">
        <v>252</v>
      </c>
      <c r="E83" s="71"/>
      <c r="I83" s="24" t="s">
        <v>154</v>
      </c>
    </row>
    <row r="84" spans="4:9">
      <c r="D84" s="71">
        <v>255</v>
      </c>
      <c r="E84" s="71"/>
      <c r="I84" s="24" t="s">
        <v>155</v>
      </c>
    </row>
    <row r="85" spans="4:9">
      <c r="D85" s="71">
        <v>281</v>
      </c>
      <c r="E85" s="71"/>
      <c r="I85" s="24" t="s">
        <v>156</v>
      </c>
    </row>
    <row r="86" spans="4:9">
      <c r="D86" s="71">
        <v>282</v>
      </c>
      <c r="E86" s="71"/>
      <c r="I86" s="24" t="s">
        <v>157</v>
      </c>
    </row>
    <row r="87" spans="4:9">
      <c r="D87" s="71">
        <v>283</v>
      </c>
      <c r="E87" s="71"/>
      <c r="I87" s="24" t="s">
        <v>158</v>
      </c>
    </row>
    <row r="88" spans="4:9">
      <c r="D88" s="71">
        <v>301</v>
      </c>
      <c r="E88" s="71"/>
      <c r="I88" s="24" t="s">
        <v>159</v>
      </c>
    </row>
    <row r="89" spans="4:9">
      <c r="D89" s="71">
        <v>302</v>
      </c>
      <c r="E89" s="71"/>
      <c r="I89" s="24" t="s">
        <v>160</v>
      </c>
    </row>
    <row r="90" spans="4:9">
      <c r="D90" s="71">
        <v>303</v>
      </c>
      <c r="E90" s="71"/>
      <c r="I90" s="24" t="s">
        <v>161</v>
      </c>
    </row>
    <row r="91" spans="4:9">
      <c r="D91" s="71">
        <v>303</v>
      </c>
      <c r="E91" s="71"/>
      <c r="I91" s="24" t="s">
        <v>162</v>
      </c>
    </row>
    <row r="92" spans="4:9">
      <c r="D92" s="71">
        <v>310</v>
      </c>
      <c r="E92" s="71"/>
      <c r="I92" s="24" t="s">
        <v>163</v>
      </c>
    </row>
    <row r="93" spans="4:9">
      <c r="D93" s="71">
        <v>311</v>
      </c>
      <c r="E93" s="71"/>
      <c r="I93" s="24" t="s">
        <v>164</v>
      </c>
    </row>
    <row r="94" spans="4:9">
      <c r="D94" s="71">
        <v>312</v>
      </c>
      <c r="E94" s="71"/>
      <c r="I94" s="24" t="s">
        <v>165</v>
      </c>
    </row>
    <row r="95" spans="4:9">
      <c r="D95" s="71">
        <v>314</v>
      </c>
      <c r="E95" s="71"/>
      <c r="I95" s="24" t="s">
        <v>166</v>
      </c>
    </row>
    <row r="96" spans="4:9">
      <c r="D96" s="71">
        <v>315</v>
      </c>
      <c r="E96" s="71"/>
      <c r="I96" s="24" t="s">
        <v>167</v>
      </c>
    </row>
    <row r="97" spans="4:9">
      <c r="D97" s="71">
        <v>316</v>
      </c>
      <c r="E97" s="71"/>
      <c r="I97" s="24" t="s">
        <v>168</v>
      </c>
    </row>
    <row r="98" spans="4:9">
      <c r="D98" s="71">
        <v>320</v>
      </c>
      <c r="E98" s="71"/>
      <c r="I98" s="24" t="s">
        <v>169</v>
      </c>
    </row>
    <row r="99" spans="4:9">
      <c r="D99" s="71">
        <v>321</v>
      </c>
      <c r="E99" s="71"/>
      <c r="I99" s="24" t="s">
        <v>170</v>
      </c>
    </row>
    <row r="100" spans="4:9">
      <c r="D100" s="71">
        <v>322</v>
      </c>
      <c r="E100" s="71"/>
      <c r="I100" s="24" t="s">
        <v>171</v>
      </c>
    </row>
    <row r="101" spans="4:9">
      <c r="D101" s="71">
        <v>323</v>
      </c>
      <c r="E101" s="71"/>
      <c r="I101" s="24" t="s">
        <v>172</v>
      </c>
    </row>
    <row r="102" spans="4:9">
      <c r="D102" s="71">
        <v>324</v>
      </c>
      <c r="E102" s="71"/>
      <c r="I102" s="24" t="s">
        <v>173</v>
      </c>
    </row>
    <row r="103" spans="4:9">
      <c r="D103" s="71">
        <v>325</v>
      </c>
      <c r="E103" s="71"/>
      <c r="I103" s="24" t="s">
        <v>174</v>
      </c>
    </row>
    <row r="104" spans="4:9">
      <c r="D104" s="71">
        <v>330</v>
      </c>
      <c r="E104" s="71"/>
      <c r="I104" s="24" t="s">
        <v>175</v>
      </c>
    </row>
    <row r="105" spans="4:9">
      <c r="D105" s="71">
        <v>331</v>
      </c>
      <c r="E105" s="71"/>
      <c r="I105" s="24" t="s">
        <v>176</v>
      </c>
    </row>
    <row r="106" spans="4:9">
      <c r="D106" s="71">
        <v>332</v>
      </c>
      <c r="E106" s="71"/>
      <c r="I106" s="24" t="s">
        <v>177</v>
      </c>
    </row>
    <row r="107" spans="4:9">
      <c r="D107" s="71">
        <v>333</v>
      </c>
      <c r="E107" s="71"/>
      <c r="I107" s="24" t="s">
        <v>178</v>
      </c>
    </row>
    <row r="108" spans="4:9">
      <c r="D108" s="71">
        <v>334</v>
      </c>
      <c r="E108" s="71"/>
      <c r="I108" s="24" t="s">
        <v>179</v>
      </c>
    </row>
    <row r="109" spans="4:9">
      <c r="D109" s="71">
        <v>335</v>
      </c>
      <c r="E109" s="71"/>
      <c r="I109" s="24" t="s">
        <v>180</v>
      </c>
    </row>
    <row r="110" spans="4:9">
      <c r="D110" s="71">
        <v>336</v>
      </c>
      <c r="E110" s="71"/>
      <c r="I110" s="24" t="s">
        <v>181</v>
      </c>
    </row>
    <row r="111" spans="4:9">
      <c r="D111" s="71">
        <v>340</v>
      </c>
      <c r="E111" s="71"/>
      <c r="I111" s="24" t="s">
        <v>182</v>
      </c>
    </row>
    <row r="112" spans="4:9">
      <c r="D112" s="71">
        <v>341</v>
      </c>
      <c r="E112" s="71"/>
      <c r="I112" s="24" t="s">
        <v>54</v>
      </c>
    </row>
    <row r="113" spans="4:9">
      <c r="D113" s="71">
        <v>342</v>
      </c>
      <c r="E113" s="71"/>
      <c r="I113" s="24" t="s">
        <v>183</v>
      </c>
    </row>
    <row r="114" spans="4:9">
      <c r="D114" s="71">
        <v>343</v>
      </c>
      <c r="E114" s="71"/>
      <c r="I114" s="24" t="s">
        <v>184</v>
      </c>
    </row>
    <row r="115" spans="4:9">
      <c r="D115" s="71">
        <v>344</v>
      </c>
      <c r="E115" s="71"/>
      <c r="I115" s="24" t="s">
        <v>185</v>
      </c>
    </row>
    <row r="116" spans="4:9">
      <c r="D116" s="71">
        <v>345</v>
      </c>
      <c r="E116" s="71"/>
      <c r="I116" s="24" t="s">
        <v>186</v>
      </c>
    </row>
    <row r="117" spans="4:9">
      <c r="D117" s="71">
        <v>346</v>
      </c>
      <c r="E117" s="71"/>
      <c r="I117" s="24" t="s">
        <v>187</v>
      </c>
    </row>
    <row r="118" spans="4:9">
      <c r="D118" s="71">
        <v>350</v>
      </c>
      <c r="E118" s="71"/>
      <c r="I118" s="24" t="s">
        <v>188</v>
      </c>
    </row>
    <row r="119" spans="4:9">
      <c r="D119" s="71">
        <v>352</v>
      </c>
      <c r="E119" s="71"/>
      <c r="I119" s="24" t="s">
        <v>189</v>
      </c>
    </row>
    <row r="120" spans="4:9">
      <c r="D120" s="71">
        <v>353</v>
      </c>
      <c r="E120" s="71"/>
      <c r="I120" s="24" t="s">
        <v>190</v>
      </c>
    </row>
    <row r="121" spans="4:9">
      <c r="D121" s="71">
        <v>354</v>
      </c>
      <c r="E121" s="71"/>
      <c r="I121" s="24" t="s">
        <v>191</v>
      </c>
    </row>
    <row r="122" spans="4:9">
      <c r="D122" s="71">
        <v>355</v>
      </c>
      <c r="E122" s="71"/>
      <c r="I122" s="24" t="s">
        <v>192</v>
      </c>
    </row>
    <row r="123" spans="4:9">
      <c r="D123" s="71">
        <v>356</v>
      </c>
      <c r="E123" s="71"/>
      <c r="I123" s="24" t="s">
        <v>193</v>
      </c>
    </row>
    <row r="124" spans="4:9">
      <c r="D124" s="71">
        <v>357</v>
      </c>
      <c r="E124" s="71"/>
      <c r="I124" s="24" t="s">
        <v>194</v>
      </c>
    </row>
    <row r="125" spans="4:9">
      <c r="D125" s="71">
        <v>358</v>
      </c>
      <c r="E125" s="71"/>
      <c r="I125" s="24" t="s">
        <v>195</v>
      </c>
    </row>
    <row r="126" spans="4:9">
      <c r="D126" s="71">
        <v>359</v>
      </c>
      <c r="E126" s="71"/>
      <c r="I126" s="24" t="s">
        <v>196</v>
      </c>
    </row>
    <row r="127" spans="4:9">
      <c r="D127" s="71">
        <v>360</v>
      </c>
      <c r="E127" s="71"/>
      <c r="I127" s="24" t="s">
        <v>197</v>
      </c>
    </row>
    <row r="128" spans="4:9">
      <c r="D128" s="71">
        <v>361</v>
      </c>
      <c r="E128" s="71"/>
      <c r="I128" s="24" t="s">
        <v>198</v>
      </c>
    </row>
    <row r="129" spans="4:9">
      <c r="D129" s="71">
        <v>362</v>
      </c>
      <c r="E129" s="71"/>
      <c r="I129" s="24" t="s">
        <v>199</v>
      </c>
    </row>
    <row r="130" spans="4:9">
      <c r="D130" s="71">
        <v>364</v>
      </c>
      <c r="E130" s="71"/>
      <c r="I130" s="24" t="s">
        <v>200</v>
      </c>
    </row>
    <row r="131" spans="4:9">
      <c r="D131" s="71">
        <v>365</v>
      </c>
      <c r="E131" s="71"/>
      <c r="I131" s="24" t="s">
        <v>201</v>
      </c>
    </row>
    <row r="132" spans="4:9">
      <c r="D132" s="71">
        <v>366</v>
      </c>
      <c r="E132" s="71"/>
      <c r="I132" s="24" t="s">
        <v>202</v>
      </c>
    </row>
    <row r="133" spans="4:9">
      <c r="D133" s="71">
        <v>367</v>
      </c>
      <c r="E133" s="71"/>
      <c r="I133" s="24" t="s">
        <v>203</v>
      </c>
    </row>
    <row r="134" spans="4:9">
      <c r="D134" s="71">
        <v>368</v>
      </c>
      <c r="E134" s="71"/>
      <c r="I134" s="24" t="s">
        <v>204</v>
      </c>
    </row>
    <row r="135" spans="4:9">
      <c r="D135" s="71">
        <v>369</v>
      </c>
      <c r="E135" s="71"/>
      <c r="I135" s="24" t="s">
        <v>205</v>
      </c>
    </row>
    <row r="136" spans="4:9">
      <c r="D136" s="71">
        <v>370</v>
      </c>
      <c r="E136" s="71"/>
      <c r="I136" s="24" t="s">
        <v>206</v>
      </c>
    </row>
    <row r="137" spans="4:9">
      <c r="D137" s="71">
        <v>371</v>
      </c>
      <c r="E137" s="71"/>
      <c r="I137" s="24" t="s">
        <v>207</v>
      </c>
    </row>
    <row r="138" spans="4:9">
      <c r="D138" s="71">
        <v>372</v>
      </c>
      <c r="E138" s="71"/>
      <c r="I138" s="24" t="s">
        <v>208</v>
      </c>
    </row>
    <row r="139" spans="4:9">
      <c r="D139" s="71">
        <v>373</v>
      </c>
      <c r="E139" s="71"/>
      <c r="I139" s="24" t="s">
        <v>209</v>
      </c>
    </row>
    <row r="140" spans="4:9">
      <c r="D140" s="71">
        <v>389</v>
      </c>
      <c r="E140" s="71"/>
      <c r="I140" s="24" t="s">
        <v>210</v>
      </c>
    </row>
    <row r="141" spans="4:9">
      <c r="D141" s="71">
        <v>390</v>
      </c>
      <c r="E141" s="71"/>
      <c r="I141" s="24" t="s">
        <v>211</v>
      </c>
    </row>
    <row r="142" spans="4:9">
      <c r="D142" s="71">
        <v>391</v>
      </c>
      <c r="E142" s="71"/>
      <c r="I142" s="24" t="s">
        <v>212</v>
      </c>
    </row>
    <row r="143" spans="4:9">
      <c r="D143" s="71">
        <v>392</v>
      </c>
      <c r="E143" s="71"/>
      <c r="I143" s="24" t="s">
        <v>213</v>
      </c>
    </row>
    <row r="144" spans="4:9">
      <c r="D144" s="71">
        <v>393</v>
      </c>
      <c r="E144" s="71"/>
      <c r="I144" s="24" t="s">
        <v>214</v>
      </c>
    </row>
    <row r="145" spans="4:9">
      <c r="D145" s="71">
        <v>394</v>
      </c>
      <c r="E145" s="71"/>
      <c r="I145" s="24" t="s">
        <v>215</v>
      </c>
    </row>
    <row r="146" spans="4:9">
      <c r="D146" s="71">
        <v>395</v>
      </c>
      <c r="E146" s="71"/>
      <c r="I146" s="24" t="s">
        <v>216</v>
      </c>
    </row>
    <row r="147" spans="4:9">
      <c r="D147" s="71">
        <v>396</v>
      </c>
      <c r="E147" s="71"/>
      <c r="I147" s="24" t="s">
        <v>217</v>
      </c>
    </row>
    <row r="148" spans="4:9">
      <c r="D148" s="71">
        <v>397</v>
      </c>
      <c r="E148" s="71"/>
      <c r="I148" s="24" t="s">
        <v>218</v>
      </c>
    </row>
    <row r="149" spans="4:9">
      <c r="D149" s="71">
        <v>398</v>
      </c>
      <c r="E149" s="71"/>
      <c r="I149" s="24" t="s">
        <v>219</v>
      </c>
    </row>
    <row r="150" spans="4:9">
      <c r="D150" s="71">
        <v>399</v>
      </c>
      <c r="E150" s="71"/>
      <c r="I150" s="24" t="s">
        <v>220</v>
      </c>
    </row>
    <row r="151" spans="4:9">
      <c r="D151" s="71">
        <v>405</v>
      </c>
      <c r="E151" s="71"/>
      <c r="I151" s="24" t="s">
        <v>221</v>
      </c>
    </row>
    <row r="152" spans="4:9">
      <c r="D152" s="71">
        <v>406</v>
      </c>
      <c r="E152" s="71"/>
      <c r="I152" s="24" t="s">
        <v>222</v>
      </c>
    </row>
    <row r="153" spans="4:9">
      <c r="D153" s="71">
        <v>407</v>
      </c>
      <c r="E153" s="71"/>
      <c r="I153" s="24" t="s">
        <v>223</v>
      </c>
    </row>
    <row r="154" spans="4:9">
      <c r="D154" s="71">
        <v>408</v>
      </c>
      <c r="E154" s="71"/>
      <c r="I154" s="24" t="s">
        <v>45</v>
      </c>
    </row>
    <row r="155" spans="4:9">
      <c r="D155" s="71">
        <v>419</v>
      </c>
      <c r="E155" s="71"/>
      <c r="I155" s="24" t="s">
        <v>46</v>
      </c>
    </row>
    <row r="156" spans="4:9">
      <c r="D156" s="71">
        <v>421</v>
      </c>
      <c r="E156" s="71"/>
      <c r="I156" s="24" t="s">
        <v>47</v>
      </c>
    </row>
    <row r="157" spans="4:9">
      <c r="D157" s="71">
        <v>427</v>
      </c>
      <c r="E157" s="71"/>
      <c r="I157" s="24" t="s">
        <v>95</v>
      </c>
    </row>
    <row r="158" spans="4:9">
      <c r="D158" s="71">
        <v>428</v>
      </c>
      <c r="E158" s="71"/>
      <c r="I158" s="24" t="s">
        <v>224</v>
      </c>
    </row>
    <row r="159" spans="4:9">
      <c r="D159" s="71">
        <v>429</v>
      </c>
      <c r="E159" s="71"/>
      <c r="I159" s="24" t="s">
        <v>49</v>
      </c>
    </row>
    <row r="160" spans="4:9">
      <c r="D160" s="71">
        <v>431</v>
      </c>
      <c r="E160" s="71"/>
      <c r="I160" s="24" t="s">
        <v>50</v>
      </c>
    </row>
    <row r="161" spans="4:5">
      <c r="D161" s="71">
        <v>432</v>
      </c>
      <c r="E161" s="71"/>
    </row>
    <row r="162" spans="4:5">
      <c r="D162" s="71">
        <v>440</v>
      </c>
      <c r="E162" s="71"/>
    </row>
    <row r="163" spans="4:5">
      <c r="D163" s="71">
        <v>442</v>
      </c>
      <c r="E163" s="71"/>
    </row>
    <row r="164" spans="4:5">
      <c r="D164" s="71">
        <v>444</v>
      </c>
      <c r="E164" s="71"/>
    </row>
    <row r="165" spans="4:5">
      <c r="D165" s="71">
        <v>445</v>
      </c>
      <c r="E165" s="71"/>
    </row>
    <row r="166" spans="4:5">
      <c r="D166" s="71">
        <v>447</v>
      </c>
      <c r="E166" s="71"/>
    </row>
    <row r="167" spans="4:5">
      <c r="D167" s="71">
        <v>448</v>
      </c>
      <c r="E167" s="71"/>
    </row>
    <row r="168" spans="4:5">
      <c r="D168" s="71">
        <v>449</v>
      </c>
      <c r="E168" s="71"/>
    </row>
    <row r="169" spans="4:5">
      <c r="D169" s="71">
        <v>450</v>
      </c>
      <c r="E169" s="71"/>
    </row>
    <row r="170" spans="4:5">
      <c r="D170" s="71">
        <v>451</v>
      </c>
      <c r="E170" s="71"/>
    </row>
    <row r="171" spans="4:5">
      <c r="D171" s="71">
        <v>453</v>
      </c>
      <c r="E171" s="71"/>
    </row>
    <row r="172" spans="4:5">
      <c r="D172" s="71">
        <v>454</v>
      </c>
      <c r="E172" s="71"/>
    </row>
    <row r="173" spans="4:5">
      <c r="D173" s="71">
        <v>456</v>
      </c>
      <c r="E173" s="71"/>
    </row>
    <row r="174" spans="4:5">
      <c r="D174" s="71">
        <v>500</v>
      </c>
      <c r="E174" s="71"/>
    </row>
    <row r="175" spans="4:5">
      <c r="D175" s="71">
        <v>501</v>
      </c>
      <c r="E175" s="71"/>
    </row>
    <row r="176" spans="4:5">
      <c r="D176" s="71">
        <v>502</v>
      </c>
      <c r="E176" s="71"/>
    </row>
    <row r="177" spans="4:5">
      <c r="D177" s="71">
        <v>503</v>
      </c>
      <c r="E177" s="71"/>
    </row>
    <row r="178" spans="4:5">
      <c r="D178" s="71">
        <v>505</v>
      </c>
      <c r="E178" s="71"/>
    </row>
    <row r="179" spans="4:5">
      <c r="D179" s="71">
        <v>506</v>
      </c>
      <c r="E179" s="71"/>
    </row>
    <row r="180" spans="4:5">
      <c r="D180" s="71">
        <v>507</v>
      </c>
      <c r="E180" s="71"/>
    </row>
    <row r="181" spans="4:5">
      <c r="D181" s="71">
        <v>510</v>
      </c>
      <c r="E181" s="71"/>
    </row>
    <row r="182" spans="4:5">
      <c r="D182" s="71">
        <v>511</v>
      </c>
      <c r="E182" s="71"/>
    </row>
    <row r="183" spans="4:5">
      <c r="D183" s="71">
        <v>512</v>
      </c>
      <c r="E183" s="71"/>
    </row>
    <row r="184" spans="4:5">
      <c r="D184" s="71">
        <v>513</v>
      </c>
      <c r="E184" s="71"/>
    </row>
    <row r="185" spans="4:5">
      <c r="D185" s="71">
        <v>514</v>
      </c>
      <c r="E185" s="71"/>
    </row>
    <row r="186" spans="4:5">
      <c r="D186" s="71">
        <v>517</v>
      </c>
      <c r="E186" s="71"/>
    </row>
    <row r="187" spans="4:5">
      <c r="D187" s="71">
        <v>518</v>
      </c>
      <c r="E187" s="71"/>
    </row>
    <row r="188" spans="4:5">
      <c r="D188" s="71">
        <v>519</v>
      </c>
      <c r="E188" s="71"/>
    </row>
    <row r="189" spans="4:5">
      <c r="D189" s="71">
        <v>520</v>
      </c>
      <c r="E189" s="71"/>
    </row>
    <row r="190" spans="4:5">
      <c r="D190" s="71">
        <v>523</v>
      </c>
      <c r="E190" s="71"/>
    </row>
    <row r="191" spans="4:5">
      <c r="D191" s="71">
        <v>524</v>
      </c>
      <c r="E191" s="71"/>
    </row>
    <row r="192" spans="4:5">
      <c r="D192" s="71">
        <v>528</v>
      </c>
      <c r="E192" s="71"/>
    </row>
    <row r="193" spans="4:5">
      <c r="D193" s="71">
        <v>529</v>
      </c>
      <c r="E193" s="71"/>
    </row>
    <row r="194" spans="4:5">
      <c r="D194" s="71">
        <v>530</v>
      </c>
      <c r="E194" s="71"/>
    </row>
    <row r="195" spans="4:5">
      <c r="D195" s="71">
        <v>531</v>
      </c>
      <c r="E195" s="71"/>
    </row>
    <row r="196" spans="4:5">
      <c r="D196" s="71">
        <v>532</v>
      </c>
      <c r="E196" s="71"/>
    </row>
    <row r="197" spans="4:5">
      <c r="D197" s="71">
        <v>535</v>
      </c>
      <c r="E197" s="71"/>
    </row>
    <row r="198" spans="4:5">
      <c r="D198" s="71">
        <v>536</v>
      </c>
      <c r="E198" s="71"/>
    </row>
    <row r="199" spans="4:5">
      <c r="D199" s="71">
        <v>537</v>
      </c>
      <c r="E199" s="71"/>
    </row>
    <row r="200" spans="4:5">
      <c r="D200" s="71">
        <v>538</v>
      </c>
      <c r="E200" s="71"/>
    </row>
    <row r="201" spans="4:5">
      <c r="D201" s="71">
        <v>539</v>
      </c>
      <c r="E201" s="71"/>
    </row>
    <row r="202" spans="4:5">
      <c r="D202" s="71">
        <v>540</v>
      </c>
      <c r="E202" s="71"/>
    </row>
    <row r="203" spans="4:5">
      <c r="D203" s="71">
        <v>541</v>
      </c>
      <c r="E203" s="71"/>
    </row>
    <row r="204" spans="4:5">
      <c r="D204" s="71">
        <v>542</v>
      </c>
      <c r="E204" s="71"/>
    </row>
    <row r="205" spans="4:5">
      <c r="D205" s="71">
        <v>543</v>
      </c>
      <c r="E205" s="71"/>
    </row>
    <row r="206" spans="4:5">
      <c r="D206" s="71">
        <v>544</v>
      </c>
      <c r="E206" s="71"/>
    </row>
    <row r="207" spans="4:5">
      <c r="D207" s="71">
        <v>545</v>
      </c>
      <c r="E207" s="71"/>
    </row>
    <row r="208" spans="4:5">
      <c r="D208" s="71">
        <v>546</v>
      </c>
      <c r="E208" s="71"/>
    </row>
    <row r="209" spans="4:5">
      <c r="D209" s="71">
        <v>547</v>
      </c>
      <c r="E209" s="71"/>
    </row>
    <row r="210" spans="4:5">
      <c r="D210" s="71">
        <v>548</v>
      </c>
      <c r="E210" s="71"/>
    </row>
    <row r="211" spans="4:5">
      <c r="D211" s="71">
        <v>549</v>
      </c>
      <c r="E211" s="71"/>
    </row>
    <row r="212" spans="4:5">
      <c r="D212" s="71">
        <v>550</v>
      </c>
      <c r="E212" s="71"/>
    </row>
    <row r="213" spans="4:5">
      <c r="D213" s="71">
        <v>551</v>
      </c>
      <c r="E213" s="71"/>
    </row>
    <row r="214" spans="4:5">
      <c r="D214" s="71">
        <v>552</v>
      </c>
      <c r="E214" s="71"/>
    </row>
    <row r="215" spans="4:5">
      <c r="D215" s="71">
        <v>553</v>
      </c>
      <c r="E215" s="71"/>
    </row>
    <row r="216" spans="4:5">
      <c r="D216" s="71">
        <v>554</v>
      </c>
      <c r="E216" s="71"/>
    </row>
    <row r="217" spans="4:5">
      <c r="D217" s="71">
        <v>555</v>
      </c>
      <c r="E217" s="71"/>
    </row>
    <row r="218" spans="4:5">
      <c r="D218" s="71">
        <v>556</v>
      </c>
      <c r="E218" s="71"/>
    </row>
    <row r="219" spans="4:5">
      <c r="D219" s="71">
        <v>557</v>
      </c>
      <c r="E219" s="71"/>
    </row>
    <row r="220" spans="4:5">
      <c r="D220" s="71">
        <v>560</v>
      </c>
      <c r="E220" s="71"/>
    </row>
    <row r="221" spans="4:5">
      <c r="D221" s="71">
        <v>561</v>
      </c>
      <c r="E221" s="71"/>
    </row>
    <row r="222" spans="4:5">
      <c r="D222" s="71">
        <v>562</v>
      </c>
      <c r="E222" s="71"/>
    </row>
    <row r="223" spans="4:5">
      <c r="D223" s="71">
        <v>563</v>
      </c>
      <c r="E223" s="71"/>
    </row>
    <row r="224" spans="4:5">
      <c r="D224" s="71">
        <v>564</v>
      </c>
      <c r="E224" s="71"/>
    </row>
    <row r="225" spans="4:5">
      <c r="D225" s="71">
        <v>565</v>
      </c>
      <c r="E225" s="71"/>
    </row>
    <row r="226" spans="4:5">
      <c r="D226" s="71">
        <v>566</v>
      </c>
      <c r="E226" s="71"/>
    </row>
    <row r="227" spans="4:5">
      <c r="D227" s="71">
        <v>567</v>
      </c>
      <c r="E227" s="71"/>
    </row>
    <row r="228" spans="4:5">
      <c r="D228" s="71">
        <v>568</v>
      </c>
      <c r="E228" s="71"/>
    </row>
    <row r="229" spans="4:5">
      <c r="D229" s="71">
        <v>569</v>
      </c>
      <c r="E229" s="71"/>
    </row>
    <row r="230" spans="4:5">
      <c r="D230" s="71">
        <v>570</v>
      </c>
      <c r="E230" s="71"/>
    </row>
    <row r="231" spans="4:5">
      <c r="D231" s="71">
        <v>571</v>
      </c>
      <c r="E231" s="71"/>
    </row>
    <row r="232" spans="4:5">
      <c r="D232" s="71">
        <v>572</v>
      </c>
      <c r="E232" s="71"/>
    </row>
    <row r="233" spans="4:5">
      <c r="D233" s="71">
        <v>573</v>
      </c>
      <c r="E233" s="71"/>
    </row>
    <row r="234" spans="4:5">
      <c r="D234" s="71">
        <v>580</v>
      </c>
      <c r="E234" s="71"/>
    </row>
    <row r="235" spans="4:5">
      <c r="D235" s="71">
        <v>581</v>
      </c>
      <c r="E235" s="71"/>
    </row>
    <row r="236" spans="4:5">
      <c r="D236" s="71">
        <v>582</v>
      </c>
      <c r="E236" s="71"/>
    </row>
    <row r="237" spans="4:5">
      <c r="D237" s="71">
        <v>583</v>
      </c>
      <c r="E237" s="71"/>
    </row>
    <row r="238" spans="4:5">
      <c r="D238" s="71">
        <v>584</v>
      </c>
      <c r="E238" s="71"/>
    </row>
    <row r="239" spans="4:5">
      <c r="D239" s="71">
        <v>585</v>
      </c>
      <c r="E239" s="71"/>
    </row>
    <row r="240" spans="4:5">
      <c r="D240" s="71">
        <v>586</v>
      </c>
      <c r="E240" s="71"/>
    </row>
    <row r="241" spans="4:5">
      <c r="D241" s="71">
        <v>587</v>
      </c>
      <c r="E241" s="71"/>
    </row>
    <row r="242" spans="4:5">
      <c r="D242" s="71">
        <v>588</v>
      </c>
      <c r="E242" s="71"/>
    </row>
    <row r="243" spans="4:5">
      <c r="D243" s="71">
        <v>589</v>
      </c>
      <c r="E243" s="71"/>
    </row>
    <row r="244" spans="4:5">
      <c r="D244" s="71">
        <v>590</v>
      </c>
      <c r="E244" s="71"/>
    </row>
    <row r="245" spans="4:5">
      <c r="D245" s="71">
        <v>591</v>
      </c>
      <c r="E245" s="71"/>
    </row>
    <row r="246" spans="4:5">
      <c r="D246" s="71">
        <v>592</v>
      </c>
      <c r="E246" s="71"/>
    </row>
    <row r="247" spans="4:5">
      <c r="D247" s="71">
        <v>593</v>
      </c>
      <c r="E247" s="71"/>
    </row>
    <row r="248" spans="4:5">
      <c r="D248" s="71">
        <v>594</v>
      </c>
      <c r="E248" s="71"/>
    </row>
    <row r="249" spans="4:5">
      <c r="D249" s="71">
        <v>595</v>
      </c>
      <c r="E249" s="71"/>
    </row>
    <row r="250" spans="4:5">
      <c r="D250" s="71">
        <v>596</v>
      </c>
      <c r="E250" s="71"/>
    </row>
    <row r="251" spans="4:5">
      <c r="D251" s="71">
        <v>597</v>
      </c>
      <c r="E251" s="71"/>
    </row>
    <row r="252" spans="4:5">
      <c r="D252" s="71">
        <v>598</v>
      </c>
      <c r="E252" s="71"/>
    </row>
    <row r="253" spans="4:5">
      <c r="D253" s="71">
        <v>901</v>
      </c>
      <c r="E253" s="71"/>
    </row>
    <row r="254" spans="4:5">
      <c r="D254" s="71">
        <v>902</v>
      </c>
      <c r="E254" s="71"/>
    </row>
    <row r="255" spans="4:5">
      <c r="D255" s="71">
        <v>903</v>
      </c>
      <c r="E255" s="71"/>
    </row>
    <row r="256" spans="4:5">
      <c r="D256" s="71">
        <v>904</v>
      </c>
      <c r="E256" s="71"/>
    </row>
    <row r="257" spans="4:5">
      <c r="D257" s="71">
        <v>905</v>
      </c>
      <c r="E257" s="71"/>
    </row>
    <row r="258" spans="4:5">
      <c r="D258" s="71">
        <v>907</v>
      </c>
      <c r="E258" s="71"/>
    </row>
    <row r="259" spans="4:5">
      <c r="D259" s="71">
        <v>908</v>
      </c>
      <c r="E259" s="71"/>
    </row>
    <row r="260" spans="4:5">
      <c r="D260" s="71">
        <v>909</v>
      </c>
      <c r="E260" s="71"/>
    </row>
    <row r="261" spans="4:5">
      <c r="D261" s="71">
        <v>910</v>
      </c>
      <c r="E261" s="71"/>
    </row>
    <row r="262" spans="4:5">
      <c r="D262" s="71">
        <v>911</v>
      </c>
      <c r="E262" s="71"/>
    </row>
    <row r="263" spans="4:5">
      <c r="D263" s="71">
        <v>912</v>
      </c>
      <c r="E263" s="71"/>
    </row>
    <row r="264" spans="4:5">
      <c r="D264" s="71">
        <v>913</v>
      </c>
      <c r="E264" s="71"/>
    </row>
    <row r="265" spans="4:5">
      <c r="D265" s="71">
        <v>916</v>
      </c>
      <c r="E265" s="71"/>
    </row>
    <row r="266" spans="4:5">
      <c r="D266" s="71">
        <v>920</v>
      </c>
      <c r="E266" s="71"/>
    </row>
    <row r="267" spans="4:5">
      <c r="D267" s="71">
        <v>921</v>
      </c>
      <c r="E267" s="71"/>
    </row>
    <row r="268" spans="4:5">
      <c r="D268" s="71">
        <v>922</v>
      </c>
      <c r="E268" s="71"/>
    </row>
    <row r="269" spans="4:5">
      <c r="D269" s="71">
        <v>923</v>
      </c>
      <c r="E269" s="71"/>
    </row>
    <row r="270" spans="4:5">
      <c r="D270" s="71">
        <v>924</v>
      </c>
      <c r="E270" s="71"/>
    </row>
    <row r="271" spans="4:5">
      <c r="D271" s="71">
        <v>925</v>
      </c>
      <c r="E271" s="71"/>
    </row>
    <row r="272" spans="4:5">
      <c r="D272" s="71">
        <v>926</v>
      </c>
      <c r="E272" s="71"/>
    </row>
    <row r="273" spans="4:5">
      <c r="D273" s="71">
        <v>927</v>
      </c>
      <c r="E273" s="71"/>
    </row>
    <row r="274" spans="4:5">
      <c r="D274" s="71">
        <v>928</v>
      </c>
      <c r="E274" s="71"/>
    </row>
    <row r="275" spans="4:5">
      <c r="D275" s="71">
        <v>929</v>
      </c>
      <c r="E275" s="71"/>
    </row>
    <row r="276" spans="4:5">
      <c r="D276" s="71">
        <v>930</v>
      </c>
      <c r="E276" s="71"/>
    </row>
    <row r="277" spans="4:5">
      <c r="D277" s="71">
        <v>931</v>
      </c>
      <c r="E277" s="71"/>
    </row>
    <row r="278" spans="4:5">
      <c r="D278" s="71">
        <v>935</v>
      </c>
      <c r="E278" s="71"/>
    </row>
    <row r="279" spans="4:5">
      <c r="D279" s="71">
        <v>1869</v>
      </c>
      <c r="E279" s="71"/>
    </row>
    <row r="280" spans="4:5">
      <c r="D280" s="71">
        <v>2281</v>
      </c>
      <c r="E280" s="71"/>
    </row>
    <row r="281" spans="4:5">
      <c r="D281" s="71">
        <v>2282</v>
      </c>
      <c r="E281" s="71"/>
    </row>
    <row r="282" spans="4:5">
      <c r="D282" s="71">
        <v>4118</v>
      </c>
      <c r="E282" s="71"/>
    </row>
    <row r="283" spans="4:5">
      <c r="D283" s="71">
        <v>4194</v>
      </c>
      <c r="E283" s="71"/>
    </row>
    <row r="284" spans="4:5">
      <c r="D284" s="71">
        <v>4311</v>
      </c>
      <c r="E284" s="71"/>
    </row>
    <row r="285" spans="4:5">
      <c r="D285" s="71">
        <v>18221</v>
      </c>
      <c r="E285" s="71"/>
    </row>
    <row r="286" spans="4:5">
      <c r="D286" s="71">
        <v>18222</v>
      </c>
      <c r="E286" s="71"/>
    </row>
    <row r="287" spans="4:5">
      <c r="D287" s="71">
        <v>22842</v>
      </c>
      <c r="E287" s="71"/>
    </row>
    <row r="288" spans="4:5">
      <c r="D288" s="71">
        <v>25316</v>
      </c>
      <c r="E288" s="71"/>
    </row>
    <row r="289" spans="4:5">
      <c r="D289" s="71">
        <v>25317</v>
      </c>
      <c r="E289" s="71"/>
    </row>
    <row r="290" spans="4:5">
      <c r="D290" s="71">
        <v>25318</v>
      </c>
      <c r="E290" s="71"/>
    </row>
    <row r="291" spans="4:5">
      <c r="D291" s="71">
        <v>25319</v>
      </c>
      <c r="E291" s="71"/>
    </row>
    <row r="292" spans="4:5">
      <c r="D292" s="71">
        <v>25399</v>
      </c>
      <c r="E292" s="71"/>
    </row>
    <row r="293" spans="4:5">
      <c r="D293" s="71">
        <v>40910</v>
      </c>
      <c r="E293" s="71"/>
    </row>
    <row r="294" spans="4:5">
      <c r="D294" s="71">
        <v>40911</v>
      </c>
      <c r="E294" s="71"/>
    </row>
    <row r="295" spans="4:5">
      <c r="D295" s="71">
        <v>41010</v>
      </c>
      <c r="E295" s="71"/>
    </row>
    <row r="296" spans="4:5">
      <c r="D296" s="71">
        <v>41011</v>
      </c>
      <c r="E296" s="71"/>
    </row>
    <row r="297" spans="4:5">
      <c r="D297" s="71">
        <v>41110</v>
      </c>
      <c r="E297" s="71"/>
    </row>
    <row r="298" spans="4:5">
      <c r="D298" s="71">
        <v>41111</v>
      </c>
      <c r="E298" s="71"/>
    </row>
    <row r="299" spans="4:5">
      <c r="D299" s="71">
        <v>41140</v>
      </c>
      <c r="E299" s="71"/>
    </row>
    <row r="300" spans="4:5">
      <c r="D300" s="71">
        <v>41141</v>
      </c>
      <c r="E300" s="71"/>
    </row>
    <row r="301" spans="4:5">
      <c r="D301" s="71">
        <v>41160</v>
      </c>
      <c r="E301" s="71"/>
    </row>
    <row r="302" spans="4:5">
      <c r="D302" s="71">
        <v>41170</v>
      </c>
      <c r="E302" s="71"/>
    </row>
    <row r="303" spans="4:5">
      <c r="D303" s="71">
        <v>41181</v>
      </c>
      <c r="E303" s="71"/>
    </row>
    <row r="304" spans="4:5">
      <c r="D304" s="71">
        <v>108360</v>
      </c>
      <c r="E304" s="71"/>
    </row>
    <row r="305" spans="4:5">
      <c r="D305" s="71">
        <v>108361</v>
      </c>
      <c r="E305" s="71"/>
    </row>
    <row r="306" spans="4:5">
      <c r="D306" s="71">
        <v>108362</v>
      </c>
      <c r="E306" s="71"/>
    </row>
    <row r="307" spans="4:5">
      <c r="D307" s="71">
        <v>108364</v>
      </c>
      <c r="E307" s="71"/>
    </row>
    <row r="308" spans="4:5">
      <c r="D308" s="71">
        <v>108365</v>
      </c>
      <c r="E308" s="71"/>
    </row>
    <row r="309" spans="4:5">
      <c r="D309" s="71">
        <v>108366</v>
      </c>
      <c r="E309" s="71"/>
    </row>
    <row r="310" spans="4:5">
      <c r="D310" s="71">
        <v>108367</v>
      </c>
      <c r="E310" s="71"/>
    </row>
    <row r="311" spans="4:5">
      <c r="D311" s="71">
        <v>108368</v>
      </c>
      <c r="E311" s="71"/>
    </row>
    <row r="312" spans="4:5">
      <c r="D312" s="71">
        <v>108369</v>
      </c>
      <c r="E312" s="71"/>
    </row>
    <row r="313" spans="4:5">
      <c r="D313" s="71">
        <v>108370</v>
      </c>
      <c r="E313" s="71"/>
    </row>
    <row r="314" spans="4:5">
      <c r="D314" s="71">
        <v>108371</v>
      </c>
      <c r="E314" s="71"/>
    </row>
    <row r="315" spans="4:5">
      <c r="D315" s="71">
        <v>108372</v>
      </c>
      <c r="E315" s="71"/>
    </row>
    <row r="316" spans="4:5">
      <c r="D316" s="71">
        <v>108373</v>
      </c>
      <c r="E316" s="71"/>
    </row>
    <row r="317" spans="4:5">
      <c r="D317" s="71">
        <v>111399</v>
      </c>
      <c r="E317" s="71"/>
    </row>
    <row r="318" spans="4:5">
      <c r="D318" s="71">
        <v>403360</v>
      </c>
      <c r="E318" s="71"/>
    </row>
    <row r="319" spans="4:5">
      <c r="D319" s="71">
        <v>403361</v>
      </c>
      <c r="E319" s="71"/>
    </row>
    <row r="320" spans="4:5">
      <c r="D320" s="71">
        <v>403362</v>
      </c>
      <c r="E320" s="71"/>
    </row>
    <row r="321" spans="4:5">
      <c r="D321" s="71">
        <v>403364</v>
      </c>
      <c r="E321" s="71"/>
    </row>
    <row r="322" spans="4:5">
      <c r="D322" s="71">
        <v>403365</v>
      </c>
      <c r="E322" s="71"/>
    </row>
    <row r="323" spans="4:5">
      <c r="D323" s="71">
        <v>403366</v>
      </c>
      <c r="E323" s="71"/>
    </row>
    <row r="324" spans="4:5">
      <c r="D324" s="71">
        <v>403367</v>
      </c>
      <c r="E324" s="71"/>
    </row>
    <row r="325" spans="4:5">
      <c r="D325" s="71">
        <v>403368</v>
      </c>
      <c r="E325" s="71"/>
    </row>
    <row r="326" spans="4:5">
      <c r="D326" s="71">
        <v>403369</v>
      </c>
      <c r="E326" s="71"/>
    </row>
    <row r="327" spans="4:5">
      <c r="D327" s="71">
        <v>403370</v>
      </c>
      <c r="E327" s="71"/>
    </row>
    <row r="328" spans="4:5">
      <c r="D328" s="71">
        <v>403371</v>
      </c>
      <c r="E328" s="71"/>
    </row>
    <row r="329" spans="4:5">
      <c r="D329" s="71">
        <v>403372</v>
      </c>
      <c r="E329" s="71"/>
    </row>
    <row r="330" spans="4:5">
      <c r="D330" s="71">
        <v>403373</v>
      </c>
      <c r="E330" s="71"/>
    </row>
    <row r="331" spans="4:5">
      <c r="D331" s="71">
        <v>404330</v>
      </c>
      <c r="E331" s="71"/>
    </row>
    <row r="332" spans="4:5">
      <c r="D332" s="71">
        <v>1081390</v>
      </c>
      <c r="E332" s="71"/>
    </row>
    <row r="333" spans="4:5">
      <c r="D333" s="71">
        <v>1081399</v>
      </c>
      <c r="E333" s="71"/>
    </row>
    <row r="334" spans="4:5">
      <c r="D334" s="71" t="s">
        <v>225</v>
      </c>
      <c r="E334" s="71"/>
    </row>
    <row r="335" spans="4:5">
      <c r="D335" s="71" t="s">
        <v>226</v>
      </c>
      <c r="E335" s="71"/>
    </row>
    <row r="336" spans="4:5">
      <c r="D336" s="71" t="s">
        <v>227</v>
      </c>
      <c r="E336" s="71"/>
    </row>
    <row r="337" spans="4:5">
      <c r="D337" s="71" t="s">
        <v>228</v>
      </c>
      <c r="E337" s="71"/>
    </row>
    <row r="338" spans="4:5">
      <c r="D338" s="71" t="s">
        <v>229</v>
      </c>
      <c r="E338" s="71"/>
    </row>
    <row r="339" spans="4:5">
      <c r="D339" s="71" t="s">
        <v>230</v>
      </c>
      <c r="E339" s="71"/>
    </row>
    <row r="340" spans="4:5">
      <c r="D340" s="71" t="s">
        <v>231</v>
      </c>
      <c r="E340" s="71"/>
    </row>
    <row r="341" spans="4:5">
      <c r="D341" s="71" t="s">
        <v>231</v>
      </c>
      <c r="E341" s="71"/>
    </row>
    <row r="342" spans="4:5">
      <c r="D342" s="71" t="s">
        <v>232</v>
      </c>
      <c r="E342" s="71"/>
    </row>
    <row r="343" spans="4:5">
      <c r="D343" s="71" t="s">
        <v>233</v>
      </c>
      <c r="E343" s="71"/>
    </row>
    <row r="344" spans="4:5">
      <c r="D344" s="71" t="s">
        <v>234</v>
      </c>
      <c r="E344" s="71"/>
    </row>
    <row r="345" spans="4:5">
      <c r="D345" s="71" t="s">
        <v>235</v>
      </c>
      <c r="E345" s="71"/>
    </row>
    <row r="346" spans="4:5">
      <c r="D346" s="71" t="s">
        <v>236</v>
      </c>
      <c r="E346" s="71"/>
    </row>
    <row r="347" spans="4:5">
      <c r="D347" s="71" t="s">
        <v>237</v>
      </c>
      <c r="E347" s="71"/>
    </row>
    <row r="348" spans="4:5">
      <c r="D348" s="71" t="s">
        <v>238</v>
      </c>
      <c r="E348" s="71"/>
    </row>
    <row r="349" spans="4:5">
      <c r="D349" s="71" t="s">
        <v>239</v>
      </c>
      <c r="E349" s="71"/>
    </row>
    <row r="350" spans="4:5">
      <c r="D350" s="71" t="s">
        <v>239</v>
      </c>
      <c r="E350" s="71"/>
    </row>
    <row r="351" spans="4:5">
      <c r="D351" s="71" t="s">
        <v>240</v>
      </c>
      <c r="E351" s="71"/>
    </row>
    <row r="352" spans="4:5">
      <c r="D352" s="71" t="s">
        <v>241</v>
      </c>
      <c r="E352" s="71"/>
    </row>
    <row r="353" spans="4:5">
      <c r="D353" s="71" t="s">
        <v>242</v>
      </c>
      <c r="E353" s="71"/>
    </row>
    <row r="354" spans="4:5">
      <c r="D354" s="71" t="s">
        <v>243</v>
      </c>
      <c r="E354" s="71"/>
    </row>
    <row r="355" spans="4:5">
      <c r="D355" s="71" t="s">
        <v>244</v>
      </c>
      <c r="E355" s="71"/>
    </row>
    <row r="356" spans="4:5">
      <c r="D356" s="71" t="s">
        <v>245</v>
      </c>
      <c r="E356" s="71"/>
    </row>
    <row r="357" spans="4:5">
      <c r="D357" s="71" t="s">
        <v>246</v>
      </c>
      <c r="E357" s="71"/>
    </row>
    <row r="358" spans="4:5">
      <c r="D358" s="71" t="s">
        <v>52</v>
      </c>
      <c r="E358" s="71"/>
    </row>
    <row r="359" spans="4:5">
      <c r="D359" s="71" t="s">
        <v>247</v>
      </c>
      <c r="E359" s="71"/>
    </row>
    <row r="360" spans="4:5">
      <c r="D360" s="71" t="s">
        <v>39</v>
      </c>
      <c r="E360" s="71"/>
    </row>
    <row r="361" spans="4:5">
      <c r="D361" s="71" t="s">
        <v>65</v>
      </c>
      <c r="E361" s="71"/>
    </row>
    <row r="362" spans="4:5">
      <c r="D362" s="71" t="s">
        <v>248</v>
      </c>
      <c r="E362" s="71"/>
    </row>
    <row r="363" spans="4:5">
      <c r="D363" s="71" t="s">
        <v>42</v>
      </c>
      <c r="E363" s="71"/>
    </row>
    <row r="364" spans="4:5">
      <c r="D364" s="71" t="s">
        <v>34</v>
      </c>
      <c r="E364" s="71"/>
    </row>
    <row r="365" spans="4:5">
      <c r="D365" s="71" t="s">
        <v>44</v>
      </c>
      <c r="E365" s="71"/>
    </row>
    <row r="366" spans="4:5">
      <c r="D366" s="71" t="s">
        <v>249</v>
      </c>
      <c r="E366" s="71"/>
    </row>
    <row r="367" spans="4:5">
      <c r="D367" s="71" t="s">
        <v>250</v>
      </c>
      <c r="E367" s="71"/>
    </row>
    <row r="368" spans="4:5">
      <c r="D368" s="71" t="s">
        <v>66</v>
      </c>
      <c r="E368" s="71"/>
    </row>
    <row r="369" spans="4:5">
      <c r="D369" s="71" t="s">
        <v>251</v>
      </c>
      <c r="E369" s="71"/>
    </row>
    <row r="370" spans="4:5">
      <c r="D370" s="71" t="s">
        <v>252</v>
      </c>
      <c r="E370" s="71"/>
    </row>
    <row r="371" spans="4:5">
      <c r="D371" s="71" t="s">
        <v>253</v>
      </c>
      <c r="E371" s="71"/>
    </row>
    <row r="372" spans="4:5">
      <c r="D372" s="71" t="s">
        <v>254</v>
      </c>
      <c r="E372" s="71"/>
    </row>
    <row r="373" spans="4:5">
      <c r="D373" s="71" t="s">
        <v>255</v>
      </c>
      <c r="E373" s="71"/>
    </row>
    <row r="374" spans="4:5">
      <c r="D374" s="71" t="s">
        <v>256</v>
      </c>
      <c r="E374" s="71"/>
    </row>
    <row r="375" spans="4:5">
      <c r="D375" s="71" t="s">
        <v>257</v>
      </c>
      <c r="E375" s="71"/>
    </row>
    <row r="376" spans="4:5">
      <c r="D376" s="71" t="s">
        <v>258</v>
      </c>
      <c r="E376" s="71"/>
    </row>
    <row r="377" spans="4:5">
      <c r="D377" s="71" t="s">
        <v>259</v>
      </c>
      <c r="E377" s="71"/>
    </row>
    <row r="378" spans="4:5">
      <c r="D378" s="71" t="s">
        <v>260</v>
      </c>
      <c r="E378" s="71"/>
    </row>
    <row r="379" spans="4:5">
      <c r="D379" s="71" t="s">
        <v>261</v>
      </c>
      <c r="E379" s="71"/>
    </row>
    <row r="380" spans="4:5">
      <c r="D380" s="71" t="s">
        <v>262</v>
      </c>
      <c r="E380" s="71"/>
    </row>
    <row r="381" spans="4:5">
      <c r="D381" s="71" t="s">
        <v>263</v>
      </c>
      <c r="E381" s="71"/>
    </row>
    <row r="382" spans="4:5">
      <c r="D382" s="71" t="s">
        <v>264</v>
      </c>
      <c r="E382" s="71"/>
    </row>
    <row r="383" spans="4:5">
      <c r="D383" s="71" t="s">
        <v>265</v>
      </c>
      <c r="E383" s="71"/>
    </row>
    <row r="384" spans="4:5">
      <c r="D384" s="71" t="s">
        <v>266</v>
      </c>
      <c r="E384" s="71"/>
    </row>
    <row r="385" spans="4:5">
      <c r="D385" s="71" t="s">
        <v>267</v>
      </c>
      <c r="E385" s="71"/>
    </row>
    <row r="386" spans="4:5">
      <c r="D386" s="71" t="s">
        <v>268</v>
      </c>
      <c r="E386" s="71"/>
    </row>
    <row r="387" spans="4:5">
      <c r="D387" s="71" t="s">
        <v>269</v>
      </c>
      <c r="E387" s="71"/>
    </row>
    <row r="388" spans="4:5">
      <c r="D388" s="71" t="s">
        <v>270</v>
      </c>
      <c r="E388" s="71"/>
    </row>
    <row r="389" spans="4:5">
      <c r="D389" s="71" t="s">
        <v>271</v>
      </c>
      <c r="E389" s="71"/>
    </row>
    <row r="390" spans="4:5">
      <c r="D390" s="71" t="s">
        <v>272</v>
      </c>
      <c r="E390" s="71"/>
    </row>
    <row r="391" spans="4:5">
      <c r="D391" s="71" t="s">
        <v>273</v>
      </c>
      <c r="E391" s="71"/>
    </row>
    <row r="392" spans="4:5">
      <c r="D392" s="71" t="s">
        <v>274</v>
      </c>
      <c r="E392" s="71"/>
    </row>
    <row r="393" spans="4:5">
      <c r="D393" s="71" t="s">
        <v>275</v>
      </c>
      <c r="E393" s="71"/>
    </row>
    <row r="394" spans="4:5">
      <c r="D394" s="71" t="s">
        <v>276</v>
      </c>
      <c r="E394" s="71"/>
    </row>
    <row r="395" spans="4:5">
      <c r="D395" s="71" t="s">
        <v>277</v>
      </c>
      <c r="E395" s="71"/>
    </row>
    <row r="396" spans="4:5">
      <c r="D396" s="71">
        <v>115</v>
      </c>
      <c r="E396" s="71"/>
    </row>
    <row r="397" spans="4:5">
      <c r="D397" s="71">
        <v>2283</v>
      </c>
      <c r="E397" s="71"/>
    </row>
    <row r="398" spans="4:5">
      <c r="D398" s="71">
        <v>230</v>
      </c>
      <c r="E398" s="71"/>
    </row>
    <row r="399" spans="4:5">
      <c r="D399" s="71">
        <v>254</v>
      </c>
      <c r="E399" s="71"/>
    </row>
    <row r="400" spans="4:5">
      <c r="D400" s="71">
        <v>2533</v>
      </c>
      <c r="E400" s="71"/>
    </row>
    <row r="401" spans="4:5">
      <c r="D401" s="71">
        <v>254105</v>
      </c>
      <c r="E401" s="71"/>
    </row>
    <row r="402" spans="4:5">
      <c r="D402" s="71">
        <v>22844</v>
      </c>
      <c r="E402" s="71"/>
    </row>
    <row r="403" spans="4:5">
      <c r="D403" s="71" t="s">
        <v>278</v>
      </c>
      <c r="E403" s="71"/>
    </row>
  </sheetData>
  <conditionalFormatting sqref="B8:B46">
    <cfRule type="cellIs" dxfId="5" priority="2" stopIfTrue="1" operator="equal">
      <formula>"Adjustment to Income/Expense/Rate Base:"</formula>
    </cfRule>
  </conditionalFormatting>
  <conditionalFormatting sqref="L1">
    <cfRule type="cellIs" dxfId="4" priority="1" stopIfTrue="1" operator="equal">
      <formula>"x.x"</formula>
    </cfRule>
  </conditionalFormatting>
  <dataValidations disablePrompts="1" count="3">
    <dataValidation type="list" errorStyle="warning" allowBlank="1" showInputMessage="1" showErrorMessage="1" errorTitle="Factor" error="This factor is not included in the drop-down list. Is this the factor you want to use?" sqref="I46:I49 JE46:JE49 TA46:TA49 ACW46:ACW49 AMS46:AMS49 AWO46:AWO49 BGK46:BGK49 BQG46:BQG49 CAC46:CAC49 CJY46:CJY49 CTU46:CTU49 DDQ46:DDQ49 DNM46:DNM49 DXI46:DXI49 EHE46:EHE49 ERA46:ERA49 FAW46:FAW49 FKS46:FKS49 FUO46:FUO49 GEK46:GEK49 GOG46:GOG49 GYC46:GYC49 HHY46:HHY49 HRU46:HRU49 IBQ46:IBQ49 ILM46:ILM49 IVI46:IVI49 JFE46:JFE49 JPA46:JPA49 JYW46:JYW49 KIS46:KIS49 KSO46:KSO49 LCK46:LCK49 LMG46:LMG49 LWC46:LWC49 MFY46:MFY49 MPU46:MPU49 MZQ46:MZQ49 NJM46:NJM49 NTI46:NTI49 ODE46:ODE49 ONA46:ONA49 OWW46:OWW49 PGS46:PGS49 PQO46:PQO49 QAK46:QAK49 QKG46:QKG49 QUC46:QUC49 RDY46:RDY49 RNU46:RNU49 RXQ46:RXQ49 SHM46:SHM49 SRI46:SRI49 TBE46:TBE49 TLA46:TLA49 TUW46:TUW49 UES46:UES49 UOO46:UOO49 UYK46:UYK49 VIG46:VIG49 VSC46:VSC49 WBY46:WBY49 WLU46:WLU49 WVQ46:WVQ49 I65582:I65585 JE65582:JE65585 TA65582:TA65585 ACW65582:ACW65585 AMS65582:AMS65585 AWO65582:AWO65585 BGK65582:BGK65585 BQG65582:BQG65585 CAC65582:CAC65585 CJY65582:CJY65585 CTU65582:CTU65585 DDQ65582:DDQ65585 DNM65582:DNM65585 DXI65582:DXI65585 EHE65582:EHE65585 ERA65582:ERA65585 FAW65582:FAW65585 FKS65582:FKS65585 FUO65582:FUO65585 GEK65582:GEK65585 GOG65582:GOG65585 GYC65582:GYC65585 HHY65582:HHY65585 HRU65582:HRU65585 IBQ65582:IBQ65585 ILM65582:ILM65585 IVI65582:IVI65585 JFE65582:JFE65585 JPA65582:JPA65585 JYW65582:JYW65585 KIS65582:KIS65585 KSO65582:KSO65585 LCK65582:LCK65585 LMG65582:LMG65585 LWC65582:LWC65585 MFY65582:MFY65585 MPU65582:MPU65585 MZQ65582:MZQ65585 NJM65582:NJM65585 NTI65582:NTI65585 ODE65582:ODE65585 ONA65582:ONA65585 OWW65582:OWW65585 PGS65582:PGS65585 PQO65582:PQO65585 QAK65582:QAK65585 QKG65582:QKG65585 QUC65582:QUC65585 RDY65582:RDY65585 RNU65582:RNU65585 RXQ65582:RXQ65585 SHM65582:SHM65585 SRI65582:SRI65585 TBE65582:TBE65585 TLA65582:TLA65585 TUW65582:TUW65585 UES65582:UES65585 UOO65582:UOO65585 UYK65582:UYK65585 VIG65582:VIG65585 VSC65582:VSC65585 WBY65582:WBY65585 WLU65582:WLU65585 WVQ65582:WVQ65585 I131118:I131121 JE131118:JE131121 TA131118:TA131121 ACW131118:ACW131121 AMS131118:AMS131121 AWO131118:AWO131121 BGK131118:BGK131121 BQG131118:BQG131121 CAC131118:CAC131121 CJY131118:CJY131121 CTU131118:CTU131121 DDQ131118:DDQ131121 DNM131118:DNM131121 DXI131118:DXI131121 EHE131118:EHE131121 ERA131118:ERA131121 FAW131118:FAW131121 FKS131118:FKS131121 FUO131118:FUO131121 GEK131118:GEK131121 GOG131118:GOG131121 GYC131118:GYC131121 HHY131118:HHY131121 HRU131118:HRU131121 IBQ131118:IBQ131121 ILM131118:ILM131121 IVI131118:IVI131121 JFE131118:JFE131121 JPA131118:JPA131121 JYW131118:JYW131121 KIS131118:KIS131121 KSO131118:KSO131121 LCK131118:LCK131121 LMG131118:LMG131121 LWC131118:LWC131121 MFY131118:MFY131121 MPU131118:MPU131121 MZQ131118:MZQ131121 NJM131118:NJM131121 NTI131118:NTI131121 ODE131118:ODE131121 ONA131118:ONA131121 OWW131118:OWW131121 PGS131118:PGS131121 PQO131118:PQO131121 QAK131118:QAK131121 QKG131118:QKG131121 QUC131118:QUC131121 RDY131118:RDY131121 RNU131118:RNU131121 RXQ131118:RXQ131121 SHM131118:SHM131121 SRI131118:SRI131121 TBE131118:TBE131121 TLA131118:TLA131121 TUW131118:TUW131121 UES131118:UES131121 UOO131118:UOO131121 UYK131118:UYK131121 VIG131118:VIG131121 VSC131118:VSC131121 WBY131118:WBY131121 WLU131118:WLU131121 WVQ131118:WVQ131121 I196654:I196657 JE196654:JE196657 TA196654:TA196657 ACW196654:ACW196657 AMS196654:AMS196657 AWO196654:AWO196657 BGK196654:BGK196657 BQG196654:BQG196657 CAC196654:CAC196657 CJY196654:CJY196657 CTU196654:CTU196657 DDQ196654:DDQ196657 DNM196654:DNM196657 DXI196654:DXI196657 EHE196654:EHE196657 ERA196654:ERA196657 FAW196654:FAW196657 FKS196654:FKS196657 FUO196654:FUO196657 GEK196654:GEK196657 GOG196654:GOG196657 GYC196654:GYC196657 HHY196654:HHY196657 HRU196654:HRU196657 IBQ196654:IBQ196657 ILM196654:ILM196657 IVI196654:IVI196657 JFE196654:JFE196657 JPA196654:JPA196657 JYW196654:JYW196657 KIS196654:KIS196657 KSO196654:KSO196657 LCK196654:LCK196657 LMG196654:LMG196657 LWC196654:LWC196657 MFY196654:MFY196657 MPU196654:MPU196657 MZQ196654:MZQ196657 NJM196654:NJM196657 NTI196654:NTI196657 ODE196654:ODE196657 ONA196654:ONA196657 OWW196654:OWW196657 PGS196654:PGS196657 PQO196654:PQO196657 QAK196654:QAK196657 QKG196654:QKG196657 QUC196654:QUC196657 RDY196654:RDY196657 RNU196654:RNU196657 RXQ196654:RXQ196657 SHM196654:SHM196657 SRI196654:SRI196657 TBE196654:TBE196657 TLA196654:TLA196657 TUW196654:TUW196657 UES196654:UES196657 UOO196654:UOO196657 UYK196654:UYK196657 VIG196654:VIG196657 VSC196654:VSC196657 WBY196654:WBY196657 WLU196654:WLU196657 WVQ196654:WVQ196657 I262190:I262193 JE262190:JE262193 TA262190:TA262193 ACW262190:ACW262193 AMS262190:AMS262193 AWO262190:AWO262193 BGK262190:BGK262193 BQG262190:BQG262193 CAC262190:CAC262193 CJY262190:CJY262193 CTU262190:CTU262193 DDQ262190:DDQ262193 DNM262190:DNM262193 DXI262190:DXI262193 EHE262190:EHE262193 ERA262190:ERA262193 FAW262190:FAW262193 FKS262190:FKS262193 FUO262190:FUO262193 GEK262190:GEK262193 GOG262190:GOG262193 GYC262190:GYC262193 HHY262190:HHY262193 HRU262190:HRU262193 IBQ262190:IBQ262193 ILM262190:ILM262193 IVI262190:IVI262193 JFE262190:JFE262193 JPA262190:JPA262193 JYW262190:JYW262193 KIS262190:KIS262193 KSO262190:KSO262193 LCK262190:LCK262193 LMG262190:LMG262193 LWC262190:LWC262193 MFY262190:MFY262193 MPU262190:MPU262193 MZQ262190:MZQ262193 NJM262190:NJM262193 NTI262190:NTI262193 ODE262190:ODE262193 ONA262190:ONA262193 OWW262190:OWW262193 PGS262190:PGS262193 PQO262190:PQO262193 QAK262190:QAK262193 QKG262190:QKG262193 QUC262190:QUC262193 RDY262190:RDY262193 RNU262190:RNU262193 RXQ262190:RXQ262193 SHM262190:SHM262193 SRI262190:SRI262193 TBE262190:TBE262193 TLA262190:TLA262193 TUW262190:TUW262193 UES262190:UES262193 UOO262190:UOO262193 UYK262190:UYK262193 VIG262190:VIG262193 VSC262190:VSC262193 WBY262190:WBY262193 WLU262190:WLU262193 WVQ262190:WVQ262193 I327726:I327729 JE327726:JE327729 TA327726:TA327729 ACW327726:ACW327729 AMS327726:AMS327729 AWO327726:AWO327729 BGK327726:BGK327729 BQG327726:BQG327729 CAC327726:CAC327729 CJY327726:CJY327729 CTU327726:CTU327729 DDQ327726:DDQ327729 DNM327726:DNM327729 DXI327726:DXI327729 EHE327726:EHE327729 ERA327726:ERA327729 FAW327726:FAW327729 FKS327726:FKS327729 FUO327726:FUO327729 GEK327726:GEK327729 GOG327726:GOG327729 GYC327726:GYC327729 HHY327726:HHY327729 HRU327726:HRU327729 IBQ327726:IBQ327729 ILM327726:ILM327729 IVI327726:IVI327729 JFE327726:JFE327729 JPA327726:JPA327729 JYW327726:JYW327729 KIS327726:KIS327729 KSO327726:KSO327729 LCK327726:LCK327729 LMG327726:LMG327729 LWC327726:LWC327729 MFY327726:MFY327729 MPU327726:MPU327729 MZQ327726:MZQ327729 NJM327726:NJM327729 NTI327726:NTI327729 ODE327726:ODE327729 ONA327726:ONA327729 OWW327726:OWW327729 PGS327726:PGS327729 PQO327726:PQO327729 QAK327726:QAK327729 QKG327726:QKG327729 QUC327726:QUC327729 RDY327726:RDY327729 RNU327726:RNU327729 RXQ327726:RXQ327729 SHM327726:SHM327729 SRI327726:SRI327729 TBE327726:TBE327729 TLA327726:TLA327729 TUW327726:TUW327729 UES327726:UES327729 UOO327726:UOO327729 UYK327726:UYK327729 VIG327726:VIG327729 VSC327726:VSC327729 WBY327726:WBY327729 WLU327726:WLU327729 WVQ327726:WVQ327729 I393262:I393265 JE393262:JE393265 TA393262:TA393265 ACW393262:ACW393265 AMS393262:AMS393265 AWO393262:AWO393265 BGK393262:BGK393265 BQG393262:BQG393265 CAC393262:CAC393265 CJY393262:CJY393265 CTU393262:CTU393265 DDQ393262:DDQ393265 DNM393262:DNM393265 DXI393262:DXI393265 EHE393262:EHE393265 ERA393262:ERA393265 FAW393262:FAW393265 FKS393262:FKS393265 FUO393262:FUO393265 GEK393262:GEK393265 GOG393262:GOG393265 GYC393262:GYC393265 HHY393262:HHY393265 HRU393262:HRU393265 IBQ393262:IBQ393265 ILM393262:ILM393265 IVI393262:IVI393265 JFE393262:JFE393265 JPA393262:JPA393265 JYW393262:JYW393265 KIS393262:KIS393265 KSO393262:KSO393265 LCK393262:LCK393265 LMG393262:LMG393265 LWC393262:LWC393265 MFY393262:MFY393265 MPU393262:MPU393265 MZQ393262:MZQ393265 NJM393262:NJM393265 NTI393262:NTI393265 ODE393262:ODE393265 ONA393262:ONA393265 OWW393262:OWW393265 PGS393262:PGS393265 PQO393262:PQO393265 QAK393262:QAK393265 QKG393262:QKG393265 QUC393262:QUC393265 RDY393262:RDY393265 RNU393262:RNU393265 RXQ393262:RXQ393265 SHM393262:SHM393265 SRI393262:SRI393265 TBE393262:TBE393265 TLA393262:TLA393265 TUW393262:TUW393265 UES393262:UES393265 UOO393262:UOO393265 UYK393262:UYK393265 VIG393262:VIG393265 VSC393262:VSC393265 WBY393262:WBY393265 WLU393262:WLU393265 WVQ393262:WVQ393265 I458798:I458801 JE458798:JE458801 TA458798:TA458801 ACW458798:ACW458801 AMS458798:AMS458801 AWO458798:AWO458801 BGK458798:BGK458801 BQG458798:BQG458801 CAC458798:CAC458801 CJY458798:CJY458801 CTU458798:CTU458801 DDQ458798:DDQ458801 DNM458798:DNM458801 DXI458798:DXI458801 EHE458798:EHE458801 ERA458798:ERA458801 FAW458798:FAW458801 FKS458798:FKS458801 FUO458798:FUO458801 GEK458798:GEK458801 GOG458798:GOG458801 GYC458798:GYC458801 HHY458798:HHY458801 HRU458798:HRU458801 IBQ458798:IBQ458801 ILM458798:ILM458801 IVI458798:IVI458801 JFE458798:JFE458801 JPA458798:JPA458801 JYW458798:JYW458801 KIS458798:KIS458801 KSO458798:KSO458801 LCK458798:LCK458801 LMG458798:LMG458801 LWC458798:LWC458801 MFY458798:MFY458801 MPU458798:MPU458801 MZQ458798:MZQ458801 NJM458798:NJM458801 NTI458798:NTI458801 ODE458798:ODE458801 ONA458798:ONA458801 OWW458798:OWW458801 PGS458798:PGS458801 PQO458798:PQO458801 QAK458798:QAK458801 QKG458798:QKG458801 QUC458798:QUC458801 RDY458798:RDY458801 RNU458798:RNU458801 RXQ458798:RXQ458801 SHM458798:SHM458801 SRI458798:SRI458801 TBE458798:TBE458801 TLA458798:TLA458801 TUW458798:TUW458801 UES458798:UES458801 UOO458798:UOO458801 UYK458798:UYK458801 VIG458798:VIG458801 VSC458798:VSC458801 WBY458798:WBY458801 WLU458798:WLU458801 WVQ458798:WVQ458801 I524334:I524337 JE524334:JE524337 TA524334:TA524337 ACW524334:ACW524337 AMS524334:AMS524337 AWO524334:AWO524337 BGK524334:BGK524337 BQG524334:BQG524337 CAC524334:CAC524337 CJY524334:CJY524337 CTU524334:CTU524337 DDQ524334:DDQ524337 DNM524334:DNM524337 DXI524334:DXI524337 EHE524334:EHE524337 ERA524334:ERA524337 FAW524334:FAW524337 FKS524334:FKS524337 FUO524334:FUO524337 GEK524334:GEK524337 GOG524334:GOG524337 GYC524334:GYC524337 HHY524334:HHY524337 HRU524334:HRU524337 IBQ524334:IBQ524337 ILM524334:ILM524337 IVI524334:IVI524337 JFE524334:JFE524337 JPA524334:JPA524337 JYW524334:JYW524337 KIS524334:KIS524337 KSO524334:KSO524337 LCK524334:LCK524337 LMG524334:LMG524337 LWC524334:LWC524337 MFY524334:MFY524337 MPU524334:MPU524337 MZQ524334:MZQ524337 NJM524334:NJM524337 NTI524334:NTI524337 ODE524334:ODE524337 ONA524334:ONA524337 OWW524334:OWW524337 PGS524334:PGS524337 PQO524334:PQO524337 QAK524334:QAK524337 QKG524334:QKG524337 QUC524334:QUC524337 RDY524334:RDY524337 RNU524334:RNU524337 RXQ524334:RXQ524337 SHM524334:SHM524337 SRI524334:SRI524337 TBE524334:TBE524337 TLA524334:TLA524337 TUW524334:TUW524337 UES524334:UES524337 UOO524334:UOO524337 UYK524334:UYK524337 VIG524334:VIG524337 VSC524334:VSC524337 WBY524334:WBY524337 WLU524334:WLU524337 WVQ524334:WVQ524337 I589870:I589873 JE589870:JE589873 TA589870:TA589873 ACW589870:ACW589873 AMS589870:AMS589873 AWO589870:AWO589873 BGK589870:BGK589873 BQG589870:BQG589873 CAC589870:CAC589873 CJY589870:CJY589873 CTU589870:CTU589873 DDQ589870:DDQ589873 DNM589870:DNM589873 DXI589870:DXI589873 EHE589870:EHE589873 ERA589870:ERA589873 FAW589870:FAW589873 FKS589870:FKS589873 FUO589870:FUO589873 GEK589870:GEK589873 GOG589870:GOG589873 GYC589870:GYC589873 HHY589870:HHY589873 HRU589870:HRU589873 IBQ589870:IBQ589873 ILM589870:ILM589873 IVI589870:IVI589873 JFE589870:JFE589873 JPA589870:JPA589873 JYW589870:JYW589873 KIS589870:KIS589873 KSO589870:KSO589873 LCK589870:LCK589873 LMG589870:LMG589873 LWC589870:LWC589873 MFY589870:MFY589873 MPU589870:MPU589873 MZQ589870:MZQ589873 NJM589870:NJM589873 NTI589870:NTI589873 ODE589870:ODE589873 ONA589870:ONA589873 OWW589870:OWW589873 PGS589870:PGS589873 PQO589870:PQO589873 QAK589870:QAK589873 QKG589870:QKG589873 QUC589870:QUC589873 RDY589870:RDY589873 RNU589870:RNU589873 RXQ589870:RXQ589873 SHM589870:SHM589873 SRI589870:SRI589873 TBE589870:TBE589873 TLA589870:TLA589873 TUW589870:TUW589873 UES589870:UES589873 UOO589870:UOO589873 UYK589870:UYK589873 VIG589870:VIG589873 VSC589870:VSC589873 WBY589870:WBY589873 WLU589870:WLU589873 WVQ589870:WVQ589873 I655406:I655409 JE655406:JE655409 TA655406:TA655409 ACW655406:ACW655409 AMS655406:AMS655409 AWO655406:AWO655409 BGK655406:BGK655409 BQG655406:BQG655409 CAC655406:CAC655409 CJY655406:CJY655409 CTU655406:CTU655409 DDQ655406:DDQ655409 DNM655406:DNM655409 DXI655406:DXI655409 EHE655406:EHE655409 ERA655406:ERA655409 FAW655406:FAW655409 FKS655406:FKS655409 FUO655406:FUO655409 GEK655406:GEK655409 GOG655406:GOG655409 GYC655406:GYC655409 HHY655406:HHY655409 HRU655406:HRU655409 IBQ655406:IBQ655409 ILM655406:ILM655409 IVI655406:IVI655409 JFE655406:JFE655409 JPA655406:JPA655409 JYW655406:JYW655409 KIS655406:KIS655409 KSO655406:KSO655409 LCK655406:LCK655409 LMG655406:LMG655409 LWC655406:LWC655409 MFY655406:MFY655409 MPU655406:MPU655409 MZQ655406:MZQ655409 NJM655406:NJM655409 NTI655406:NTI655409 ODE655406:ODE655409 ONA655406:ONA655409 OWW655406:OWW655409 PGS655406:PGS655409 PQO655406:PQO655409 QAK655406:QAK655409 QKG655406:QKG655409 QUC655406:QUC655409 RDY655406:RDY655409 RNU655406:RNU655409 RXQ655406:RXQ655409 SHM655406:SHM655409 SRI655406:SRI655409 TBE655406:TBE655409 TLA655406:TLA655409 TUW655406:TUW655409 UES655406:UES655409 UOO655406:UOO655409 UYK655406:UYK655409 VIG655406:VIG655409 VSC655406:VSC655409 WBY655406:WBY655409 WLU655406:WLU655409 WVQ655406:WVQ655409 I720942:I720945 JE720942:JE720945 TA720942:TA720945 ACW720942:ACW720945 AMS720942:AMS720945 AWO720942:AWO720945 BGK720942:BGK720945 BQG720942:BQG720945 CAC720942:CAC720945 CJY720942:CJY720945 CTU720942:CTU720945 DDQ720942:DDQ720945 DNM720942:DNM720945 DXI720942:DXI720945 EHE720942:EHE720945 ERA720942:ERA720945 FAW720942:FAW720945 FKS720942:FKS720945 FUO720942:FUO720945 GEK720942:GEK720945 GOG720942:GOG720945 GYC720942:GYC720945 HHY720942:HHY720945 HRU720942:HRU720945 IBQ720942:IBQ720945 ILM720942:ILM720945 IVI720942:IVI720945 JFE720942:JFE720945 JPA720942:JPA720945 JYW720942:JYW720945 KIS720942:KIS720945 KSO720942:KSO720945 LCK720942:LCK720945 LMG720942:LMG720945 LWC720942:LWC720945 MFY720942:MFY720945 MPU720942:MPU720945 MZQ720942:MZQ720945 NJM720942:NJM720945 NTI720942:NTI720945 ODE720942:ODE720945 ONA720942:ONA720945 OWW720942:OWW720945 PGS720942:PGS720945 PQO720942:PQO720945 QAK720942:QAK720945 QKG720942:QKG720945 QUC720942:QUC720945 RDY720942:RDY720945 RNU720942:RNU720945 RXQ720942:RXQ720945 SHM720942:SHM720945 SRI720942:SRI720945 TBE720942:TBE720945 TLA720942:TLA720945 TUW720942:TUW720945 UES720942:UES720945 UOO720942:UOO720945 UYK720942:UYK720945 VIG720942:VIG720945 VSC720942:VSC720945 WBY720942:WBY720945 WLU720942:WLU720945 WVQ720942:WVQ720945 I786478:I786481 JE786478:JE786481 TA786478:TA786481 ACW786478:ACW786481 AMS786478:AMS786481 AWO786478:AWO786481 BGK786478:BGK786481 BQG786478:BQG786481 CAC786478:CAC786481 CJY786478:CJY786481 CTU786478:CTU786481 DDQ786478:DDQ786481 DNM786478:DNM786481 DXI786478:DXI786481 EHE786478:EHE786481 ERA786478:ERA786481 FAW786478:FAW786481 FKS786478:FKS786481 FUO786478:FUO786481 GEK786478:GEK786481 GOG786478:GOG786481 GYC786478:GYC786481 HHY786478:HHY786481 HRU786478:HRU786481 IBQ786478:IBQ786481 ILM786478:ILM786481 IVI786478:IVI786481 JFE786478:JFE786481 JPA786478:JPA786481 JYW786478:JYW786481 KIS786478:KIS786481 KSO786478:KSO786481 LCK786478:LCK786481 LMG786478:LMG786481 LWC786478:LWC786481 MFY786478:MFY786481 MPU786478:MPU786481 MZQ786478:MZQ786481 NJM786478:NJM786481 NTI786478:NTI786481 ODE786478:ODE786481 ONA786478:ONA786481 OWW786478:OWW786481 PGS786478:PGS786481 PQO786478:PQO786481 QAK786478:QAK786481 QKG786478:QKG786481 QUC786478:QUC786481 RDY786478:RDY786481 RNU786478:RNU786481 RXQ786478:RXQ786481 SHM786478:SHM786481 SRI786478:SRI786481 TBE786478:TBE786481 TLA786478:TLA786481 TUW786478:TUW786481 UES786478:UES786481 UOO786478:UOO786481 UYK786478:UYK786481 VIG786478:VIG786481 VSC786478:VSC786481 WBY786478:WBY786481 WLU786478:WLU786481 WVQ786478:WVQ786481 I852014:I852017 JE852014:JE852017 TA852014:TA852017 ACW852014:ACW852017 AMS852014:AMS852017 AWO852014:AWO852017 BGK852014:BGK852017 BQG852014:BQG852017 CAC852014:CAC852017 CJY852014:CJY852017 CTU852014:CTU852017 DDQ852014:DDQ852017 DNM852014:DNM852017 DXI852014:DXI852017 EHE852014:EHE852017 ERA852014:ERA852017 FAW852014:FAW852017 FKS852014:FKS852017 FUO852014:FUO852017 GEK852014:GEK852017 GOG852014:GOG852017 GYC852014:GYC852017 HHY852014:HHY852017 HRU852014:HRU852017 IBQ852014:IBQ852017 ILM852014:ILM852017 IVI852014:IVI852017 JFE852014:JFE852017 JPA852014:JPA852017 JYW852014:JYW852017 KIS852014:KIS852017 KSO852014:KSO852017 LCK852014:LCK852017 LMG852014:LMG852017 LWC852014:LWC852017 MFY852014:MFY852017 MPU852014:MPU852017 MZQ852014:MZQ852017 NJM852014:NJM852017 NTI852014:NTI852017 ODE852014:ODE852017 ONA852014:ONA852017 OWW852014:OWW852017 PGS852014:PGS852017 PQO852014:PQO852017 QAK852014:QAK852017 QKG852014:QKG852017 QUC852014:QUC852017 RDY852014:RDY852017 RNU852014:RNU852017 RXQ852014:RXQ852017 SHM852014:SHM852017 SRI852014:SRI852017 TBE852014:TBE852017 TLA852014:TLA852017 TUW852014:TUW852017 UES852014:UES852017 UOO852014:UOO852017 UYK852014:UYK852017 VIG852014:VIG852017 VSC852014:VSC852017 WBY852014:WBY852017 WLU852014:WLU852017 WVQ852014:WVQ852017 I917550:I917553 JE917550:JE917553 TA917550:TA917553 ACW917550:ACW917553 AMS917550:AMS917553 AWO917550:AWO917553 BGK917550:BGK917553 BQG917550:BQG917553 CAC917550:CAC917553 CJY917550:CJY917553 CTU917550:CTU917553 DDQ917550:DDQ917553 DNM917550:DNM917553 DXI917550:DXI917553 EHE917550:EHE917553 ERA917550:ERA917553 FAW917550:FAW917553 FKS917550:FKS917553 FUO917550:FUO917553 GEK917550:GEK917553 GOG917550:GOG917553 GYC917550:GYC917553 HHY917550:HHY917553 HRU917550:HRU917553 IBQ917550:IBQ917553 ILM917550:ILM917553 IVI917550:IVI917553 JFE917550:JFE917553 JPA917550:JPA917553 JYW917550:JYW917553 KIS917550:KIS917553 KSO917550:KSO917553 LCK917550:LCK917553 LMG917550:LMG917553 LWC917550:LWC917553 MFY917550:MFY917553 MPU917550:MPU917553 MZQ917550:MZQ917553 NJM917550:NJM917553 NTI917550:NTI917553 ODE917550:ODE917553 ONA917550:ONA917553 OWW917550:OWW917553 PGS917550:PGS917553 PQO917550:PQO917553 QAK917550:QAK917553 QKG917550:QKG917553 QUC917550:QUC917553 RDY917550:RDY917553 RNU917550:RNU917553 RXQ917550:RXQ917553 SHM917550:SHM917553 SRI917550:SRI917553 TBE917550:TBE917553 TLA917550:TLA917553 TUW917550:TUW917553 UES917550:UES917553 UOO917550:UOO917553 UYK917550:UYK917553 VIG917550:VIG917553 VSC917550:VSC917553 WBY917550:WBY917553 WLU917550:WLU917553 WVQ917550:WVQ917553 I983086:I983089 JE983086:JE983089 TA983086:TA983089 ACW983086:ACW983089 AMS983086:AMS983089 AWO983086:AWO983089 BGK983086:BGK983089 BQG983086:BQG983089 CAC983086:CAC983089 CJY983086:CJY983089 CTU983086:CTU983089 DDQ983086:DDQ983089 DNM983086:DNM983089 DXI983086:DXI983089 EHE983086:EHE983089 ERA983086:ERA983089 FAW983086:FAW983089 FKS983086:FKS983089 FUO983086:FUO983089 GEK983086:GEK983089 GOG983086:GOG983089 GYC983086:GYC983089 HHY983086:HHY983089 HRU983086:HRU983089 IBQ983086:IBQ983089 ILM983086:ILM983089 IVI983086:IVI983089 JFE983086:JFE983089 JPA983086:JPA983089 JYW983086:JYW983089 KIS983086:KIS983089 KSO983086:KSO983089 LCK983086:LCK983089 LMG983086:LMG983089 LWC983086:LWC983089 MFY983086:MFY983089 MPU983086:MPU983089 MZQ983086:MZQ983089 NJM983086:NJM983089 NTI983086:NTI983089 ODE983086:ODE983089 ONA983086:ONA983089 OWW983086:OWW983089 PGS983086:PGS983089 PQO983086:PQO983089 QAK983086:QAK983089 QKG983086:QKG983089 QUC983086:QUC983089 RDY983086:RDY983089 RNU983086:RNU983089 RXQ983086:RXQ983089 SHM983086:SHM983089 SRI983086:SRI983089 TBE983086:TBE983089 TLA983086:TLA983089 TUW983086:TUW983089 UES983086:UES983089 UOO983086:UOO983089 UYK983086:UYK983089 VIG983086:VIG983089 VSC983086:VSC983089 WBY983086:WBY983089 WLU983086:WLU983089 WVQ983086:WVQ983089">
      <formula1>$I$69:$I$160</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F47:F49 JC47:JC49 SY47:SY49 ACU47:ACU49 AMQ47:AMQ49 AWM47:AWM49 BGI47:BGI49 BQE47:BQE49 CAA47:CAA49 CJW47:CJW49 CTS47:CTS49 DDO47:DDO49 DNK47:DNK49 DXG47:DXG49 EHC47:EHC49 EQY47:EQY49 FAU47:FAU49 FKQ47:FKQ49 FUM47:FUM49 GEI47:GEI49 GOE47:GOE49 GYA47:GYA49 HHW47:HHW49 HRS47:HRS49 IBO47:IBO49 ILK47:ILK49 IVG47:IVG49 JFC47:JFC49 JOY47:JOY49 JYU47:JYU49 KIQ47:KIQ49 KSM47:KSM49 LCI47:LCI49 LME47:LME49 LWA47:LWA49 MFW47:MFW49 MPS47:MPS49 MZO47:MZO49 NJK47:NJK49 NTG47:NTG49 ODC47:ODC49 OMY47:OMY49 OWU47:OWU49 PGQ47:PGQ49 PQM47:PQM49 QAI47:QAI49 QKE47:QKE49 QUA47:QUA49 RDW47:RDW49 RNS47:RNS49 RXO47:RXO49 SHK47:SHK49 SRG47:SRG49 TBC47:TBC49 TKY47:TKY49 TUU47:TUU49 UEQ47:UEQ49 UOM47:UOM49 UYI47:UYI49 VIE47:VIE49 VSA47:VSA49 WBW47:WBW49 WLS47:WLS49 WVO47:WVO49 F65583:F65585 JC65583:JC65585 SY65583:SY65585 ACU65583:ACU65585 AMQ65583:AMQ65585 AWM65583:AWM65585 BGI65583:BGI65585 BQE65583:BQE65585 CAA65583:CAA65585 CJW65583:CJW65585 CTS65583:CTS65585 DDO65583:DDO65585 DNK65583:DNK65585 DXG65583:DXG65585 EHC65583:EHC65585 EQY65583:EQY65585 FAU65583:FAU65585 FKQ65583:FKQ65585 FUM65583:FUM65585 GEI65583:GEI65585 GOE65583:GOE65585 GYA65583:GYA65585 HHW65583:HHW65585 HRS65583:HRS65585 IBO65583:IBO65585 ILK65583:ILK65585 IVG65583:IVG65585 JFC65583:JFC65585 JOY65583:JOY65585 JYU65583:JYU65585 KIQ65583:KIQ65585 KSM65583:KSM65585 LCI65583:LCI65585 LME65583:LME65585 LWA65583:LWA65585 MFW65583:MFW65585 MPS65583:MPS65585 MZO65583:MZO65585 NJK65583:NJK65585 NTG65583:NTG65585 ODC65583:ODC65585 OMY65583:OMY65585 OWU65583:OWU65585 PGQ65583:PGQ65585 PQM65583:PQM65585 QAI65583:QAI65585 QKE65583:QKE65585 QUA65583:QUA65585 RDW65583:RDW65585 RNS65583:RNS65585 RXO65583:RXO65585 SHK65583:SHK65585 SRG65583:SRG65585 TBC65583:TBC65585 TKY65583:TKY65585 TUU65583:TUU65585 UEQ65583:UEQ65585 UOM65583:UOM65585 UYI65583:UYI65585 VIE65583:VIE65585 VSA65583:VSA65585 WBW65583:WBW65585 WLS65583:WLS65585 WVO65583:WVO65585 F131119:F131121 JC131119:JC131121 SY131119:SY131121 ACU131119:ACU131121 AMQ131119:AMQ131121 AWM131119:AWM131121 BGI131119:BGI131121 BQE131119:BQE131121 CAA131119:CAA131121 CJW131119:CJW131121 CTS131119:CTS131121 DDO131119:DDO131121 DNK131119:DNK131121 DXG131119:DXG131121 EHC131119:EHC131121 EQY131119:EQY131121 FAU131119:FAU131121 FKQ131119:FKQ131121 FUM131119:FUM131121 GEI131119:GEI131121 GOE131119:GOE131121 GYA131119:GYA131121 HHW131119:HHW131121 HRS131119:HRS131121 IBO131119:IBO131121 ILK131119:ILK131121 IVG131119:IVG131121 JFC131119:JFC131121 JOY131119:JOY131121 JYU131119:JYU131121 KIQ131119:KIQ131121 KSM131119:KSM131121 LCI131119:LCI131121 LME131119:LME131121 LWA131119:LWA131121 MFW131119:MFW131121 MPS131119:MPS131121 MZO131119:MZO131121 NJK131119:NJK131121 NTG131119:NTG131121 ODC131119:ODC131121 OMY131119:OMY131121 OWU131119:OWU131121 PGQ131119:PGQ131121 PQM131119:PQM131121 QAI131119:QAI131121 QKE131119:QKE131121 QUA131119:QUA131121 RDW131119:RDW131121 RNS131119:RNS131121 RXO131119:RXO131121 SHK131119:SHK131121 SRG131119:SRG131121 TBC131119:TBC131121 TKY131119:TKY131121 TUU131119:TUU131121 UEQ131119:UEQ131121 UOM131119:UOM131121 UYI131119:UYI131121 VIE131119:VIE131121 VSA131119:VSA131121 WBW131119:WBW131121 WLS131119:WLS131121 WVO131119:WVO131121 F196655:F196657 JC196655:JC196657 SY196655:SY196657 ACU196655:ACU196657 AMQ196655:AMQ196657 AWM196655:AWM196657 BGI196655:BGI196657 BQE196655:BQE196657 CAA196655:CAA196657 CJW196655:CJW196657 CTS196655:CTS196657 DDO196655:DDO196657 DNK196655:DNK196657 DXG196655:DXG196657 EHC196655:EHC196657 EQY196655:EQY196657 FAU196655:FAU196657 FKQ196655:FKQ196657 FUM196655:FUM196657 GEI196655:GEI196657 GOE196655:GOE196657 GYA196655:GYA196657 HHW196655:HHW196657 HRS196655:HRS196657 IBO196655:IBO196657 ILK196655:ILK196657 IVG196655:IVG196657 JFC196655:JFC196657 JOY196655:JOY196657 JYU196655:JYU196657 KIQ196655:KIQ196657 KSM196655:KSM196657 LCI196655:LCI196657 LME196655:LME196657 LWA196655:LWA196657 MFW196655:MFW196657 MPS196655:MPS196657 MZO196655:MZO196657 NJK196655:NJK196657 NTG196655:NTG196657 ODC196655:ODC196657 OMY196655:OMY196657 OWU196655:OWU196657 PGQ196655:PGQ196657 PQM196655:PQM196657 QAI196655:QAI196657 QKE196655:QKE196657 QUA196655:QUA196657 RDW196655:RDW196657 RNS196655:RNS196657 RXO196655:RXO196657 SHK196655:SHK196657 SRG196655:SRG196657 TBC196655:TBC196657 TKY196655:TKY196657 TUU196655:TUU196657 UEQ196655:UEQ196657 UOM196655:UOM196657 UYI196655:UYI196657 VIE196655:VIE196657 VSA196655:VSA196657 WBW196655:WBW196657 WLS196655:WLS196657 WVO196655:WVO196657 F262191:F262193 JC262191:JC262193 SY262191:SY262193 ACU262191:ACU262193 AMQ262191:AMQ262193 AWM262191:AWM262193 BGI262191:BGI262193 BQE262191:BQE262193 CAA262191:CAA262193 CJW262191:CJW262193 CTS262191:CTS262193 DDO262191:DDO262193 DNK262191:DNK262193 DXG262191:DXG262193 EHC262191:EHC262193 EQY262191:EQY262193 FAU262191:FAU262193 FKQ262191:FKQ262193 FUM262191:FUM262193 GEI262191:GEI262193 GOE262191:GOE262193 GYA262191:GYA262193 HHW262191:HHW262193 HRS262191:HRS262193 IBO262191:IBO262193 ILK262191:ILK262193 IVG262191:IVG262193 JFC262191:JFC262193 JOY262191:JOY262193 JYU262191:JYU262193 KIQ262191:KIQ262193 KSM262191:KSM262193 LCI262191:LCI262193 LME262191:LME262193 LWA262191:LWA262193 MFW262191:MFW262193 MPS262191:MPS262193 MZO262191:MZO262193 NJK262191:NJK262193 NTG262191:NTG262193 ODC262191:ODC262193 OMY262191:OMY262193 OWU262191:OWU262193 PGQ262191:PGQ262193 PQM262191:PQM262193 QAI262191:QAI262193 QKE262191:QKE262193 QUA262191:QUA262193 RDW262191:RDW262193 RNS262191:RNS262193 RXO262191:RXO262193 SHK262191:SHK262193 SRG262191:SRG262193 TBC262191:TBC262193 TKY262191:TKY262193 TUU262191:TUU262193 UEQ262191:UEQ262193 UOM262191:UOM262193 UYI262191:UYI262193 VIE262191:VIE262193 VSA262191:VSA262193 WBW262191:WBW262193 WLS262191:WLS262193 WVO262191:WVO262193 F327727:F327729 JC327727:JC327729 SY327727:SY327729 ACU327727:ACU327729 AMQ327727:AMQ327729 AWM327727:AWM327729 BGI327727:BGI327729 BQE327727:BQE327729 CAA327727:CAA327729 CJW327727:CJW327729 CTS327727:CTS327729 DDO327727:DDO327729 DNK327727:DNK327729 DXG327727:DXG327729 EHC327727:EHC327729 EQY327727:EQY327729 FAU327727:FAU327729 FKQ327727:FKQ327729 FUM327727:FUM327729 GEI327727:GEI327729 GOE327727:GOE327729 GYA327727:GYA327729 HHW327727:HHW327729 HRS327727:HRS327729 IBO327727:IBO327729 ILK327727:ILK327729 IVG327727:IVG327729 JFC327727:JFC327729 JOY327727:JOY327729 JYU327727:JYU327729 KIQ327727:KIQ327729 KSM327727:KSM327729 LCI327727:LCI327729 LME327727:LME327729 LWA327727:LWA327729 MFW327727:MFW327729 MPS327727:MPS327729 MZO327727:MZO327729 NJK327727:NJK327729 NTG327727:NTG327729 ODC327727:ODC327729 OMY327727:OMY327729 OWU327727:OWU327729 PGQ327727:PGQ327729 PQM327727:PQM327729 QAI327727:QAI327729 QKE327727:QKE327729 QUA327727:QUA327729 RDW327727:RDW327729 RNS327727:RNS327729 RXO327727:RXO327729 SHK327727:SHK327729 SRG327727:SRG327729 TBC327727:TBC327729 TKY327727:TKY327729 TUU327727:TUU327729 UEQ327727:UEQ327729 UOM327727:UOM327729 UYI327727:UYI327729 VIE327727:VIE327729 VSA327727:VSA327729 WBW327727:WBW327729 WLS327727:WLS327729 WVO327727:WVO327729 F393263:F393265 JC393263:JC393265 SY393263:SY393265 ACU393263:ACU393265 AMQ393263:AMQ393265 AWM393263:AWM393265 BGI393263:BGI393265 BQE393263:BQE393265 CAA393263:CAA393265 CJW393263:CJW393265 CTS393263:CTS393265 DDO393263:DDO393265 DNK393263:DNK393265 DXG393263:DXG393265 EHC393263:EHC393265 EQY393263:EQY393265 FAU393263:FAU393265 FKQ393263:FKQ393265 FUM393263:FUM393265 GEI393263:GEI393265 GOE393263:GOE393265 GYA393263:GYA393265 HHW393263:HHW393265 HRS393263:HRS393265 IBO393263:IBO393265 ILK393263:ILK393265 IVG393263:IVG393265 JFC393263:JFC393265 JOY393263:JOY393265 JYU393263:JYU393265 KIQ393263:KIQ393265 KSM393263:KSM393265 LCI393263:LCI393265 LME393263:LME393265 LWA393263:LWA393265 MFW393263:MFW393265 MPS393263:MPS393265 MZO393263:MZO393265 NJK393263:NJK393265 NTG393263:NTG393265 ODC393263:ODC393265 OMY393263:OMY393265 OWU393263:OWU393265 PGQ393263:PGQ393265 PQM393263:PQM393265 QAI393263:QAI393265 QKE393263:QKE393265 QUA393263:QUA393265 RDW393263:RDW393265 RNS393263:RNS393265 RXO393263:RXO393265 SHK393263:SHK393265 SRG393263:SRG393265 TBC393263:TBC393265 TKY393263:TKY393265 TUU393263:TUU393265 UEQ393263:UEQ393265 UOM393263:UOM393265 UYI393263:UYI393265 VIE393263:VIE393265 VSA393263:VSA393265 WBW393263:WBW393265 WLS393263:WLS393265 WVO393263:WVO393265 F458799:F458801 JC458799:JC458801 SY458799:SY458801 ACU458799:ACU458801 AMQ458799:AMQ458801 AWM458799:AWM458801 BGI458799:BGI458801 BQE458799:BQE458801 CAA458799:CAA458801 CJW458799:CJW458801 CTS458799:CTS458801 DDO458799:DDO458801 DNK458799:DNK458801 DXG458799:DXG458801 EHC458799:EHC458801 EQY458799:EQY458801 FAU458799:FAU458801 FKQ458799:FKQ458801 FUM458799:FUM458801 GEI458799:GEI458801 GOE458799:GOE458801 GYA458799:GYA458801 HHW458799:HHW458801 HRS458799:HRS458801 IBO458799:IBO458801 ILK458799:ILK458801 IVG458799:IVG458801 JFC458799:JFC458801 JOY458799:JOY458801 JYU458799:JYU458801 KIQ458799:KIQ458801 KSM458799:KSM458801 LCI458799:LCI458801 LME458799:LME458801 LWA458799:LWA458801 MFW458799:MFW458801 MPS458799:MPS458801 MZO458799:MZO458801 NJK458799:NJK458801 NTG458799:NTG458801 ODC458799:ODC458801 OMY458799:OMY458801 OWU458799:OWU458801 PGQ458799:PGQ458801 PQM458799:PQM458801 QAI458799:QAI458801 QKE458799:QKE458801 QUA458799:QUA458801 RDW458799:RDW458801 RNS458799:RNS458801 RXO458799:RXO458801 SHK458799:SHK458801 SRG458799:SRG458801 TBC458799:TBC458801 TKY458799:TKY458801 TUU458799:TUU458801 UEQ458799:UEQ458801 UOM458799:UOM458801 UYI458799:UYI458801 VIE458799:VIE458801 VSA458799:VSA458801 WBW458799:WBW458801 WLS458799:WLS458801 WVO458799:WVO458801 F524335:F524337 JC524335:JC524337 SY524335:SY524337 ACU524335:ACU524337 AMQ524335:AMQ524337 AWM524335:AWM524337 BGI524335:BGI524337 BQE524335:BQE524337 CAA524335:CAA524337 CJW524335:CJW524337 CTS524335:CTS524337 DDO524335:DDO524337 DNK524335:DNK524337 DXG524335:DXG524337 EHC524335:EHC524337 EQY524335:EQY524337 FAU524335:FAU524337 FKQ524335:FKQ524337 FUM524335:FUM524337 GEI524335:GEI524337 GOE524335:GOE524337 GYA524335:GYA524337 HHW524335:HHW524337 HRS524335:HRS524337 IBO524335:IBO524337 ILK524335:ILK524337 IVG524335:IVG524337 JFC524335:JFC524337 JOY524335:JOY524337 JYU524335:JYU524337 KIQ524335:KIQ524337 KSM524335:KSM524337 LCI524335:LCI524337 LME524335:LME524337 LWA524335:LWA524337 MFW524335:MFW524337 MPS524335:MPS524337 MZO524335:MZO524337 NJK524335:NJK524337 NTG524335:NTG524337 ODC524335:ODC524337 OMY524335:OMY524337 OWU524335:OWU524337 PGQ524335:PGQ524337 PQM524335:PQM524337 QAI524335:QAI524337 QKE524335:QKE524337 QUA524335:QUA524337 RDW524335:RDW524337 RNS524335:RNS524337 RXO524335:RXO524337 SHK524335:SHK524337 SRG524335:SRG524337 TBC524335:TBC524337 TKY524335:TKY524337 TUU524335:TUU524337 UEQ524335:UEQ524337 UOM524335:UOM524337 UYI524335:UYI524337 VIE524335:VIE524337 VSA524335:VSA524337 WBW524335:WBW524337 WLS524335:WLS524337 WVO524335:WVO524337 F589871:F589873 JC589871:JC589873 SY589871:SY589873 ACU589871:ACU589873 AMQ589871:AMQ589873 AWM589871:AWM589873 BGI589871:BGI589873 BQE589871:BQE589873 CAA589871:CAA589873 CJW589871:CJW589873 CTS589871:CTS589873 DDO589871:DDO589873 DNK589871:DNK589873 DXG589871:DXG589873 EHC589871:EHC589873 EQY589871:EQY589873 FAU589871:FAU589873 FKQ589871:FKQ589873 FUM589871:FUM589873 GEI589871:GEI589873 GOE589871:GOE589873 GYA589871:GYA589873 HHW589871:HHW589873 HRS589871:HRS589873 IBO589871:IBO589873 ILK589871:ILK589873 IVG589871:IVG589873 JFC589871:JFC589873 JOY589871:JOY589873 JYU589871:JYU589873 KIQ589871:KIQ589873 KSM589871:KSM589873 LCI589871:LCI589873 LME589871:LME589873 LWA589871:LWA589873 MFW589871:MFW589873 MPS589871:MPS589873 MZO589871:MZO589873 NJK589871:NJK589873 NTG589871:NTG589873 ODC589871:ODC589873 OMY589871:OMY589873 OWU589871:OWU589873 PGQ589871:PGQ589873 PQM589871:PQM589873 QAI589871:QAI589873 QKE589871:QKE589873 QUA589871:QUA589873 RDW589871:RDW589873 RNS589871:RNS589873 RXO589871:RXO589873 SHK589871:SHK589873 SRG589871:SRG589873 TBC589871:TBC589873 TKY589871:TKY589873 TUU589871:TUU589873 UEQ589871:UEQ589873 UOM589871:UOM589873 UYI589871:UYI589873 VIE589871:VIE589873 VSA589871:VSA589873 WBW589871:WBW589873 WLS589871:WLS589873 WVO589871:WVO589873 F655407:F655409 JC655407:JC655409 SY655407:SY655409 ACU655407:ACU655409 AMQ655407:AMQ655409 AWM655407:AWM655409 BGI655407:BGI655409 BQE655407:BQE655409 CAA655407:CAA655409 CJW655407:CJW655409 CTS655407:CTS655409 DDO655407:DDO655409 DNK655407:DNK655409 DXG655407:DXG655409 EHC655407:EHC655409 EQY655407:EQY655409 FAU655407:FAU655409 FKQ655407:FKQ655409 FUM655407:FUM655409 GEI655407:GEI655409 GOE655407:GOE655409 GYA655407:GYA655409 HHW655407:HHW655409 HRS655407:HRS655409 IBO655407:IBO655409 ILK655407:ILK655409 IVG655407:IVG655409 JFC655407:JFC655409 JOY655407:JOY655409 JYU655407:JYU655409 KIQ655407:KIQ655409 KSM655407:KSM655409 LCI655407:LCI655409 LME655407:LME655409 LWA655407:LWA655409 MFW655407:MFW655409 MPS655407:MPS655409 MZO655407:MZO655409 NJK655407:NJK655409 NTG655407:NTG655409 ODC655407:ODC655409 OMY655407:OMY655409 OWU655407:OWU655409 PGQ655407:PGQ655409 PQM655407:PQM655409 QAI655407:QAI655409 QKE655407:QKE655409 QUA655407:QUA655409 RDW655407:RDW655409 RNS655407:RNS655409 RXO655407:RXO655409 SHK655407:SHK655409 SRG655407:SRG655409 TBC655407:TBC655409 TKY655407:TKY655409 TUU655407:TUU655409 UEQ655407:UEQ655409 UOM655407:UOM655409 UYI655407:UYI655409 VIE655407:VIE655409 VSA655407:VSA655409 WBW655407:WBW655409 WLS655407:WLS655409 WVO655407:WVO655409 F720943:F720945 JC720943:JC720945 SY720943:SY720945 ACU720943:ACU720945 AMQ720943:AMQ720945 AWM720943:AWM720945 BGI720943:BGI720945 BQE720943:BQE720945 CAA720943:CAA720945 CJW720943:CJW720945 CTS720943:CTS720945 DDO720943:DDO720945 DNK720943:DNK720945 DXG720943:DXG720945 EHC720943:EHC720945 EQY720943:EQY720945 FAU720943:FAU720945 FKQ720943:FKQ720945 FUM720943:FUM720945 GEI720943:GEI720945 GOE720943:GOE720945 GYA720943:GYA720945 HHW720943:HHW720945 HRS720943:HRS720945 IBO720943:IBO720945 ILK720943:ILK720945 IVG720943:IVG720945 JFC720943:JFC720945 JOY720943:JOY720945 JYU720943:JYU720945 KIQ720943:KIQ720945 KSM720943:KSM720945 LCI720943:LCI720945 LME720943:LME720945 LWA720943:LWA720945 MFW720943:MFW720945 MPS720943:MPS720945 MZO720943:MZO720945 NJK720943:NJK720945 NTG720943:NTG720945 ODC720943:ODC720945 OMY720943:OMY720945 OWU720943:OWU720945 PGQ720943:PGQ720945 PQM720943:PQM720945 QAI720943:QAI720945 QKE720943:QKE720945 QUA720943:QUA720945 RDW720943:RDW720945 RNS720943:RNS720945 RXO720943:RXO720945 SHK720943:SHK720945 SRG720943:SRG720945 TBC720943:TBC720945 TKY720943:TKY720945 TUU720943:TUU720945 UEQ720943:UEQ720945 UOM720943:UOM720945 UYI720943:UYI720945 VIE720943:VIE720945 VSA720943:VSA720945 WBW720943:WBW720945 WLS720943:WLS720945 WVO720943:WVO720945 F786479:F786481 JC786479:JC786481 SY786479:SY786481 ACU786479:ACU786481 AMQ786479:AMQ786481 AWM786479:AWM786481 BGI786479:BGI786481 BQE786479:BQE786481 CAA786479:CAA786481 CJW786479:CJW786481 CTS786479:CTS786481 DDO786479:DDO786481 DNK786479:DNK786481 DXG786479:DXG786481 EHC786479:EHC786481 EQY786479:EQY786481 FAU786479:FAU786481 FKQ786479:FKQ786481 FUM786479:FUM786481 GEI786479:GEI786481 GOE786479:GOE786481 GYA786479:GYA786481 HHW786479:HHW786481 HRS786479:HRS786481 IBO786479:IBO786481 ILK786479:ILK786481 IVG786479:IVG786481 JFC786479:JFC786481 JOY786479:JOY786481 JYU786479:JYU786481 KIQ786479:KIQ786481 KSM786479:KSM786481 LCI786479:LCI786481 LME786479:LME786481 LWA786479:LWA786481 MFW786479:MFW786481 MPS786479:MPS786481 MZO786479:MZO786481 NJK786479:NJK786481 NTG786479:NTG786481 ODC786479:ODC786481 OMY786479:OMY786481 OWU786479:OWU786481 PGQ786479:PGQ786481 PQM786479:PQM786481 QAI786479:QAI786481 QKE786479:QKE786481 QUA786479:QUA786481 RDW786479:RDW786481 RNS786479:RNS786481 RXO786479:RXO786481 SHK786479:SHK786481 SRG786479:SRG786481 TBC786479:TBC786481 TKY786479:TKY786481 TUU786479:TUU786481 UEQ786479:UEQ786481 UOM786479:UOM786481 UYI786479:UYI786481 VIE786479:VIE786481 VSA786479:VSA786481 WBW786479:WBW786481 WLS786479:WLS786481 WVO786479:WVO786481 F852015:F852017 JC852015:JC852017 SY852015:SY852017 ACU852015:ACU852017 AMQ852015:AMQ852017 AWM852015:AWM852017 BGI852015:BGI852017 BQE852015:BQE852017 CAA852015:CAA852017 CJW852015:CJW852017 CTS852015:CTS852017 DDO852015:DDO852017 DNK852015:DNK852017 DXG852015:DXG852017 EHC852015:EHC852017 EQY852015:EQY852017 FAU852015:FAU852017 FKQ852015:FKQ852017 FUM852015:FUM852017 GEI852015:GEI852017 GOE852015:GOE852017 GYA852015:GYA852017 HHW852015:HHW852017 HRS852015:HRS852017 IBO852015:IBO852017 ILK852015:ILK852017 IVG852015:IVG852017 JFC852015:JFC852017 JOY852015:JOY852017 JYU852015:JYU852017 KIQ852015:KIQ852017 KSM852015:KSM852017 LCI852015:LCI852017 LME852015:LME852017 LWA852015:LWA852017 MFW852015:MFW852017 MPS852015:MPS852017 MZO852015:MZO852017 NJK852015:NJK852017 NTG852015:NTG852017 ODC852015:ODC852017 OMY852015:OMY852017 OWU852015:OWU852017 PGQ852015:PGQ852017 PQM852015:PQM852017 QAI852015:QAI852017 QKE852015:QKE852017 QUA852015:QUA852017 RDW852015:RDW852017 RNS852015:RNS852017 RXO852015:RXO852017 SHK852015:SHK852017 SRG852015:SRG852017 TBC852015:TBC852017 TKY852015:TKY852017 TUU852015:TUU852017 UEQ852015:UEQ852017 UOM852015:UOM852017 UYI852015:UYI852017 VIE852015:VIE852017 VSA852015:VSA852017 WBW852015:WBW852017 WLS852015:WLS852017 WVO852015:WVO852017 F917551:F917553 JC917551:JC917553 SY917551:SY917553 ACU917551:ACU917553 AMQ917551:AMQ917553 AWM917551:AWM917553 BGI917551:BGI917553 BQE917551:BQE917553 CAA917551:CAA917553 CJW917551:CJW917553 CTS917551:CTS917553 DDO917551:DDO917553 DNK917551:DNK917553 DXG917551:DXG917553 EHC917551:EHC917553 EQY917551:EQY917553 FAU917551:FAU917553 FKQ917551:FKQ917553 FUM917551:FUM917553 GEI917551:GEI917553 GOE917551:GOE917553 GYA917551:GYA917553 HHW917551:HHW917553 HRS917551:HRS917553 IBO917551:IBO917553 ILK917551:ILK917553 IVG917551:IVG917553 JFC917551:JFC917553 JOY917551:JOY917553 JYU917551:JYU917553 KIQ917551:KIQ917553 KSM917551:KSM917553 LCI917551:LCI917553 LME917551:LME917553 LWA917551:LWA917553 MFW917551:MFW917553 MPS917551:MPS917553 MZO917551:MZO917553 NJK917551:NJK917553 NTG917551:NTG917553 ODC917551:ODC917553 OMY917551:OMY917553 OWU917551:OWU917553 PGQ917551:PGQ917553 PQM917551:PQM917553 QAI917551:QAI917553 QKE917551:QKE917553 QUA917551:QUA917553 RDW917551:RDW917553 RNS917551:RNS917553 RXO917551:RXO917553 SHK917551:SHK917553 SRG917551:SRG917553 TBC917551:TBC917553 TKY917551:TKY917553 TUU917551:TUU917553 UEQ917551:UEQ917553 UOM917551:UOM917553 UYI917551:UYI917553 VIE917551:VIE917553 VSA917551:VSA917553 WBW917551:WBW917553 WLS917551:WLS917553 WVO917551:WVO917553 F983087:F983089 JC983087:JC983089 SY983087:SY983089 ACU983087:ACU983089 AMQ983087:AMQ983089 AWM983087:AWM983089 BGI983087:BGI983089 BQE983087:BQE983089 CAA983087:CAA983089 CJW983087:CJW983089 CTS983087:CTS983089 DDO983087:DDO983089 DNK983087:DNK983089 DXG983087:DXG983089 EHC983087:EHC983089 EQY983087:EQY983089 FAU983087:FAU983089 FKQ983087:FKQ983089 FUM983087:FUM983089 GEI983087:GEI983089 GOE983087:GOE983089 GYA983087:GYA983089 HHW983087:HHW983089 HRS983087:HRS983089 IBO983087:IBO983089 ILK983087:ILK983089 IVG983087:IVG983089 JFC983087:JFC983089 JOY983087:JOY983089 JYU983087:JYU983089 KIQ983087:KIQ983089 KSM983087:KSM983089 LCI983087:LCI983089 LME983087:LME983089 LWA983087:LWA983089 MFW983087:MFW983089 MPS983087:MPS983089 MZO983087:MZO983089 NJK983087:NJK983089 NTG983087:NTG983089 ODC983087:ODC983089 OMY983087:OMY983089 OWU983087:OWU983089 PGQ983087:PGQ983089 PQM983087:PQM983089 QAI983087:QAI983089 QKE983087:QKE983089 QUA983087:QUA983089 RDW983087:RDW983089 RNS983087:RNS983089 RXO983087:RXO983089 SHK983087:SHK983089 SRG983087:SRG983089 TBC983087:TBC983089 TKY983087:TKY983089 TUU983087:TUU983089 UEQ983087:UEQ983089 UOM983087:UOM983089 UYI983087:UYI983089 VIE983087:VIE983089 VSA983087:VSA983089 WBW983087:WBW983089 WLS983087:WLS983089 WVO983087:WVO983089">
      <formula1>"1, 2, 3"</formula1>
    </dataValidation>
    <dataValidation type="list" errorStyle="warning" allowBlank="1" showInputMessage="1" showErrorMessage="1" errorTitle="FERC ACCOUNT" error="This FERC Account is not included in the drop-down list. Is this the account you want to use?" sqref="D46:E49 WVM983086:WVN983089 WLQ983086:WLR983089 WBU983086:WBV983089 VRY983086:VRZ983089 VIC983086:VID983089 UYG983086:UYH983089 UOK983086:UOL983089 UEO983086:UEP983089 TUS983086:TUT983089 TKW983086:TKX983089 TBA983086:TBB983089 SRE983086:SRF983089 SHI983086:SHJ983089 RXM983086:RXN983089 RNQ983086:RNR983089 RDU983086:RDV983089 QTY983086:QTZ983089 QKC983086:QKD983089 QAG983086:QAH983089 PQK983086:PQL983089 PGO983086:PGP983089 OWS983086:OWT983089 OMW983086:OMX983089 ODA983086:ODB983089 NTE983086:NTF983089 NJI983086:NJJ983089 MZM983086:MZN983089 MPQ983086:MPR983089 MFU983086:MFV983089 LVY983086:LVZ983089 LMC983086:LMD983089 LCG983086:LCH983089 KSK983086:KSL983089 KIO983086:KIP983089 JYS983086:JYT983089 JOW983086:JOX983089 JFA983086:JFB983089 IVE983086:IVF983089 ILI983086:ILJ983089 IBM983086:IBN983089 HRQ983086:HRR983089 HHU983086:HHV983089 GXY983086:GXZ983089 GOC983086:GOD983089 GEG983086:GEH983089 FUK983086:FUL983089 FKO983086:FKP983089 FAS983086:FAT983089 EQW983086:EQX983089 EHA983086:EHB983089 DXE983086:DXF983089 DNI983086:DNJ983089 DDM983086:DDN983089 CTQ983086:CTR983089 CJU983086:CJV983089 BZY983086:BZZ983089 BQC983086:BQD983089 BGG983086:BGH983089 AWK983086:AWL983089 AMO983086:AMP983089 ACS983086:ACT983089 SW983086:SX983089 JA983086:JB983089 D983086:E983089 WVM917550:WVN917553 WLQ917550:WLR917553 WBU917550:WBV917553 VRY917550:VRZ917553 VIC917550:VID917553 UYG917550:UYH917553 UOK917550:UOL917553 UEO917550:UEP917553 TUS917550:TUT917553 TKW917550:TKX917553 TBA917550:TBB917553 SRE917550:SRF917553 SHI917550:SHJ917553 RXM917550:RXN917553 RNQ917550:RNR917553 RDU917550:RDV917553 QTY917550:QTZ917553 QKC917550:QKD917553 QAG917550:QAH917553 PQK917550:PQL917553 PGO917550:PGP917553 OWS917550:OWT917553 OMW917550:OMX917553 ODA917550:ODB917553 NTE917550:NTF917553 NJI917550:NJJ917553 MZM917550:MZN917553 MPQ917550:MPR917553 MFU917550:MFV917553 LVY917550:LVZ917553 LMC917550:LMD917553 LCG917550:LCH917553 KSK917550:KSL917553 KIO917550:KIP917553 JYS917550:JYT917553 JOW917550:JOX917553 JFA917550:JFB917553 IVE917550:IVF917553 ILI917550:ILJ917553 IBM917550:IBN917553 HRQ917550:HRR917553 HHU917550:HHV917553 GXY917550:GXZ917553 GOC917550:GOD917553 GEG917550:GEH917553 FUK917550:FUL917553 FKO917550:FKP917553 FAS917550:FAT917553 EQW917550:EQX917553 EHA917550:EHB917553 DXE917550:DXF917553 DNI917550:DNJ917553 DDM917550:DDN917553 CTQ917550:CTR917553 CJU917550:CJV917553 BZY917550:BZZ917553 BQC917550:BQD917553 BGG917550:BGH917553 AWK917550:AWL917553 AMO917550:AMP917553 ACS917550:ACT917553 SW917550:SX917553 JA917550:JB917553 D917550:E917553 WVM852014:WVN852017 WLQ852014:WLR852017 WBU852014:WBV852017 VRY852014:VRZ852017 VIC852014:VID852017 UYG852014:UYH852017 UOK852014:UOL852017 UEO852014:UEP852017 TUS852014:TUT852017 TKW852014:TKX852017 TBA852014:TBB852017 SRE852014:SRF852017 SHI852014:SHJ852017 RXM852014:RXN852017 RNQ852014:RNR852017 RDU852014:RDV852017 QTY852014:QTZ852017 QKC852014:QKD852017 QAG852014:QAH852017 PQK852014:PQL852017 PGO852014:PGP852017 OWS852014:OWT852017 OMW852014:OMX852017 ODA852014:ODB852017 NTE852014:NTF852017 NJI852014:NJJ852017 MZM852014:MZN852017 MPQ852014:MPR852017 MFU852014:MFV852017 LVY852014:LVZ852017 LMC852014:LMD852017 LCG852014:LCH852017 KSK852014:KSL852017 KIO852014:KIP852017 JYS852014:JYT852017 JOW852014:JOX852017 JFA852014:JFB852017 IVE852014:IVF852017 ILI852014:ILJ852017 IBM852014:IBN852017 HRQ852014:HRR852017 HHU852014:HHV852017 GXY852014:GXZ852017 GOC852014:GOD852017 GEG852014:GEH852017 FUK852014:FUL852017 FKO852014:FKP852017 FAS852014:FAT852017 EQW852014:EQX852017 EHA852014:EHB852017 DXE852014:DXF852017 DNI852014:DNJ852017 DDM852014:DDN852017 CTQ852014:CTR852017 CJU852014:CJV852017 BZY852014:BZZ852017 BQC852014:BQD852017 BGG852014:BGH852017 AWK852014:AWL852017 AMO852014:AMP852017 ACS852014:ACT852017 SW852014:SX852017 JA852014:JB852017 D852014:E852017 WVM786478:WVN786481 WLQ786478:WLR786481 WBU786478:WBV786481 VRY786478:VRZ786481 VIC786478:VID786481 UYG786478:UYH786481 UOK786478:UOL786481 UEO786478:UEP786481 TUS786478:TUT786481 TKW786478:TKX786481 TBA786478:TBB786481 SRE786478:SRF786481 SHI786478:SHJ786481 RXM786478:RXN786481 RNQ786478:RNR786481 RDU786478:RDV786481 QTY786478:QTZ786481 QKC786478:QKD786481 QAG786478:QAH786481 PQK786478:PQL786481 PGO786478:PGP786481 OWS786478:OWT786481 OMW786478:OMX786481 ODA786478:ODB786481 NTE786478:NTF786481 NJI786478:NJJ786481 MZM786478:MZN786481 MPQ786478:MPR786481 MFU786478:MFV786481 LVY786478:LVZ786481 LMC786478:LMD786481 LCG786478:LCH786481 KSK786478:KSL786481 KIO786478:KIP786481 JYS786478:JYT786481 JOW786478:JOX786481 JFA786478:JFB786481 IVE786478:IVF786481 ILI786478:ILJ786481 IBM786478:IBN786481 HRQ786478:HRR786481 HHU786478:HHV786481 GXY786478:GXZ786481 GOC786478:GOD786481 GEG786478:GEH786481 FUK786478:FUL786481 FKO786478:FKP786481 FAS786478:FAT786481 EQW786478:EQX786481 EHA786478:EHB786481 DXE786478:DXF786481 DNI786478:DNJ786481 DDM786478:DDN786481 CTQ786478:CTR786481 CJU786478:CJV786481 BZY786478:BZZ786481 BQC786478:BQD786481 BGG786478:BGH786481 AWK786478:AWL786481 AMO786478:AMP786481 ACS786478:ACT786481 SW786478:SX786481 JA786478:JB786481 D786478:E786481 WVM720942:WVN720945 WLQ720942:WLR720945 WBU720942:WBV720945 VRY720942:VRZ720945 VIC720942:VID720945 UYG720942:UYH720945 UOK720942:UOL720945 UEO720942:UEP720945 TUS720942:TUT720945 TKW720942:TKX720945 TBA720942:TBB720945 SRE720942:SRF720945 SHI720942:SHJ720945 RXM720942:RXN720945 RNQ720942:RNR720945 RDU720942:RDV720945 QTY720942:QTZ720945 QKC720942:QKD720945 QAG720942:QAH720945 PQK720942:PQL720945 PGO720942:PGP720945 OWS720942:OWT720945 OMW720942:OMX720945 ODA720942:ODB720945 NTE720942:NTF720945 NJI720942:NJJ720945 MZM720942:MZN720945 MPQ720942:MPR720945 MFU720942:MFV720945 LVY720942:LVZ720945 LMC720942:LMD720945 LCG720942:LCH720945 KSK720942:KSL720945 KIO720942:KIP720945 JYS720942:JYT720945 JOW720942:JOX720945 JFA720942:JFB720945 IVE720942:IVF720945 ILI720942:ILJ720945 IBM720942:IBN720945 HRQ720942:HRR720945 HHU720942:HHV720945 GXY720942:GXZ720945 GOC720942:GOD720945 GEG720942:GEH720945 FUK720942:FUL720945 FKO720942:FKP720945 FAS720942:FAT720945 EQW720942:EQX720945 EHA720942:EHB720945 DXE720942:DXF720945 DNI720942:DNJ720945 DDM720942:DDN720945 CTQ720942:CTR720945 CJU720942:CJV720945 BZY720942:BZZ720945 BQC720942:BQD720945 BGG720942:BGH720945 AWK720942:AWL720945 AMO720942:AMP720945 ACS720942:ACT720945 SW720942:SX720945 JA720942:JB720945 D720942:E720945 WVM655406:WVN655409 WLQ655406:WLR655409 WBU655406:WBV655409 VRY655406:VRZ655409 VIC655406:VID655409 UYG655406:UYH655409 UOK655406:UOL655409 UEO655406:UEP655409 TUS655406:TUT655409 TKW655406:TKX655409 TBA655406:TBB655409 SRE655406:SRF655409 SHI655406:SHJ655409 RXM655406:RXN655409 RNQ655406:RNR655409 RDU655406:RDV655409 QTY655406:QTZ655409 QKC655406:QKD655409 QAG655406:QAH655409 PQK655406:PQL655409 PGO655406:PGP655409 OWS655406:OWT655409 OMW655406:OMX655409 ODA655406:ODB655409 NTE655406:NTF655409 NJI655406:NJJ655409 MZM655406:MZN655409 MPQ655406:MPR655409 MFU655406:MFV655409 LVY655406:LVZ655409 LMC655406:LMD655409 LCG655406:LCH655409 KSK655406:KSL655409 KIO655406:KIP655409 JYS655406:JYT655409 JOW655406:JOX655409 JFA655406:JFB655409 IVE655406:IVF655409 ILI655406:ILJ655409 IBM655406:IBN655409 HRQ655406:HRR655409 HHU655406:HHV655409 GXY655406:GXZ655409 GOC655406:GOD655409 GEG655406:GEH655409 FUK655406:FUL655409 FKO655406:FKP655409 FAS655406:FAT655409 EQW655406:EQX655409 EHA655406:EHB655409 DXE655406:DXF655409 DNI655406:DNJ655409 DDM655406:DDN655409 CTQ655406:CTR655409 CJU655406:CJV655409 BZY655406:BZZ655409 BQC655406:BQD655409 BGG655406:BGH655409 AWK655406:AWL655409 AMO655406:AMP655409 ACS655406:ACT655409 SW655406:SX655409 JA655406:JB655409 D655406:E655409 WVM589870:WVN589873 WLQ589870:WLR589873 WBU589870:WBV589873 VRY589870:VRZ589873 VIC589870:VID589873 UYG589870:UYH589873 UOK589870:UOL589873 UEO589870:UEP589873 TUS589870:TUT589873 TKW589870:TKX589873 TBA589870:TBB589873 SRE589870:SRF589873 SHI589870:SHJ589873 RXM589870:RXN589873 RNQ589870:RNR589873 RDU589870:RDV589873 QTY589870:QTZ589873 QKC589870:QKD589873 QAG589870:QAH589873 PQK589870:PQL589873 PGO589870:PGP589873 OWS589870:OWT589873 OMW589870:OMX589873 ODA589870:ODB589873 NTE589870:NTF589873 NJI589870:NJJ589873 MZM589870:MZN589873 MPQ589870:MPR589873 MFU589870:MFV589873 LVY589870:LVZ589873 LMC589870:LMD589873 LCG589870:LCH589873 KSK589870:KSL589873 KIO589870:KIP589873 JYS589870:JYT589873 JOW589870:JOX589873 JFA589870:JFB589873 IVE589870:IVF589873 ILI589870:ILJ589873 IBM589870:IBN589873 HRQ589870:HRR589873 HHU589870:HHV589873 GXY589870:GXZ589873 GOC589870:GOD589873 GEG589870:GEH589873 FUK589870:FUL589873 FKO589870:FKP589873 FAS589870:FAT589873 EQW589870:EQX589873 EHA589870:EHB589873 DXE589870:DXF589873 DNI589870:DNJ589873 DDM589870:DDN589873 CTQ589870:CTR589873 CJU589870:CJV589873 BZY589870:BZZ589873 BQC589870:BQD589873 BGG589870:BGH589873 AWK589870:AWL589873 AMO589870:AMP589873 ACS589870:ACT589873 SW589870:SX589873 JA589870:JB589873 D589870:E589873 WVM524334:WVN524337 WLQ524334:WLR524337 WBU524334:WBV524337 VRY524334:VRZ524337 VIC524334:VID524337 UYG524334:UYH524337 UOK524334:UOL524337 UEO524334:UEP524337 TUS524334:TUT524337 TKW524334:TKX524337 TBA524334:TBB524337 SRE524334:SRF524337 SHI524334:SHJ524337 RXM524334:RXN524337 RNQ524334:RNR524337 RDU524334:RDV524337 QTY524334:QTZ524337 QKC524334:QKD524337 QAG524334:QAH524337 PQK524334:PQL524337 PGO524334:PGP524337 OWS524334:OWT524337 OMW524334:OMX524337 ODA524334:ODB524337 NTE524334:NTF524337 NJI524334:NJJ524337 MZM524334:MZN524337 MPQ524334:MPR524337 MFU524334:MFV524337 LVY524334:LVZ524337 LMC524334:LMD524337 LCG524334:LCH524337 KSK524334:KSL524337 KIO524334:KIP524337 JYS524334:JYT524337 JOW524334:JOX524337 JFA524334:JFB524337 IVE524334:IVF524337 ILI524334:ILJ524337 IBM524334:IBN524337 HRQ524334:HRR524337 HHU524334:HHV524337 GXY524334:GXZ524337 GOC524334:GOD524337 GEG524334:GEH524337 FUK524334:FUL524337 FKO524334:FKP524337 FAS524334:FAT524337 EQW524334:EQX524337 EHA524334:EHB524337 DXE524334:DXF524337 DNI524334:DNJ524337 DDM524334:DDN524337 CTQ524334:CTR524337 CJU524334:CJV524337 BZY524334:BZZ524337 BQC524334:BQD524337 BGG524334:BGH524337 AWK524334:AWL524337 AMO524334:AMP524337 ACS524334:ACT524337 SW524334:SX524337 JA524334:JB524337 D524334:E524337 WVM458798:WVN458801 WLQ458798:WLR458801 WBU458798:WBV458801 VRY458798:VRZ458801 VIC458798:VID458801 UYG458798:UYH458801 UOK458798:UOL458801 UEO458798:UEP458801 TUS458798:TUT458801 TKW458798:TKX458801 TBA458798:TBB458801 SRE458798:SRF458801 SHI458798:SHJ458801 RXM458798:RXN458801 RNQ458798:RNR458801 RDU458798:RDV458801 QTY458798:QTZ458801 QKC458798:QKD458801 QAG458798:QAH458801 PQK458798:PQL458801 PGO458798:PGP458801 OWS458798:OWT458801 OMW458798:OMX458801 ODA458798:ODB458801 NTE458798:NTF458801 NJI458798:NJJ458801 MZM458798:MZN458801 MPQ458798:MPR458801 MFU458798:MFV458801 LVY458798:LVZ458801 LMC458798:LMD458801 LCG458798:LCH458801 KSK458798:KSL458801 KIO458798:KIP458801 JYS458798:JYT458801 JOW458798:JOX458801 JFA458798:JFB458801 IVE458798:IVF458801 ILI458798:ILJ458801 IBM458798:IBN458801 HRQ458798:HRR458801 HHU458798:HHV458801 GXY458798:GXZ458801 GOC458798:GOD458801 GEG458798:GEH458801 FUK458798:FUL458801 FKO458798:FKP458801 FAS458798:FAT458801 EQW458798:EQX458801 EHA458798:EHB458801 DXE458798:DXF458801 DNI458798:DNJ458801 DDM458798:DDN458801 CTQ458798:CTR458801 CJU458798:CJV458801 BZY458798:BZZ458801 BQC458798:BQD458801 BGG458798:BGH458801 AWK458798:AWL458801 AMO458798:AMP458801 ACS458798:ACT458801 SW458798:SX458801 JA458798:JB458801 D458798:E458801 WVM393262:WVN393265 WLQ393262:WLR393265 WBU393262:WBV393265 VRY393262:VRZ393265 VIC393262:VID393265 UYG393262:UYH393265 UOK393262:UOL393265 UEO393262:UEP393265 TUS393262:TUT393265 TKW393262:TKX393265 TBA393262:TBB393265 SRE393262:SRF393265 SHI393262:SHJ393265 RXM393262:RXN393265 RNQ393262:RNR393265 RDU393262:RDV393265 QTY393262:QTZ393265 QKC393262:QKD393265 QAG393262:QAH393265 PQK393262:PQL393265 PGO393262:PGP393265 OWS393262:OWT393265 OMW393262:OMX393265 ODA393262:ODB393265 NTE393262:NTF393265 NJI393262:NJJ393265 MZM393262:MZN393265 MPQ393262:MPR393265 MFU393262:MFV393265 LVY393262:LVZ393265 LMC393262:LMD393265 LCG393262:LCH393265 KSK393262:KSL393265 KIO393262:KIP393265 JYS393262:JYT393265 JOW393262:JOX393265 JFA393262:JFB393265 IVE393262:IVF393265 ILI393262:ILJ393265 IBM393262:IBN393265 HRQ393262:HRR393265 HHU393262:HHV393265 GXY393262:GXZ393265 GOC393262:GOD393265 GEG393262:GEH393265 FUK393262:FUL393265 FKO393262:FKP393265 FAS393262:FAT393265 EQW393262:EQX393265 EHA393262:EHB393265 DXE393262:DXF393265 DNI393262:DNJ393265 DDM393262:DDN393265 CTQ393262:CTR393265 CJU393262:CJV393265 BZY393262:BZZ393265 BQC393262:BQD393265 BGG393262:BGH393265 AWK393262:AWL393265 AMO393262:AMP393265 ACS393262:ACT393265 SW393262:SX393265 JA393262:JB393265 D393262:E393265 WVM327726:WVN327729 WLQ327726:WLR327729 WBU327726:WBV327729 VRY327726:VRZ327729 VIC327726:VID327729 UYG327726:UYH327729 UOK327726:UOL327729 UEO327726:UEP327729 TUS327726:TUT327729 TKW327726:TKX327729 TBA327726:TBB327729 SRE327726:SRF327729 SHI327726:SHJ327729 RXM327726:RXN327729 RNQ327726:RNR327729 RDU327726:RDV327729 QTY327726:QTZ327729 QKC327726:QKD327729 QAG327726:QAH327729 PQK327726:PQL327729 PGO327726:PGP327729 OWS327726:OWT327729 OMW327726:OMX327729 ODA327726:ODB327729 NTE327726:NTF327729 NJI327726:NJJ327729 MZM327726:MZN327729 MPQ327726:MPR327729 MFU327726:MFV327729 LVY327726:LVZ327729 LMC327726:LMD327729 LCG327726:LCH327729 KSK327726:KSL327729 KIO327726:KIP327729 JYS327726:JYT327729 JOW327726:JOX327729 JFA327726:JFB327729 IVE327726:IVF327729 ILI327726:ILJ327729 IBM327726:IBN327729 HRQ327726:HRR327729 HHU327726:HHV327729 GXY327726:GXZ327729 GOC327726:GOD327729 GEG327726:GEH327729 FUK327726:FUL327729 FKO327726:FKP327729 FAS327726:FAT327729 EQW327726:EQX327729 EHA327726:EHB327729 DXE327726:DXF327729 DNI327726:DNJ327729 DDM327726:DDN327729 CTQ327726:CTR327729 CJU327726:CJV327729 BZY327726:BZZ327729 BQC327726:BQD327729 BGG327726:BGH327729 AWK327726:AWL327729 AMO327726:AMP327729 ACS327726:ACT327729 SW327726:SX327729 JA327726:JB327729 D327726:E327729 WVM262190:WVN262193 WLQ262190:WLR262193 WBU262190:WBV262193 VRY262190:VRZ262193 VIC262190:VID262193 UYG262190:UYH262193 UOK262190:UOL262193 UEO262190:UEP262193 TUS262190:TUT262193 TKW262190:TKX262193 TBA262190:TBB262193 SRE262190:SRF262193 SHI262190:SHJ262193 RXM262190:RXN262193 RNQ262190:RNR262193 RDU262190:RDV262193 QTY262190:QTZ262193 QKC262190:QKD262193 QAG262190:QAH262193 PQK262190:PQL262193 PGO262190:PGP262193 OWS262190:OWT262193 OMW262190:OMX262193 ODA262190:ODB262193 NTE262190:NTF262193 NJI262190:NJJ262193 MZM262190:MZN262193 MPQ262190:MPR262193 MFU262190:MFV262193 LVY262190:LVZ262193 LMC262190:LMD262193 LCG262190:LCH262193 KSK262190:KSL262193 KIO262190:KIP262193 JYS262190:JYT262193 JOW262190:JOX262193 JFA262190:JFB262193 IVE262190:IVF262193 ILI262190:ILJ262193 IBM262190:IBN262193 HRQ262190:HRR262193 HHU262190:HHV262193 GXY262190:GXZ262193 GOC262190:GOD262193 GEG262190:GEH262193 FUK262190:FUL262193 FKO262190:FKP262193 FAS262190:FAT262193 EQW262190:EQX262193 EHA262190:EHB262193 DXE262190:DXF262193 DNI262190:DNJ262193 DDM262190:DDN262193 CTQ262190:CTR262193 CJU262190:CJV262193 BZY262190:BZZ262193 BQC262190:BQD262193 BGG262190:BGH262193 AWK262190:AWL262193 AMO262190:AMP262193 ACS262190:ACT262193 SW262190:SX262193 JA262190:JB262193 D262190:E262193 WVM196654:WVN196657 WLQ196654:WLR196657 WBU196654:WBV196657 VRY196654:VRZ196657 VIC196654:VID196657 UYG196654:UYH196657 UOK196654:UOL196657 UEO196654:UEP196657 TUS196654:TUT196657 TKW196654:TKX196657 TBA196654:TBB196657 SRE196654:SRF196657 SHI196654:SHJ196657 RXM196654:RXN196657 RNQ196654:RNR196657 RDU196654:RDV196657 QTY196654:QTZ196657 QKC196654:QKD196657 QAG196654:QAH196657 PQK196654:PQL196657 PGO196654:PGP196657 OWS196654:OWT196657 OMW196654:OMX196657 ODA196654:ODB196657 NTE196654:NTF196657 NJI196654:NJJ196657 MZM196654:MZN196657 MPQ196654:MPR196657 MFU196654:MFV196657 LVY196654:LVZ196657 LMC196654:LMD196657 LCG196654:LCH196657 KSK196654:KSL196657 KIO196654:KIP196657 JYS196654:JYT196657 JOW196654:JOX196657 JFA196654:JFB196657 IVE196654:IVF196657 ILI196654:ILJ196657 IBM196654:IBN196657 HRQ196654:HRR196657 HHU196654:HHV196657 GXY196654:GXZ196657 GOC196654:GOD196657 GEG196654:GEH196657 FUK196654:FUL196657 FKO196654:FKP196657 FAS196654:FAT196657 EQW196654:EQX196657 EHA196654:EHB196657 DXE196654:DXF196657 DNI196654:DNJ196657 DDM196654:DDN196657 CTQ196654:CTR196657 CJU196654:CJV196657 BZY196654:BZZ196657 BQC196654:BQD196657 BGG196654:BGH196657 AWK196654:AWL196657 AMO196654:AMP196657 ACS196654:ACT196657 SW196654:SX196657 JA196654:JB196657 D196654:E196657 WVM131118:WVN131121 WLQ131118:WLR131121 WBU131118:WBV131121 VRY131118:VRZ131121 VIC131118:VID131121 UYG131118:UYH131121 UOK131118:UOL131121 UEO131118:UEP131121 TUS131118:TUT131121 TKW131118:TKX131121 TBA131118:TBB131121 SRE131118:SRF131121 SHI131118:SHJ131121 RXM131118:RXN131121 RNQ131118:RNR131121 RDU131118:RDV131121 QTY131118:QTZ131121 QKC131118:QKD131121 QAG131118:QAH131121 PQK131118:PQL131121 PGO131118:PGP131121 OWS131118:OWT131121 OMW131118:OMX131121 ODA131118:ODB131121 NTE131118:NTF131121 NJI131118:NJJ131121 MZM131118:MZN131121 MPQ131118:MPR131121 MFU131118:MFV131121 LVY131118:LVZ131121 LMC131118:LMD131121 LCG131118:LCH131121 KSK131118:KSL131121 KIO131118:KIP131121 JYS131118:JYT131121 JOW131118:JOX131121 JFA131118:JFB131121 IVE131118:IVF131121 ILI131118:ILJ131121 IBM131118:IBN131121 HRQ131118:HRR131121 HHU131118:HHV131121 GXY131118:GXZ131121 GOC131118:GOD131121 GEG131118:GEH131121 FUK131118:FUL131121 FKO131118:FKP131121 FAS131118:FAT131121 EQW131118:EQX131121 EHA131118:EHB131121 DXE131118:DXF131121 DNI131118:DNJ131121 DDM131118:DDN131121 CTQ131118:CTR131121 CJU131118:CJV131121 BZY131118:BZZ131121 BQC131118:BQD131121 BGG131118:BGH131121 AWK131118:AWL131121 AMO131118:AMP131121 ACS131118:ACT131121 SW131118:SX131121 JA131118:JB131121 D131118:E131121 WVM65582:WVN65585 WLQ65582:WLR65585 WBU65582:WBV65585 VRY65582:VRZ65585 VIC65582:VID65585 UYG65582:UYH65585 UOK65582:UOL65585 UEO65582:UEP65585 TUS65582:TUT65585 TKW65582:TKX65585 TBA65582:TBB65585 SRE65582:SRF65585 SHI65582:SHJ65585 RXM65582:RXN65585 RNQ65582:RNR65585 RDU65582:RDV65585 QTY65582:QTZ65585 QKC65582:QKD65585 QAG65582:QAH65585 PQK65582:PQL65585 PGO65582:PGP65585 OWS65582:OWT65585 OMW65582:OMX65585 ODA65582:ODB65585 NTE65582:NTF65585 NJI65582:NJJ65585 MZM65582:MZN65585 MPQ65582:MPR65585 MFU65582:MFV65585 LVY65582:LVZ65585 LMC65582:LMD65585 LCG65582:LCH65585 KSK65582:KSL65585 KIO65582:KIP65585 JYS65582:JYT65585 JOW65582:JOX65585 JFA65582:JFB65585 IVE65582:IVF65585 ILI65582:ILJ65585 IBM65582:IBN65585 HRQ65582:HRR65585 HHU65582:HHV65585 GXY65582:GXZ65585 GOC65582:GOD65585 GEG65582:GEH65585 FUK65582:FUL65585 FKO65582:FKP65585 FAS65582:FAT65585 EQW65582:EQX65585 EHA65582:EHB65585 DXE65582:DXF65585 DNI65582:DNJ65585 DDM65582:DDN65585 CTQ65582:CTR65585 CJU65582:CJV65585 BZY65582:BZZ65585 BQC65582:BQD65585 BGG65582:BGH65585 AWK65582:AWL65585 AMO65582:AMP65585 ACS65582:ACT65585 SW65582:SX65585 JA65582:JB65585 D65582:E65585 WVM46:WVN49 WLQ46:WLR49 WBU46:WBV49 VRY46:VRZ49 VIC46:VID49 UYG46:UYH49 UOK46:UOL49 UEO46:UEP49 TUS46:TUT49 TKW46:TKX49 TBA46:TBB49 SRE46:SRF49 SHI46:SHJ49 RXM46:RXN49 RNQ46:RNR49 RDU46:RDV49 QTY46:QTZ49 QKC46:QKD49 QAG46:QAH49 PQK46:PQL49 PGO46:PGP49 OWS46:OWT49 OMW46:OMX49 ODA46:ODB49 NTE46:NTF49 NJI46:NJJ49 MZM46:MZN49 MPQ46:MPR49 MFU46:MFV49 LVY46:LVZ49 LMC46:LMD49 LCG46:LCH49 KSK46:KSL49 KIO46:KIP49 JYS46:JYT49 JOW46:JOX49 JFA46:JFB49 IVE46:IVF49 ILI46:ILJ49 IBM46:IBN49 HRQ46:HRR49 HHU46:HHV49 GXY46:GXZ49 GOC46:GOD49 GEG46:GEH49 FUK46:FUL49 FKO46:FKP49 FAS46:FAT49 EQW46:EQX49 EHA46:EHB49 DXE46:DXF49 DNI46:DNJ49 DDM46:DDN49 CTQ46:CTR49 CJU46:CJV49 BZY46:BZZ49 BQC46:BQD49 BGG46:BGH49 AWK46:AWL49 AMO46:AMP49 ACS46:ACT49 SW46:SX49 JA46:JB49">
      <formula1>$D$69:$D$403</formula1>
    </dataValidation>
  </dataValidations>
  <pageMargins left="0.75" right="0.25" top="0.5" bottom="0.3" header="0.5" footer="0.5"/>
  <pageSetup scale="80" orientation="portrait" r:id="rId1"/>
  <headerFooter alignWithMargins="0">
    <oddHeader>&amp;R6.1.1</oddHeader>
  </headerFooter>
  <drawing r:id="rId2"/>
</worksheet>
</file>

<file path=xl/worksheets/sheet3.xml><?xml version="1.0" encoding="utf-8"?>
<worksheet xmlns="http://schemas.openxmlformats.org/spreadsheetml/2006/main" xmlns:r="http://schemas.openxmlformats.org/officeDocument/2006/relationships">
  <sheetPr codeName="Sheet9">
    <tabColor indexed="44"/>
  </sheetPr>
  <dimension ref="A1:O144"/>
  <sheetViews>
    <sheetView zoomScaleNormal="100" workbookViewId="0"/>
  </sheetViews>
  <sheetFormatPr defaultRowHeight="12.75"/>
  <cols>
    <col min="1" max="1" width="27.42578125" style="117" customWidth="1"/>
    <col min="2" max="3" width="10.85546875" style="117" customWidth="1"/>
    <col min="4" max="4" width="10.85546875" style="117" hidden="1" customWidth="1"/>
    <col min="5" max="6" width="9.140625" style="117" hidden="1" customWidth="1"/>
    <col min="7" max="7" width="14.140625" style="117" hidden="1" customWidth="1"/>
    <col min="8" max="8" width="12.28515625" style="117" hidden="1" customWidth="1"/>
    <col min="9" max="9" width="16.42578125" style="117" customWidth="1"/>
    <col min="10" max="10" width="16.42578125" style="178" customWidth="1"/>
    <col min="11" max="11" width="16.42578125" style="117" customWidth="1"/>
    <col min="12" max="12" width="9" style="130" customWidth="1"/>
    <col min="13" max="13" width="9.42578125" style="117" bestFit="1" customWidth="1"/>
    <col min="14" max="14" width="29" style="117" bestFit="1" customWidth="1"/>
    <col min="15" max="15" width="24.7109375" style="117" bestFit="1" customWidth="1"/>
    <col min="16" max="257" width="9.140625" style="117"/>
    <col min="258" max="258" width="27.42578125" style="117" customWidth="1"/>
    <col min="259" max="260" width="10.85546875" style="117" customWidth="1"/>
    <col min="261" max="264" width="0" style="117" hidden="1" customWidth="1"/>
    <col min="265" max="267" width="16.42578125" style="117" customWidth="1"/>
    <col min="268" max="269" width="9" style="117" customWidth="1"/>
    <col min="270" max="513" width="9.140625" style="117"/>
    <col min="514" max="514" width="27.42578125" style="117" customWidth="1"/>
    <col min="515" max="516" width="10.85546875" style="117" customWidth="1"/>
    <col min="517" max="520" width="0" style="117" hidden="1" customWidth="1"/>
    <col min="521" max="523" width="16.42578125" style="117" customWidth="1"/>
    <col min="524" max="525" width="9" style="117" customWidth="1"/>
    <col min="526" max="769" width="9.140625" style="117"/>
    <col min="770" max="770" width="27.42578125" style="117" customWidth="1"/>
    <col min="771" max="772" width="10.85546875" style="117" customWidth="1"/>
    <col min="773" max="776" width="0" style="117" hidden="1" customWidth="1"/>
    <col min="777" max="779" width="16.42578125" style="117" customWidth="1"/>
    <col min="780" max="781" width="9" style="117" customWidth="1"/>
    <col min="782" max="1025" width="9.140625" style="117"/>
    <col min="1026" max="1026" width="27.42578125" style="117" customWidth="1"/>
    <col min="1027" max="1028" width="10.85546875" style="117" customWidth="1"/>
    <col min="1029" max="1032" width="0" style="117" hidden="1" customWidth="1"/>
    <col min="1033" max="1035" width="16.42578125" style="117" customWidth="1"/>
    <col min="1036" max="1037" width="9" style="117" customWidth="1"/>
    <col min="1038" max="1281" width="9.140625" style="117"/>
    <col min="1282" max="1282" width="27.42578125" style="117" customWidth="1"/>
    <col min="1283" max="1284" width="10.85546875" style="117" customWidth="1"/>
    <col min="1285" max="1288" width="0" style="117" hidden="1" customWidth="1"/>
    <col min="1289" max="1291" width="16.42578125" style="117" customWidth="1"/>
    <col min="1292" max="1293" width="9" style="117" customWidth="1"/>
    <col min="1294" max="1537" width="9.140625" style="117"/>
    <col min="1538" max="1538" width="27.42578125" style="117" customWidth="1"/>
    <col min="1539" max="1540" width="10.85546875" style="117" customWidth="1"/>
    <col min="1541" max="1544" width="0" style="117" hidden="1" customWidth="1"/>
    <col min="1545" max="1547" width="16.42578125" style="117" customWidth="1"/>
    <col min="1548" max="1549" width="9" style="117" customWidth="1"/>
    <col min="1550" max="1793" width="9.140625" style="117"/>
    <col min="1794" max="1794" width="27.42578125" style="117" customWidth="1"/>
    <col min="1795" max="1796" width="10.85546875" style="117" customWidth="1"/>
    <col min="1797" max="1800" width="0" style="117" hidden="1" customWidth="1"/>
    <col min="1801" max="1803" width="16.42578125" style="117" customWidth="1"/>
    <col min="1804" max="1805" width="9" style="117" customWidth="1"/>
    <col min="1806" max="2049" width="9.140625" style="117"/>
    <col min="2050" max="2050" width="27.42578125" style="117" customWidth="1"/>
    <col min="2051" max="2052" width="10.85546875" style="117" customWidth="1"/>
    <col min="2053" max="2056" width="0" style="117" hidden="1" customWidth="1"/>
    <col min="2057" max="2059" width="16.42578125" style="117" customWidth="1"/>
    <col min="2060" max="2061" width="9" style="117" customWidth="1"/>
    <col min="2062" max="2305" width="9.140625" style="117"/>
    <col min="2306" max="2306" width="27.42578125" style="117" customWidth="1"/>
    <col min="2307" max="2308" width="10.85546875" style="117" customWidth="1"/>
    <col min="2309" max="2312" width="0" style="117" hidden="1" customWidth="1"/>
    <col min="2313" max="2315" width="16.42578125" style="117" customWidth="1"/>
    <col min="2316" max="2317" width="9" style="117" customWidth="1"/>
    <col min="2318" max="2561" width="9.140625" style="117"/>
    <col min="2562" max="2562" width="27.42578125" style="117" customWidth="1"/>
    <col min="2563" max="2564" width="10.85546875" style="117" customWidth="1"/>
    <col min="2565" max="2568" width="0" style="117" hidden="1" customWidth="1"/>
    <col min="2569" max="2571" width="16.42578125" style="117" customWidth="1"/>
    <col min="2572" max="2573" width="9" style="117" customWidth="1"/>
    <col min="2574" max="2817" width="9.140625" style="117"/>
    <col min="2818" max="2818" width="27.42578125" style="117" customWidth="1"/>
    <col min="2819" max="2820" width="10.85546875" style="117" customWidth="1"/>
    <col min="2821" max="2824" width="0" style="117" hidden="1" customWidth="1"/>
    <col min="2825" max="2827" width="16.42578125" style="117" customWidth="1"/>
    <col min="2828" max="2829" width="9" style="117" customWidth="1"/>
    <col min="2830" max="3073" width="9.140625" style="117"/>
    <col min="3074" max="3074" width="27.42578125" style="117" customWidth="1"/>
    <col min="3075" max="3076" width="10.85546875" style="117" customWidth="1"/>
    <col min="3077" max="3080" width="0" style="117" hidden="1" customWidth="1"/>
    <col min="3081" max="3083" width="16.42578125" style="117" customWidth="1"/>
    <col min="3084" max="3085" width="9" style="117" customWidth="1"/>
    <col min="3086" max="3329" width="9.140625" style="117"/>
    <col min="3330" max="3330" width="27.42578125" style="117" customWidth="1"/>
    <col min="3331" max="3332" width="10.85546875" style="117" customWidth="1"/>
    <col min="3333" max="3336" width="0" style="117" hidden="1" customWidth="1"/>
    <col min="3337" max="3339" width="16.42578125" style="117" customWidth="1"/>
    <col min="3340" max="3341" width="9" style="117" customWidth="1"/>
    <col min="3342" max="3585" width="9.140625" style="117"/>
    <col min="3586" max="3586" width="27.42578125" style="117" customWidth="1"/>
    <col min="3587" max="3588" width="10.85546875" style="117" customWidth="1"/>
    <col min="3589" max="3592" width="0" style="117" hidden="1" customWidth="1"/>
    <col min="3593" max="3595" width="16.42578125" style="117" customWidth="1"/>
    <col min="3596" max="3597" width="9" style="117" customWidth="1"/>
    <col min="3598" max="3841" width="9.140625" style="117"/>
    <col min="3842" max="3842" width="27.42578125" style="117" customWidth="1"/>
    <col min="3843" max="3844" width="10.85546875" style="117" customWidth="1"/>
    <col min="3845" max="3848" width="0" style="117" hidden="1" customWidth="1"/>
    <col min="3849" max="3851" width="16.42578125" style="117" customWidth="1"/>
    <col min="3852" max="3853" width="9" style="117" customWidth="1"/>
    <col min="3854" max="4097" width="9.140625" style="117"/>
    <col min="4098" max="4098" width="27.42578125" style="117" customWidth="1"/>
    <col min="4099" max="4100" width="10.85546875" style="117" customWidth="1"/>
    <col min="4101" max="4104" width="0" style="117" hidden="1" customWidth="1"/>
    <col min="4105" max="4107" width="16.42578125" style="117" customWidth="1"/>
    <col min="4108" max="4109" width="9" style="117" customWidth="1"/>
    <col min="4110" max="4353" width="9.140625" style="117"/>
    <col min="4354" max="4354" width="27.42578125" style="117" customWidth="1"/>
    <col min="4355" max="4356" width="10.85546875" style="117" customWidth="1"/>
    <col min="4357" max="4360" width="0" style="117" hidden="1" customWidth="1"/>
    <col min="4361" max="4363" width="16.42578125" style="117" customWidth="1"/>
    <col min="4364" max="4365" width="9" style="117" customWidth="1"/>
    <col min="4366" max="4609" width="9.140625" style="117"/>
    <col min="4610" max="4610" width="27.42578125" style="117" customWidth="1"/>
    <col min="4611" max="4612" width="10.85546875" style="117" customWidth="1"/>
    <col min="4613" max="4616" width="0" style="117" hidden="1" customWidth="1"/>
    <col min="4617" max="4619" width="16.42578125" style="117" customWidth="1"/>
    <col min="4620" max="4621" width="9" style="117" customWidth="1"/>
    <col min="4622" max="4865" width="9.140625" style="117"/>
    <col min="4866" max="4866" width="27.42578125" style="117" customWidth="1"/>
    <col min="4867" max="4868" width="10.85546875" style="117" customWidth="1"/>
    <col min="4869" max="4872" width="0" style="117" hidden="1" customWidth="1"/>
    <col min="4873" max="4875" width="16.42578125" style="117" customWidth="1"/>
    <col min="4876" max="4877" width="9" style="117" customWidth="1"/>
    <col min="4878" max="5121" width="9.140625" style="117"/>
    <col min="5122" max="5122" width="27.42578125" style="117" customWidth="1"/>
    <col min="5123" max="5124" width="10.85546875" style="117" customWidth="1"/>
    <col min="5125" max="5128" width="0" style="117" hidden="1" customWidth="1"/>
    <col min="5129" max="5131" width="16.42578125" style="117" customWidth="1"/>
    <col min="5132" max="5133" width="9" style="117" customWidth="1"/>
    <col min="5134" max="5377" width="9.140625" style="117"/>
    <col min="5378" max="5378" width="27.42578125" style="117" customWidth="1"/>
    <col min="5379" max="5380" width="10.85546875" style="117" customWidth="1"/>
    <col min="5381" max="5384" width="0" style="117" hidden="1" customWidth="1"/>
    <col min="5385" max="5387" width="16.42578125" style="117" customWidth="1"/>
    <col min="5388" max="5389" width="9" style="117" customWidth="1"/>
    <col min="5390" max="5633" width="9.140625" style="117"/>
    <col min="5634" max="5634" width="27.42578125" style="117" customWidth="1"/>
    <col min="5635" max="5636" width="10.85546875" style="117" customWidth="1"/>
    <col min="5637" max="5640" width="0" style="117" hidden="1" customWidth="1"/>
    <col min="5641" max="5643" width="16.42578125" style="117" customWidth="1"/>
    <col min="5644" max="5645" width="9" style="117" customWidth="1"/>
    <col min="5646" max="5889" width="9.140625" style="117"/>
    <col min="5890" max="5890" width="27.42578125" style="117" customWidth="1"/>
    <col min="5891" max="5892" width="10.85546875" style="117" customWidth="1"/>
    <col min="5893" max="5896" width="0" style="117" hidden="1" customWidth="1"/>
    <col min="5897" max="5899" width="16.42578125" style="117" customWidth="1"/>
    <col min="5900" max="5901" width="9" style="117" customWidth="1"/>
    <col min="5902" max="6145" width="9.140625" style="117"/>
    <col min="6146" max="6146" width="27.42578125" style="117" customWidth="1"/>
    <col min="6147" max="6148" width="10.85546875" style="117" customWidth="1"/>
    <col min="6149" max="6152" width="0" style="117" hidden="1" customWidth="1"/>
    <col min="6153" max="6155" width="16.42578125" style="117" customWidth="1"/>
    <col min="6156" max="6157" width="9" style="117" customWidth="1"/>
    <col min="6158" max="6401" width="9.140625" style="117"/>
    <col min="6402" max="6402" width="27.42578125" style="117" customWidth="1"/>
    <col min="6403" max="6404" width="10.85546875" style="117" customWidth="1"/>
    <col min="6405" max="6408" width="0" style="117" hidden="1" customWidth="1"/>
    <col min="6409" max="6411" width="16.42578125" style="117" customWidth="1"/>
    <col min="6412" max="6413" width="9" style="117" customWidth="1"/>
    <col min="6414" max="6657" width="9.140625" style="117"/>
    <col min="6658" max="6658" width="27.42578125" style="117" customWidth="1"/>
    <col min="6659" max="6660" width="10.85546875" style="117" customWidth="1"/>
    <col min="6661" max="6664" width="0" style="117" hidden="1" customWidth="1"/>
    <col min="6665" max="6667" width="16.42578125" style="117" customWidth="1"/>
    <col min="6668" max="6669" width="9" style="117" customWidth="1"/>
    <col min="6670" max="6913" width="9.140625" style="117"/>
    <col min="6914" max="6914" width="27.42578125" style="117" customWidth="1"/>
    <col min="6915" max="6916" width="10.85546875" style="117" customWidth="1"/>
    <col min="6917" max="6920" width="0" style="117" hidden="1" customWidth="1"/>
    <col min="6921" max="6923" width="16.42578125" style="117" customWidth="1"/>
    <col min="6924" max="6925" width="9" style="117" customWidth="1"/>
    <col min="6926" max="7169" width="9.140625" style="117"/>
    <col min="7170" max="7170" width="27.42578125" style="117" customWidth="1"/>
    <col min="7171" max="7172" width="10.85546875" style="117" customWidth="1"/>
    <col min="7173" max="7176" width="0" style="117" hidden="1" customWidth="1"/>
    <col min="7177" max="7179" width="16.42578125" style="117" customWidth="1"/>
    <col min="7180" max="7181" width="9" style="117" customWidth="1"/>
    <col min="7182" max="7425" width="9.140625" style="117"/>
    <col min="7426" max="7426" width="27.42578125" style="117" customWidth="1"/>
    <col min="7427" max="7428" width="10.85546875" style="117" customWidth="1"/>
    <col min="7429" max="7432" width="0" style="117" hidden="1" customWidth="1"/>
    <col min="7433" max="7435" width="16.42578125" style="117" customWidth="1"/>
    <col min="7436" max="7437" width="9" style="117" customWidth="1"/>
    <col min="7438" max="7681" width="9.140625" style="117"/>
    <col min="7682" max="7682" width="27.42578125" style="117" customWidth="1"/>
    <col min="7683" max="7684" width="10.85546875" style="117" customWidth="1"/>
    <col min="7685" max="7688" width="0" style="117" hidden="1" customWidth="1"/>
    <col min="7689" max="7691" width="16.42578125" style="117" customWidth="1"/>
    <col min="7692" max="7693" width="9" style="117" customWidth="1"/>
    <col min="7694" max="7937" width="9.140625" style="117"/>
    <col min="7938" max="7938" width="27.42578125" style="117" customWidth="1"/>
    <col min="7939" max="7940" width="10.85546875" style="117" customWidth="1"/>
    <col min="7941" max="7944" width="0" style="117" hidden="1" customWidth="1"/>
    <col min="7945" max="7947" width="16.42578125" style="117" customWidth="1"/>
    <col min="7948" max="7949" width="9" style="117" customWidth="1"/>
    <col min="7950" max="8193" width="9.140625" style="117"/>
    <col min="8194" max="8194" width="27.42578125" style="117" customWidth="1"/>
    <col min="8195" max="8196" width="10.85546875" style="117" customWidth="1"/>
    <col min="8197" max="8200" width="0" style="117" hidden="1" customWidth="1"/>
    <col min="8201" max="8203" width="16.42578125" style="117" customWidth="1"/>
    <col min="8204" max="8205" width="9" style="117" customWidth="1"/>
    <col min="8206" max="8449" width="9.140625" style="117"/>
    <col min="8450" max="8450" width="27.42578125" style="117" customWidth="1"/>
    <col min="8451" max="8452" width="10.85546875" style="117" customWidth="1"/>
    <col min="8453" max="8456" width="0" style="117" hidden="1" customWidth="1"/>
    <col min="8457" max="8459" width="16.42578125" style="117" customWidth="1"/>
    <col min="8460" max="8461" width="9" style="117" customWidth="1"/>
    <col min="8462" max="8705" width="9.140625" style="117"/>
    <col min="8706" max="8706" width="27.42578125" style="117" customWidth="1"/>
    <col min="8707" max="8708" width="10.85546875" style="117" customWidth="1"/>
    <col min="8709" max="8712" width="0" style="117" hidden="1" customWidth="1"/>
    <col min="8713" max="8715" width="16.42578125" style="117" customWidth="1"/>
    <col min="8716" max="8717" width="9" style="117" customWidth="1"/>
    <col min="8718" max="8961" width="9.140625" style="117"/>
    <col min="8962" max="8962" width="27.42578125" style="117" customWidth="1"/>
    <col min="8963" max="8964" width="10.85546875" style="117" customWidth="1"/>
    <col min="8965" max="8968" width="0" style="117" hidden="1" customWidth="1"/>
    <col min="8969" max="8971" width="16.42578125" style="117" customWidth="1"/>
    <col min="8972" max="8973" width="9" style="117" customWidth="1"/>
    <col min="8974" max="9217" width="9.140625" style="117"/>
    <col min="9218" max="9218" width="27.42578125" style="117" customWidth="1"/>
    <col min="9219" max="9220" width="10.85546875" style="117" customWidth="1"/>
    <col min="9221" max="9224" width="0" style="117" hidden="1" customWidth="1"/>
    <col min="9225" max="9227" width="16.42578125" style="117" customWidth="1"/>
    <col min="9228" max="9229" width="9" style="117" customWidth="1"/>
    <col min="9230" max="9473" width="9.140625" style="117"/>
    <col min="9474" max="9474" width="27.42578125" style="117" customWidth="1"/>
    <col min="9475" max="9476" width="10.85546875" style="117" customWidth="1"/>
    <col min="9477" max="9480" width="0" style="117" hidden="1" customWidth="1"/>
    <col min="9481" max="9483" width="16.42578125" style="117" customWidth="1"/>
    <col min="9484" max="9485" width="9" style="117" customWidth="1"/>
    <col min="9486" max="9729" width="9.140625" style="117"/>
    <col min="9730" max="9730" width="27.42578125" style="117" customWidth="1"/>
    <col min="9731" max="9732" width="10.85546875" style="117" customWidth="1"/>
    <col min="9733" max="9736" width="0" style="117" hidden="1" customWidth="1"/>
    <col min="9737" max="9739" width="16.42578125" style="117" customWidth="1"/>
    <col min="9740" max="9741" width="9" style="117" customWidth="1"/>
    <col min="9742" max="9985" width="9.140625" style="117"/>
    <col min="9986" max="9986" width="27.42578125" style="117" customWidth="1"/>
    <col min="9987" max="9988" width="10.85546875" style="117" customWidth="1"/>
    <col min="9989" max="9992" width="0" style="117" hidden="1" customWidth="1"/>
    <col min="9993" max="9995" width="16.42578125" style="117" customWidth="1"/>
    <col min="9996" max="9997" width="9" style="117" customWidth="1"/>
    <col min="9998" max="10241" width="9.140625" style="117"/>
    <col min="10242" max="10242" width="27.42578125" style="117" customWidth="1"/>
    <col min="10243" max="10244" width="10.85546875" style="117" customWidth="1"/>
    <col min="10245" max="10248" width="0" style="117" hidden="1" customWidth="1"/>
    <col min="10249" max="10251" width="16.42578125" style="117" customWidth="1"/>
    <col min="10252" max="10253" width="9" style="117" customWidth="1"/>
    <col min="10254" max="10497" width="9.140625" style="117"/>
    <col min="10498" max="10498" width="27.42578125" style="117" customWidth="1"/>
    <col min="10499" max="10500" width="10.85546875" style="117" customWidth="1"/>
    <col min="10501" max="10504" width="0" style="117" hidden="1" customWidth="1"/>
    <col min="10505" max="10507" width="16.42578125" style="117" customWidth="1"/>
    <col min="10508" max="10509" width="9" style="117" customWidth="1"/>
    <col min="10510" max="10753" width="9.140625" style="117"/>
    <col min="10754" max="10754" width="27.42578125" style="117" customWidth="1"/>
    <col min="10755" max="10756" width="10.85546875" style="117" customWidth="1"/>
    <col min="10757" max="10760" width="0" style="117" hidden="1" customWidth="1"/>
    <col min="10761" max="10763" width="16.42578125" style="117" customWidth="1"/>
    <col min="10764" max="10765" width="9" style="117" customWidth="1"/>
    <col min="10766" max="11009" width="9.140625" style="117"/>
    <col min="11010" max="11010" width="27.42578125" style="117" customWidth="1"/>
    <col min="11011" max="11012" width="10.85546875" style="117" customWidth="1"/>
    <col min="11013" max="11016" width="0" style="117" hidden="1" customWidth="1"/>
    <col min="11017" max="11019" width="16.42578125" style="117" customWidth="1"/>
    <col min="11020" max="11021" width="9" style="117" customWidth="1"/>
    <col min="11022" max="11265" width="9.140625" style="117"/>
    <col min="11266" max="11266" width="27.42578125" style="117" customWidth="1"/>
    <col min="11267" max="11268" width="10.85546875" style="117" customWidth="1"/>
    <col min="11269" max="11272" width="0" style="117" hidden="1" customWidth="1"/>
    <col min="11273" max="11275" width="16.42578125" style="117" customWidth="1"/>
    <col min="11276" max="11277" width="9" style="117" customWidth="1"/>
    <col min="11278" max="11521" width="9.140625" style="117"/>
    <col min="11522" max="11522" width="27.42578125" style="117" customWidth="1"/>
    <col min="11523" max="11524" width="10.85546875" style="117" customWidth="1"/>
    <col min="11525" max="11528" width="0" style="117" hidden="1" customWidth="1"/>
    <col min="11529" max="11531" width="16.42578125" style="117" customWidth="1"/>
    <col min="11532" max="11533" width="9" style="117" customWidth="1"/>
    <col min="11534" max="11777" width="9.140625" style="117"/>
    <col min="11778" max="11778" width="27.42578125" style="117" customWidth="1"/>
    <col min="11779" max="11780" width="10.85546875" style="117" customWidth="1"/>
    <col min="11781" max="11784" width="0" style="117" hidden="1" customWidth="1"/>
    <col min="11785" max="11787" width="16.42578125" style="117" customWidth="1"/>
    <col min="11788" max="11789" width="9" style="117" customWidth="1"/>
    <col min="11790" max="12033" width="9.140625" style="117"/>
    <col min="12034" max="12034" width="27.42578125" style="117" customWidth="1"/>
    <col min="12035" max="12036" width="10.85546875" style="117" customWidth="1"/>
    <col min="12037" max="12040" width="0" style="117" hidden="1" customWidth="1"/>
    <col min="12041" max="12043" width="16.42578125" style="117" customWidth="1"/>
    <col min="12044" max="12045" width="9" style="117" customWidth="1"/>
    <col min="12046" max="12289" width="9.140625" style="117"/>
    <col min="12290" max="12290" width="27.42578125" style="117" customWidth="1"/>
    <col min="12291" max="12292" width="10.85546875" style="117" customWidth="1"/>
    <col min="12293" max="12296" width="0" style="117" hidden="1" customWidth="1"/>
    <col min="12297" max="12299" width="16.42578125" style="117" customWidth="1"/>
    <col min="12300" max="12301" width="9" style="117" customWidth="1"/>
    <col min="12302" max="12545" width="9.140625" style="117"/>
    <col min="12546" max="12546" width="27.42578125" style="117" customWidth="1"/>
    <col min="12547" max="12548" width="10.85546875" style="117" customWidth="1"/>
    <col min="12549" max="12552" width="0" style="117" hidden="1" customWidth="1"/>
    <col min="12553" max="12555" width="16.42578125" style="117" customWidth="1"/>
    <col min="12556" max="12557" width="9" style="117" customWidth="1"/>
    <col min="12558" max="12801" width="9.140625" style="117"/>
    <col min="12802" max="12802" width="27.42578125" style="117" customWidth="1"/>
    <col min="12803" max="12804" width="10.85546875" style="117" customWidth="1"/>
    <col min="12805" max="12808" width="0" style="117" hidden="1" customWidth="1"/>
    <col min="12809" max="12811" width="16.42578125" style="117" customWidth="1"/>
    <col min="12812" max="12813" width="9" style="117" customWidth="1"/>
    <col min="12814" max="13057" width="9.140625" style="117"/>
    <col min="13058" max="13058" width="27.42578125" style="117" customWidth="1"/>
    <col min="13059" max="13060" width="10.85546875" style="117" customWidth="1"/>
    <col min="13061" max="13064" width="0" style="117" hidden="1" customWidth="1"/>
    <col min="13065" max="13067" width="16.42578125" style="117" customWidth="1"/>
    <col min="13068" max="13069" width="9" style="117" customWidth="1"/>
    <col min="13070" max="13313" width="9.140625" style="117"/>
    <col min="13314" max="13314" width="27.42578125" style="117" customWidth="1"/>
    <col min="13315" max="13316" width="10.85546875" style="117" customWidth="1"/>
    <col min="13317" max="13320" width="0" style="117" hidden="1" customWidth="1"/>
    <col min="13321" max="13323" width="16.42578125" style="117" customWidth="1"/>
    <col min="13324" max="13325" width="9" style="117" customWidth="1"/>
    <col min="13326" max="13569" width="9.140625" style="117"/>
    <col min="13570" max="13570" width="27.42578125" style="117" customWidth="1"/>
    <col min="13571" max="13572" width="10.85546875" style="117" customWidth="1"/>
    <col min="13573" max="13576" width="0" style="117" hidden="1" customWidth="1"/>
    <col min="13577" max="13579" width="16.42578125" style="117" customWidth="1"/>
    <col min="13580" max="13581" width="9" style="117" customWidth="1"/>
    <col min="13582" max="13825" width="9.140625" style="117"/>
    <col min="13826" max="13826" width="27.42578125" style="117" customWidth="1"/>
    <col min="13827" max="13828" width="10.85546875" style="117" customWidth="1"/>
    <col min="13829" max="13832" width="0" style="117" hidden="1" customWidth="1"/>
    <col min="13833" max="13835" width="16.42578125" style="117" customWidth="1"/>
    <col min="13836" max="13837" width="9" style="117" customWidth="1"/>
    <col min="13838" max="14081" width="9.140625" style="117"/>
    <col min="14082" max="14082" width="27.42578125" style="117" customWidth="1"/>
    <col min="14083" max="14084" width="10.85546875" style="117" customWidth="1"/>
    <col min="14085" max="14088" width="0" style="117" hidden="1" customWidth="1"/>
    <col min="14089" max="14091" width="16.42578125" style="117" customWidth="1"/>
    <col min="14092" max="14093" width="9" style="117" customWidth="1"/>
    <col min="14094" max="14337" width="9.140625" style="117"/>
    <col min="14338" max="14338" width="27.42578125" style="117" customWidth="1"/>
    <col min="14339" max="14340" width="10.85546875" style="117" customWidth="1"/>
    <col min="14341" max="14344" width="0" style="117" hidden="1" customWidth="1"/>
    <col min="14345" max="14347" width="16.42578125" style="117" customWidth="1"/>
    <col min="14348" max="14349" width="9" style="117" customWidth="1"/>
    <col min="14350" max="14593" width="9.140625" style="117"/>
    <col min="14594" max="14594" width="27.42578125" style="117" customWidth="1"/>
    <col min="14595" max="14596" width="10.85546875" style="117" customWidth="1"/>
    <col min="14597" max="14600" width="0" style="117" hidden="1" customWidth="1"/>
    <col min="14601" max="14603" width="16.42578125" style="117" customWidth="1"/>
    <col min="14604" max="14605" width="9" style="117" customWidth="1"/>
    <col min="14606" max="14849" width="9.140625" style="117"/>
    <col min="14850" max="14850" width="27.42578125" style="117" customWidth="1"/>
    <col min="14851" max="14852" width="10.85546875" style="117" customWidth="1"/>
    <col min="14853" max="14856" width="0" style="117" hidden="1" customWidth="1"/>
    <col min="14857" max="14859" width="16.42578125" style="117" customWidth="1"/>
    <col min="14860" max="14861" width="9" style="117" customWidth="1"/>
    <col min="14862" max="15105" width="9.140625" style="117"/>
    <col min="15106" max="15106" width="27.42578125" style="117" customWidth="1"/>
    <col min="15107" max="15108" width="10.85546875" style="117" customWidth="1"/>
    <col min="15109" max="15112" width="0" style="117" hidden="1" customWidth="1"/>
    <col min="15113" max="15115" width="16.42578125" style="117" customWidth="1"/>
    <col min="15116" max="15117" width="9" style="117" customWidth="1"/>
    <col min="15118" max="15361" width="9.140625" style="117"/>
    <col min="15362" max="15362" width="27.42578125" style="117" customWidth="1"/>
    <col min="15363" max="15364" width="10.85546875" style="117" customWidth="1"/>
    <col min="15365" max="15368" width="0" style="117" hidden="1" customWidth="1"/>
    <col min="15369" max="15371" width="16.42578125" style="117" customWidth="1"/>
    <col min="15372" max="15373" width="9" style="117" customWidth="1"/>
    <col min="15374" max="15617" width="9.140625" style="117"/>
    <col min="15618" max="15618" width="27.42578125" style="117" customWidth="1"/>
    <col min="15619" max="15620" width="10.85546875" style="117" customWidth="1"/>
    <col min="15621" max="15624" width="0" style="117" hidden="1" customWidth="1"/>
    <col min="15625" max="15627" width="16.42578125" style="117" customWidth="1"/>
    <col min="15628" max="15629" width="9" style="117" customWidth="1"/>
    <col min="15630" max="15873" width="9.140625" style="117"/>
    <col min="15874" max="15874" width="27.42578125" style="117" customWidth="1"/>
    <col min="15875" max="15876" width="10.85546875" style="117" customWidth="1"/>
    <col min="15877" max="15880" width="0" style="117" hidden="1" customWidth="1"/>
    <col min="15881" max="15883" width="16.42578125" style="117" customWidth="1"/>
    <col min="15884" max="15885" width="9" style="117" customWidth="1"/>
    <col min="15886" max="16129" width="9.140625" style="117"/>
    <col min="16130" max="16130" width="27.42578125" style="117" customWidth="1"/>
    <col min="16131" max="16132" width="10.85546875" style="117" customWidth="1"/>
    <col min="16133" max="16136" width="0" style="117" hidden="1" customWidth="1"/>
    <col min="16137" max="16139" width="16.42578125" style="117" customWidth="1"/>
    <col min="16140" max="16141" width="9" style="117" customWidth="1"/>
    <col min="16142" max="16384" width="9.140625" style="117"/>
  </cols>
  <sheetData>
    <row r="1" spans="1:15">
      <c r="A1" s="74" t="s">
        <v>577</v>
      </c>
      <c r="E1" s="138"/>
    </row>
    <row r="2" spans="1:15">
      <c r="A2" s="90" t="s">
        <v>574</v>
      </c>
    </row>
    <row r="3" spans="1:15">
      <c r="A3" s="74" t="s">
        <v>0</v>
      </c>
      <c r="M3" s="128"/>
      <c r="N3" s="128"/>
      <c r="O3" s="128"/>
    </row>
    <row r="4" spans="1:15">
      <c r="M4" s="162"/>
      <c r="N4" s="162"/>
      <c r="O4" s="162"/>
    </row>
    <row r="5" spans="1:15">
      <c r="J5" s="76"/>
      <c r="M5" s="162"/>
      <c r="N5" s="125"/>
      <c r="O5" s="162"/>
    </row>
    <row r="6" spans="1:15">
      <c r="I6" s="75" t="s">
        <v>575</v>
      </c>
      <c r="J6" s="18" t="s">
        <v>576</v>
      </c>
      <c r="K6" s="75" t="s">
        <v>285</v>
      </c>
      <c r="M6" s="126"/>
      <c r="N6" s="125"/>
      <c r="O6" s="126"/>
    </row>
    <row r="7" spans="1:15">
      <c r="A7" s="77" t="s">
        <v>1</v>
      </c>
      <c r="B7" s="77" t="s">
        <v>30</v>
      </c>
      <c r="C7" s="77" t="s">
        <v>31</v>
      </c>
      <c r="D7" s="77" t="s">
        <v>31</v>
      </c>
      <c r="E7" s="163" t="s">
        <v>70</v>
      </c>
      <c r="F7" s="163" t="s">
        <v>56</v>
      </c>
      <c r="G7" s="164" t="s">
        <v>80</v>
      </c>
      <c r="H7" s="163" t="s">
        <v>32</v>
      </c>
      <c r="I7" s="78" t="s">
        <v>33</v>
      </c>
      <c r="J7" s="79" t="s">
        <v>33</v>
      </c>
      <c r="K7" s="78" t="s">
        <v>286</v>
      </c>
      <c r="M7" s="126"/>
      <c r="N7" s="125"/>
      <c r="O7" s="126"/>
    </row>
    <row r="8" spans="1:15">
      <c r="A8" s="80"/>
      <c r="M8" s="162"/>
      <c r="N8" s="162"/>
      <c r="O8" s="162"/>
    </row>
    <row r="9" spans="1:15">
      <c r="A9" s="80" t="s">
        <v>28</v>
      </c>
      <c r="M9" s="162"/>
      <c r="N9" s="162"/>
      <c r="O9" s="162"/>
    </row>
    <row r="10" spans="1:15" ht="9" customHeight="1">
      <c r="A10" s="80"/>
      <c r="M10" s="162"/>
      <c r="N10" s="162"/>
      <c r="O10" s="162"/>
    </row>
    <row r="11" spans="1:15">
      <c r="A11" s="81" t="s">
        <v>2</v>
      </c>
      <c r="M11" s="162"/>
      <c r="N11" s="162"/>
      <c r="O11" s="162"/>
    </row>
    <row r="12" spans="1:15">
      <c r="A12" s="117" t="s">
        <v>3</v>
      </c>
      <c r="B12" s="117" t="s">
        <v>34</v>
      </c>
      <c r="C12" s="117" t="s">
        <v>37</v>
      </c>
      <c r="D12" s="117" t="s">
        <v>35</v>
      </c>
      <c r="E12" s="117" t="s">
        <v>78</v>
      </c>
      <c r="F12" s="117" t="s">
        <v>71</v>
      </c>
      <c r="G12" s="117" t="str">
        <f>E12&amp;F12&amp;D12</f>
        <v>DSTMPDGP</v>
      </c>
      <c r="H12" s="117" t="str">
        <f>B12&amp;D12</f>
        <v>403SPDGP</v>
      </c>
      <c r="I12" s="130">
        <v>20326558.77</v>
      </c>
      <c r="J12" s="132">
        <f>SUMIF('June 13 - Dec 15 Expense'!$F$12:$F$119,'Expense Summary'!G12,'June 13 - Dec 15 Expense'!$CG$12:$CG$119)</f>
        <v>30321897.628129862</v>
      </c>
      <c r="K12" s="130">
        <f>J12-I12</f>
        <v>9995338.8581298627</v>
      </c>
      <c r="M12" s="179"/>
      <c r="N12" s="180"/>
      <c r="O12" s="180"/>
    </row>
    <row r="13" spans="1:15">
      <c r="A13" s="117" t="s">
        <v>4</v>
      </c>
      <c r="B13" s="117" t="s">
        <v>34</v>
      </c>
      <c r="C13" s="117" t="s">
        <v>37</v>
      </c>
      <c r="D13" s="117" t="s">
        <v>36</v>
      </c>
      <c r="E13" s="117" t="s">
        <v>78</v>
      </c>
      <c r="F13" s="117" t="s">
        <v>71</v>
      </c>
      <c r="G13" s="117" t="str">
        <f>E13&amp;F13&amp;D13</f>
        <v>DSTMPDGU</v>
      </c>
      <c r="H13" s="117" t="str">
        <f>B13&amp;D13</f>
        <v>403SPDGU</v>
      </c>
      <c r="I13" s="130">
        <v>23278301.690000001</v>
      </c>
      <c r="J13" s="132">
        <f>SUMIF('June 13 - Dec 15 Expense'!$F$12:$F$119,'Expense Summary'!G13,'June 13 - Dec 15 Expense'!$CG$12:$CG$119)</f>
        <v>31767483.010682538</v>
      </c>
      <c r="K13" s="130">
        <f>J13-I13</f>
        <v>8489181.3206825368</v>
      </c>
      <c r="M13" s="179"/>
      <c r="N13" s="180"/>
      <c r="O13" s="180"/>
    </row>
    <row r="14" spans="1:15">
      <c r="A14" s="117" t="s">
        <v>5</v>
      </c>
      <c r="B14" s="117" t="s">
        <v>34</v>
      </c>
      <c r="C14" s="117" t="s">
        <v>37</v>
      </c>
      <c r="D14" s="117" t="s">
        <v>37</v>
      </c>
      <c r="E14" s="117" t="s">
        <v>78</v>
      </c>
      <c r="F14" s="117" t="s">
        <v>71</v>
      </c>
      <c r="G14" s="117" t="str">
        <f>E14&amp;F14&amp;D14</f>
        <v>DSTMPSG</v>
      </c>
      <c r="H14" s="117" t="str">
        <f>B14&amp;D14</f>
        <v>403SPSG</v>
      </c>
      <c r="I14" s="130">
        <v>94234212.995806754</v>
      </c>
      <c r="J14" s="132">
        <f>SUMIF('June 13 - Dec 15 Expense'!$F$12:$F$119,'Expense Summary'!G14,'June 13 - Dec 15 Expense'!$CG$12:$CG$119)+'June 13 - Dec 15 Expense'!CG15+'June 13 - Dec 15 Expense'!CG17+'June 13 - Dec 15 Expense'!CG16+'June 13 - Dec 15 Expense'!CG18</f>
        <v>184411462.1123454</v>
      </c>
      <c r="K14" s="130">
        <f>J14-I14</f>
        <v>90177249.116538644</v>
      </c>
      <c r="M14" s="179"/>
      <c r="N14" s="180"/>
      <c r="O14" s="180"/>
    </row>
    <row r="15" spans="1:15">
      <c r="A15" s="117" t="s">
        <v>5</v>
      </c>
      <c r="B15" s="117" t="s">
        <v>34</v>
      </c>
      <c r="C15" s="117" t="s">
        <v>37</v>
      </c>
      <c r="D15" s="117" t="s">
        <v>38</v>
      </c>
      <c r="E15" s="117" t="s">
        <v>78</v>
      </c>
      <c r="F15" s="117" t="s">
        <v>71</v>
      </c>
      <c r="G15" s="117" t="str">
        <f>E15&amp;F15&amp;D15</f>
        <v>DSTMPSSGCH</v>
      </c>
      <c r="H15" s="117" t="str">
        <f>B15&amp;D15</f>
        <v>403SPSSGCH</v>
      </c>
      <c r="I15" s="130">
        <v>7987689.3399999999</v>
      </c>
      <c r="J15" s="132">
        <f>SUMIF('June 13 - Dec 15 Expense'!$F$12:$F$119,'Expense Summary'!G15,'June 13 - Dec 15 Expense'!$CG$12:$CG$119)+'June 13 - Dec 15 Expense'!CG19</f>
        <v>14306385.169707689</v>
      </c>
      <c r="K15" s="130">
        <f>J15-I15</f>
        <v>6318695.8297076896</v>
      </c>
      <c r="M15" s="179"/>
      <c r="N15" s="180"/>
      <c r="O15" s="180"/>
    </row>
    <row r="16" spans="1:15">
      <c r="A16" s="117" t="s">
        <v>6</v>
      </c>
      <c r="I16" s="129">
        <f>SUBTOTAL(9,I12:I15)</f>
        <v>145826762.79580677</v>
      </c>
      <c r="J16" s="141">
        <f>SUBTOTAL(9,J12:J15)</f>
        <v>260807227.92086548</v>
      </c>
      <c r="K16" s="129">
        <f>SUBTOTAL(9,K12:K15)</f>
        <v>114980465.12505874</v>
      </c>
      <c r="M16" s="181"/>
      <c r="N16" s="167"/>
      <c r="O16" s="167"/>
    </row>
    <row r="17" spans="1:15">
      <c r="I17" s="130"/>
      <c r="J17" s="132"/>
      <c r="K17" s="130"/>
      <c r="M17" s="128"/>
      <c r="N17" s="162"/>
      <c r="O17" s="162"/>
    </row>
    <row r="18" spans="1:15">
      <c r="A18" s="74" t="s">
        <v>7</v>
      </c>
      <c r="I18" s="130"/>
      <c r="J18" s="132"/>
      <c r="K18" s="130"/>
      <c r="M18" s="128"/>
      <c r="N18" s="162"/>
      <c r="O18" s="162"/>
    </row>
    <row r="19" spans="1:15">
      <c r="A19" s="117" t="s">
        <v>3</v>
      </c>
      <c r="B19" s="117" t="s">
        <v>39</v>
      </c>
      <c r="C19" s="117" t="s">
        <v>37</v>
      </c>
      <c r="D19" s="117" t="s">
        <v>35</v>
      </c>
      <c r="E19" s="117" t="s">
        <v>78</v>
      </c>
      <c r="F19" s="117" t="s">
        <v>72</v>
      </c>
      <c r="G19" s="117" t="str">
        <f>E19&amp;F19&amp;D19</f>
        <v>DHYDPDGP</v>
      </c>
      <c r="H19" s="117" t="str">
        <f>B19&amp;D19</f>
        <v>403HPDGP</v>
      </c>
      <c r="I19" s="132">
        <v>3155265.4</v>
      </c>
      <c r="J19" s="132">
        <f>SUMIF('June 13 - Dec 15 Expense'!$F$12:$F$119,'Expense Summary'!G19,'June 13 - Dec 15 Expense'!$CG$12:$CG$119)</f>
        <v>3712595.2774537471</v>
      </c>
      <c r="K19" s="130">
        <f>J19-I19</f>
        <v>557329.87745374721</v>
      </c>
      <c r="M19" s="179"/>
      <c r="N19" s="180"/>
      <c r="O19" s="180"/>
    </row>
    <row r="20" spans="1:15">
      <c r="A20" s="117" t="s">
        <v>4</v>
      </c>
      <c r="B20" s="117" t="s">
        <v>39</v>
      </c>
      <c r="C20" s="117" t="s">
        <v>37</v>
      </c>
      <c r="D20" s="117" t="s">
        <v>36</v>
      </c>
      <c r="E20" s="117" t="s">
        <v>78</v>
      </c>
      <c r="F20" s="117" t="s">
        <v>72</v>
      </c>
      <c r="G20" s="117" t="str">
        <f>E20&amp;F20&amp;D20</f>
        <v>DHYDPDGU</v>
      </c>
      <c r="H20" s="117" t="str">
        <f>B20&amp;D20</f>
        <v>403HPDGU</v>
      </c>
      <c r="I20" s="130">
        <v>974113.64</v>
      </c>
      <c r="J20" s="132">
        <f>SUMIF('June 13 - Dec 15 Expense'!$F$12:$F$119,'Expense Summary'!G20,'June 13 - Dec 15 Expense'!$CG$12:$CG$119)</f>
        <v>1363511.7522710906</v>
      </c>
      <c r="K20" s="130">
        <f>J20-I20</f>
        <v>389398.11227109062</v>
      </c>
      <c r="M20" s="179"/>
      <c r="N20" s="180"/>
      <c r="O20" s="180"/>
    </row>
    <row r="21" spans="1:15">
      <c r="A21" s="117" t="s">
        <v>5</v>
      </c>
      <c r="B21" s="117" t="s">
        <v>39</v>
      </c>
      <c r="C21" s="117" t="s">
        <v>40</v>
      </c>
      <c r="D21" s="117" t="s">
        <v>40</v>
      </c>
      <c r="E21" s="117" t="s">
        <v>78</v>
      </c>
      <c r="F21" s="117" t="s">
        <v>72</v>
      </c>
      <c r="G21" s="117" t="str">
        <f>E21&amp;F21&amp;D21</f>
        <v>DHYDPSG-P</v>
      </c>
      <c r="H21" s="117" t="str">
        <f>B21&amp;D21</f>
        <v>403HPSG-P</v>
      </c>
      <c r="I21" s="132">
        <v>13739980.01</v>
      </c>
      <c r="J21" s="132">
        <f>SUMIF('June 13 - Dec 15 Expense'!$F$12:$F$119,'Expense Summary'!G21,'June 13 - Dec 15 Expense'!$CG$12:$CG$119)+'June 13 - Dec 15 Expense'!CG28</f>
        <v>20484963.245116752</v>
      </c>
      <c r="K21" s="130">
        <f>J21-I21</f>
        <v>6744983.2351167519</v>
      </c>
      <c r="M21" s="179"/>
      <c r="N21" s="180"/>
      <c r="O21" s="180"/>
    </row>
    <row r="22" spans="1:15">
      <c r="A22" s="117" t="s">
        <v>5</v>
      </c>
      <c r="B22" s="117" t="s">
        <v>39</v>
      </c>
      <c r="C22" s="117" t="s">
        <v>41</v>
      </c>
      <c r="D22" s="117" t="s">
        <v>41</v>
      </c>
      <c r="E22" s="117" t="s">
        <v>78</v>
      </c>
      <c r="F22" s="117" t="s">
        <v>72</v>
      </c>
      <c r="G22" s="117" t="str">
        <f>E22&amp;F22&amp;D22</f>
        <v>DHYDPSG-U</v>
      </c>
      <c r="H22" s="117" t="str">
        <f>B22&amp;D22</f>
        <v>403HPSG-U</v>
      </c>
      <c r="I22" s="132">
        <v>761649.55999999982</v>
      </c>
      <c r="J22" s="132">
        <f>SUMIF('June 13 - Dec 15 Expense'!$F$12:$F$119,'Expense Summary'!G22,'June 13 - Dec 15 Expense'!$CG$12:$CG$119)</f>
        <v>5476203.8712806636</v>
      </c>
      <c r="K22" s="130">
        <f>J22-I22</f>
        <v>4714554.3112806641</v>
      </c>
      <c r="M22" s="179"/>
      <c r="N22" s="180"/>
      <c r="O22" s="180"/>
    </row>
    <row r="23" spans="1:15">
      <c r="A23" s="117" t="s">
        <v>8</v>
      </c>
      <c r="I23" s="129">
        <f>SUBTOTAL(9,I19:I22)</f>
        <v>18631008.609999999</v>
      </c>
      <c r="J23" s="141">
        <f>SUBTOTAL(9,J19:J22)</f>
        <v>31037274.146122254</v>
      </c>
      <c r="K23" s="129">
        <f>SUBTOTAL(9,K19:K22)</f>
        <v>12406265.536122255</v>
      </c>
      <c r="M23" s="181"/>
      <c r="N23" s="167"/>
      <c r="O23" s="167"/>
    </row>
    <row r="24" spans="1:15">
      <c r="I24" s="130"/>
      <c r="J24" s="132"/>
      <c r="K24" s="130"/>
      <c r="M24" s="128"/>
      <c r="N24" s="162"/>
      <c r="O24" s="162"/>
    </row>
    <row r="25" spans="1:15">
      <c r="A25" s="74" t="s">
        <v>9</v>
      </c>
      <c r="I25" s="130"/>
      <c r="J25" s="132"/>
      <c r="K25" s="130"/>
      <c r="M25" s="128"/>
      <c r="N25" s="162"/>
      <c r="O25" s="162"/>
    </row>
    <row r="26" spans="1:15">
      <c r="A26" s="117" t="s">
        <v>4</v>
      </c>
      <c r="B26" s="117" t="s">
        <v>42</v>
      </c>
      <c r="C26" s="117" t="s">
        <v>37</v>
      </c>
      <c r="D26" s="117" t="s">
        <v>36</v>
      </c>
      <c r="E26" s="117" t="s">
        <v>78</v>
      </c>
      <c r="F26" s="117" t="s">
        <v>73</v>
      </c>
      <c r="G26" s="117" t="str">
        <f>E26&amp;F26&amp;D26</f>
        <v>DOTHPDGU</v>
      </c>
      <c r="H26" s="117" t="str">
        <f>B26&amp;D26</f>
        <v>403OPDGU</v>
      </c>
      <c r="I26" s="130">
        <v>52518.12</v>
      </c>
      <c r="J26" s="132">
        <f>SUMIF('June 13 - Dec 15 Expense'!$F$12:$F$119,'Expense Summary'!G26,'June 13 - Dec 15 Expense'!$CG$12:$CG$119)</f>
        <v>0</v>
      </c>
      <c r="K26" s="130">
        <f>J26-I26</f>
        <v>-52518.12</v>
      </c>
      <c r="M26" s="179"/>
      <c r="N26" s="180"/>
      <c r="O26" s="180"/>
    </row>
    <row r="27" spans="1:15">
      <c r="A27" s="117" t="s">
        <v>5</v>
      </c>
      <c r="B27" s="117" t="s">
        <v>42</v>
      </c>
      <c r="C27" s="117" t="s">
        <v>37</v>
      </c>
      <c r="D27" s="117" t="s">
        <v>37</v>
      </c>
      <c r="E27" s="117" t="s">
        <v>78</v>
      </c>
      <c r="F27" s="117" t="s">
        <v>73</v>
      </c>
      <c r="G27" s="117" t="str">
        <f>E27&amp;F27&amp;D27</f>
        <v>DOTHPSG</v>
      </c>
      <c r="H27" s="117" t="str">
        <f>B27&amp;D27</f>
        <v>403OPSG</v>
      </c>
      <c r="I27" s="130">
        <v>32140421.460000001</v>
      </c>
      <c r="J27" s="132">
        <f>SUMIF('June 13 - Dec 15 Expense'!$F$12:$F$119,'Expense Summary'!G27,'June 13 - Dec 15 Expense'!$CG$12:$CG$119)</f>
        <v>56550927.253997207</v>
      </c>
      <c r="K27" s="130">
        <f>J27-I27</f>
        <v>24410505.793997206</v>
      </c>
      <c r="M27" s="179"/>
      <c r="N27" s="180"/>
      <c r="O27" s="180"/>
    </row>
    <row r="28" spans="1:15">
      <c r="A28" s="117" t="s">
        <v>99</v>
      </c>
      <c r="B28" s="117" t="s">
        <v>42</v>
      </c>
      <c r="C28" s="117" t="s">
        <v>436</v>
      </c>
      <c r="D28" s="117" t="s">
        <v>436</v>
      </c>
      <c r="E28" s="117" t="s">
        <v>78</v>
      </c>
      <c r="F28" s="117" t="s">
        <v>73</v>
      </c>
      <c r="G28" s="117" t="str">
        <f>E28&amp;F28&amp;D28</f>
        <v>DOTHPSG-W</v>
      </c>
      <c r="H28" s="117" t="str">
        <f>B28&amp;D28</f>
        <v>403OPSG-W</v>
      </c>
      <c r="I28" s="130">
        <v>81000775.879999995</v>
      </c>
      <c r="J28" s="132">
        <f>SUMIF('June 13 - Dec 15 Expense'!$F$12:$F$119,'Expense Summary'!G28,'June 13 - Dec 15 Expense'!$CG$12:$CG$119)</f>
        <v>66673885.932347335</v>
      </c>
      <c r="K28" s="130">
        <f>J28-I28</f>
        <v>-14326889.94765266</v>
      </c>
      <c r="M28" s="179"/>
      <c r="N28" s="180"/>
      <c r="O28" s="180"/>
    </row>
    <row r="29" spans="1:15">
      <c r="A29" s="117" t="s">
        <v>5</v>
      </c>
      <c r="B29" s="117" t="s">
        <v>42</v>
      </c>
      <c r="C29" s="117" t="s">
        <v>37</v>
      </c>
      <c r="D29" s="117" t="s">
        <v>43</v>
      </c>
      <c r="E29" s="117" t="s">
        <v>78</v>
      </c>
      <c r="F29" s="117" t="s">
        <v>73</v>
      </c>
      <c r="G29" s="117" t="str">
        <f>E29&amp;F29&amp;D29</f>
        <v>DOTHPSSGCT</v>
      </c>
      <c r="H29" s="117" t="str">
        <f>B29&amp;D29</f>
        <v>403OPSSGCT</v>
      </c>
      <c r="I29" s="130">
        <v>2682682.7799999998</v>
      </c>
      <c r="J29" s="132">
        <f>SUMIF('June 13 - Dec 15 Expense'!$F$12:$F$119,'Expense Summary'!G29,'June 13 - Dec 15 Expense'!$CG$12:$CG$119)</f>
        <v>3034681.9616521094</v>
      </c>
      <c r="K29" s="130">
        <f>J29-I29</f>
        <v>351999.1816521096</v>
      </c>
      <c r="M29" s="179"/>
      <c r="N29" s="180"/>
      <c r="O29" s="180"/>
    </row>
    <row r="30" spans="1:15">
      <c r="A30" s="117" t="s">
        <v>10</v>
      </c>
      <c r="I30" s="129">
        <f>SUBTOTAL(9,I26:I29)</f>
        <v>115876398.23999999</v>
      </c>
      <c r="J30" s="141">
        <f>SUBTOTAL(9,J26:J29)</f>
        <v>126259495.14799665</v>
      </c>
      <c r="K30" s="129">
        <f>SUBTOTAL(9,K26:K29)</f>
        <v>10383096.907996655</v>
      </c>
      <c r="M30" s="128"/>
      <c r="N30" s="167"/>
      <c r="O30" s="167"/>
    </row>
    <row r="31" spans="1:15">
      <c r="I31" s="130"/>
      <c r="J31" s="132"/>
      <c r="K31" s="130"/>
      <c r="M31" s="128"/>
      <c r="N31" s="162"/>
      <c r="O31" s="162"/>
    </row>
    <row r="32" spans="1:15">
      <c r="A32" s="74" t="s">
        <v>11</v>
      </c>
      <c r="I32" s="130"/>
      <c r="J32" s="132"/>
      <c r="K32" s="130"/>
      <c r="M32" s="128"/>
      <c r="N32" s="162"/>
      <c r="O32" s="162"/>
    </row>
    <row r="33" spans="1:15">
      <c r="A33" s="117" t="s">
        <v>3</v>
      </c>
      <c r="B33" s="117" t="s">
        <v>44</v>
      </c>
      <c r="C33" s="117" t="s">
        <v>37</v>
      </c>
      <c r="D33" s="117" t="s">
        <v>35</v>
      </c>
      <c r="E33" s="117" t="s">
        <v>78</v>
      </c>
      <c r="F33" s="117" t="s">
        <v>89</v>
      </c>
      <c r="G33" s="117" t="str">
        <f>E33&amp;F33&amp;D33</f>
        <v>DTRNPDGP</v>
      </c>
      <c r="H33" s="117" t="str">
        <f>B33&amp;D33</f>
        <v>403TPDGP</v>
      </c>
      <c r="I33" s="130">
        <v>10872013.16</v>
      </c>
      <c r="J33" s="132">
        <f>SUMIF('June 13 - Dec 15 Expense'!$F$12:$F$119,'Expense Summary'!G33,'June 13 - Dec 15 Expense'!$CG$12:$CG$119)</f>
        <v>9543386.7408545632</v>
      </c>
      <c r="K33" s="130">
        <f>J33-I33</f>
        <v>-1328626.419145437</v>
      </c>
      <c r="M33" s="179"/>
      <c r="N33" s="180"/>
      <c r="O33" s="180"/>
    </row>
    <row r="34" spans="1:15">
      <c r="A34" s="117" t="s">
        <v>4</v>
      </c>
      <c r="B34" s="117" t="s">
        <v>44</v>
      </c>
      <c r="C34" s="117" t="s">
        <v>37</v>
      </c>
      <c r="D34" s="117" t="s">
        <v>36</v>
      </c>
      <c r="E34" s="117" t="s">
        <v>78</v>
      </c>
      <c r="F34" s="117" t="s">
        <v>89</v>
      </c>
      <c r="G34" s="117" t="str">
        <f>E34&amp;F34&amp;D34</f>
        <v>DTRNPDGU</v>
      </c>
      <c r="H34" s="117" t="str">
        <f>B34&amp;D34</f>
        <v>403TPDGU</v>
      </c>
      <c r="I34" s="130">
        <v>12398468.17</v>
      </c>
      <c r="J34" s="132">
        <f>SUMIF('June 13 - Dec 15 Expense'!$F$12:$F$119,'Expense Summary'!G34,'June 13 - Dec 15 Expense'!$CG$12:$CG$119)</f>
        <v>11021746.313923368</v>
      </c>
      <c r="K34" s="130">
        <f>J34-I34</f>
        <v>-1376721.8560766317</v>
      </c>
      <c r="M34" s="179"/>
      <c r="N34" s="180"/>
      <c r="O34" s="180"/>
    </row>
    <row r="35" spans="1:15">
      <c r="A35" s="117" t="s">
        <v>5</v>
      </c>
      <c r="B35" s="117" t="s">
        <v>44</v>
      </c>
      <c r="C35" s="117" t="s">
        <v>37</v>
      </c>
      <c r="D35" s="117" t="s">
        <v>37</v>
      </c>
      <c r="E35" s="117" t="s">
        <v>78</v>
      </c>
      <c r="F35" s="117" t="s">
        <v>89</v>
      </c>
      <c r="G35" s="117" t="str">
        <f>E35&amp;F35&amp;D35</f>
        <v>DTRNPSG</v>
      </c>
      <c r="H35" s="117" t="str">
        <f>B35&amp;D35</f>
        <v>403TPSG</v>
      </c>
      <c r="I35" s="130">
        <v>66428041.830000006</v>
      </c>
      <c r="J35" s="132">
        <f>SUMIF('June 13 - Dec 15 Expense'!$F$12:$F$119,'Expense Summary'!G35,'June 13 - Dec 15 Expense'!$CG$12:$CG$119)</f>
        <v>73499792.100577414</v>
      </c>
      <c r="K35" s="130">
        <f>J35-I35</f>
        <v>7071750.2705774084</v>
      </c>
      <c r="M35" s="179"/>
      <c r="N35" s="180"/>
      <c r="O35" s="180"/>
    </row>
    <row r="36" spans="1:15">
      <c r="A36" s="117" t="s">
        <v>12</v>
      </c>
      <c r="I36" s="129">
        <f>SUBTOTAL(9,I33:I35)</f>
        <v>89698523.159999996</v>
      </c>
      <c r="J36" s="141">
        <f>SUBTOTAL(9,J33:J35)</f>
        <v>94064925.155355349</v>
      </c>
      <c r="K36" s="129">
        <f>SUBTOTAL(9,K33:K35)</f>
        <v>4366401.9953553397</v>
      </c>
      <c r="M36" s="128"/>
      <c r="N36" s="167"/>
      <c r="O36" s="167"/>
    </row>
    <row r="37" spans="1:15">
      <c r="I37" s="130"/>
      <c r="J37" s="132"/>
      <c r="K37" s="130"/>
      <c r="M37" s="128"/>
      <c r="N37" s="162"/>
      <c r="O37" s="162"/>
    </row>
    <row r="38" spans="1:15">
      <c r="A38" s="74" t="s">
        <v>13</v>
      </c>
      <c r="I38" s="130"/>
      <c r="J38" s="132"/>
      <c r="K38" s="130"/>
      <c r="M38" s="128"/>
      <c r="N38" s="162"/>
      <c r="O38" s="162"/>
    </row>
    <row r="39" spans="1:15">
      <c r="A39" s="117" t="s">
        <v>14</v>
      </c>
      <c r="B39" s="165">
        <v>403364</v>
      </c>
      <c r="C39" s="117" t="s">
        <v>45</v>
      </c>
      <c r="D39" s="117" t="s">
        <v>45</v>
      </c>
      <c r="E39" s="117" t="s">
        <v>78</v>
      </c>
      <c r="F39" s="117" t="s">
        <v>74</v>
      </c>
      <c r="G39" s="117" t="str">
        <f t="shared" ref="G39:G45" si="0">E39&amp;F39&amp;D39</f>
        <v>DDSTPCA</v>
      </c>
      <c r="H39" s="117" t="str">
        <f t="shared" ref="H39:H45" si="1">B39&amp;D39</f>
        <v>403364CA</v>
      </c>
      <c r="I39" s="130">
        <v>6648532.9900000012</v>
      </c>
      <c r="J39" s="132">
        <f>SUMIF('June 13 - Dec 15 Expense'!$F$12:$F$119,'Expense Summary'!G39,'June 13 - Dec 15 Expense'!$CG$12:$CG$119)</f>
        <v>6957804.9339429345</v>
      </c>
      <c r="K39" s="130">
        <f t="shared" ref="K39:K45" si="2">J39-I39</f>
        <v>309271.94394293334</v>
      </c>
      <c r="M39" s="179"/>
      <c r="N39" s="180"/>
      <c r="O39" s="180"/>
    </row>
    <row r="40" spans="1:15">
      <c r="A40" s="117" t="s">
        <v>15</v>
      </c>
      <c r="B40" s="165">
        <v>403364</v>
      </c>
      <c r="C40" s="117" t="s">
        <v>46</v>
      </c>
      <c r="D40" s="117" t="s">
        <v>46</v>
      </c>
      <c r="E40" s="117" t="s">
        <v>78</v>
      </c>
      <c r="F40" s="117" t="s">
        <v>74</v>
      </c>
      <c r="G40" s="117" t="str">
        <f t="shared" si="0"/>
        <v>DDSTPOR</v>
      </c>
      <c r="H40" s="117" t="str">
        <f t="shared" si="1"/>
        <v>403364OR</v>
      </c>
      <c r="I40" s="130">
        <v>51050255.379999995</v>
      </c>
      <c r="J40" s="132">
        <f>SUMIF('June 13 - Dec 15 Expense'!$F$12:$F$119,'Expense Summary'!G40,'June 13 - Dec 15 Expense'!$CG$12:$CG$119)</f>
        <v>47278436.887860604</v>
      </c>
      <c r="K40" s="130">
        <f t="shared" si="2"/>
        <v>-3771818.4921393916</v>
      </c>
      <c r="M40" s="179"/>
      <c r="N40" s="180"/>
      <c r="O40" s="180"/>
    </row>
    <row r="41" spans="1:15">
      <c r="A41" s="117" t="s">
        <v>16</v>
      </c>
      <c r="B41" s="165">
        <v>403364</v>
      </c>
      <c r="C41" s="117" t="s">
        <v>47</v>
      </c>
      <c r="D41" s="117" t="s">
        <v>47</v>
      </c>
      <c r="E41" s="117" t="s">
        <v>78</v>
      </c>
      <c r="F41" s="117" t="s">
        <v>74</v>
      </c>
      <c r="G41" s="117" t="str">
        <f t="shared" si="0"/>
        <v>DDSTPWA</v>
      </c>
      <c r="H41" s="117" t="str">
        <f t="shared" si="1"/>
        <v>403364WA</v>
      </c>
      <c r="I41" s="130">
        <v>12923767.709999999</v>
      </c>
      <c r="J41" s="132">
        <f>SUMIF('June 13 - Dec 15 Expense'!$F$12:$F$119,'Expense Summary'!G41,'June 13 - Dec 15 Expense'!$CG$12:$CG$119)</f>
        <v>12208851.477325911</v>
      </c>
      <c r="K41" s="130">
        <f t="shared" si="2"/>
        <v>-714916.23267408833</v>
      </c>
      <c r="M41" s="179"/>
      <c r="N41" s="180"/>
      <c r="O41" s="180"/>
    </row>
    <row r="42" spans="1:15">
      <c r="A42" s="117" t="s">
        <v>17</v>
      </c>
      <c r="B42" s="165">
        <v>403364</v>
      </c>
      <c r="C42" s="117" t="s">
        <v>48</v>
      </c>
      <c r="D42" s="117" t="s">
        <v>48</v>
      </c>
      <c r="E42" s="117" t="s">
        <v>78</v>
      </c>
      <c r="F42" s="117" t="s">
        <v>74</v>
      </c>
      <c r="G42" s="117" t="str">
        <f t="shared" si="0"/>
        <v>DDSTPWYP</v>
      </c>
      <c r="H42" s="117" t="str">
        <f t="shared" si="1"/>
        <v>403364WYP</v>
      </c>
      <c r="I42" s="130">
        <v>14695199.68</v>
      </c>
      <c r="J42" s="132">
        <f>SUMIF('June 13 - Dec 15 Expense'!$F$12:$F$119,'Expense Summary'!G42,'June 13 - Dec 15 Expense'!$CG$12:$CG$119)</f>
        <v>16128226.092134465</v>
      </c>
      <c r="K42" s="130">
        <f t="shared" si="2"/>
        <v>1433026.4121344648</v>
      </c>
      <c r="M42" s="179"/>
      <c r="N42" s="180"/>
      <c r="O42" s="180"/>
    </row>
    <row r="43" spans="1:15">
      <c r="A43" s="117" t="s">
        <v>18</v>
      </c>
      <c r="B43" s="165">
        <v>403364</v>
      </c>
      <c r="C43" s="117" t="s">
        <v>49</v>
      </c>
      <c r="D43" s="117" t="s">
        <v>49</v>
      </c>
      <c r="E43" s="117" t="s">
        <v>78</v>
      </c>
      <c r="F43" s="117" t="s">
        <v>74</v>
      </c>
      <c r="G43" s="117" t="str">
        <f t="shared" si="0"/>
        <v>DDSTPUT</v>
      </c>
      <c r="H43" s="117" t="str">
        <f t="shared" si="1"/>
        <v>403364UT</v>
      </c>
      <c r="I43" s="130">
        <v>62158622.679999992</v>
      </c>
      <c r="J43" s="132">
        <f>SUMIF('June 13 - Dec 15 Expense'!$F$12:$F$119,'Expense Summary'!G43,'June 13 - Dec 15 Expense'!$CG$12:$CG$119)</f>
        <v>68127082.020558655</v>
      </c>
      <c r="K43" s="130">
        <f t="shared" si="2"/>
        <v>5968459.340558663</v>
      </c>
      <c r="M43" s="179"/>
      <c r="N43" s="180"/>
      <c r="O43" s="180"/>
    </row>
    <row r="44" spans="1:15">
      <c r="A44" s="117" t="s">
        <v>19</v>
      </c>
      <c r="B44" s="165">
        <v>403364</v>
      </c>
      <c r="C44" s="117" t="s">
        <v>50</v>
      </c>
      <c r="D44" s="117" t="s">
        <v>50</v>
      </c>
      <c r="E44" s="117" t="s">
        <v>78</v>
      </c>
      <c r="F44" s="117" t="s">
        <v>74</v>
      </c>
      <c r="G44" s="117" t="str">
        <f t="shared" si="0"/>
        <v>DDSTPID</v>
      </c>
      <c r="H44" s="117" t="str">
        <f t="shared" si="1"/>
        <v>403364ID</v>
      </c>
      <c r="I44" s="130">
        <v>7502992.6799999997</v>
      </c>
      <c r="J44" s="132">
        <f>SUMIF('June 13 - Dec 15 Expense'!$F$12:$F$119,'Expense Summary'!G44,'June 13 - Dec 15 Expense'!$CG$12:$CG$119)</f>
        <v>8420277.0642173383</v>
      </c>
      <c r="K44" s="130">
        <f t="shared" si="2"/>
        <v>917284.38421733864</v>
      </c>
      <c r="M44" s="179"/>
      <c r="N44" s="180"/>
      <c r="O44" s="180"/>
    </row>
    <row r="45" spans="1:15">
      <c r="A45" s="117" t="s">
        <v>20</v>
      </c>
      <c r="B45" s="165">
        <v>403364</v>
      </c>
      <c r="C45" s="117" t="s">
        <v>51</v>
      </c>
      <c r="D45" s="117" t="s">
        <v>51</v>
      </c>
      <c r="E45" s="117" t="s">
        <v>78</v>
      </c>
      <c r="F45" s="117" t="s">
        <v>74</v>
      </c>
      <c r="G45" s="117" t="str">
        <f t="shared" si="0"/>
        <v>DDSTPWYU</v>
      </c>
      <c r="H45" s="117" t="str">
        <f t="shared" si="1"/>
        <v>403364WYU</v>
      </c>
      <c r="I45" s="130">
        <v>2968622.33</v>
      </c>
      <c r="J45" s="132">
        <f>SUMIF('June 13 - Dec 15 Expense'!$F$12:$F$119,'Expense Summary'!G45,'June 13 - Dec 15 Expense'!$CG$12:$CG$119)</f>
        <v>3149830.3177597309</v>
      </c>
      <c r="K45" s="130">
        <f t="shared" si="2"/>
        <v>181207.98775973078</v>
      </c>
      <c r="M45" s="179"/>
      <c r="N45" s="180"/>
      <c r="O45" s="180"/>
    </row>
    <row r="46" spans="1:15">
      <c r="A46" s="117" t="s">
        <v>21</v>
      </c>
      <c r="I46" s="129">
        <f>SUBTOTAL(9,I39:I45)</f>
        <v>157947993.45000002</v>
      </c>
      <c r="J46" s="141">
        <f>SUBTOTAL(9,J39:J45)</f>
        <v>162270508.79379961</v>
      </c>
      <c r="K46" s="129">
        <f>SUBTOTAL(9,K39:K45)</f>
        <v>4322515.3437996507</v>
      </c>
      <c r="M46" s="128"/>
      <c r="N46" s="167"/>
      <c r="O46" s="167"/>
    </row>
    <row r="47" spans="1:15">
      <c r="I47" s="130"/>
      <c r="J47" s="132"/>
      <c r="K47" s="130"/>
      <c r="M47" s="128"/>
      <c r="N47" s="162"/>
      <c r="O47" s="162"/>
    </row>
    <row r="48" spans="1:15">
      <c r="A48" s="81" t="s">
        <v>22</v>
      </c>
      <c r="I48" s="130"/>
      <c r="J48" s="132"/>
      <c r="K48" s="130"/>
      <c r="M48" s="128"/>
      <c r="N48" s="162"/>
      <c r="O48" s="162"/>
    </row>
    <row r="49" spans="1:15">
      <c r="A49" s="117" t="s">
        <v>14</v>
      </c>
      <c r="B49" s="117" t="s">
        <v>52</v>
      </c>
      <c r="C49" s="117" t="s">
        <v>45</v>
      </c>
      <c r="D49" s="117" t="s">
        <v>45</v>
      </c>
      <c r="E49" s="117" t="s">
        <v>78</v>
      </c>
      <c r="F49" s="117" t="s">
        <v>75</v>
      </c>
      <c r="G49" s="117" t="str">
        <f t="shared" ref="G49:G63" si="3">E49&amp;F49&amp;D49</f>
        <v>DGNLPCA</v>
      </c>
      <c r="H49" s="117" t="str">
        <f t="shared" ref="H49:H63" si="4">B49&amp;D49</f>
        <v>403GPCA</v>
      </c>
      <c r="I49" s="130">
        <v>308511.53000000003</v>
      </c>
      <c r="J49" s="132">
        <f>SUMIF('June 13 - Dec 15 Expense'!$F$12:$F$119,'Expense Summary'!G49,'June 13 - Dec 15 Expense'!$CG$12:$CG$119)</f>
        <v>407576.42877401481</v>
      </c>
      <c r="K49" s="130">
        <f t="shared" ref="K49:K63" si="5">J49-I49</f>
        <v>99064.898774014786</v>
      </c>
      <c r="M49" s="179"/>
      <c r="N49" s="180"/>
      <c r="O49" s="180"/>
    </row>
    <row r="50" spans="1:15">
      <c r="A50" s="117" t="s">
        <v>15</v>
      </c>
      <c r="B50" s="117" t="s">
        <v>52</v>
      </c>
      <c r="C50" s="117" t="s">
        <v>46</v>
      </c>
      <c r="D50" s="117" t="s">
        <v>46</v>
      </c>
      <c r="E50" s="117" t="s">
        <v>78</v>
      </c>
      <c r="F50" s="117" t="s">
        <v>75</v>
      </c>
      <c r="G50" s="117" t="str">
        <f t="shared" si="3"/>
        <v>DGNLPOR</v>
      </c>
      <c r="H50" s="117" t="str">
        <f t="shared" si="4"/>
        <v>403GPOR</v>
      </c>
      <c r="I50" s="130">
        <v>4361032.6900000004</v>
      </c>
      <c r="J50" s="132">
        <f>SUMIF('June 13 - Dec 15 Expense'!$F$12:$F$119,'Expense Summary'!G50,'June 13 - Dec 15 Expense'!$CG$12:$CG$119)</f>
        <v>4357397.3385422435</v>
      </c>
      <c r="K50" s="130">
        <f t="shared" si="5"/>
        <v>-3635.351457756944</v>
      </c>
      <c r="M50" s="179"/>
      <c r="N50" s="180"/>
      <c r="O50" s="180"/>
    </row>
    <row r="51" spans="1:15">
      <c r="A51" s="117" t="s">
        <v>16</v>
      </c>
      <c r="B51" s="117" t="s">
        <v>52</v>
      </c>
      <c r="C51" s="117" t="s">
        <v>47</v>
      </c>
      <c r="D51" s="117" t="s">
        <v>47</v>
      </c>
      <c r="E51" s="117" t="s">
        <v>78</v>
      </c>
      <c r="F51" s="117" t="s">
        <v>75</v>
      </c>
      <c r="G51" s="117" t="str">
        <f t="shared" si="3"/>
        <v>DGNLPWA</v>
      </c>
      <c r="H51" s="117" t="str">
        <f t="shared" si="4"/>
        <v>403GPWA</v>
      </c>
      <c r="I51" s="130">
        <v>1536027.31</v>
      </c>
      <c r="J51" s="132">
        <f>SUMIF('June 13 - Dec 15 Expense'!$F$12:$F$119,'Expense Summary'!G51,'June 13 - Dec 15 Expense'!$CG$12:$CG$119)</f>
        <v>1259857.0883426939</v>
      </c>
      <c r="K51" s="130">
        <f t="shared" si="5"/>
        <v>-276170.22165730619</v>
      </c>
      <c r="M51" s="179"/>
      <c r="N51" s="180"/>
      <c r="O51" s="180"/>
    </row>
    <row r="52" spans="1:15">
      <c r="A52" s="117" t="s">
        <v>17</v>
      </c>
      <c r="B52" s="117" t="s">
        <v>52</v>
      </c>
      <c r="C52" s="117" t="s">
        <v>48</v>
      </c>
      <c r="D52" s="117" t="s">
        <v>48</v>
      </c>
      <c r="E52" s="117" t="s">
        <v>78</v>
      </c>
      <c r="F52" s="117" t="s">
        <v>75</v>
      </c>
      <c r="G52" s="117" t="str">
        <f t="shared" si="3"/>
        <v>DGNLPWYP</v>
      </c>
      <c r="H52" s="117" t="str">
        <f t="shared" si="4"/>
        <v>403GPWYP</v>
      </c>
      <c r="I52" s="130">
        <v>2368548.92</v>
      </c>
      <c r="J52" s="132">
        <f>SUMIF('June 13 - Dec 15 Expense'!$F$12:$F$119,'Expense Summary'!G52,'June 13 - Dec 15 Expense'!$CG$12:$CG$119)</f>
        <v>2117707.6136187296</v>
      </c>
      <c r="K52" s="130">
        <f t="shared" si="5"/>
        <v>-250841.30638127029</v>
      </c>
      <c r="M52" s="179"/>
      <c r="N52" s="180"/>
      <c r="O52" s="180"/>
    </row>
    <row r="53" spans="1:15">
      <c r="A53" s="117" t="s">
        <v>18</v>
      </c>
      <c r="B53" s="117" t="s">
        <v>52</v>
      </c>
      <c r="C53" s="117" t="s">
        <v>49</v>
      </c>
      <c r="D53" s="117" t="s">
        <v>49</v>
      </c>
      <c r="E53" s="117" t="s">
        <v>78</v>
      </c>
      <c r="F53" s="117" t="s">
        <v>75</v>
      </c>
      <c r="G53" s="117" t="str">
        <f t="shared" si="3"/>
        <v>DGNLPUT</v>
      </c>
      <c r="H53" s="117" t="str">
        <f t="shared" si="4"/>
        <v>403GPUT</v>
      </c>
      <c r="I53" s="130">
        <v>4587355.59</v>
      </c>
      <c r="J53" s="132">
        <f>SUMIF('June 13 - Dec 15 Expense'!$F$12:$F$119,'Expense Summary'!G53,'June 13 - Dec 15 Expense'!$CG$12:$CG$119)</f>
        <v>4632356.8075201074</v>
      </c>
      <c r="K53" s="130">
        <f t="shared" si="5"/>
        <v>45001.217520107515</v>
      </c>
      <c r="M53" s="179"/>
      <c r="N53" s="180"/>
      <c r="O53" s="180"/>
    </row>
    <row r="54" spans="1:15">
      <c r="A54" s="117" t="s">
        <v>19</v>
      </c>
      <c r="B54" s="117" t="s">
        <v>52</v>
      </c>
      <c r="C54" s="117" t="s">
        <v>50</v>
      </c>
      <c r="D54" s="117" t="s">
        <v>50</v>
      </c>
      <c r="E54" s="117" t="s">
        <v>78</v>
      </c>
      <c r="F54" s="117" t="s">
        <v>75</v>
      </c>
      <c r="G54" s="117" t="str">
        <f t="shared" si="3"/>
        <v>DGNLPID</v>
      </c>
      <c r="H54" s="117" t="str">
        <f t="shared" si="4"/>
        <v>403GPID</v>
      </c>
      <c r="I54" s="130">
        <v>850378.52</v>
      </c>
      <c r="J54" s="132">
        <f>SUMIF('June 13 - Dec 15 Expense'!$F$12:$F$119,'Expense Summary'!G54,'June 13 - Dec 15 Expense'!$CG$12:$CG$119)</f>
        <v>884508.86385753506</v>
      </c>
      <c r="K54" s="130">
        <f t="shared" si="5"/>
        <v>34130.343857535045</v>
      </c>
      <c r="M54" s="179"/>
      <c r="N54" s="180"/>
      <c r="O54" s="180"/>
    </row>
    <row r="55" spans="1:15">
      <c r="A55" s="117" t="s">
        <v>20</v>
      </c>
      <c r="B55" s="117" t="s">
        <v>52</v>
      </c>
      <c r="C55" s="117" t="s">
        <v>51</v>
      </c>
      <c r="D55" s="117" t="s">
        <v>51</v>
      </c>
      <c r="E55" s="117" t="s">
        <v>78</v>
      </c>
      <c r="F55" s="117" t="s">
        <v>75</v>
      </c>
      <c r="G55" s="117" t="str">
        <f t="shared" si="3"/>
        <v>DGNLPWYU</v>
      </c>
      <c r="H55" s="117" t="str">
        <f t="shared" si="4"/>
        <v>403GPWYU</v>
      </c>
      <c r="I55" s="130">
        <v>453272.1</v>
      </c>
      <c r="J55" s="132">
        <f>SUMIF('June 13 - Dec 15 Expense'!$F$12:$F$119,'Expense Summary'!G55,'June 13 - Dec 15 Expense'!$CG$12:$CG$119)</f>
        <v>333560.45766438253</v>
      </c>
      <c r="K55" s="130">
        <f t="shared" si="5"/>
        <v>-119711.64233561745</v>
      </c>
      <c r="M55" s="179"/>
      <c r="N55" s="180"/>
      <c r="O55" s="180"/>
    </row>
    <row r="56" spans="1:15">
      <c r="A56" s="117" t="s">
        <v>3</v>
      </c>
      <c r="B56" s="117" t="s">
        <v>52</v>
      </c>
      <c r="C56" s="117" t="s">
        <v>37</v>
      </c>
      <c r="D56" s="117" t="s">
        <v>35</v>
      </c>
      <c r="E56" s="117" t="s">
        <v>78</v>
      </c>
      <c r="F56" s="117" t="s">
        <v>75</v>
      </c>
      <c r="G56" s="117" t="str">
        <f t="shared" si="3"/>
        <v>DGNLPDGP</v>
      </c>
      <c r="H56" s="117" t="str">
        <f t="shared" si="4"/>
        <v>403GPDGP</v>
      </c>
      <c r="I56" s="132">
        <v>87032.51</v>
      </c>
      <c r="J56" s="132">
        <f>SUMIF('June 13 - Dec 15 Expense'!$F$12:$F$119,'Expense Summary'!G56,'June 13 - Dec 15 Expense'!$CG$12:$CG$119)</f>
        <v>44293.888447995407</v>
      </c>
      <c r="K56" s="130">
        <f t="shared" si="5"/>
        <v>-42738.621552004588</v>
      </c>
      <c r="M56" s="179"/>
      <c r="N56" s="180"/>
      <c r="O56" s="180"/>
    </row>
    <row r="57" spans="1:15">
      <c r="A57" s="117" t="s">
        <v>4</v>
      </c>
      <c r="B57" s="117" t="s">
        <v>52</v>
      </c>
      <c r="C57" s="117" t="s">
        <v>37</v>
      </c>
      <c r="D57" s="117" t="s">
        <v>36</v>
      </c>
      <c r="E57" s="117" t="s">
        <v>78</v>
      </c>
      <c r="F57" s="117" t="s">
        <v>75</v>
      </c>
      <c r="G57" s="117" t="str">
        <f t="shared" si="3"/>
        <v>DGNLPDGU</v>
      </c>
      <c r="H57" s="117" t="str">
        <f t="shared" si="4"/>
        <v>403GPDGU</v>
      </c>
      <c r="I57" s="130">
        <v>119052.48</v>
      </c>
      <c r="J57" s="132">
        <f>SUMIF('June 13 - Dec 15 Expense'!$F$12:$F$119,'Expense Summary'!G57,'June 13 - Dec 15 Expense'!$CG$12:$CG$119)</f>
        <v>51767.55298335597</v>
      </c>
      <c r="K57" s="130">
        <f t="shared" si="5"/>
        <v>-67284.927016644026</v>
      </c>
      <c r="M57" s="179"/>
      <c r="N57" s="180"/>
      <c r="O57" s="180"/>
    </row>
    <row r="58" spans="1:15">
      <c r="A58" s="117" t="s">
        <v>5</v>
      </c>
      <c r="B58" s="117" t="s">
        <v>52</v>
      </c>
      <c r="C58" s="117" t="s">
        <v>37</v>
      </c>
      <c r="D58" s="117" t="s">
        <v>37</v>
      </c>
      <c r="E58" s="117" t="s">
        <v>78</v>
      </c>
      <c r="F58" s="117" t="s">
        <v>75</v>
      </c>
      <c r="G58" s="117" t="str">
        <f t="shared" si="3"/>
        <v>DGNLPSG</v>
      </c>
      <c r="H58" s="117" t="str">
        <f t="shared" si="4"/>
        <v>403GPSG</v>
      </c>
      <c r="I58" s="132">
        <v>7601900.4100000001</v>
      </c>
      <c r="J58" s="132">
        <f>SUMIF('June 13 - Dec 15 Expense'!$F$12:$F$119,'Expense Summary'!G58,'June 13 - Dec 15 Expense'!$CG$12:$CG$119)</f>
        <v>8332100.8279454727</v>
      </c>
      <c r="K58" s="130">
        <f t="shared" si="5"/>
        <v>730200.41794547252</v>
      </c>
      <c r="M58" s="179"/>
      <c r="N58" s="180"/>
      <c r="O58" s="180"/>
    </row>
    <row r="59" spans="1:15">
      <c r="A59" s="117" t="s">
        <v>23</v>
      </c>
      <c r="B59" s="117" t="s">
        <v>52</v>
      </c>
      <c r="C59" s="117" t="s">
        <v>53</v>
      </c>
      <c r="D59" s="117" t="s">
        <v>53</v>
      </c>
      <c r="E59" s="117" t="s">
        <v>78</v>
      </c>
      <c r="F59" s="117" t="s">
        <v>75</v>
      </c>
      <c r="G59" s="117" t="str">
        <f t="shared" si="3"/>
        <v>DGNLPSO</v>
      </c>
      <c r="H59" s="117" t="str">
        <f t="shared" si="4"/>
        <v>403GPSO</v>
      </c>
      <c r="I59" s="130">
        <v>14437197.779999999</v>
      </c>
      <c r="J59" s="132">
        <f>SUMIF('June 13 - Dec 15 Expense'!$F$12:$F$119,'Expense Summary'!G59,'June 13 - Dec 15 Expense'!$CG$12:$CG$119)</f>
        <v>14137241.433989055</v>
      </c>
      <c r="K59" s="130">
        <f t="shared" si="5"/>
        <v>-299956.34601094387</v>
      </c>
      <c r="M59" s="179"/>
      <c r="N59" s="180"/>
      <c r="O59" s="180"/>
    </row>
    <row r="60" spans="1:15">
      <c r="A60" s="117" t="s">
        <v>23</v>
      </c>
      <c r="B60" s="117" t="s">
        <v>52</v>
      </c>
      <c r="C60" s="117" t="s">
        <v>37</v>
      </c>
      <c r="D60" s="117" t="s">
        <v>38</v>
      </c>
      <c r="E60" s="117" t="s">
        <v>78</v>
      </c>
      <c r="F60" s="117" t="s">
        <v>75</v>
      </c>
      <c r="G60" s="117" t="str">
        <f t="shared" si="3"/>
        <v>DGNLPSSGCH</v>
      </c>
      <c r="H60" s="117" t="str">
        <f t="shared" si="4"/>
        <v>403GPSSGCH</v>
      </c>
      <c r="I60" s="130">
        <v>132234.09</v>
      </c>
      <c r="J60" s="132">
        <f>SUMIF('June 13 - Dec 15 Expense'!$F$12:$F$119,'Expense Summary'!G60,'June 13 - Dec 15 Expense'!$CG$12:$CG$119)</f>
        <v>128141.86856354872</v>
      </c>
      <c r="K60" s="130">
        <f t="shared" si="5"/>
        <v>-4092.2214364512765</v>
      </c>
      <c r="M60" s="179"/>
      <c r="N60" s="180"/>
      <c r="O60" s="180"/>
    </row>
    <row r="61" spans="1:15">
      <c r="A61" s="117" t="s">
        <v>23</v>
      </c>
      <c r="B61" s="117" t="s">
        <v>52</v>
      </c>
      <c r="C61" s="117" t="s">
        <v>37</v>
      </c>
      <c r="D61" s="117" t="s">
        <v>43</v>
      </c>
      <c r="E61" s="117" t="s">
        <v>78</v>
      </c>
      <c r="F61" s="117" t="s">
        <v>75</v>
      </c>
      <c r="G61" s="117" t="str">
        <f t="shared" si="3"/>
        <v>DGNLPSSGCT</v>
      </c>
      <c r="H61" s="117" t="str">
        <f t="shared" si="4"/>
        <v>403GPSSGCT</v>
      </c>
      <c r="I61" s="130">
        <v>6789.85</v>
      </c>
      <c r="J61" s="132">
        <f>SUMIF('June 13 - Dec 15 Expense'!$F$12:$F$119,'Expense Summary'!G61,'June 13 - Dec 15 Expense'!$CG$12:$CG$119)</f>
        <v>7454.0761261039552</v>
      </c>
      <c r="K61" s="130">
        <f t="shared" si="5"/>
        <v>664.22612610395481</v>
      </c>
      <c r="M61" s="179"/>
      <c r="N61" s="180"/>
      <c r="O61" s="180"/>
    </row>
    <row r="62" spans="1:15">
      <c r="A62" s="117" t="s">
        <v>24</v>
      </c>
      <c r="B62" s="117" t="s">
        <v>52</v>
      </c>
      <c r="C62" s="117" t="s">
        <v>54</v>
      </c>
      <c r="D62" s="117" t="s">
        <v>54</v>
      </c>
      <c r="E62" s="117" t="s">
        <v>78</v>
      </c>
      <c r="F62" s="117" t="s">
        <v>75</v>
      </c>
      <c r="G62" s="117" t="str">
        <f t="shared" si="3"/>
        <v>DGNLPCN</v>
      </c>
      <c r="H62" s="117" t="str">
        <f t="shared" si="4"/>
        <v>403GPCN</v>
      </c>
      <c r="I62" s="130">
        <v>1647816.29</v>
      </c>
      <c r="J62" s="132">
        <f>SUMIF('June 13 - Dec 15 Expense'!$F$12:$F$119,'Expense Summary'!G62,'June 13 - Dec 15 Expense'!$CG$12:$CG$119)</f>
        <v>1410873.2934037733</v>
      </c>
      <c r="K62" s="130">
        <f t="shared" si="5"/>
        <v>-236942.9965962267</v>
      </c>
      <c r="M62" s="179"/>
      <c r="N62" s="180"/>
      <c r="O62" s="180"/>
    </row>
    <row r="63" spans="1:15">
      <c r="A63" s="117" t="s">
        <v>25</v>
      </c>
      <c r="B63" s="117" t="s">
        <v>52</v>
      </c>
      <c r="C63" s="117" t="s">
        <v>55</v>
      </c>
      <c r="D63" s="117" t="s">
        <v>55</v>
      </c>
      <c r="E63" s="117" t="s">
        <v>78</v>
      </c>
      <c r="F63" s="117" t="s">
        <v>75</v>
      </c>
      <c r="G63" s="117" t="str">
        <f t="shared" si="3"/>
        <v>DGNLPSE</v>
      </c>
      <c r="H63" s="117" t="str">
        <f t="shared" si="4"/>
        <v>403GPSE</v>
      </c>
      <c r="I63" s="130">
        <v>22838.39</v>
      </c>
      <c r="J63" s="132">
        <f>SUMIF('June 13 - Dec 15 Expense'!$F$12:$F$119,'Expense Summary'!G63,'June 13 - Dec 15 Expense'!$CG$12:$CG$119)</f>
        <v>52142.009007881403</v>
      </c>
      <c r="K63" s="130">
        <f t="shared" si="5"/>
        <v>29303.619007881403</v>
      </c>
      <c r="M63" s="179"/>
      <c r="N63" s="180"/>
      <c r="O63" s="180"/>
    </row>
    <row r="64" spans="1:15">
      <c r="A64" s="117" t="s">
        <v>26</v>
      </c>
      <c r="I64" s="129">
        <f>SUBTOTAL(9,I49:I63)</f>
        <v>38519988.460000008</v>
      </c>
      <c r="J64" s="141">
        <f>SUBTOTAL(9,J49:J63)</f>
        <v>38156979.548786893</v>
      </c>
      <c r="K64" s="129">
        <f>SUBTOTAL(9,K49:K63)</f>
        <v>-363008.91121310613</v>
      </c>
      <c r="M64" s="181"/>
      <c r="N64" s="167"/>
      <c r="O64" s="167"/>
    </row>
    <row r="65" spans="1:15">
      <c r="I65" s="130"/>
      <c r="J65" s="132"/>
      <c r="K65" s="130"/>
      <c r="M65" s="128"/>
      <c r="N65" s="162"/>
      <c r="O65" s="162"/>
    </row>
    <row r="66" spans="1:15">
      <c r="I66" s="130"/>
      <c r="J66" s="132"/>
      <c r="K66" s="130"/>
      <c r="M66" s="128"/>
      <c r="N66" s="162"/>
      <c r="O66" s="162"/>
    </row>
    <row r="67" spans="1:15">
      <c r="A67" s="74" t="s">
        <v>27</v>
      </c>
      <c r="I67" s="129">
        <f>SUBTOTAL(9,I12:I65)</f>
        <v>566500674.71580672</v>
      </c>
      <c r="J67" s="141">
        <f>SUBTOTAL(9,J12:J65)</f>
        <v>712596410.71292639</v>
      </c>
      <c r="K67" s="82">
        <f>SUBTOTAL(9,K12:K65)</f>
        <v>146095735.99711958</v>
      </c>
      <c r="M67" s="128"/>
      <c r="N67" s="127"/>
      <c r="O67" s="127"/>
    </row>
    <row r="68" spans="1:15">
      <c r="I68" s="130"/>
      <c r="J68" s="132"/>
      <c r="K68" s="83" t="s">
        <v>287</v>
      </c>
      <c r="M68" s="128"/>
      <c r="N68" s="162"/>
      <c r="O68" s="162"/>
    </row>
    <row r="69" spans="1:15">
      <c r="I69" s="130"/>
      <c r="J69" s="132"/>
      <c r="K69" s="130"/>
      <c r="M69" s="128"/>
      <c r="N69" s="162"/>
      <c r="O69" s="162"/>
    </row>
    <row r="70" spans="1:15">
      <c r="A70" s="74" t="s">
        <v>29</v>
      </c>
      <c r="I70" s="130"/>
      <c r="J70" s="132"/>
      <c r="K70" s="130"/>
      <c r="M70" s="128"/>
      <c r="N70" s="162"/>
      <c r="O70" s="162"/>
    </row>
    <row r="71" spans="1:15" ht="9" customHeight="1">
      <c r="A71" s="74"/>
      <c r="I71" s="130"/>
      <c r="J71" s="132"/>
      <c r="K71" s="130"/>
      <c r="M71" s="128"/>
      <c r="N71" s="162"/>
      <c r="O71" s="162"/>
    </row>
    <row r="72" spans="1:15">
      <c r="A72" s="74" t="s">
        <v>58</v>
      </c>
      <c r="I72" s="130"/>
      <c r="J72" s="132"/>
      <c r="K72" s="130"/>
      <c r="M72" s="128"/>
      <c r="N72" s="162"/>
      <c r="O72" s="162"/>
    </row>
    <row r="73" spans="1:15">
      <c r="A73" s="117" t="s">
        <v>14</v>
      </c>
      <c r="B73" s="8" t="s">
        <v>66</v>
      </c>
      <c r="C73" s="7" t="s">
        <v>45</v>
      </c>
      <c r="D73" s="7" t="s">
        <v>45</v>
      </c>
      <c r="E73" s="117" t="s">
        <v>79</v>
      </c>
      <c r="F73" s="117" t="s">
        <v>77</v>
      </c>
      <c r="G73" s="117" t="str">
        <f t="shared" ref="G73:G88" si="6">E73&amp;F73&amp;D73</f>
        <v>AINTPCA</v>
      </c>
      <c r="H73" s="117" t="str">
        <f t="shared" ref="H73:H88" si="7">B73&amp;D73</f>
        <v>404IPCA</v>
      </c>
      <c r="I73" s="130">
        <v>0</v>
      </c>
      <c r="J73" s="132">
        <f>SUMIF('June 13 - Dec 15 Expense'!$F$12:$F$119,'Expense Summary'!G73,'June 13 - Dec 15 Expense'!$CG$12:$CG$119)</f>
        <v>0</v>
      </c>
      <c r="K73" s="130">
        <f t="shared" ref="K73:K88" si="8">J73-I73</f>
        <v>0</v>
      </c>
      <c r="M73" s="179"/>
      <c r="N73" s="180"/>
      <c r="O73" s="180"/>
    </row>
    <row r="74" spans="1:15">
      <c r="A74" s="117" t="s">
        <v>24</v>
      </c>
      <c r="B74" s="8" t="s">
        <v>66</v>
      </c>
      <c r="C74" s="7" t="s">
        <v>54</v>
      </c>
      <c r="D74" s="7" t="s">
        <v>54</v>
      </c>
      <c r="E74" s="117" t="s">
        <v>79</v>
      </c>
      <c r="F74" s="117" t="s">
        <v>77</v>
      </c>
      <c r="G74" s="117" t="str">
        <f t="shared" si="6"/>
        <v>AINTPCN</v>
      </c>
      <c r="H74" s="117" t="str">
        <f t="shared" si="7"/>
        <v>404IPCN</v>
      </c>
      <c r="I74" s="130">
        <v>6073576.0999999996</v>
      </c>
      <c r="J74" s="132">
        <f>SUMIF('June 13 - Dec 15 Expense'!$F$12:$F$119,'Expense Summary'!G74,'June 13 - Dec 15 Expense'!$CG$12:$CG$119)</f>
        <v>3753468.5006493866</v>
      </c>
      <c r="K74" s="130">
        <f t="shared" si="8"/>
        <v>-2320107.5993506131</v>
      </c>
      <c r="M74" s="179"/>
      <c r="N74" s="180"/>
      <c r="O74" s="180"/>
    </row>
    <row r="75" spans="1:15">
      <c r="A75" s="117" t="s">
        <v>4</v>
      </c>
      <c r="B75" s="8" t="s">
        <v>66</v>
      </c>
      <c r="C75" s="8" t="s">
        <v>37</v>
      </c>
      <c r="D75" s="8" t="s">
        <v>36</v>
      </c>
      <c r="E75" s="117" t="s">
        <v>79</v>
      </c>
      <c r="F75" s="117" t="s">
        <v>77</v>
      </c>
      <c r="G75" s="117" t="str">
        <f t="shared" si="6"/>
        <v>AINTPDGU</v>
      </c>
      <c r="H75" s="117" t="str">
        <f t="shared" si="7"/>
        <v>404IPDGU</v>
      </c>
      <c r="I75" s="130">
        <v>16400.59</v>
      </c>
      <c r="J75" s="132">
        <f>SUMIF('June 13 - Dec 15 Expense'!$F$12:$F$119,'Expense Summary'!G75,'June 13 - Dec 15 Expense'!$CG$12:$CG$119)</f>
        <v>16519.830000000002</v>
      </c>
      <c r="K75" s="130">
        <f t="shared" si="8"/>
        <v>119.2400000000016</v>
      </c>
      <c r="M75" s="179"/>
      <c r="N75" s="180"/>
      <c r="O75" s="180"/>
    </row>
    <row r="76" spans="1:15">
      <c r="A76" s="117" t="s">
        <v>3</v>
      </c>
      <c r="B76" s="8" t="s">
        <v>66</v>
      </c>
      <c r="C76" s="8" t="s">
        <v>37</v>
      </c>
      <c r="D76" s="8" t="s">
        <v>35</v>
      </c>
      <c r="E76" s="117" t="s">
        <v>79</v>
      </c>
      <c r="F76" s="117" t="s">
        <v>77</v>
      </c>
      <c r="G76" s="117" t="str">
        <f t="shared" si="6"/>
        <v>AINTPDGP</v>
      </c>
      <c r="H76" s="117" t="str">
        <f t="shared" si="7"/>
        <v>404IPDGP</v>
      </c>
      <c r="I76" s="130">
        <v>32650.63</v>
      </c>
      <c r="J76" s="132">
        <f>SUMIF('June 13 - Dec 15 Expense'!$F$12:$F$119,'Expense Summary'!G76,'June 13 - Dec 15 Expense'!$CG$12:$CG$119)</f>
        <v>0</v>
      </c>
      <c r="K76" s="130">
        <f t="shared" si="8"/>
        <v>-32650.63</v>
      </c>
      <c r="M76" s="179"/>
      <c r="N76" s="180"/>
      <c r="O76" s="180"/>
    </row>
    <row r="77" spans="1:15">
      <c r="A77" s="117" t="s">
        <v>19</v>
      </c>
      <c r="B77" s="8" t="s">
        <v>66</v>
      </c>
      <c r="C77" s="8" t="s">
        <v>50</v>
      </c>
      <c r="D77" s="8" t="s">
        <v>50</v>
      </c>
      <c r="E77" s="117" t="s">
        <v>79</v>
      </c>
      <c r="F77" s="117" t="s">
        <v>77</v>
      </c>
      <c r="G77" s="117" t="str">
        <f t="shared" si="6"/>
        <v>AINTPID</v>
      </c>
      <c r="H77" s="117" t="str">
        <f t="shared" si="7"/>
        <v>404IPID</v>
      </c>
      <c r="I77" s="130">
        <v>21165.68</v>
      </c>
      <c r="J77" s="132">
        <f>SUMIF('June 13 - Dec 15 Expense'!$F$12:$F$119,'Expense Summary'!G77,'June 13 - Dec 15 Expense'!$CG$12:$CG$119)</f>
        <v>21162.578865169649</v>
      </c>
      <c r="K77" s="130">
        <f t="shared" si="8"/>
        <v>-3.1011348303509294</v>
      </c>
      <c r="M77" s="179"/>
      <c r="N77" s="180"/>
      <c r="O77" s="180"/>
    </row>
    <row r="78" spans="1:15">
      <c r="A78" s="117" t="s">
        <v>15</v>
      </c>
      <c r="B78" s="8" t="s">
        <v>66</v>
      </c>
      <c r="C78" s="7" t="s">
        <v>46</v>
      </c>
      <c r="D78" s="7" t="s">
        <v>46</v>
      </c>
      <c r="E78" s="117" t="s">
        <v>79</v>
      </c>
      <c r="F78" s="117" t="s">
        <v>77</v>
      </c>
      <c r="G78" s="117" t="str">
        <f t="shared" si="6"/>
        <v>AINTPOR</v>
      </c>
      <c r="H78" s="117" t="str">
        <f t="shared" si="7"/>
        <v>404IPOR</v>
      </c>
      <c r="I78" s="130">
        <v>15523.66</v>
      </c>
      <c r="J78" s="132">
        <f>SUMIF('June 13 - Dec 15 Expense'!$F$12:$F$119,'Expense Summary'!G78,'June 13 - Dec 15 Expense'!$CG$12:$CG$119)</f>
        <v>16114.794010897276</v>
      </c>
      <c r="K78" s="130">
        <f t="shared" si="8"/>
        <v>591.13401089727631</v>
      </c>
      <c r="M78" s="179"/>
      <c r="N78" s="180"/>
      <c r="O78" s="180"/>
    </row>
    <row r="79" spans="1:15">
      <c r="A79" s="117" t="s">
        <v>25</v>
      </c>
      <c r="B79" s="8" t="s">
        <v>66</v>
      </c>
      <c r="C79" s="7" t="s">
        <v>55</v>
      </c>
      <c r="D79" s="7" t="s">
        <v>55</v>
      </c>
      <c r="E79" s="117" t="s">
        <v>79</v>
      </c>
      <c r="F79" s="117" t="s">
        <v>77</v>
      </c>
      <c r="G79" s="117" t="str">
        <f t="shared" si="6"/>
        <v>AINTPSE</v>
      </c>
      <c r="H79" s="117" t="str">
        <f t="shared" si="7"/>
        <v>404IPSE</v>
      </c>
      <c r="I79" s="130">
        <v>55276.95</v>
      </c>
      <c r="J79" s="132">
        <f>SUMIF('June 13 - Dec 15 Expense'!$F$12:$F$119,'Expense Summary'!G79,'June 13 - Dec 15 Expense'!$CG$12:$CG$119)</f>
        <v>449261.8098658371</v>
      </c>
      <c r="K79" s="130">
        <f t="shared" si="8"/>
        <v>393984.85986583709</v>
      </c>
      <c r="M79" s="179"/>
      <c r="N79" s="180"/>
      <c r="O79" s="180"/>
    </row>
    <row r="80" spans="1:15">
      <c r="A80" s="117" t="s">
        <v>5</v>
      </c>
      <c r="B80" s="8" t="s">
        <v>66</v>
      </c>
      <c r="C80" s="7" t="s">
        <v>37</v>
      </c>
      <c r="D80" s="7" t="s">
        <v>37</v>
      </c>
      <c r="E80" s="117" t="s">
        <v>79</v>
      </c>
      <c r="F80" s="117" t="s">
        <v>77</v>
      </c>
      <c r="G80" s="117" t="str">
        <f t="shared" si="6"/>
        <v>AINTPSG</v>
      </c>
      <c r="H80" s="117" t="str">
        <f t="shared" si="7"/>
        <v>404IPSG</v>
      </c>
      <c r="I80" s="132">
        <v>10890069.619999999</v>
      </c>
      <c r="J80" s="132">
        <f>SUMIF('June 13 - Dec 15 Expense'!$F$12:$F$119,'Expense Summary'!G80,'June 13 - Dec 15 Expense'!$CG$12:$CG$119)</f>
        <v>6579449.4015842192</v>
      </c>
      <c r="K80" s="130">
        <f t="shared" si="8"/>
        <v>-4310620.21841578</v>
      </c>
      <c r="M80" s="179"/>
      <c r="N80" s="180"/>
      <c r="O80" s="180"/>
    </row>
    <row r="81" spans="1:15">
      <c r="A81" s="117" t="s">
        <v>62</v>
      </c>
      <c r="B81" s="8" t="s">
        <v>66</v>
      </c>
      <c r="C81" s="7" t="s">
        <v>40</v>
      </c>
      <c r="D81" s="7" t="s">
        <v>40</v>
      </c>
      <c r="E81" s="117" t="s">
        <v>79</v>
      </c>
      <c r="F81" s="117" t="s">
        <v>77</v>
      </c>
      <c r="G81" s="117" t="str">
        <f t="shared" si="6"/>
        <v>AINTPSG-P</v>
      </c>
      <c r="H81" s="117" t="str">
        <f t="shared" si="7"/>
        <v>404IPSG-P</v>
      </c>
      <c r="I81" s="132">
        <v>2594555.6900000209</v>
      </c>
      <c r="J81" s="132">
        <f>SUMIF('June 13 - Dec 15 Expense'!$F$12:$F$119,'Expense Summary'!G81,'June 13 - Dec 15 Expense'!$CG$12:$CG$119)+'June 13 - Dec 15 Expense'!CG97</f>
        <v>2568409.9474352226</v>
      </c>
      <c r="K81" s="130">
        <f>J81-I81</f>
        <v>-26145.742564798333</v>
      </c>
      <c r="M81" s="179"/>
      <c r="N81" s="180"/>
      <c r="O81" s="180"/>
    </row>
    <row r="82" spans="1:15">
      <c r="A82" s="117" t="s">
        <v>62</v>
      </c>
      <c r="B82" s="8" t="s">
        <v>66</v>
      </c>
      <c r="C82" s="7" t="s">
        <v>41</v>
      </c>
      <c r="D82" s="7" t="s">
        <v>41</v>
      </c>
      <c r="E82" s="117" t="s">
        <v>79</v>
      </c>
      <c r="F82" s="117" t="s">
        <v>77</v>
      </c>
      <c r="G82" s="117" t="str">
        <f t="shared" si="6"/>
        <v>AINTPSG-U</v>
      </c>
      <c r="H82" s="117" t="str">
        <f t="shared" si="7"/>
        <v>404IPSG-U</v>
      </c>
      <c r="I82" s="130">
        <v>307779.17</v>
      </c>
      <c r="J82" s="132">
        <f>SUMIF('June 13 - Dec 15 Expense'!$F$12:$F$119,'Expense Summary'!G82,'June 13 - Dec 15 Expense'!$CG$12:$CG$119)</f>
        <v>306234.11129285954</v>
      </c>
      <c r="K82" s="130">
        <f t="shared" si="8"/>
        <v>-1545.0587071404443</v>
      </c>
      <c r="M82" s="179"/>
      <c r="N82" s="180"/>
      <c r="O82" s="180"/>
    </row>
    <row r="83" spans="1:15">
      <c r="A83" s="117" t="s">
        <v>5</v>
      </c>
      <c r="B83" s="8" t="s">
        <v>66</v>
      </c>
      <c r="C83" s="8" t="s">
        <v>37</v>
      </c>
      <c r="D83" s="8" t="s">
        <v>38</v>
      </c>
      <c r="E83" s="117" t="s">
        <v>79</v>
      </c>
      <c r="F83" s="117" t="s">
        <v>77</v>
      </c>
      <c r="G83" s="117" t="str">
        <f t="shared" si="6"/>
        <v>AINTPSSGCH</v>
      </c>
      <c r="H83" s="117" t="str">
        <f t="shared" si="7"/>
        <v>404IPSSGCH</v>
      </c>
      <c r="I83" s="130">
        <v>210949.19</v>
      </c>
      <c r="J83" s="132">
        <f>SUMIF('June 13 - Dec 15 Expense'!$F$12:$F$119,'Expense Summary'!G83,'June 13 - Dec 15 Expense'!$CG$12:$CG$119)</f>
        <v>0</v>
      </c>
      <c r="K83" s="130">
        <f t="shared" si="8"/>
        <v>-210949.19</v>
      </c>
      <c r="M83" s="179"/>
      <c r="N83" s="180"/>
      <c r="O83" s="180"/>
    </row>
    <row r="84" spans="1:15">
      <c r="A84" s="117" t="s">
        <v>23</v>
      </c>
      <c r="B84" s="8" t="s">
        <v>66</v>
      </c>
      <c r="C84" s="7" t="s">
        <v>53</v>
      </c>
      <c r="D84" s="7" t="s">
        <v>53</v>
      </c>
      <c r="E84" s="117" t="s">
        <v>79</v>
      </c>
      <c r="F84" s="117" t="s">
        <v>77</v>
      </c>
      <c r="G84" s="117" t="str">
        <f t="shared" si="6"/>
        <v>AINTPSO</v>
      </c>
      <c r="H84" s="117" t="str">
        <f t="shared" si="7"/>
        <v>404IPSO</v>
      </c>
      <c r="I84" s="130">
        <v>15779027.98</v>
      </c>
      <c r="J84" s="132">
        <f>SUMIF('June 13 - Dec 15 Expense'!$F$12:$F$119,'Expense Summary'!G84,'June 13 - Dec 15 Expense'!$CG$12:$CG$119)</f>
        <v>20322192.227829371</v>
      </c>
      <c r="K84" s="130">
        <f t="shared" si="8"/>
        <v>4543164.2478293702</v>
      </c>
      <c r="M84" s="179"/>
      <c r="N84" s="180"/>
      <c r="O84" s="180"/>
    </row>
    <row r="85" spans="1:15">
      <c r="A85" s="117" t="s">
        <v>18</v>
      </c>
      <c r="B85" s="8" t="s">
        <v>66</v>
      </c>
      <c r="C85" s="7" t="s">
        <v>49</v>
      </c>
      <c r="D85" s="7" t="s">
        <v>49</v>
      </c>
      <c r="E85" s="117" t="s">
        <v>79</v>
      </c>
      <c r="F85" s="117" t="s">
        <v>77</v>
      </c>
      <c r="G85" s="117" t="str">
        <f t="shared" si="6"/>
        <v>AINTPUT</v>
      </c>
      <c r="H85" s="117" t="str">
        <f t="shared" si="7"/>
        <v>404IPUT</v>
      </c>
      <c r="I85" s="130">
        <v>18071.03</v>
      </c>
      <c r="J85" s="132">
        <f>SUMIF('June 13 - Dec 15 Expense'!$F$12:$F$119,'Expense Summary'!G85,'June 13 - Dec 15 Expense'!$CG$12:$CG$119)</f>
        <v>23184.068536672865</v>
      </c>
      <c r="K85" s="130">
        <f t="shared" si="8"/>
        <v>5113.038536672866</v>
      </c>
      <c r="M85" s="179"/>
      <c r="N85" s="180"/>
      <c r="O85" s="180"/>
    </row>
    <row r="86" spans="1:15">
      <c r="A86" s="117" t="s">
        <v>16</v>
      </c>
      <c r="B86" s="8" t="s">
        <v>66</v>
      </c>
      <c r="C86" s="7" t="s">
        <v>47</v>
      </c>
      <c r="D86" s="7" t="s">
        <v>47</v>
      </c>
      <c r="E86" s="117" t="s">
        <v>79</v>
      </c>
      <c r="F86" s="117" t="s">
        <v>77</v>
      </c>
      <c r="G86" s="117" t="str">
        <f t="shared" si="6"/>
        <v>AINTPWA</v>
      </c>
      <c r="H86" s="117" t="str">
        <f t="shared" si="7"/>
        <v>404IPWA</v>
      </c>
      <c r="I86" s="130">
        <v>0</v>
      </c>
      <c r="J86" s="132">
        <f>SUMIF('June 13 - Dec 15 Expense'!$F$12:$F$119,'Expense Summary'!G86,'June 13 - Dec 15 Expense'!$CG$12:$CG$119)</f>
        <v>0</v>
      </c>
      <c r="K86" s="130">
        <f t="shared" si="8"/>
        <v>0</v>
      </c>
      <c r="M86" s="179"/>
      <c r="N86" s="180"/>
      <c r="O86" s="180"/>
    </row>
    <row r="87" spans="1:15">
      <c r="A87" s="117" t="s">
        <v>17</v>
      </c>
      <c r="B87" s="8" t="s">
        <v>66</v>
      </c>
      <c r="C87" s="7" t="s">
        <v>48</v>
      </c>
      <c r="D87" s="7" t="s">
        <v>48</v>
      </c>
      <c r="E87" s="117" t="s">
        <v>79</v>
      </c>
      <c r="F87" s="117" t="s">
        <v>77</v>
      </c>
      <c r="G87" s="117" t="str">
        <f t="shared" si="6"/>
        <v>AINTPWYP</v>
      </c>
      <c r="H87" s="117" t="str">
        <f t="shared" si="7"/>
        <v>404IPWYP</v>
      </c>
      <c r="I87" s="130">
        <v>144937.79999999999</v>
      </c>
      <c r="J87" s="132">
        <f>SUMIF('June 13 - Dec 15 Expense'!$F$12:$F$119,'Expense Summary'!G87,'June 13 - Dec 15 Expense'!$CG$12:$CG$119)</f>
        <v>154471.58579878273</v>
      </c>
      <c r="K87" s="130">
        <f t="shared" si="8"/>
        <v>9533.7857987827447</v>
      </c>
      <c r="M87" s="179"/>
      <c r="N87" s="180"/>
      <c r="O87" s="180"/>
    </row>
    <row r="88" spans="1:15">
      <c r="A88" s="117" t="s">
        <v>20</v>
      </c>
      <c r="B88" s="8" t="s">
        <v>66</v>
      </c>
      <c r="C88" s="7" t="s">
        <v>51</v>
      </c>
      <c r="D88" s="7" t="s">
        <v>51</v>
      </c>
      <c r="E88" s="117" t="s">
        <v>79</v>
      </c>
      <c r="F88" s="117" t="s">
        <v>77</v>
      </c>
      <c r="G88" s="117" t="str">
        <f t="shared" si="6"/>
        <v>AINTPWYU</v>
      </c>
      <c r="H88" s="117" t="str">
        <f t="shared" si="7"/>
        <v>404IPWYU</v>
      </c>
      <c r="I88" s="130">
        <v>0</v>
      </c>
      <c r="J88" s="132">
        <f>SUMIF('June 13 - Dec 15 Expense'!$F$12:$F$119,'Expense Summary'!G88,'June 13 - Dec 15 Expense'!$CG$12:$CG$119)</f>
        <v>0</v>
      </c>
      <c r="K88" s="130">
        <f t="shared" si="8"/>
        <v>0</v>
      </c>
      <c r="M88" s="179"/>
      <c r="N88" s="180"/>
      <c r="O88" s="180"/>
    </row>
    <row r="89" spans="1:15">
      <c r="A89" s="117" t="s">
        <v>64</v>
      </c>
      <c r="B89" s="7"/>
      <c r="C89" s="7"/>
      <c r="D89" s="7"/>
      <c r="I89" s="129">
        <f>SUBTOTAL(9,I73:I88)</f>
        <v>36159984.090000018</v>
      </c>
      <c r="J89" s="141">
        <f>SUBTOTAL(9,J73:J88)</f>
        <v>34210468.855868421</v>
      </c>
      <c r="K89" s="129">
        <f>SUBTOTAL(9,K73:K88)</f>
        <v>-1949515.2341316019</v>
      </c>
      <c r="M89" s="128"/>
      <c r="N89" s="167"/>
      <c r="O89" s="167"/>
    </row>
    <row r="90" spans="1:15">
      <c r="I90" s="130"/>
      <c r="J90" s="132"/>
      <c r="K90" s="130"/>
      <c r="M90" s="128"/>
      <c r="N90" s="162"/>
      <c r="O90" s="162"/>
    </row>
    <row r="91" spans="1:15">
      <c r="A91" s="74" t="s">
        <v>7</v>
      </c>
      <c r="I91" s="130"/>
      <c r="J91" s="132"/>
      <c r="K91" s="130"/>
      <c r="M91" s="128"/>
      <c r="N91" s="162"/>
      <c r="O91" s="162"/>
    </row>
    <row r="92" spans="1:15">
      <c r="A92" s="117" t="s">
        <v>3</v>
      </c>
      <c r="B92" s="117" t="s">
        <v>67</v>
      </c>
      <c r="C92" s="117" t="s">
        <v>37</v>
      </c>
      <c r="D92" s="117" t="s">
        <v>35</v>
      </c>
      <c r="E92" s="117" t="s">
        <v>79</v>
      </c>
      <c r="F92" s="117" t="s">
        <v>72</v>
      </c>
      <c r="G92" s="117" t="str">
        <f>E92&amp;F92&amp;D92</f>
        <v>AHYDPDGP</v>
      </c>
      <c r="H92" s="117" t="str">
        <f>B92&amp;D92</f>
        <v>404HPDGP</v>
      </c>
      <c r="I92" s="130">
        <v>0</v>
      </c>
      <c r="J92" s="132">
        <f>SUMIF('June 13 - Dec 15 Expense'!$F$12:$F$119,'Expense Summary'!G92,'June 13 - Dec 15 Expense'!$CG$12:$CG$119)</f>
        <v>0</v>
      </c>
      <c r="K92" s="130">
        <f>J92-I92</f>
        <v>0</v>
      </c>
      <c r="M92" s="179"/>
      <c r="N92" s="180"/>
      <c r="O92" s="180"/>
    </row>
    <row r="93" spans="1:15">
      <c r="A93" s="117" t="s">
        <v>5</v>
      </c>
      <c r="B93" s="117" t="s">
        <v>67</v>
      </c>
      <c r="C93" s="117" t="s">
        <v>40</v>
      </c>
      <c r="D93" s="117" t="s">
        <v>40</v>
      </c>
      <c r="E93" s="117" t="s">
        <v>79</v>
      </c>
      <c r="F93" s="117" t="s">
        <v>72</v>
      </c>
      <c r="G93" s="117" t="str">
        <f>E93&amp;F93&amp;D93</f>
        <v>AHYDPSG-P</v>
      </c>
      <c r="H93" s="117" t="str">
        <f>B93&amp;D93</f>
        <v>404HPSG-P</v>
      </c>
      <c r="I93" s="130">
        <v>274020.58</v>
      </c>
      <c r="J93" s="132">
        <f>SUMIF('June 13 - Dec 15 Expense'!$F$12:$F$119,'Expense Summary'!G93,'June 13 - Dec 15 Expense'!$CG$12:$CG$119)</f>
        <v>274246.72920866002</v>
      </c>
      <c r="K93" s="130">
        <f>J93-I93</f>
        <v>226.14920866000466</v>
      </c>
      <c r="M93" s="179"/>
      <c r="N93" s="180"/>
      <c r="O93" s="180"/>
    </row>
    <row r="94" spans="1:15">
      <c r="A94" s="117" t="s">
        <v>5</v>
      </c>
      <c r="B94" s="117" t="s">
        <v>67</v>
      </c>
      <c r="C94" s="117" t="s">
        <v>41</v>
      </c>
      <c r="D94" s="117" t="s">
        <v>41</v>
      </c>
      <c r="E94" s="117" t="s">
        <v>79</v>
      </c>
      <c r="F94" s="117" t="s">
        <v>72</v>
      </c>
      <c r="G94" s="117" t="str">
        <f>E94&amp;F94&amp;D94</f>
        <v>AHYDPSG-U</v>
      </c>
      <c r="H94" s="117" t="str">
        <f>B94&amp;D94</f>
        <v>404HPSG-U</v>
      </c>
      <c r="I94" s="130">
        <v>9670.26</v>
      </c>
      <c r="J94" s="132">
        <f>SUMIF('June 13 - Dec 15 Expense'!$F$12:$F$119,'Expense Summary'!G94,'June 13 - Dec 15 Expense'!$CG$12:$CG$119)</f>
        <v>0</v>
      </c>
      <c r="K94" s="130">
        <f>J94-I94</f>
        <v>-9670.26</v>
      </c>
      <c r="M94" s="179"/>
      <c r="N94" s="180"/>
      <c r="O94" s="180"/>
    </row>
    <row r="95" spans="1:15">
      <c r="A95" s="117" t="s">
        <v>8</v>
      </c>
      <c r="I95" s="129">
        <f>SUBTOTAL(9,I92:I94)</f>
        <v>283690.84000000003</v>
      </c>
      <c r="J95" s="141">
        <f>SUBTOTAL(9,J92:J94)</f>
        <v>274246.72920866002</v>
      </c>
      <c r="K95" s="129">
        <f>SUBTOTAL(9,K92:K94)</f>
        <v>-9444.1107913399956</v>
      </c>
      <c r="M95" s="128"/>
      <c r="N95" s="167"/>
      <c r="O95" s="167"/>
    </row>
    <row r="96" spans="1:15">
      <c r="I96" s="130"/>
      <c r="J96" s="132"/>
      <c r="K96" s="130"/>
      <c r="M96" s="128"/>
      <c r="N96" s="162"/>
      <c r="O96" s="162"/>
    </row>
    <row r="97" spans="1:15">
      <c r="A97" s="74" t="s">
        <v>9</v>
      </c>
      <c r="I97" s="130"/>
      <c r="J97" s="132"/>
      <c r="K97" s="130"/>
      <c r="M97" s="128"/>
      <c r="N97" s="162"/>
      <c r="O97" s="162"/>
    </row>
    <row r="98" spans="1:15">
      <c r="A98" s="117" t="s">
        <v>5</v>
      </c>
      <c r="B98" s="117" t="s">
        <v>68</v>
      </c>
      <c r="C98" s="117" t="s">
        <v>37</v>
      </c>
      <c r="D98" s="117" t="s">
        <v>43</v>
      </c>
      <c r="E98" s="117" t="s">
        <v>79</v>
      </c>
      <c r="F98" s="117" t="s">
        <v>73</v>
      </c>
      <c r="G98" s="117" t="str">
        <f>E98&amp;F98&amp;D98</f>
        <v>AOTHPSSGCT</v>
      </c>
      <c r="H98" s="117" t="str">
        <f>B98&amp;D98</f>
        <v>404OPSSGCT</v>
      </c>
      <c r="I98" s="130">
        <v>0</v>
      </c>
      <c r="J98" s="132">
        <f>SUMIF('June 13 - Dec 15 Expense'!$F$12:$F$119,'Expense Summary'!G98,'June 13 - Dec 15 Expense'!$CG$12:$CG$119)</f>
        <v>0</v>
      </c>
      <c r="K98" s="130">
        <f>J98-I98</f>
        <v>0</v>
      </c>
      <c r="M98" s="179"/>
      <c r="N98" s="180"/>
      <c r="O98" s="180"/>
    </row>
    <row r="99" spans="1:15">
      <c r="A99" s="117" t="s">
        <v>57</v>
      </c>
      <c r="I99" s="129">
        <f>SUBTOTAL(9,I98)</f>
        <v>0</v>
      </c>
      <c r="J99" s="141">
        <f>SUBTOTAL(9,J98)</f>
        <v>0</v>
      </c>
      <c r="K99" s="129">
        <f>SUBTOTAL(9,K98)</f>
        <v>0</v>
      </c>
      <c r="M99" s="128"/>
      <c r="N99" s="167"/>
      <c r="O99" s="167"/>
    </row>
    <row r="100" spans="1:15">
      <c r="I100" s="130"/>
      <c r="J100" s="132"/>
      <c r="K100" s="130"/>
      <c r="M100" s="128"/>
      <c r="N100" s="162"/>
      <c r="O100" s="162"/>
    </row>
    <row r="101" spans="1:15">
      <c r="A101" s="74" t="s">
        <v>22</v>
      </c>
      <c r="I101" s="130"/>
      <c r="J101" s="132"/>
      <c r="K101" s="130"/>
      <c r="M101" s="128"/>
      <c r="N101" s="162"/>
      <c r="O101" s="162"/>
    </row>
    <row r="102" spans="1:15">
      <c r="A102" s="117" t="s">
        <v>14</v>
      </c>
      <c r="B102" s="117" t="s">
        <v>69</v>
      </c>
      <c r="C102" s="117" t="s">
        <v>45</v>
      </c>
      <c r="D102" s="117" t="s">
        <v>45</v>
      </c>
      <c r="E102" s="117" t="s">
        <v>79</v>
      </c>
      <c r="F102" s="117" t="s">
        <v>75</v>
      </c>
      <c r="G102" s="117" t="str">
        <f t="shared" ref="G102:G110" si="9">E102&amp;F102&amp;D102</f>
        <v>AGNLPCA</v>
      </c>
      <c r="H102" s="117" t="str">
        <f t="shared" ref="H102:H110" si="10">B102&amp;D102</f>
        <v>404GPCA</v>
      </c>
      <c r="I102" s="130">
        <v>38974.78</v>
      </c>
      <c r="J102" s="132">
        <f>SUMIF('June 13 - Dec 15 Expense'!$F$12:$F$119,'Expense Summary'!G102,'June 13 - Dec 15 Expense'!$CG$12:$CG$119)</f>
        <v>104115.11856193004</v>
      </c>
      <c r="K102" s="130">
        <f t="shared" ref="K102:K110" si="11">J102-I102</f>
        <v>65140.338561930039</v>
      </c>
      <c r="M102" s="179"/>
      <c r="N102" s="180"/>
      <c r="O102" s="180"/>
    </row>
    <row r="103" spans="1:15">
      <c r="A103" s="117" t="s">
        <v>23</v>
      </c>
      <c r="B103" s="117" t="s">
        <v>69</v>
      </c>
      <c r="C103" s="117" t="s">
        <v>54</v>
      </c>
      <c r="D103" s="117" t="s">
        <v>54</v>
      </c>
      <c r="E103" s="117" t="s">
        <v>79</v>
      </c>
      <c r="F103" s="117" t="s">
        <v>75</v>
      </c>
      <c r="G103" s="117" t="str">
        <f t="shared" si="9"/>
        <v>AGNLPCN</v>
      </c>
      <c r="H103" s="117" t="str">
        <f t="shared" si="10"/>
        <v>404GPCN</v>
      </c>
      <c r="I103" s="130">
        <v>178276.64</v>
      </c>
      <c r="J103" s="132">
        <f>SUMIF('June 13 - Dec 15 Expense'!$F$12:$F$119,'Expense Summary'!G103,'June 13 - Dec 15 Expense'!$CG$12:$CG$119)</f>
        <v>74078.435948865226</v>
      </c>
      <c r="K103" s="130">
        <f t="shared" si="11"/>
        <v>-104198.20405113479</v>
      </c>
      <c r="M103" s="179"/>
      <c r="N103" s="180"/>
      <c r="O103" s="180"/>
    </row>
    <row r="104" spans="1:15">
      <c r="A104" s="117" t="s">
        <v>15</v>
      </c>
      <c r="B104" s="117" t="s">
        <v>69</v>
      </c>
      <c r="C104" s="117" t="s">
        <v>46</v>
      </c>
      <c r="D104" s="117" t="s">
        <v>46</v>
      </c>
      <c r="E104" s="117" t="s">
        <v>79</v>
      </c>
      <c r="F104" s="117" t="s">
        <v>75</v>
      </c>
      <c r="G104" s="117" t="str">
        <f t="shared" si="9"/>
        <v>AGNLPOR</v>
      </c>
      <c r="H104" s="117" t="str">
        <f t="shared" si="10"/>
        <v>404GPOR</v>
      </c>
      <c r="I104" s="130">
        <v>236270.31</v>
      </c>
      <c r="J104" s="132">
        <f>SUMIF('June 13 - Dec 15 Expense'!$F$12:$F$119,'Expense Summary'!G104,'June 13 - Dec 15 Expense'!$CG$12:$CG$119)</f>
        <v>310197.433347949</v>
      </c>
      <c r="K104" s="130">
        <f t="shared" si="11"/>
        <v>73927.123347949004</v>
      </c>
      <c r="M104" s="179"/>
      <c r="N104" s="180"/>
      <c r="O104" s="180"/>
    </row>
    <row r="105" spans="1:15">
      <c r="A105" s="117" t="s">
        <v>19</v>
      </c>
      <c r="B105" s="117" t="s">
        <v>69</v>
      </c>
      <c r="C105" s="117" t="s">
        <v>50</v>
      </c>
      <c r="D105" s="117" t="s">
        <v>50</v>
      </c>
      <c r="E105" s="117" t="s">
        <v>79</v>
      </c>
      <c r="F105" s="117" t="s">
        <v>75</v>
      </c>
      <c r="G105" s="117" t="str">
        <f t="shared" si="9"/>
        <v>AGNLPID</v>
      </c>
      <c r="H105" s="117" t="str">
        <f t="shared" si="10"/>
        <v>404GPID</v>
      </c>
      <c r="I105" s="130">
        <v>33609.910000000003</v>
      </c>
      <c r="J105" s="132">
        <f>SUMIF('June 13 - Dec 15 Expense'!$F$12:$F$119,'Expense Summary'!G105,'June 13 - Dec 15 Expense'!$CG$12:$CG$119)</f>
        <v>85400.839999999982</v>
      </c>
      <c r="K105" s="130">
        <f t="shared" ref="K105" si="12">J105-I105</f>
        <v>51790.929999999978</v>
      </c>
      <c r="M105" s="179"/>
      <c r="N105" s="180"/>
      <c r="O105" s="180"/>
    </row>
    <row r="106" spans="1:15">
      <c r="A106" s="117" t="s">
        <v>23</v>
      </c>
      <c r="B106" s="117" t="s">
        <v>69</v>
      </c>
      <c r="C106" s="117" t="s">
        <v>53</v>
      </c>
      <c r="D106" s="117" t="s">
        <v>53</v>
      </c>
      <c r="E106" s="117" t="s">
        <v>79</v>
      </c>
      <c r="F106" s="117" t="s">
        <v>75</v>
      </c>
      <c r="G106" s="117" t="str">
        <f t="shared" si="9"/>
        <v>AGNLPSO</v>
      </c>
      <c r="H106" s="117" t="str">
        <f t="shared" si="10"/>
        <v>404GPSO</v>
      </c>
      <c r="I106" s="130">
        <v>1410088.73</v>
      </c>
      <c r="J106" s="132">
        <f>SUMIF('June 13 - Dec 15 Expense'!$F$12:$F$119,'Expense Summary'!G106,'June 13 - Dec 15 Expense'!$CG$12:$CG$119)</f>
        <v>1556786.7288729053</v>
      </c>
      <c r="K106" s="130">
        <f t="shared" si="11"/>
        <v>146697.99887290527</v>
      </c>
      <c r="M106" s="179"/>
      <c r="N106" s="180"/>
      <c r="O106" s="180"/>
    </row>
    <row r="107" spans="1:15">
      <c r="A107" s="117" t="s">
        <v>18</v>
      </c>
      <c r="B107" s="117" t="s">
        <v>69</v>
      </c>
      <c r="C107" s="117" t="s">
        <v>49</v>
      </c>
      <c r="D107" s="117" t="s">
        <v>49</v>
      </c>
      <c r="E107" s="117" t="s">
        <v>79</v>
      </c>
      <c r="F107" s="117" t="s">
        <v>75</v>
      </c>
      <c r="G107" s="117" t="str">
        <f t="shared" si="9"/>
        <v>AGNLPUT</v>
      </c>
      <c r="H107" s="117" t="str">
        <f t="shared" si="10"/>
        <v>404GPUT</v>
      </c>
      <c r="I107" s="130">
        <v>760.04</v>
      </c>
      <c r="J107" s="132">
        <f>SUMIF('June 13 - Dec 15 Expense'!$F$12:$F$119,'Expense Summary'!G107,'June 13 - Dec 15 Expense'!$CG$12:$CG$119)</f>
        <v>727.89</v>
      </c>
      <c r="K107" s="130">
        <f t="shared" si="11"/>
        <v>-32.149999999999977</v>
      </c>
      <c r="M107" s="179"/>
      <c r="N107" s="180"/>
      <c r="O107" s="180"/>
    </row>
    <row r="108" spans="1:15">
      <c r="A108" s="117" t="s">
        <v>16</v>
      </c>
      <c r="B108" s="117" t="s">
        <v>69</v>
      </c>
      <c r="C108" s="117" t="s">
        <v>47</v>
      </c>
      <c r="D108" s="117" t="s">
        <v>47</v>
      </c>
      <c r="E108" s="117" t="s">
        <v>79</v>
      </c>
      <c r="F108" s="117" t="s">
        <v>75</v>
      </c>
      <c r="G108" s="117" t="str">
        <f t="shared" si="9"/>
        <v>AGNLPWA</v>
      </c>
      <c r="H108" s="117" t="str">
        <f t="shared" si="10"/>
        <v>404GPWA</v>
      </c>
      <c r="I108" s="130">
        <v>84217.279999999999</v>
      </c>
      <c r="J108" s="132">
        <f>SUMIF('June 13 - Dec 15 Expense'!$F$12:$F$119,'Expense Summary'!G108,'June 13 - Dec 15 Expense'!$CG$12:$CG$119)</f>
        <v>72434.849726174274</v>
      </c>
      <c r="K108" s="130">
        <f t="shared" si="11"/>
        <v>-11782.430273825725</v>
      </c>
      <c r="M108" s="179"/>
      <c r="N108" s="180"/>
      <c r="O108" s="180"/>
    </row>
    <row r="109" spans="1:15">
      <c r="A109" s="117" t="s">
        <v>17</v>
      </c>
      <c r="B109" s="117" t="s">
        <v>69</v>
      </c>
      <c r="C109" s="117" t="s">
        <v>48</v>
      </c>
      <c r="D109" s="117" t="s">
        <v>48</v>
      </c>
      <c r="E109" s="117" t="s">
        <v>79</v>
      </c>
      <c r="F109" s="117" t="s">
        <v>75</v>
      </c>
      <c r="G109" s="117" t="str">
        <f t="shared" si="9"/>
        <v>AGNLPWYP</v>
      </c>
      <c r="H109" s="117" t="str">
        <f t="shared" si="10"/>
        <v>404GPWYP</v>
      </c>
      <c r="I109" s="130">
        <v>393390.62</v>
      </c>
      <c r="J109" s="132">
        <f>SUMIF('June 13 - Dec 15 Expense'!$F$12:$F$119,'Expense Summary'!G109,'June 13 - Dec 15 Expense'!$CG$12:$CG$119)</f>
        <v>375529.73959874874</v>
      </c>
      <c r="K109" s="130">
        <f t="shared" si="11"/>
        <v>-17860.880401251256</v>
      </c>
      <c r="M109" s="179"/>
      <c r="N109" s="180"/>
      <c r="O109" s="180"/>
    </row>
    <row r="110" spans="1:15">
      <c r="A110" s="117" t="s">
        <v>20</v>
      </c>
      <c r="B110" s="117" t="s">
        <v>69</v>
      </c>
      <c r="C110" s="117" t="s">
        <v>51</v>
      </c>
      <c r="D110" s="117" t="s">
        <v>51</v>
      </c>
      <c r="E110" s="117" t="s">
        <v>79</v>
      </c>
      <c r="F110" s="117" t="s">
        <v>75</v>
      </c>
      <c r="G110" s="117" t="str">
        <f t="shared" si="9"/>
        <v>AGNLPWYU</v>
      </c>
      <c r="H110" s="117" t="str">
        <f t="shared" si="10"/>
        <v>404GPWYU</v>
      </c>
      <c r="I110" s="130">
        <v>-1459.98</v>
      </c>
      <c r="J110" s="132">
        <f>SUMIF('June 13 - Dec 15 Expense'!$F$12:$F$119,'Expense Summary'!G110,'June 13 - Dec 15 Expense'!$CG$12:$CG$119)</f>
        <v>633.14999999999986</v>
      </c>
      <c r="K110" s="130">
        <f t="shared" si="11"/>
        <v>2093.13</v>
      </c>
      <c r="M110" s="179"/>
      <c r="N110" s="180"/>
      <c r="O110" s="180"/>
    </row>
    <row r="111" spans="1:15">
      <c r="A111" s="117" t="s">
        <v>26</v>
      </c>
      <c r="I111" s="129">
        <f>SUBTOTAL(9,I102:I110)</f>
        <v>2374128.33</v>
      </c>
      <c r="J111" s="141">
        <f>SUBTOTAL(9,J102:J110)</f>
        <v>2579904.1860565729</v>
      </c>
      <c r="K111" s="129">
        <f>SUBTOTAL(9,K102:K110)</f>
        <v>205775.85605657252</v>
      </c>
      <c r="M111" s="128"/>
      <c r="N111" s="167"/>
      <c r="O111" s="167"/>
    </row>
    <row r="112" spans="1:15">
      <c r="I112" s="130"/>
      <c r="J112" s="132"/>
      <c r="K112" s="130"/>
      <c r="M112" s="162"/>
      <c r="N112" s="162"/>
      <c r="O112" s="162"/>
    </row>
    <row r="113" spans="1:15">
      <c r="A113" s="74" t="s">
        <v>92</v>
      </c>
      <c r="I113" s="129">
        <f>SUBTOTAL(9,I73:I111)</f>
        <v>38817803.260000013</v>
      </c>
      <c r="J113" s="141">
        <f>SUBTOTAL(9,J73:J111)</f>
        <v>37064619.771133661</v>
      </c>
      <c r="K113" s="82">
        <f>SUBTOTAL(9,K73:K111)</f>
        <v>-1753183.4888663697</v>
      </c>
      <c r="M113" s="162"/>
      <c r="N113" s="127"/>
      <c r="O113" s="127"/>
    </row>
    <row r="114" spans="1:15">
      <c r="I114" s="130"/>
      <c r="J114" s="132"/>
      <c r="K114" s="83" t="s">
        <v>288</v>
      </c>
      <c r="M114" s="162"/>
      <c r="N114" s="162"/>
      <c r="O114" s="162"/>
    </row>
    <row r="115" spans="1:15" ht="13.5" thickBot="1">
      <c r="A115" s="74" t="s">
        <v>106</v>
      </c>
      <c r="I115" s="182">
        <f>SUBTOTAL(9,I12:I113)</f>
        <v>605318477.97580659</v>
      </c>
      <c r="J115" s="183">
        <f>SUBTOTAL(9,J12:J113)</f>
        <v>749661030.48406005</v>
      </c>
      <c r="K115" s="182">
        <f>SUBTOTAL(9,K12:K113)</f>
        <v>144342552.50825325</v>
      </c>
      <c r="M115" s="162"/>
      <c r="N115" s="167"/>
      <c r="O115" s="167"/>
    </row>
    <row r="116" spans="1:15" ht="13.5" thickTop="1">
      <c r="J116" s="18" t="s">
        <v>608</v>
      </c>
    </row>
    <row r="117" spans="1:15">
      <c r="J117" s="18"/>
    </row>
    <row r="118" spans="1:15">
      <c r="C118" s="131" t="s">
        <v>586</v>
      </c>
      <c r="I118" s="144">
        <v>5571590.1299999794</v>
      </c>
      <c r="J118" s="133">
        <v>4483442.4000000013</v>
      </c>
      <c r="K118" s="130">
        <f>J118-I118</f>
        <v>-1088147.7299999781</v>
      </c>
      <c r="L118" s="139" t="s">
        <v>602</v>
      </c>
      <c r="N118" s="145"/>
      <c r="O118" s="137"/>
    </row>
    <row r="119" spans="1:15">
      <c r="C119" s="131" t="s">
        <v>587</v>
      </c>
      <c r="I119" s="143">
        <v>3574779</v>
      </c>
      <c r="J119" s="143">
        <v>1770617</v>
      </c>
      <c r="K119" s="130">
        <f t="shared" ref="K119" si="13">J119-I119</f>
        <v>-1804162</v>
      </c>
      <c r="L119" s="130" t="s">
        <v>605</v>
      </c>
      <c r="N119" s="143"/>
      <c r="O119" s="137"/>
    </row>
    <row r="120" spans="1:15">
      <c r="C120" s="131" t="s">
        <v>590</v>
      </c>
      <c r="I120" s="143">
        <v>2477597.3541932399</v>
      </c>
      <c r="J120" s="143">
        <v>0</v>
      </c>
      <c r="K120" s="130">
        <f>J120-I120</f>
        <v>-2477597.3541932399</v>
      </c>
      <c r="L120" s="139" t="s">
        <v>603</v>
      </c>
      <c r="N120" s="143"/>
      <c r="O120" s="137"/>
    </row>
    <row r="121" spans="1:15">
      <c r="C121" s="131" t="s">
        <v>591</v>
      </c>
      <c r="I121" s="143">
        <v>0</v>
      </c>
      <c r="J121" s="144">
        <v>-171458.519999999</v>
      </c>
      <c r="K121" s="130">
        <f>J121-I121</f>
        <v>-171458.519999999</v>
      </c>
      <c r="L121" s="130" t="s">
        <v>606</v>
      </c>
      <c r="N121" s="144"/>
      <c r="O121" s="137"/>
    </row>
    <row r="122" spans="1:15" hidden="1">
      <c r="C122" s="131"/>
      <c r="I122" s="143"/>
      <c r="J122" s="144"/>
      <c r="K122" s="130"/>
      <c r="L122" s="139"/>
      <c r="N122" s="144"/>
      <c r="O122" s="137"/>
    </row>
    <row r="123" spans="1:15">
      <c r="C123" s="131" t="s">
        <v>592</v>
      </c>
      <c r="I123" s="143">
        <v>0</v>
      </c>
      <c r="J123" s="144">
        <v>35000.000000000007</v>
      </c>
      <c r="K123" s="130">
        <f t="shared" ref="K123:K125" si="14">J123-I123</f>
        <v>35000.000000000007</v>
      </c>
      <c r="L123" s="139" t="s">
        <v>607</v>
      </c>
      <c r="N123" s="144"/>
      <c r="O123" s="137"/>
    </row>
    <row r="124" spans="1:15">
      <c r="C124" s="131" t="s">
        <v>595</v>
      </c>
      <c r="I124" s="143">
        <v>0</v>
      </c>
      <c r="J124" s="144">
        <v>-39042375</v>
      </c>
      <c r="K124" s="130">
        <f t="shared" si="14"/>
        <v>-39042375</v>
      </c>
      <c r="L124" s="130" t="s">
        <v>605</v>
      </c>
      <c r="N124" s="144"/>
      <c r="O124" s="137"/>
    </row>
    <row r="125" spans="1:15">
      <c r="C125" s="131" t="s">
        <v>573</v>
      </c>
      <c r="I125" s="143">
        <v>0</v>
      </c>
      <c r="J125" s="144">
        <v>-25880069.176173557</v>
      </c>
      <c r="K125" s="130">
        <f t="shared" si="14"/>
        <v>-25880069.176173557</v>
      </c>
      <c r="L125" s="139" t="s">
        <v>604</v>
      </c>
      <c r="N125" s="144"/>
      <c r="O125" s="137"/>
    </row>
    <row r="126" spans="1:15">
      <c r="C126" s="131" t="s">
        <v>589</v>
      </c>
      <c r="I126" s="143">
        <v>2355941.59</v>
      </c>
      <c r="J126" s="143">
        <v>2355941.59</v>
      </c>
      <c r="K126" s="138">
        <f>J126-I126</f>
        <v>0</v>
      </c>
      <c r="N126" s="143"/>
      <c r="O126" s="137"/>
    </row>
    <row r="127" spans="1:15" ht="13.5" thickBot="1">
      <c r="C127" s="89" t="s">
        <v>588</v>
      </c>
      <c r="I127" s="166">
        <f>SUM(I118:I126)+I115</f>
        <v>619298386.04999983</v>
      </c>
      <c r="J127" s="166">
        <f>SUM(J118:J126)+J115</f>
        <v>693212128.77788651</v>
      </c>
      <c r="K127" s="166">
        <f>SUM(K118:K126)+K115</f>
        <v>73913742.727886468</v>
      </c>
    </row>
    <row r="128" spans="1:15" ht="13.5" thickTop="1">
      <c r="J128" s="18"/>
    </row>
    <row r="129" spans="2:11" s="117" customFormat="1">
      <c r="I129" s="130"/>
      <c r="J129" s="132"/>
      <c r="K129" s="130"/>
    </row>
    <row r="130" spans="2:11" s="117" customFormat="1">
      <c r="I130" s="138"/>
      <c r="J130" s="184"/>
      <c r="K130" s="138"/>
    </row>
    <row r="131" spans="2:11" s="117" customFormat="1">
      <c r="I131" s="130"/>
      <c r="J131" s="132"/>
      <c r="K131" s="130"/>
    </row>
    <row r="132" spans="2:11" s="117" customFormat="1">
      <c r="J132" s="184"/>
      <c r="K132" s="142"/>
    </row>
    <row r="133" spans="2:11" s="117" customFormat="1">
      <c r="B133" s="74"/>
      <c r="C133" s="74"/>
      <c r="I133" s="138"/>
      <c r="J133" s="184"/>
      <c r="K133" s="138"/>
    </row>
    <row r="136" spans="2:11" s="117" customFormat="1">
      <c r="J136" s="136"/>
    </row>
    <row r="144" spans="2:11" s="117" customFormat="1">
      <c r="J144" s="184"/>
    </row>
  </sheetData>
  <pageMargins left="1" right="0.75" top="0.75" bottom="0.75" header="0.5" footer="0.5"/>
  <pageSetup scale="74" fitToHeight="2" orientation="portrait" r:id="rId1"/>
  <headerFooter alignWithMargins="0">
    <oddHeader xml:space="preserve">&amp;RPage 6.1.&amp;P+1
</oddHeader>
  </headerFooter>
  <rowBreaks count="2" manualBreakCount="2">
    <brk id="68" max="11" man="1"/>
    <brk id="128" max="16383" man="1"/>
  </rowBreaks>
</worksheet>
</file>

<file path=xl/worksheets/sheet4.xml><?xml version="1.0" encoding="utf-8"?>
<worksheet xmlns="http://schemas.openxmlformats.org/spreadsheetml/2006/main" xmlns:r="http://schemas.openxmlformats.org/officeDocument/2006/relationships">
  <sheetPr codeName="Sheet2"/>
  <dimension ref="A1:CI193"/>
  <sheetViews>
    <sheetView zoomScaleNormal="100" workbookViewId="0">
      <selection activeCell="A4" sqref="A4"/>
    </sheetView>
  </sheetViews>
  <sheetFormatPr defaultRowHeight="12.75"/>
  <cols>
    <col min="1" max="1" width="27.85546875" style="116" customWidth="1"/>
    <col min="2" max="2" width="9.140625" style="116" customWidth="1"/>
    <col min="3" max="5" width="9.140625" style="116" hidden="1" customWidth="1"/>
    <col min="6" max="6" width="14.28515625" style="116" hidden="1" customWidth="1"/>
    <col min="7" max="7" width="12.7109375" style="116" hidden="1" customWidth="1"/>
    <col min="8" max="8" width="13" style="116" customWidth="1"/>
    <col min="9" max="9" width="12.5703125" style="116" customWidth="1"/>
    <col min="10" max="10" width="17" style="116" bestFit="1" customWidth="1"/>
    <col min="11" max="83" width="15.85546875" style="116" customWidth="1"/>
    <col min="84" max="84" width="9.140625" style="116"/>
    <col min="85" max="85" width="15.85546875" style="116" customWidth="1"/>
    <col min="86" max="86" width="14.28515625" style="116" bestFit="1" customWidth="1"/>
    <col min="87" max="16384" width="9.140625" style="116"/>
  </cols>
  <sheetData>
    <row r="1" spans="1:87">
      <c r="A1" s="1" t="s">
        <v>577</v>
      </c>
      <c r="B1" s="1"/>
    </row>
    <row r="2" spans="1:87">
      <c r="A2" s="1" t="s">
        <v>574</v>
      </c>
      <c r="B2" s="1"/>
    </row>
    <row r="3" spans="1:87">
      <c r="A3" s="1" t="s">
        <v>615</v>
      </c>
      <c r="B3" s="1"/>
      <c r="K3" s="172"/>
      <c r="CG3" s="119"/>
    </row>
    <row r="4" spans="1:87">
      <c r="J4" s="172"/>
      <c r="K4" s="143"/>
      <c r="BW4" s="173"/>
      <c r="BX4" s="172"/>
      <c r="BY4" s="173"/>
      <c r="CG4" s="119"/>
      <c r="CI4" s="114"/>
    </row>
    <row r="5" spans="1:87">
      <c r="F5" s="173"/>
    </row>
    <row r="6" spans="1:87" ht="25.5">
      <c r="H6" s="119"/>
      <c r="I6" s="134" t="s">
        <v>594</v>
      </c>
      <c r="J6" s="5" t="s">
        <v>83</v>
      </c>
      <c r="K6" s="5" t="s">
        <v>104</v>
      </c>
      <c r="L6" s="5"/>
      <c r="M6" s="5" t="s">
        <v>83</v>
      </c>
      <c r="N6" s="5" t="s">
        <v>104</v>
      </c>
      <c r="O6" s="5"/>
      <c r="P6" s="5" t="s">
        <v>83</v>
      </c>
      <c r="Q6" s="5" t="s">
        <v>104</v>
      </c>
      <c r="R6" s="5"/>
      <c r="S6" s="5" t="s">
        <v>83</v>
      </c>
      <c r="T6" s="5" t="s">
        <v>104</v>
      </c>
      <c r="U6" s="5"/>
      <c r="V6" s="5" t="s">
        <v>83</v>
      </c>
      <c r="W6" s="5" t="s">
        <v>104</v>
      </c>
      <c r="X6" s="5"/>
      <c r="Y6" s="5" t="s">
        <v>83</v>
      </c>
      <c r="Z6" s="5" t="s">
        <v>104</v>
      </c>
      <c r="AA6" s="5"/>
      <c r="AB6" s="5" t="s">
        <v>83</v>
      </c>
      <c r="AC6" s="5" t="s">
        <v>104</v>
      </c>
      <c r="AD6" s="5"/>
      <c r="AE6" s="5" t="s">
        <v>83</v>
      </c>
      <c r="AF6" s="5" t="s">
        <v>104</v>
      </c>
      <c r="AG6" s="5"/>
      <c r="AH6" s="5" t="s">
        <v>83</v>
      </c>
      <c r="AI6" s="5" t="s">
        <v>104</v>
      </c>
      <c r="AJ6" s="5"/>
      <c r="AK6" s="5" t="s">
        <v>83</v>
      </c>
      <c r="AL6" s="5" t="s">
        <v>104</v>
      </c>
      <c r="AM6" s="5"/>
      <c r="AN6" s="5" t="s">
        <v>83</v>
      </c>
      <c r="AO6" s="5" t="s">
        <v>104</v>
      </c>
      <c r="AP6" s="5"/>
      <c r="AQ6" s="5" t="s">
        <v>83</v>
      </c>
      <c r="AR6" s="5" t="s">
        <v>104</v>
      </c>
      <c r="AS6" s="5"/>
      <c r="AT6" s="5" t="s">
        <v>83</v>
      </c>
      <c r="AU6" s="5" t="s">
        <v>104</v>
      </c>
      <c r="AV6" s="5"/>
      <c r="AW6" s="5" t="s">
        <v>83</v>
      </c>
      <c r="AX6" s="5" t="s">
        <v>104</v>
      </c>
      <c r="AY6" s="5"/>
      <c r="AZ6" s="5" t="s">
        <v>83</v>
      </c>
      <c r="BA6" s="5" t="s">
        <v>104</v>
      </c>
      <c r="BB6" s="5"/>
      <c r="BC6" s="5" t="s">
        <v>83</v>
      </c>
      <c r="BD6" s="5" t="s">
        <v>104</v>
      </c>
      <c r="BE6" s="5"/>
      <c r="BF6" s="5" t="s">
        <v>83</v>
      </c>
      <c r="BG6" s="5" t="s">
        <v>104</v>
      </c>
      <c r="BH6" s="5"/>
      <c r="BI6" s="5" t="s">
        <v>83</v>
      </c>
      <c r="BJ6" s="5" t="s">
        <v>104</v>
      </c>
      <c r="BK6" s="5"/>
      <c r="BL6" s="5" t="s">
        <v>83</v>
      </c>
      <c r="BM6" s="5" t="s">
        <v>104</v>
      </c>
      <c r="BN6" s="5"/>
      <c r="BO6" s="5" t="s">
        <v>83</v>
      </c>
      <c r="BP6" s="5" t="s">
        <v>104</v>
      </c>
      <c r="BQ6" s="5"/>
      <c r="BR6" s="5" t="s">
        <v>83</v>
      </c>
      <c r="BS6" s="5" t="s">
        <v>104</v>
      </c>
      <c r="BT6" s="5"/>
      <c r="BU6" s="5" t="s">
        <v>83</v>
      </c>
      <c r="BV6" s="5" t="s">
        <v>104</v>
      </c>
      <c r="BW6" s="5"/>
      <c r="BX6" s="5" t="s">
        <v>83</v>
      </c>
      <c r="BY6" s="5" t="s">
        <v>104</v>
      </c>
      <c r="BZ6" s="5"/>
      <c r="CA6" s="5" t="s">
        <v>83</v>
      </c>
      <c r="CB6" s="5" t="s">
        <v>104</v>
      </c>
      <c r="CC6" s="5"/>
      <c r="CD6" s="5" t="s">
        <v>83</v>
      </c>
      <c r="CE6" s="5" t="s">
        <v>104</v>
      </c>
      <c r="CG6" s="188" t="s">
        <v>612</v>
      </c>
    </row>
    <row r="7" spans="1:87">
      <c r="A7" s="2" t="s">
        <v>1</v>
      </c>
      <c r="B7" s="2" t="s">
        <v>31</v>
      </c>
      <c r="C7" s="2" t="s">
        <v>31</v>
      </c>
      <c r="D7" s="174" t="s">
        <v>70</v>
      </c>
      <c r="E7" s="174" t="s">
        <v>56</v>
      </c>
      <c r="F7" s="149" t="s">
        <v>80</v>
      </c>
      <c r="G7" s="149" t="s">
        <v>81</v>
      </c>
      <c r="H7" s="9" t="s">
        <v>568</v>
      </c>
      <c r="I7" s="9" t="s">
        <v>593</v>
      </c>
      <c r="J7" s="10">
        <v>41426</v>
      </c>
      <c r="K7" s="10">
        <v>41426</v>
      </c>
      <c r="L7" s="9" t="s">
        <v>82</v>
      </c>
      <c r="M7" s="10">
        <v>41456</v>
      </c>
      <c r="N7" s="10">
        <v>41456</v>
      </c>
      <c r="O7" s="9" t="s">
        <v>82</v>
      </c>
      <c r="P7" s="10">
        <v>41487</v>
      </c>
      <c r="Q7" s="10">
        <v>41487</v>
      </c>
      <c r="R7" s="9" t="s">
        <v>82</v>
      </c>
      <c r="S7" s="10">
        <v>41518</v>
      </c>
      <c r="T7" s="10">
        <v>41518</v>
      </c>
      <c r="U7" s="9" t="s">
        <v>82</v>
      </c>
      <c r="V7" s="10">
        <v>41548</v>
      </c>
      <c r="W7" s="10">
        <v>41548</v>
      </c>
      <c r="X7" s="9" t="s">
        <v>82</v>
      </c>
      <c r="Y7" s="10">
        <v>41579</v>
      </c>
      <c r="Z7" s="10">
        <v>41579</v>
      </c>
      <c r="AA7" s="9" t="s">
        <v>82</v>
      </c>
      <c r="AB7" s="10">
        <v>41609</v>
      </c>
      <c r="AC7" s="10">
        <v>41609</v>
      </c>
      <c r="AD7" s="9" t="s">
        <v>82</v>
      </c>
      <c r="AE7" s="10">
        <v>41640</v>
      </c>
      <c r="AF7" s="10">
        <v>41640</v>
      </c>
      <c r="AG7" s="9" t="s">
        <v>82</v>
      </c>
      <c r="AH7" s="10">
        <v>41671</v>
      </c>
      <c r="AI7" s="10">
        <v>41671</v>
      </c>
      <c r="AJ7" s="9" t="s">
        <v>82</v>
      </c>
      <c r="AK7" s="10">
        <v>41699</v>
      </c>
      <c r="AL7" s="10">
        <v>41699</v>
      </c>
      <c r="AM7" s="9" t="s">
        <v>82</v>
      </c>
      <c r="AN7" s="10">
        <v>41730</v>
      </c>
      <c r="AO7" s="10">
        <v>41730</v>
      </c>
      <c r="AP7" s="9" t="s">
        <v>82</v>
      </c>
      <c r="AQ7" s="10">
        <v>41760</v>
      </c>
      <c r="AR7" s="10">
        <v>41760</v>
      </c>
      <c r="AS7" s="9" t="s">
        <v>82</v>
      </c>
      <c r="AT7" s="10">
        <v>41791</v>
      </c>
      <c r="AU7" s="10">
        <v>41791</v>
      </c>
      <c r="AV7" s="9" t="s">
        <v>82</v>
      </c>
      <c r="AW7" s="10">
        <v>41821</v>
      </c>
      <c r="AX7" s="10">
        <v>41821</v>
      </c>
      <c r="AY7" s="9" t="s">
        <v>82</v>
      </c>
      <c r="AZ7" s="10">
        <v>41852</v>
      </c>
      <c r="BA7" s="10">
        <v>41852</v>
      </c>
      <c r="BB7" s="9" t="s">
        <v>82</v>
      </c>
      <c r="BC7" s="10">
        <v>41883</v>
      </c>
      <c r="BD7" s="10">
        <v>41883</v>
      </c>
      <c r="BE7" s="9" t="s">
        <v>82</v>
      </c>
      <c r="BF7" s="10">
        <v>41913</v>
      </c>
      <c r="BG7" s="10">
        <v>41913</v>
      </c>
      <c r="BH7" s="9" t="s">
        <v>82</v>
      </c>
      <c r="BI7" s="10">
        <v>41944</v>
      </c>
      <c r="BJ7" s="10">
        <v>41944</v>
      </c>
      <c r="BK7" s="9" t="s">
        <v>82</v>
      </c>
      <c r="BL7" s="10">
        <v>41974</v>
      </c>
      <c r="BM7" s="10">
        <v>41974</v>
      </c>
      <c r="BN7" s="9" t="s">
        <v>82</v>
      </c>
      <c r="BO7" s="10">
        <v>42005</v>
      </c>
      <c r="BP7" s="10">
        <v>42005</v>
      </c>
      <c r="BQ7" s="9" t="s">
        <v>82</v>
      </c>
      <c r="BR7" s="10">
        <v>42036</v>
      </c>
      <c r="BS7" s="10">
        <v>42036</v>
      </c>
      <c r="BT7" s="9" t="s">
        <v>82</v>
      </c>
      <c r="BU7" s="10">
        <v>42064</v>
      </c>
      <c r="BV7" s="10">
        <v>42064</v>
      </c>
      <c r="BW7" s="9" t="s">
        <v>82</v>
      </c>
      <c r="BX7" s="10">
        <v>42095</v>
      </c>
      <c r="BY7" s="10">
        <v>42095</v>
      </c>
      <c r="BZ7" s="9" t="s">
        <v>82</v>
      </c>
      <c r="CA7" s="10">
        <v>42125</v>
      </c>
      <c r="CB7" s="10">
        <v>42125</v>
      </c>
      <c r="CC7" s="9" t="s">
        <v>82</v>
      </c>
      <c r="CD7" s="10">
        <v>42156</v>
      </c>
      <c r="CE7" s="10">
        <v>42156</v>
      </c>
      <c r="CG7" s="189"/>
    </row>
    <row r="8" spans="1:87" s="119" customFormat="1">
      <c r="CG8" s="150"/>
    </row>
    <row r="9" spans="1:87" s="119" customFormat="1">
      <c r="A9" s="17" t="s">
        <v>28</v>
      </c>
      <c r="B9" s="17"/>
      <c r="J9" s="6"/>
      <c r="K9" s="6"/>
      <c r="L9" s="6"/>
      <c r="M9" s="6"/>
      <c r="N9" s="6"/>
      <c r="O9" s="6"/>
      <c r="P9" s="6"/>
      <c r="Q9" s="6"/>
      <c r="R9" s="6"/>
      <c r="S9" s="6"/>
      <c r="T9" s="6"/>
      <c r="CG9" s="150"/>
    </row>
    <row r="10" spans="1:87" s="119" customFormat="1">
      <c r="A10" s="17"/>
      <c r="B10" s="17"/>
      <c r="BY10" s="148"/>
      <c r="CG10" s="150"/>
    </row>
    <row r="11" spans="1:87" s="119" customFormat="1">
      <c r="A11" s="14" t="s">
        <v>2</v>
      </c>
      <c r="B11" s="14"/>
      <c r="I11" s="175"/>
      <c r="CG11" s="150"/>
    </row>
    <row r="12" spans="1:87" s="119" customFormat="1">
      <c r="A12" s="119" t="s">
        <v>3</v>
      </c>
      <c r="B12" s="119" t="s">
        <v>37</v>
      </c>
      <c r="C12" s="119" t="s">
        <v>35</v>
      </c>
      <c r="D12" s="119" t="s">
        <v>78</v>
      </c>
      <c r="E12" s="119" t="s">
        <v>71</v>
      </c>
      <c r="F12" s="119" t="str">
        <f t="shared" ref="F12:F20" si="0">D12&amp;E12&amp;C12</f>
        <v>DSTMPDGP</v>
      </c>
      <c r="G12" s="119" t="str">
        <f>E12&amp;C12</f>
        <v>STMPDGP</v>
      </c>
      <c r="H12" s="176">
        <f>VLOOKUP($G12,Rates!$C$3:$D$43,2,0)</f>
        <v>1.9135971057549522E-2</v>
      </c>
      <c r="I12" s="176">
        <f>VLOOKUP($G12,Rates!$C$3:$E$43,3,0)</f>
        <v>2.9551316137264808E-2</v>
      </c>
      <c r="J12" s="144">
        <f t="array" ref="J12">(SUM(IF('[25]RB Summary'!$B$13:$B$613=$G12,'[25]RB Summary'!$G$13:$G$613,0)))-(SUMIF($G$101:$G$119,$G12,$J$101:$J$119))</f>
        <v>1053170839.8299999</v>
      </c>
      <c r="K12" s="144">
        <f t="shared" ref="K12:K20" si="1">(J12*H12)/12</f>
        <v>1679453.8924701668</v>
      </c>
      <c r="L12" s="144">
        <f t="array" ref="L12">(SUM(IF(Adjustments!$E$9:$E$67='June 13 - Dec 15 Expense'!$F12,IF(Adjustments!$G$6:$AE$6='June 13 - Dec 15 Expense'!M$7,Adjustments!$G$9:$AE$67),0)))+(SUM(IF(Adjustments!$E$73:$E$133='June 13 - Dec 15 Expense'!$F12,IF(Adjustments!$G$6:$AE$6='June 13 - Dec 15 Expense'!K$7,Adjustments!$G$73:$AE$133),0)))</f>
        <v>-1505266.3015000001</v>
      </c>
      <c r="M12" s="144">
        <f t="shared" ref="M12:M20" si="2">J12+L12</f>
        <v>1051665573.5285</v>
      </c>
      <c r="N12" s="144">
        <f t="shared" ref="N12:N20" si="3">(((J12+M12)/2)*$H12)/12</f>
        <v>1678253.6952876917</v>
      </c>
      <c r="O12" s="144">
        <f t="array" ref="O12">(SUM(IF(Adjustments!$E$9:$E$67='June 13 - Dec 15 Expense'!$F12,IF(Adjustments!$G$6:$AE$6='June 13 - Dec 15 Expense'!P$7,Adjustments!$G$9:$AE$67),0)))+(SUM(IF(Adjustments!$E$73:$E$133='June 13 - Dec 15 Expense'!$F12,IF(Adjustments!$G$6:$AE$6='June 13 - Dec 15 Expense'!N$7,Adjustments!$G$73:$AE$133),0)))</f>
        <v>-1505266.3015000001</v>
      </c>
      <c r="P12" s="144">
        <f t="shared" ref="P12" si="4">M12+O12</f>
        <v>1050160307.227</v>
      </c>
      <c r="Q12" s="144">
        <f t="shared" ref="Q12:Q20" si="5">(((M12+P12)/2)*$H12)/12</f>
        <v>1675853.3009227409</v>
      </c>
      <c r="R12" s="144">
        <f t="array" ref="R12">(SUM(IF(Adjustments!$E$9:$E$67='June 13 - Dec 15 Expense'!$F12,IF(Adjustments!$G$6:$AE$6='June 13 - Dec 15 Expense'!S$7,Adjustments!$G$9:$AE$67),0)))+(SUM(IF(Adjustments!$E$73:$E$133='June 13 - Dec 15 Expense'!$F12,IF(Adjustments!$G$6:$AE$6='June 13 - Dec 15 Expense'!Q$7,Adjustments!$G$73:$AE$133),0)))</f>
        <v>-1505266.3015000001</v>
      </c>
      <c r="S12" s="144">
        <f t="shared" ref="S12" si="6">P12+R12</f>
        <v>1048655040.9255</v>
      </c>
      <c r="T12" s="144">
        <f t="shared" ref="T12:T20" si="7">(((P12+S12)/2)*$H12)/12</f>
        <v>1673452.9065577902</v>
      </c>
      <c r="U12" s="144">
        <f t="array" ref="U12">(SUM(IF(Adjustments!$E$9:$E$67='June 13 - Dec 15 Expense'!$F12,IF(Adjustments!$G$6:$AE$6='June 13 - Dec 15 Expense'!V$7,Adjustments!$G$9:$AE$67),0)))+(SUM(IF(Adjustments!$E$73:$E$133='June 13 - Dec 15 Expense'!$F12,IF(Adjustments!$G$6:$AE$6='June 13 - Dec 15 Expense'!T$7,Adjustments!$G$73:$AE$133),0)))</f>
        <v>-1505266.3015000001</v>
      </c>
      <c r="V12" s="144">
        <f t="shared" ref="V12" si="8">S12+U12</f>
        <v>1047149774.6240001</v>
      </c>
      <c r="W12" s="144">
        <f t="shared" ref="W12:W20" si="9">(((S12+V12)/2)*$H12)/12</f>
        <v>1671052.5121928395</v>
      </c>
      <c r="X12" s="144">
        <f t="array" ref="X12">(SUM(IF(Adjustments!$E$9:$E$67='June 13 - Dec 15 Expense'!$F12,IF(Adjustments!$G$6:$AE$6='June 13 - Dec 15 Expense'!Y$7,Adjustments!$G$9:$AE$67),0)))+(SUM(IF(Adjustments!$E$73:$E$133='June 13 - Dec 15 Expense'!$F12,IF(Adjustments!$G$6:$AE$6='June 13 - Dec 15 Expense'!W$7,Adjustments!$G$73:$AE$133),0)))</f>
        <v>-1505266.3015000001</v>
      </c>
      <c r="Y12" s="144">
        <f t="shared" ref="Y12" si="10">V12+X12</f>
        <v>1045644508.3225001</v>
      </c>
      <c r="Z12" s="144">
        <f t="shared" ref="Z12:Z20" si="11">(((V12+Y12)/2)*$H12)/12</f>
        <v>1668652.1178278888</v>
      </c>
      <c r="AA12" s="144">
        <f t="array" ref="AA12">(SUM(IF(Adjustments!$E$9:$E$67='June 13 - Dec 15 Expense'!$F12,IF(Adjustments!$G$6:$AE$6='June 13 - Dec 15 Expense'!AB$7,Adjustments!$G$9:$AE$67),0)))+(SUM(IF(Adjustments!$E$73:$E$133='June 13 - Dec 15 Expense'!$F12,IF(Adjustments!$G$6:$AE$6='June 13 - Dec 15 Expense'!Z$7,Adjustments!$G$73:$AE$133),0)))</f>
        <v>-1505266.3015000001</v>
      </c>
      <c r="AB12" s="144">
        <f t="shared" ref="AB12" si="12">Y12+AA12</f>
        <v>1044139242.0210001</v>
      </c>
      <c r="AC12" s="144">
        <f t="shared" ref="AC12:AC20" si="13">(((Y12+AB12)/2)*$H12)/12</f>
        <v>1666251.7234629381</v>
      </c>
      <c r="AD12" s="144">
        <f t="array" ref="AD12">(SUM(IF(Adjustments!$E$9:$E$67='June 13 - Dec 15 Expense'!$F12,IF(Adjustments!$G$6:$AE$6='June 13 - Dec 15 Expense'!AE$7,Adjustments!$G$9:$AE$67),0)))+(SUM(IF(Adjustments!$E$73:$E$133='June 13 - Dec 15 Expense'!$F12,IF(Adjustments!$G$6:$AE$6='June 13 - Dec 15 Expense'!AC$7,Adjustments!$G$73:$AE$133),0)))</f>
        <v>-1505266.3015000001</v>
      </c>
      <c r="AE12" s="144">
        <f t="shared" ref="AE12" si="14">AB12+AD12</f>
        <v>1042633975.7195002</v>
      </c>
      <c r="AF12" s="144">
        <f>(((AB12+AE12)/2)*IF($I$6="Yes",$I12,$H12))/12</f>
        <v>2569453.9610094526</v>
      </c>
      <c r="AG12" s="144">
        <f t="array" ref="AG12">(SUM(IF(Adjustments!$E$9:$E$67='June 13 - Dec 15 Expense'!$F12,IF(Adjustments!$G$6:$AE$6='June 13 - Dec 15 Expense'!AH$7,Adjustments!$G$9:$AE$67),0)))+(SUM(IF(Adjustments!$E$73:$E$133='June 13 - Dec 15 Expense'!$F12,IF(Adjustments!$G$6:$AE$6='June 13 - Dec 15 Expense'!AF$7,Adjustments!$G$73:$AE$133),0)))</f>
        <v>-1505266.3015000001</v>
      </c>
      <c r="AH12" s="144">
        <f t="shared" ref="AH12" si="15">AE12+AG12</f>
        <v>1041128709.4180002</v>
      </c>
      <c r="AI12" s="144">
        <f>(((AE12+AH12)/2)*IF($I$6="Yes",$I12,$H12))/12</f>
        <v>2565747.0776472525</v>
      </c>
      <c r="AJ12" s="144">
        <f t="array" ref="AJ12">(SUM(IF(Adjustments!$E$9:$E$67='June 13 - Dec 15 Expense'!$F12,IF(Adjustments!$G$6:$AE$6='June 13 - Dec 15 Expense'!AK$7,Adjustments!$G$9:$AE$67),0)))+(SUM(IF(Adjustments!$E$73:$E$133='June 13 - Dec 15 Expense'!$F12,IF(Adjustments!$G$6:$AE$6='June 13 - Dec 15 Expense'!AI$7,Adjustments!$G$73:$AE$133),0)))</f>
        <v>-1505266.3015000001</v>
      </c>
      <c r="AK12" s="144">
        <f t="shared" ref="AK12" si="16">AH12+AJ12</f>
        <v>1039623443.1165003</v>
      </c>
      <c r="AL12" s="144">
        <f>(((AH12+AK12)/2)*IF($I$6="Yes",$I12,$H12))/12</f>
        <v>2562040.1942850533</v>
      </c>
      <c r="AM12" s="144">
        <f t="array" ref="AM12">(SUM(IF(Adjustments!$E$9:$E$67='June 13 - Dec 15 Expense'!$F12,IF(Adjustments!$G$6:$AE$6='June 13 - Dec 15 Expense'!AN$7,Adjustments!$G$9:$AE$67),0)))+(SUM(IF(Adjustments!$E$73:$E$133='June 13 - Dec 15 Expense'!$F12,IF(Adjustments!$G$6:$AE$6='June 13 - Dec 15 Expense'!AL$7,Adjustments!$G$73:$AE$133),0)))</f>
        <v>-1505266.3015000001</v>
      </c>
      <c r="AN12" s="144">
        <f t="shared" ref="AN12" si="17">AK12+AM12</f>
        <v>1038118176.8150003</v>
      </c>
      <c r="AO12" s="144">
        <f>(((AK12+AN12)/2)*IF($I$6="Yes",$I12,$H12))/12</f>
        <v>2558333.3109228532</v>
      </c>
      <c r="AP12" s="144">
        <f t="array" ref="AP12">(SUM(IF(Adjustments!$E$9:$E$67='June 13 - Dec 15 Expense'!$F12,IF(Adjustments!$G$6:$AE$6='June 13 - Dec 15 Expense'!AQ$7,Adjustments!$G$9:$AE$67),0)))+(SUM(IF(Adjustments!$E$73:$E$133='June 13 - Dec 15 Expense'!$F12,IF(Adjustments!$G$6:$AE$6='June 13 - Dec 15 Expense'!AO$7,Adjustments!$G$73:$AE$133),0)))</f>
        <v>-1505266.3015000001</v>
      </c>
      <c r="AQ12" s="144">
        <f t="shared" ref="AQ12" si="18">AN12+AP12</f>
        <v>1036612910.5135003</v>
      </c>
      <c r="AR12" s="144">
        <f>(((AN12+AQ12)/2)*IF($I$6="Yes",$I12,$H12))/12</f>
        <v>2554626.4275606535</v>
      </c>
      <c r="AS12" s="144">
        <f t="array" ref="AS12">(SUM(IF(Adjustments!$E$9:$E$67='June 13 - Dec 15 Expense'!$F12,IF(Adjustments!$G$6:$AE$6='June 13 - Dec 15 Expense'!AT$7,Adjustments!$G$9:$AE$67),0)))+(SUM(IF(Adjustments!$E$73:$E$133='June 13 - Dec 15 Expense'!$F12,IF(Adjustments!$G$6:$AE$6='June 13 - Dec 15 Expense'!AR$7,Adjustments!$G$73:$AE$133),0)))</f>
        <v>-1505266.3015000001</v>
      </c>
      <c r="AT12" s="144">
        <f t="shared" ref="AT12" si="19">AQ12+AS12</f>
        <v>1035107644.2120004</v>
      </c>
      <c r="AU12" s="144">
        <f>(((AQ12+AT12)/2)*IF($I$6="Yes",$I12,$H12))/12</f>
        <v>2550919.5441984534</v>
      </c>
      <c r="AV12" s="144">
        <f t="array" ref="AV12">(SUM(IF(Adjustments!$E$9:$E$67='June 13 - Dec 15 Expense'!$F12,IF(Adjustments!$G$6:$AE$6='June 13 - Dec 15 Expense'!AW$7,Adjustments!$G$9:$AE$67),0)))+(SUM(IF(Adjustments!$E$73:$E$133='June 13 - Dec 15 Expense'!$F12,IF(Adjustments!$G$6:$AE$6='June 13 - Dec 15 Expense'!AU$7,Adjustments!$G$73:$AE$133),0)))</f>
        <v>-1505266.3015000001</v>
      </c>
      <c r="AW12" s="144">
        <f t="shared" ref="AW12" si="20">AT12+AV12</f>
        <v>1033602377.9105004</v>
      </c>
      <c r="AX12" s="144">
        <f>(((AT12+AW12)/2)*IF($I$6="Yes",$I12,$H12))/12</f>
        <v>2547212.6608362542</v>
      </c>
      <c r="AY12" s="144">
        <f t="array" ref="AY12">(SUM(IF(Adjustments!$E$9:$E$67='June 13 - Dec 15 Expense'!$F12,IF(Adjustments!$G$6:$AE$6='June 13 - Dec 15 Expense'!AZ$7,Adjustments!$G$9:$AE$67),0)))+(SUM(IF(Adjustments!$E$73:$E$133='June 13 - Dec 15 Expense'!$F12,IF(Adjustments!$G$6:$AE$6='June 13 - Dec 15 Expense'!AX$7,Adjustments!$G$73:$AE$133),0)))</f>
        <v>-1505266.3015000001</v>
      </c>
      <c r="AZ12" s="144">
        <f t="shared" ref="AZ12" si="21">AW12+AY12</f>
        <v>1032097111.6090004</v>
      </c>
      <c r="BA12" s="144">
        <f>(((AW12+AZ12)/2)*IF($I$6="Yes",$I12,$H12))/12</f>
        <v>2543505.7774740541</v>
      </c>
      <c r="BB12" s="144">
        <f t="array" ref="BB12">(SUM(IF(Adjustments!$E$9:$E$67='June 13 - Dec 15 Expense'!$F12,IF(Adjustments!$G$6:$AE$6='June 13 - Dec 15 Expense'!BC$7,Adjustments!$G$9:$AE$67),0)))+(SUM(IF(Adjustments!$E$73:$E$133='June 13 - Dec 15 Expense'!$F12,IF(Adjustments!$G$6:$AE$6='June 13 - Dec 15 Expense'!BA$7,Adjustments!$G$73:$AE$133),0)))</f>
        <v>-1505266.3015000001</v>
      </c>
      <c r="BC12" s="144">
        <f t="shared" ref="BC12" si="22">AZ12+BB12</f>
        <v>1030591845.3075005</v>
      </c>
      <c r="BD12" s="144">
        <f>(((AZ12+BC12)/2)*IF($I$6="Yes",$I12,$H12))/12</f>
        <v>2539798.8941118545</v>
      </c>
      <c r="BE12" s="144">
        <f t="array" ref="BE12">(SUM(IF(Adjustments!$E$9:$E$67='June 13 - Dec 15 Expense'!$F12,IF(Adjustments!$G$6:$AE$6='June 13 - Dec 15 Expense'!BF$7,Adjustments!$G$9:$AE$67),0)))+(SUM(IF(Adjustments!$E$73:$E$133='June 13 - Dec 15 Expense'!$F12,IF(Adjustments!$G$6:$AE$6='June 13 - Dec 15 Expense'!BD$7,Adjustments!$G$73:$AE$133),0)))</f>
        <v>-1505266.3015000001</v>
      </c>
      <c r="BF12" s="144">
        <f t="shared" ref="BF12" si="23">BC12+BE12</f>
        <v>1029086579.0060005</v>
      </c>
      <c r="BG12" s="144">
        <f>(((BC12+BF12)/2)*IF($I$6="Yes",$I12,$H12))/12</f>
        <v>2536092.0107496544</v>
      </c>
      <c r="BH12" s="144">
        <f t="array" ref="BH12">(SUM(IF(Adjustments!$E$9:$E$67='June 13 - Dec 15 Expense'!$F12,IF(Adjustments!$G$6:$AE$6='June 13 - Dec 15 Expense'!BI$7,Adjustments!$G$9:$AE$67),0)))+(SUM(IF(Adjustments!$E$73:$E$133='June 13 - Dec 15 Expense'!$F12,IF(Adjustments!$G$6:$AE$6='June 13 - Dec 15 Expense'!BG$7,Adjustments!$G$73:$AE$133),0)))</f>
        <v>-1505266.3015000001</v>
      </c>
      <c r="BI12" s="144">
        <f t="shared" ref="BI12" si="24">BF12+BH12</f>
        <v>1027581312.7045006</v>
      </c>
      <c r="BJ12" s="144">
        <f>(((BF12+BI12)/2)*IF($I$6="Yes",$I12,$H12))/12</f>
        <v>2532385.1273874552</v>
      </c>
      <c r="BK12" s="144">
        <f t="array" ref="BK12">(SUM(IF(Adjustments!$E$9:$E$67='June 13 - Dec 15 Expense'!$F12,IF(Adjustments!$G$6:$AE$6='June 13 - Dec 15 Expense'!BL$7,Adjustments!$G$9:$AE$67),0)))+(SUM(IF(Adjustments!$E$73:$E$133='June 13 - Dec 15 Expense'!$F12,IF(Adjustments!$G$6:$AE$6='June 13 - Dec 15 Expense'!BJ$7,Adjustments!$G$73:$AE$133),0)))</f>
        <v>-1505266.3015000001</v>
      </c>
      <c r="BL12" s="144">
        <f t="shared" ref="BL12" si="25">BI12+BK12</f>
        <v>1026076046.4030006</v>
      </c>
      <c r="BM12" s="144">
        <f>(((BI12+BL12)/2)*IF($I$6="Yes",$I12,$H12))/12</f>
        <v>2528678.2440252551</v>
      </c>
      <c r="BN12" s="144">
        <f t="array" ref="BN12">(SUM(IF(Adjustments!$E$9:$E$67='June 13 - Dec 15 Expense'!$F12,IF(Adjustments!$G$6:$AE$6='June 13 - Dec 15 Expense'!BO$7,Adjustments!$G$9:$AE$67),0)))+(SUM(IF(Adjustments!$E$73:$E$133='June 13 - Dec 15 Expense'!$F12,IF(Adjustments!$G$6:$AE$6='June 13 - Dec 15 Expense'!BM$7,Adjustments!$G$73:$AE$133),0)))</f>
        <v>-1505266.3015000001</v>
      </c>
      <c r="BO12" s="144">
        <f t="shared" ref="BO12" si="26">BL12+BN12</f>
        <v>1024570780.1015006</v>
      </c>
      <c r="BP12" s="144">
        <f>(((BL12+BO12)/2)*IF($I$6="Yes",$I12,$H12))/12</f>
        <v>2524971.3606630559</v>
      </c>
      <c r="BQ12" s="144">
        <f t="array" ref="BQ12">(SUM(IF(Adjustments!$E$9:$E$67='June 13 - Dec 15 Expense'!$F12,IF(Adjustments!$G$6:$AE$6='June 13 - Dec 15 Expense'!BR$7,Adjustments!$G$9:$AE$67),0)))+(SUM(IF(Adjustments!$E$73:$E$133='June 13 - Dec 15 Expense'!$F12,IF(Adjustments!$G$6:$AE$6='June 13 - Dec 15 Expense'!BP$7,Adjustments!$G$73:$AE$133),0)))</f>
        <v>-1505266.3015000001</v>
      </c>
      <c r="BR12" s="144">
        <f t="shared" ref="BR12" si="27">BO12+BQ12</f>
        <v>1023065513.8000007</v>
      </c>
      <c r="BS12" s="144">
        <f>(((BO12+BR12)/2)*IF($I$6="Yes",$I12,$H12))/12</f>
        <v>2521264.4773008558</v>
      </c>
      <c r="BT12" s="144">
        <f t="array" ref="BT12">(SUM(IF(Adjustments!$E$9:$E$67='June 13 - Dec 15 Expense'!$F12,IF(Adjustments!$G$6:$AE$6='June 13 - Dec 15 Expense'!BU$7,Adjustments!$G$9:$AE$67),0)))+(SUM(IF(Adjustments!$E$73:$E$133='June 13 - Dec 15 Expense'!$F12,IF(Adjustments!$G$6:$AE$6='June 13 - Dec 15 Expense'!BS$7,Adjustments!$G$73:$AE$133),0)))</f>
        <v>-1505266.3015000001</v>
      </c>
      <c r="BU12" s="144">
        <f t="shared" ref="BU12" si="28">BR12+BT12</f>
        <v>1021560247.4985007</v>
      </c>
      <c r="BV12" s="144">
        <f>(((BR12+BU12)/2)*IF($I$6="Yes",$I12,$H12))/12</f>
        <v>2517557.5939386562</v>
      </c>
      <c r="BW12" s="144">
        <f t="array" ref="BW12">(SUM(IF(Adjustments!$E$9:$E$67='June 13 - Dec 15 Expense'!$F12,IF(Adjustments!$G$6:$AE$6='June 13 - Dec 15 Expense'!BX$7,Adjustments!$G$9:$AE$67),0)))+(SUM(IF(Adjustments!$E$73:$E$133='June 13 - Dec 15 Expense'!$F12,IF(Adjustments!$G$6:$AE$6='June 13 - Dec 15 Expense'!BV$7,Adjustments!$G$73:$AE$133),0)))</f>
        <v>-1505266.3015000001</v>
      </c>
      <c r="BX12" s="144">
        <f t="shared" ref="BX12" si="29">BU12+BW12</f>
        <v>1020054981.1970007</v>
      </c>
      <c r="BY12" s="144">
        <f>(((BU12+BX12)/2)*IF($I$6="Yes",$I12,$H12))/12</f>
        <v>2513850.7105764565</v>
      </c>
      <c r="BZ12" s="144">
        <f t="array" ref="BZ12">(SUM(IF(Adjustments!$E$9:$E$67='June 13 - Dec 15 Expense'!$F12,IF(Adjustments!$G$6:$AE$6='June 13 - Dec 15 Expense'!CA$7,Adjustments!$G$9:$AE$67),0)))+(SUM(IF(Adjustments!$E$73:$E$133='June 13 - Dec 15 Expense'!$F12,IF(Adjustments!$G$6:$AE$6='June 13 - Dec 15 Expense'!BY$7,Adjustments!$G$73:$AE$133),0)))</f>
        <v>-1505266.3015000001</v>
      </c>
      <c r="CA12" s="144">
        <f t="shared" ref="CA12" si="30">BX12+BZ12</f>
        <v>1018549714.8955008</v>
      </c>
      <c r="CB12" s="144">
        <f>(((BX12+CA12)/2)*IF($I$6="Yes",$I12,$H12))/12</f>
        <v>2510143.8272142569</v>
      </c>
      <c r="CC12" s="144">
        <f t="array" ref="CC12">(SUM(IF(Adjustments!$E$9:$E$67='June 13 - Dec 15 Expense'!$F12,IF(Adjustments!$G$6:$AE$6='June 13 - Dec 15 Expense'!CD$7,Adjustments!$G$9:$AE$67),0)))+(SUM(IF(Adjustments!$E$73:$E$133='June 13 - Dec 15 Expense'!$F12,IF(Adjustments!$G$6:$AE$6='June 13 - Dec 15 Expense'!CB$7,Adjustments!$G$73:$AE$133),0)))</f>
        <v>-1505266.3015000001</v>
      </c>
      <c r="CD12" s="144">
        <f t="shared" ref="CD12" si="31">CA12+CC12</f>
        <v>1017044448.5940008</v>
      </c>
      <c r="CE12" s="144">
        <f>(((CA12+CD12)/2)*IF($I$6="Yes",$I12,$H12))/12</f>
        <v>2506436.9438520567</v>
      </c>
      <c r="CG12" s="151">
        <f t="shared" ref="CG12:CG20" si="32">SUMIF($AW$6:$CE$6,"Depreciation Expense",$AW12:$CE12)</f>
        <v>30321897.628129862</v>
      </c>
      <c r="CH12" s="148"/>
    </row>
    <row r="13" spans="1:87" s="119" customFormat="1">
      <c r="A13" s="119" t="s">
        <v>4</v>
      </c>
      <c r="B13" s="119" t="s">
        <v>37</v>
      </c>
      <c r="C13" s="119" t="s">
        <v>36</v>
      </c>
      <c r="D13" s="119" t="s">
        <v>78</v>
      </c>
      <c r="E13" s="119" t="s">
        <v>71</v>
      </c>
      <c r="F13" s="119" t="str">
        <f t="shared" si="0"/>
        <v>DSTMPDGU</v>
      </c>
      <c r="G13" s="119" t="str">
        <f t="shared" ref="G13:G20" si="33">E13&amp;C13</f>
        <v>STMPDGU</v>
      </c>
      <c r="H13" s="176">
        <f>VLOOKUP($G13,Rates!$C$3:$D$43,2,0)</f>
        <v>1.9227824685970101E-2</v>
      </c>
      <c r="I13" s="176">
        <f>VLOOKUP($G13,Rates!$C$3:$E$43,3,0)</f>
        <v>2.8332687179984641E-2</v>
      </c>
      <c r="J13" s="144">
        <f t="array" ref="J13">(SUM(IF('[25]RB Summary'!$B$13:$B$613=$G13,'[25]RB Summary'!$G$13:$G$613,0)))-(SUMIF($G$101:$G$119,$G13,$J$101:$J$119))</f>
        <v>1144287268.9100001</v>
      </c>
      <c r="K13" s="144">
        <f t="shared" si="1"/>
        <v>1833512.9164157507</v>
      </c>
      <c r="L13" s="144">
        <f t="array" ref="L13">(SUM(IF(Adjustments!$E$9:$E$67='June 13 - Dec 15 Expense'!$F13,IF(Adjustments!$G$6:$AE$6='June 13 - Dec 15 Expense'!M$7,Adjustments!$G$9:$AE$67),0)))+(SUM(IF(Adjustments!$E$73:$E$133='June 13 - Dec 15 Expense'!$F13,IF(Adjustments!$G$6:$AE$6='June 13 - Dec 15 Expense'!K$7,Adjustments!$G$73:$AE$133),0)))</f>
        <v>-1234901.3711666667</v>
      </c>
      <c r="M13" s="144">
        <f t="shared" si="2"/>
        <v>1143052367.5388334</v>
      </c>
      <c r="N13" s="144">
        <f t="shared" si="3"/>
        <v>1832523.5636211981</v>
      </c>
      <c r="O13" s="144">
        <f t="array" ref="O13">(SUM(IF(Adjustments!$E$9:$E$67='June 13 - Dec 15 Expense'!$F13,IF(Adjustments!$G$6:$AE$6='June 13 - Dec 15 Expense'!P$7,Adjustments!$G$9:$AE$67),0)))+(SUM(IF(Adjustments!$E$73:$E$133='June 13 - Dec 15 Expense'!$F13,IF(Adjustments!$G$6:$AE$6='June 13 - Dec 15 Expense'!N$7,Adjustments!$G$73:$AE$133),0)))</f>
        <v>-1234901.3711666667</v>
      </c>
      <c r="P13" s="144">
        <f t="shared" ref="P13:P20" si="34">M13+O13</f>
        <v>1141817466.1676667</v>
      </c>
      <c r="Q13" s="144">
        <f t="shared" si="5"/>
        <v>1830544.8580320934</v>
      </c>
      <c r="R13" s="144">
        <f t="array" ref="R13">(SUM(IF(Adjustments!$E$9:$E$67='June 13 - Dec 15 Expense'!$F13,IF(Adjustments!$G$6:$AE$6='June 13 - Dec 15 Expense'!S$7,Adjustments!$G$9:$AE$67),0)))+(SUM(IF(Adjustments!$E$73:$E$133='June 13 - Dec 15 Expense'!$F13,IF(Adjustments!$G$6:$AE$6='June 13 - Dec 15 Expense'!Q$7,Adjustments!$G$73:$AE$133),0)))</f>
        <v>-1234901.3711666667</v>
      </c>
      <c r="S13" s="144">
        <f t="shared" ref="S13:S20" si="35">P13+R13</f>
        <v>1140582564.7965</v>
      </c>
      <c r="T13" s="144">
        <f t="shared" si="7"/>
        <v>1828566.1524429887</v>
      </c>
      <c r="U13" s="144">
        <f t="array" ref="U13">(SUM(IF(Adjustments!$E$9:$E$67='June 13 - Dec 15 Expense'!$F13,IF(Adjustments!$G$6:$AE$6='June 13 - Dec 15 Expense'!V$7,Adjustments!$G$9:$AE$67),0)))+(SUM(IF(Adjustments!$E$73:$E$133='June 13 - Dec 15 Expense'!$F13,IF(Adjustments!$G$6:$AE$6='June 13 - Dec 15 Expense'!T$7,Adjustments!$G$73:$AE$133),0)))</f>
        <v>-1234901.3711666667</v>
      </c>
      <c r="V13" s="144">
        <f t="shared" ref="V13:V20" si="36">S13+U13</f>
        <v>1139347663.4253333</v>
      </c>
      <c r="W13" s="144">
        <f t="shared" si="9"/>
        <v>1826587.4468538838</v>
      </c>
      <c r="X13" s="144">
        <f t="array" ref="X13">(SUM(IF(Adjustments!$E$9:$E$67='June 13 - Dec 15 Expense'!$F13,IF(Adjustments!$G$6:$AE$6='June 13 - Dec 15 Expense'!Y$7,Adjustments!$G$9:$AE$67),0)))+(SUM(IF(Adjustments!$E$73:$E$133='June 13 - Dec 15 Expense'!$F13,IF(Adjustments!$G$6:$AE$6='June 13 - Dec 15 Expense'!W$7,Adjustments!$G$73:$AE$133),0)))</f>
        <v>-1234901.3711666667</v>
      </c>
      <c r="Y13" s="144">
        <f t="shared" ref="Y13:Y20" si="37">V13+X13</f>
        <v>1138112762.0541666</v>
      </c>
      <c r="Z13" s="144">
        <f t="shared" si="11"/>
        <v>1824608.7412647791</v>
      </c>
      <c r="AA13" s="144">
        <f t="array" ref="AA13">(SUM(IF(Adjustments!$E$9:$E$67='June 13 - Dec 15 Expense'!$F13,IF(Adjustments!$G$6:$AE$6='June 13 - Dec 15 Expense'!AB$7,Adjustments!$G$9:$AE$67),0)))+(SUM(IF(Adjustments!$E$73:$E$133='June 13 - Dec 15 Expense'!$F13,IF(Adjustments!$G$6:$AE$6='June 13 - Dec 15 Expense'!Z$7,Adjustments!$G$73:$AE$133),0)))</f>
        <v>-1234901.3711666667</v>
      </c>
      <c r="AB13" s="144">
        <f t="shared" ref="AB13:AB20" si="38">Y13+AA13</f>
        <v>1136877860.6829998</v>
      </c>
      <c r="AC13" s="144">
        <f t="shared" si="13"/>
        <v>1822630.0356756744</v>
      </c>
      <c r="AD13" s="144">
        <f t="array" ref="AD13">(SUM(IF(Adjustments!$E$9:$E$67='June 13 - Dec 15 Expense'!$F13,IF(Adjustments!$G$6:$AE$6='June 13 - Dec 15 Expense'!AE$7,Adjustments!$G$9:$AE$67),0)))+(SUM(IF(Adjustments!$E$73:$E$133='June 13 - Dec 15 Expense'!$F13,IF(Adjustments!$G$6:$AE$6='June 13 - Dec 15 Expense'!AC$7,Adjustments!$G$73:$AE$133),0)))</f>
        <v>-1234901.3711666667</v>
      </c>
      <c r="AE13" s="144">
        <f t="shared" ref="AE13:AE20" si="39">AB13+AD13</f>
        <v>1135642959.3118331</v>
      </c>
      <c r="AF13" s="144">
        <f t="shared" ref="AF13:AF20" si="40">(((AB13+AE13)/2)*IF($I$6="Yes",$I13,$H13))/12</f>
        <v>2682775.8959548245</v>
      </c>
      <c r="AG13" s="144">
        <f t="array" ref="AG13">(SUM(IF(Adjustments!$E$9:$E$67='June 13 - Dec 15 Expense'!$F13,IF(Adjustments!$G$6:$AE$6='June 13 - Dec 15 Expense'!AH$7,Adjustments!$G$9:$AE$67),0)))+(SUM(IF(Adjustments!$E$73:$E$133='June 13 - Dec 15 Expense'!$F13,IF(Adjustments!$G$6:$AE$6='June 13 - Dec 15 Expense'!AF$7,Adjustments!$G$73:$AE$133),0)))</f>
        <v>-1234901.3711666667</v>
      </c>
      <c r="AH13" s="144">
        <f t="shared" ref="AH13:AH20" si="41">AE13+AG13</f>
        <v>1134408057.9406664</v>
      </c>
      <c r="AI13" s="144">
        <f t="shared" ref="AI13:AI20" si="42">(((AE13+AH13)/2)*IF($I$6="Yes",$I13,$H13))/12</f>
        <v>2679860.2231008746</v>
      </c>
      <c r="AJ13" s="144">
        <f t="array" ref="AJ13">(SUM(IF(Adjustments!$E$9:$E$67='June 13 - Dec 15 Expense'!$F13,IF(Adjustments!$G$6:$AE$6='June 13 - Dec 15 Expense'!AK$7,Adjustments!$G$9:$AE$67),0)))+(SUM(IF(Adjustments!$E$73:$E$133='June 13 - Dec 15 Expense'!$F13,IF(Adjustments!$G$6:$AE$6='June 13 - Dec 15 Expense'!AI$7,Adjustments!$G$73:$AE$133),0)))</f>
        <v>-1234901.3711666667</v>
      </c>
      <c r="AK13" s="144">
        <f t="shared" ref="AK13:AK20" si="43">AH13+AJ13</f>
        <v>1133173156.5694997</v>
      </c>
      <c r="AL13" s="144">
        <f t="shared" ref="AL13:AL20" si="44">(((AH13+AK13)/2)*IF($I$6="Yes",$I13,$H13))/12</f>
        <v>2676944.5502469246</v>
      </c>
      <c r="AM13" s="144">
        <f t="array" ref="AM13">(SUM(IF(Adjustments!$E$9:$E$67='June 13 - Dec 15 Expense'!$F13,IF(Adjustments!$G$6:$AE$6='June 13 - Dec 15 Expense'!AN$7,Adjustments!$G$9:$AE$67),0)))+(SUM(IF(Adjustments!$E$73:$E$133='June 13 - Dec 15 Expense'!$F13,IF(Adjustments!$G$6:$AE$6='June 13 - Dec 15 Expense'!AL$7,Adjustments!$G$73:$AE$133),0)))</f>
        <v>-1234901.3711666667</v>
      </c>
      <c r="AN13" s="144">
        <f t="shared" ref="AN13:AN20" si="45">AK13+AM13</f>
        <v>1131938255.198333</v>
      </c>
      <c r="AO13" s="144">
        <f t="shared" ref="AO13:AO20" si="46">(((AK13+AN13)/2)*IF($I$6="Yes",$I13,$H13))/12</f>
        <v>2674028.8773929742</v>
      </c>
      <c r="AP13" s="144">
        <f t="array" ref="AP13">(SUM(IF(Adjustments!$E$9:$E$67='June 13 - Dec 15 Expense'!$F13,IF(Adjustments!$G$6:$AE$6='June 13 - Dec 15 Expense'!AQ$7,Adjustments!$G$9:$AE$67),0)))+(SUM(IF(Adjustments!$E$73:$E$133='June 13 - Dec 15 Expense'!$F13,IF(Adjustments!$G$6:$AE$6='June 13 - Dec 15 Expense'!AO$7,Adjustments!$G$73:$AE$133),0)))</f>
        <v>-1234901.3711666667</v>
      </c>
      <c r="AQ13" s="144">
        <f t="shared" ref="AQ13:AQ20" si="47">AN13+AP13</f>
        <v>1130703353.8271663</v>
      </c>
      <c r="AR13" s="144">
        <f t="shared" ref="AR13:AR20" si="48">(((AN13+AQ13)/2)*IF($I$6="Yes",$I13,$H13))/12</f>
        <v>2671113.2045390243</v>
      </c>
      <c r="AS13" s="144">
        <f t="array" ref="AS13">(SUM(IF(Adjustments!$E$9:$E$67='June 13 - Dec 15 Expense'!$F13,IF(Adjustments!$G$6:$AE$6='June 13 - Dec 15 Expense'!AT$7,Adjustments!$G$9:$AE$67),0)))+(SUM(IF(Adjustments!$E$73:$E$133='June 13 - Dec 15 Expense'!$F13,IF(Adjustments!$G$6:$AE$6='June 13 - Dec 15 Expense'!AR$7,Adjustments!$G$73:$AE$133),0)))</f>
        <v>-1234901.3711666667</v>
      </c>
      <c r="AT13" s="144">
        <f t="shared" ref="AT13:AT20" si="49">AQ13+AS13</f>
        <v>1129468452.4559996</v>
      </c>
      <c r="AU13" s="144">
        <f t="shared" ref="AU13:AU20" si="50">(((AQ13+AT13)/2)*IF($I$6="Yes",$I13,$H13))/12</f>
        <v>2668197.5316850743</v>
      </c>
      <c r="AV13" s="144">
        <f t="array" ref="AV13">(SUM(IF(Adjustments!$E$9:$E$67='June 13 - Dec 15 Expense'!$F13,IF(Adjustments!$G$6:$AE$6='June 13 - Dec 15 Expense'!AW$7,Adjustments!$G$9:$AE$67),0)))+(SUM(IF(Adjustments!$E$73:$E$133='June 13 - Dec 15 Expense'!$F13,IF(Adjustments!$G$6:$AE$6='June 13 - Dec 15 Expense'!AU$7,Adjustments!$G$73:$AE$133),0)))</f>
        <v>-1234901.3711666667</v>
      </c>
      <c r="AW13" s="144">
        <f t="shared" ref="AW13:AW20" si="51">AT13+AV13</f>
        <v>1128233551.0848329</v>
      </c>
      <c r="AX13" s="144">
        <f t="shared" ref="AX13:AX20" si="52">(((AT13+AW13)/2)*IF($I$6="Yes",$I13,$H13))/12</f>
        <v>2665281.8588311244</v>
      </c>
      <c r="AY13" s="144">
        <f t="array" ref="AY13">(SUM(IF(Adjustments!$E$9:$E$67='June 13 - Dec 15 Expense'!$F13,IF(Adjustments!$G$6:$AE$6='June 13 - Dec 15 Expense'!AZ$7,Adjustments!$G$9:$AE$67),0)))+(SUM(IF(Adjustments!$E$73:$E$133='June 13 - Dec 15 Expense'!$F13,IF(Adjustments!$G$6:$AE$6='June 13 - Dec 15 Expense'!AX$7,Adjustments!$G$73:$AE$133),0)))</f>
        <v>-1234901.3711666667</v>
      </c>
      <c r="AZ13" s="144">
        <f t="shared" ref="AZ13:AZ20" si="53">AW13+AY13</f>
        <v>1126998649.7136662</v>
      </c>
      <c r="BA13" s="144">
        <f t="shared" ref="BA13:BA20" si="54">(((AW13+AZ13)/2)*IF($I$6="Yes",$I13,$H13))/12</f>
        <v>2662366.1859771744</v>
      </c>
      <c r="BB13" s="144">
        <f t="array" ref="BB13">(SUM(IF(Adjustments!$E$9:$E$67='June 13 - Dec 15 Expense'!$F13,IF(Adjustments!$G$6:$AE$6='June 13 - Dec 15 Expense'!BC$7,Adjustments!$G$9:$AE$67),0)))+(SUM(IF(Adjustments!$E$73:$E$133='June 13 - Dec 15 Expense'!$F13,IF(Adjustments!$G$6:$AE$6='June 13 - Dec 15 Expense'!BA$7,Adjustments!$G$73:$AE$133),0)))</f>
        <v>-1234901.3711666667</v>
      </c>
      <c r="BC13" s="144">
        <f t="shared" ref="BC13:BC20" si="55">AZ13+BB13</f>
        <v>1125763748.3424995</v>
      </c>
      <c r="BD13" s="144">
        <f t="shared" ref="BD13:BD20" si="56">(((AZ13+BC13)/2)*IF($I$6="Yes",$I13,$H13))/12</f>
        <v>2659450.513123224</v>
      </c>
      <c r="BE13" s="144">
        <f t="array" ref="BE13">(SUM(IF(Adjustments!$E$9:$E$67='June 13 - Dec 15 Expense'!$F13,IF(Adjustments!$G$6:$AE$6='June 13 - Dec 15 Expense'!BF$7,Adjustments!$G$9:$AE$67),0)))+(SUM(IF(Adjustments!$E$73:$E$133='June 13 - Dec 15 Expense'!$F13,IF(Adjustments!$G$6:$AE$6='June 13 - Dec 15 Expense'!BD$7,Adjustments!$G$73:$AE$133),0)))</f>
        <v>-1234901.3711666667</v>
      </c>
      <c r="BF13" s="144">
        <f t="shared" ref="BF13:BF20" si="57">BC13+BE13</f>
        <v>1124528846.9713328</v>
      </c>
      <c r="BG13" s="144">
        <f t="shared" ref="BG13:BG20" si="58">(((BC13+BF13)/2)*IF($I$6="Yes",$I13,$H13))/12</f>
        <v>2656534.8402692741</v>
      </c>
      <c r="BH13" s="144">
        <f t="array" ref="BH13">(SUM(IF(Adjustments!$E$9:$E$67='June 13 - Dec 15 Expense'!$F13,IF(Adjustments!$G$6:$AE$6='June 13 - Dec 15 Expense'!BI$7,Adjustments!$G$9:$AE$67),0)))+(SUM(IF(Adjustments!$E$73:$E$133='June 13 - Dec 15 Expense'!$F13,IF(Adjustments!$G$6:$AE$6='June 13 - Dec 15 Expense'!BG$7,Adjustments!$G$73:$AE$133),0)))</f>
        <v>-1234901.3711666667</v>
      </c>
      <c r="BI13" s="144">
        <f t="shared" ref="BI13:BI20" si="59">BF13+BH13</f>
        <v>1123293945.6001661</v>
      </c>
      <c r="BJ13" s="144">
        <f t="shared" ref="BJ13:BJ20" si="60">(((BF13+BI13)/2)*IF($I$6="Yes",$I13,$H13))/12</f>
        <v>2653619.1674153241</v>
      </c>
      <c r="BK13" s="144">
        <f t="array" ref="BK13">(SUM(IF(Adjustments!$E$9:$E$67='June 13 - Dec 15 Expense'!$F13,IF(Adjustments!$G$6:$AE$6='June 13 - Dec 15 Expense'!BL$7,Adjustments!$G$9:$AE$67),0)))+(SUM(IF(Adjustments!$E$73:$E$133='June 13 - Dec 15 Expense'!$F13,IF(Adjustments!$G$6:$AE$6='June 13 - Dec 15 Expense'!BJ$7,Adjustments!$G$73:$AE$133),0)))</f>
        <v>-2763870.0489578713</v>
      </c>
      <c r="BL13" s="144">
        <f t="shared" ref="BL13:BL20" si="61">BI13+BK13</f>
        <v>1120530075.5512083</v>
      </c>
      <c r="BM13" s="144">
        <f t="shared" ref="BM13:BM20" si="62">(((BI13+BL13)/2)*IF($I$6="Yes",$I13,$H13))/12</f>
        <v>2648898.5032590469</v>
      </c>
      <c r="BN13" s="144">
        <f t="array" ref="BN13">(SUM(IF(Adjustments!$E$9:$E$67='June 13 - Dec 15 Expense'!$F13,IF(Adjustments!$G$6:$AE$6='June 13 - Dec 15 Expense'!BO$7,Adjustments!$G$9:$AE$67),0)))+(SUM(IF(Adjustments!$E$73:$E$133='June 13 - Dec 15 Expense'!$F13,IF(Adjustments!$G$6:$AE$6='June 13 - Dec 15 Expense'!BM$7,Adjustments!$G$73:$AE$133),0)))</f>
        <v>-1234901.3711666667</v>
      </c>
      <c r="BO13" s="144">
        <f t="shared" ref="BO13:BO20" si="63">BL13+BN13</f>
        <v>1119295174.1800416</v>
      </c>
      <c r="BP13" s="144">
        <f t="shared" ref="BP13:BP20" si="64">(((BL13+BO13)/2)*IF($I$6="Yes",$I13,$H13))/12</f>
        <v>2644177.8391027697</v>
      </c>
      <c r="BQ13" s="144">
        <f t="array" ref="BQ13">(SUM(IF(Adjustments!$E$9:$E$67='June 13 - Dec 15 Expense'!$F13,IF(Adjustments!$G$6:$AE$6='June 13 - Dec 15 Expense'!BR$7,Adjustments!$G$9:$AE$67),0)))+(SUM(IF(Adjustments!$E$73:$E$133='June 13 - Dec 15 Expense'!$F13,IF(Adjustments!$G$6:$AE$6='June 13 - Dec 15 Expense'!BP$7,Adjustments!$G$73:$AE$133),0)))</f>
        <v>-1234901.3711666667</v>
      </c>
      <c r="BR13" s="144">
        <f t="shared" ref="BR13:BR20" si="65">BO13+BQ13</f>
        <v>1118060272.8088748</v>
      </c>
      <c r="BS13" s="144">
        <f t="shared" ref="BS13:BS20" si="66">(((BO13+BR13)/2)*IF($I$6="Yes",$I13,$H13))/12</f>
        <v>2641262.1662488198</v>
      </c>
      <c r="BT13" s="144">
        <f t="array" ref="BT13">(SUM(IF(Adjustments!$E$9:$E$67='June 13 - Dec 15 Expense'!$F13,IF(Adjustments!$G$6:$AE$6='June 13 - Dec 15 Expense'!BU$7,Adjustments!$G$9:$AE$67),0)))+(SUM(IF(Adjustments!$E$73:$E$133='June 13 - Dec 15 Expense'!$F13,IF(Adjustments!$G$6:$AE$6='June 13 - Dec 15 Expense'!BS$7,Adjustments!$G$73:$AE$133),0)))</f>
        <v>-1234901.3711666667</v>
      </c>
      <c r="BU13" s="144">
        <f t="shared" ref="BU13:BU20" si="67">BR13+BT13</f>
        <v>1116825371.4377081</v>
      </c>
      <c r="BV13" s="144">
        <f t="shared" ref="BV13:BV20" si="68">(((BR13+BU13)/2)*IF($I$6="Yes",$I13,$H13))/12</f>
        <v>2638346.4933948698</v>
      </c>
      <c r="BW13" s="144">
        <f t="array" ref="BW13">(SUM(IF(Adjustments!$E$9:$E$67='June 13 - Dec 15 Expense'!$F13,IF(Adjustments!$G$6:$AE$6='June 13 - Dec 15 Expense'!BX$7,Adjustments!$G$9:$AE$67),0)))+(SUM(IF(Adjustments!$E$73:$E$133='June 13 - Dec 15 Expense'!$F13,IF(Adjustments!$G$6:$AE$6='June 13 - Dec 15 Expense'!BV$7,Adjustments!$G$73:$AE$133),0)))</f>
        <v>-1234901.3711666667</v>
      </c>
      <c r="BX13" s="144">
        <f t="shared" ref="BX13:BX20" si="69">BU13+BW13</f>
        <v>1115590470.0665414</v>
      </c>
      <c r="BY13" s="144">
        <f t="shared" ref="BY13:BY15" si="70">(((BU13+BX13)/2)*IF($I$6="Yes",$I13,$H13))/12</f>
        <v>2635430.8205409199</v>
      </c>
      <c r="BZ13" s="144">
        <f t="array" ref="BZ13">(SUM(IF(Adjustments!$E$9:$E$67='June 13 - Dec 15 Expense'!$F13,IF(Adjustments!$G$6:$AE$6='June 13 - Dec 15 Expense'!CA$7,Adjustments!$G$9:$AE$67),0)))+(SUM(IF(Adjustments!$E$73:$E$133='June 13 - Dec 15 Expense'!$F13,IF(Adjustments!$G$6:$AE$6='June 13 - Dec 15 Expense'!BY$7,Adjustments!$G$73:$AE$133),0)))</f>
        <v>-1234901.3711666667</v>
      </c>
      <c r="CA13" s="144">
        <f t="shared" ref="CA13:CA20" si="71">BX13+BZ13</f>
        <v>1114355568.6953747</v>
      </c>
      <c r="CB13" s="144">
        <f t="shared" ref="CB13:CB20" si="72">(((BX13+CA13)/2)*IF($I$6="Yes",$I13,$H13))/12</f>
        <v>2632515.14768697</v>
      </c>
      <c r="CC13" s="144">
        <f t="array" ref="CC13">(SUM(IF(Adjustments!$E$9:$E$67='June 13 - Dec 15 Expense'!$F13,IF(Adjustments!$G$6:$AE$6='June 13 - Dec 15 Expense'!CD$7,Adjustments!$G$9:$AE$67),0)))+(SUM(IF(Adjustments!$E$73:$E$133='June 13 - Dec 15 Expense'!$F13,IF(Adjustments!$G$6:$AE$6='June 13 - Dec 15 Expense'!CB$7,Adjustments!$G$73:$AE$133),0)))</f>
        <v>-1234901.3711666667</v>
      </c>
      <c r="CD13" s="144">
        <f t="shared" ref="CD13:CD20" si="73">CA13+CC13</f>
        <v>1113120667.324208</v>
      </c>
      <c r="CE13" s="144">
        <f t="shared" ref="CE13:CE20" si="74">(((CA13+CD13)/2)*IF($I$6="Yes",$I13,$H13))/12</f>
        <v>2629599.4748330195</v>
      </c>
      <c r="CG13" s="151">
        <f t="shared" si="32"/>
        <v>31767483.010682538</v>
      </c>
      <c r="CH13" s="148"/>
    </row>
    <row r="14" spans="1:87" s="119" customFormat="1">
      <c r="A14" s="119" t="s">
        <v>5</v>
      </c>
      <c r="B14" s="119" t="s">
        <v>37</v>
      </c>
      <c r="C14" s="119" t="s">
        <v>37</v>
      </c>
      <c r="D14" s="119" t="s">
        <v>78</v>
      </c>
      <c r="E14" s="119" t="s">
        <v>71</v>
      </c>
      <c r="F14" s="119" t="str">
        <f t="shared" si="0"/>
        <v>DSTMPSG</v>
      </c>
      <c r="G14" s="119" t="str">
        <f t="shared" si="33"/>
        <v>STMPSG</v>
      </c>
      <c r="H14" s="176">
        <f>VLOOKUP($G14,Rates!$C$3:$D$43,2,0)</f>
        <v>2.382781874299136E-2</v>
      </c>
      <c r="I14" s="176">
        <f>VLOOKUP($G14,Rates!$C$3:$E$43,3,0)</f>
        <v>3.839686256058053E-2</v>
      </c>
      <c r="J14" s="144">
        <f t="array" ref="J14">(SUM(IF('[25]RB Summary'!$B$13:$B$613=$G14,'[25]RB Summary'!$G$13:$G$613,0)))-(SUMIF($G$101:$G$119,$G14,$J$101:$J$119))</f>
        <v>3822002079.4753847</v>
      </c>
      <c r="K14" s="144">
        <f t="shared" si="1"/>
        <v>7589164.3987562945</v>
      </c>
      <c r="L14" s="144">
        <f t="array" ref="L14">(SUM(IF(Adjustments!$E$9:$E$67='June 13 - Dec 15 Expense'!$F14,IF(Adjustments!$G$6:$AE$6='June 13 - Dec 15 Expense'!M$7,Adjustments!$G$9:$AE$67),0)))+(SUM(IF(Adjustments!$E$73:$E$133='June 13 - Dec 15 Expense'!$F14,IF(Adjustments!$G$6:$AE$6='June 13 - Dec 15 Expense'!K$7,Adjustments!$G$73:$AE$133),0)))</f>
        <v>8025845.2500000056</v>
      </c>
      <c r="M14" s="144">
        <f t="shared" si="2"/>
        <v>3830027924.7253847</v>
      </c>
      <c r="N14" s="144">
        <f t="shared" si="3"/>
        <v>7597132.6648344733</v>
      </c>
      <c r="O14" s="144">
        <f t="array" ref="O14">(SUM(IF(Adjustments!$E$9:$E$67='June 13 - Dec 15 Expense'!$F14,IF(Adjustments!$G$6:$AE$6='June 13 - Dec 15 Expense'!P$7,Adjustments!$G$9:$AE$67),0)))+(SUM(IF(Adjustments!$E$73:$E$133='June 13 - Dec 15 Expense'!$F14,IF(Adjustments!$G$6:$AE$6='June 13 - Dec 15 Expense'!N$7,Adjustments!$G$73:$AE$133),0)))</f>
        <v>-109729.70000000007</v>
      </c>
      <c r="P14" s="144">
        <f t="shared" si="34"/>
        <v>3829918195.0253849</v>
      </c>
      <c r="Q14" s="144">
        <f t="shared" si="5"/>
        <v>7604991.9884375557</v>
      </c>
      <c r="R14" s="144">
        <f t="array" ref="R14">(SUM(IF(Adjustments!$E$9:$E$67='June 13 - Dec 15 Expense'!$F14,IF(Adjustments!$G$6:$AE$6='June 13 - Dec 15 Expense'!S$7,Adjustments!$G$9:$AE$67),0)))+(SUM(IF(Adjustments!$E$73:$E$133='June 13 - Dec 15 Expense'!$F14,IF(Adjustments!$G$6:$AE$6='June 13 - Dec 15 Expense'!Q$7,Adjustments!$G$73:$AE$133),0)))</f>
        <v>-566870.799999999</v>
      </c>
      <c r="S14" s="144">
        <f t="shared" si="35"/>
        <v>3829351324.2253847</v>
      </c>
      <c r="T14" s="144">
        <f t="shared" si="7"/>
        <v>7604320.242017746</v>
      </c>
      <c r="U14" s="144">
        <f t="array" ref="U14">(SUM(IF(Adjustments!$E$9:$E$67='June 13 - Dec 15 Expense'!$F14,IF(Adjustments!$G$6:$AE$6='June 13 - Dec 15 Expense'!V$7,Adjustments!$G$9:$AE$67),0)))+(SUM(IF(Adjustments!$E$73:$E$133='June 13 - Dec 15 Expense'!$F14,IF(Adjustments!$G$6:$AE$6='June 13 - Dec 15 Expense'!T$7,Adjustments!$G$73:$AE$133),0)))</f>
        <v>1442395.8700000015</v>
      </c>
      <c r="V14" s="144">
        <f t="shared" si="36"/>
        <v>3830793720.0953846</v>
      </c>
      <c r="W14" s="144">
        <f t="shared" si="9"/>
        <v>7605189.4858791167</v>
      </c>
      <c r="X14" s="144">
        <f t="array" ref="X14">(SUM(IF(Adjustments!$E$9:$E$67='June 13 - Dec 15 Expense'!$F14,IF(Adjustments!$G$6:$AE$6='June 13 - Dec 15 Expense'!Y$7,Adjustments!$G$9:$AE$67),0)))+(SUM(IF(Adjustments!$E$73:$E$133='June 13 - Dec 15 Expense'!$F14,IF(Adjustments!$G$6:$AE$6='June 13 - Dec 15 Expense'!W$7,Adjustments!$G$73:$AE$133),0)))</f>
        <v>910767.12000000163</v>
      </c>
      <c r="Y14" s="144">
        <f t="shared" si="37"/>
        <v>3831704487.2153845</v>
      </c>
      <c r="Z14" s="144">
        <f t="shared" si="11"/>
        <v>7607525.7667623842</v>
      </c>
      <c r="AA14" s="144">
        <f t="array" ref="AA14">(SUM(IF(Adjustments!$E$9:$E$67='June 13 - Dec 15 Expense'!$F14,IF(Adjustments!$G$6:$AE$6='June 13 - Dec 15 Expense'!AB$7,Adjustments!$G$9:$AE$67),0)))+(SUM(IF(Adjustments!$E$73:$E$133='June 13 - Dec 15 Expense'!$F14,IF(Adjustments!$G$6:$AE$6='June 13 - Dec 15 Expense'!Z$7,Adjustments!$G$73:$AE$133),0)))</f>
        <v>8999341.540000001</v>
      </c>
      <c r="AB14" s="144">
        <f t="shared" si="38"/>
        <v>3840703828.7553844</v>
      </c>
      <c r="AC14" s="144">
        <f t="shared" si="13"/>
        <v>7617364.7781321285</v>
      </c>
      <c r="AD14" s="144">
        <f t="array" ref="AD14">(SUM(IF(Adjustments!$E$9:$E$67='June 13 - Dec 15 Expense'!$F14,IF(Adjustments!$G$6:$AE$6='June 13 - Dec 15 Expense'!AE$7,Adjustments!$G$9:$AE$67),0)))+(SUM(IF(Adjustments!$E$73:$E$133='June 13 - Dec 15 Expense'!$F14,IF(Adjustments!$G$6:$AE$6='June 13 - Dec 15 Expense'!AC$7,Adjustments!$G$73:$AE$133),0)))</f>
        <v>-1825545.2399999988</v>
      </c>
      <c r="AE14" s="144">
        <f t="shared" si="39"/>
        <v>3838878283.5153847</v>
      </c>
      <c r="AF14" s="144">
        <f t="shared" si="40"/>
        <v>12286327.453648061</v>
      </c>
      <c r="AG14" s="144">
        <f t="array" ref="AG14">(SUM(IF(Adjustments!$E$9:$E$67='June 13 - Dec 15 Expense'!$F14,IF(Adjustments!$G$6:$AE$6='June 13 - Dec 15 Expense'!AH$7,Adjustments!$G$9:$AE$67),0)))+(SUM(IF(Adjustments!$E$73:$E$133='June 13 - Dec 15 Expense'!$F14,IF(Adjustments!$G$6:$AE$6='June 13 - Dec 15 Expense'!AF$7,Adjustments!$G$73:$AE$133),0)))</f>
        <v>-1814839.0999999989</v>
      </c>
      <c r="AH14" s="144">
        <f t="shared" si="41"/>
        <v>3837063444.4153848</v>
      </c>
      <c r="AI14" s="144">
        <f t="shared" si="42"/>
        <v>12280503.314599283</v>
      </c>
      <c r="AJ14" s="144">
        <f t="array" ref="AJ14">(SUM(IF(Adjustments!$E$9:$E$67='June 13 - Dec 15 Expense'!$F14,IF(Adjustments!$G$6:$AE$6='June 13 - Dec 15 Expense'!AK$7,Adjustments!$G$9:$AE$67),0)))+(SUM(IF(Adjustments!$E$73:$E$133='June 13 - Dec 15 Expense'!$F14,IF(Adjustments!$G$6:$AE$6='June 13 - Dec 15 Expense'!AI$7,Adjustments!$G$73:$AE$133),0)))</f>
        <v>-1062887.4199999985</v>
      </c>
      <c r="AK14" s="144">
        <f t="shared" si="43"/>
        <v>3836000556.9953847</v>
      </c>
      <c r="AL14" s="144">
        <f t="shared" si="44"/>
        <v>12275899.328362808</v>
      </c>
      <c r="AM14" s="144">
        <f t="array" ref="AM14">(SUM(IF(Adjustments!$E$9:$E$67='June 13 - Dec 15 Expense'!$F14,IF(Adjustments!$G$6:$AE$6='June 13 - Dec 15 Expense'!AN$7,Adjustments!$G$9:$AE$67),0)))+(SUM(IF(Adjustments!$E$73:$E$133='June 13 - Dec 15 Expense'!$F14,IF(Adjustments!$G$6:$AE$6='June 13 - Dec 15 Expense'!AL$7,Adjustments!$G$73:$AE$133),0)))</f>
        <v>824819.69000000053</v>
      </c>
      <c r="AN14" s="144">
        <f t="shared" si="45"/>
        <v>3836825376.6853848</v>
      </c>
      <c r="AO14" s="144">
        <f t="shared" si="46"/>
        <v>12275518.451116601</v>
      </c>
      <c r="AP14" s="144">
        <f t="array" ref="AP14">(SUM(IF(Adjustments!$E$9:$E$67='June 13 - Dec 15 Expense'!$F14,IF(Adjustments!$G$6:$AE$6='June 13 - Dec 15 Expense'!AQ$7,Adjustments!$G$9:$AE$67),0)))+(SUM(IF(Adjustments!$E$73:$E$133='June 13 - Dec 15 Expense'!$F14,IF(Adjustments!$G$6:$AE$6='June 13 - Dec 15 Expense'!AO$7,Adjustments!$G$73:$AE$133),0)))</f>
        <v>17029169.640000001</v>
      </c>
      <c r="AQ14" s="144">
        <f t="shared" si="47"/>
        <v>3853854546.3253846</v>
      </c>
      <c r="AR14" s="144">
        <f t="shared" si="48"/>
        <v>12304082.500052521</v>
      </c>
      <c r="AS14" s="144">
        <f t="array" ref="AS14">(SUM(IF(Adjustments!$E$9:$E$67='June 13 - Dec 15 Expense'!$F14,IF(Adjustments!$G$6:$AE$6='June 13 - Dec 15 Expense'!AT$7,Adjustments!$G$9:$AE$67),0)))+(SUM(IF(Adjustments!$E$73:$E$133='June 13 - Dec 15 Expense'!$F14,IF(Adjustments!$G$6:$AE$6='June 13 - Dec 15 Expense'!AR$7,Adjustments!$G$73:$AE$133),0)))</f>
        <v>20585212.290000007</v>
      </c>
      <c r="AT14" s="144">
        <f t="shared" si="49"/>
        <v>3874439758.6153846</v>
      </c>
      <c r="AU14" s="144">
        <f t="shared" si="50"/>
        <v>12364260.593938664</v>
      </c>
      <c r="AV14" s="144">
        <f t="array" ref="AV14">(SUM(IF(Adjustments!$E$9:$E$67='June 13 - Dec 15 Expense'!$F14,IF(Adjustments!$G$6:$AE$6='June 13 - Dec 15 Expense'!AW$7,Adjustments!$G$9:$AE$67),0)))+(SUM(IF(Adjustments!$E$73:$E$133='June 13 - Dec 15 Expense'!$F14,IF(Adjustments!$G$6:$AE$6='June 13 - Dec 15 Expense'!AU$7,Adjustments!$G$73:$AE$133),0)))</f>
        <v>2975996.2599999974</v>
      </c>
      <c r="AW14" s="144">
        <f t="shared" si="51"/>
        <v>3877415754.8753848</v>
      </c>
      <c r="AX14" s="144">
        <f t="shared" si="52"/>
        <v>12401955.447540978</v>
      </c>
      <c r="AY14" s="144">
        <f t="array" ref="AY14">(SUM(IF(Adjustments!$E$9:$E$67='June 13 - Dec 15 Expense'!$F14,IF(Adjustments!$G$6:$AE$6='June 13 - Dec 15 Expense'!AZ$7,Adjustments!$G$9:$AE$67),0)))+(SUM(IF(Adjustments!$E$73:$E$133='June 13 - Dec 15 Expense'!$F14,IF(Adjustments!$G$6:$AE$6='June 13 - Dec 15 Expense'!AX$7,Adjustments!$G$73:$AE$133),0)))</f>
        <v>2482436.0199999991</v>
      </c>
      <c r="AZ14" s="144">
        <f t="shared" si="53"/>
        <v>3879898190.8953848</v>
      </c>
      <c r="BA14" s="144">
        <f t="shared" si="54"/>
        <v>12410688.225626454</v>
      </c>
      <c r="BB14" s="144">
        <f t="array" ref="BB14">(SUM(IF(Adjustments!$E$9:$E$67='June 13 - Dec 15 Expense'!$F14,IF(Adjustments!$G$6:$AE$6='June 13 - Dec 15 Expense'!BC$7,Adjustments!$G$9:$AE$67),0)))+(SUM(IF(Adjustments!$E$73:$E$133='June 13 - Dec 15 Expense'!$F14,IF(Adjustments!$G$6:$AE$6='June 13 - Dec 15 Expense'!BA$7,Adjustments!$G$73:$AE$133),0)))</f>
        <v>25694453.819999997</v>
      </c>
      <c r="BC14" s="144">
        <f t="shared" si="55"/>
        <v>3905592644.715385</v>
      </c>
      <c r="BD14" s="144">
        <f t="shared" si="56"/>
        <v>12455767.565900249</v>
      </c>
      <c r="BE14" s="144">
        <f t="array" ref="BE14">(SUM(IF(Adjustments!$E$9:$E$67='June 13 - Dec 15 Expense'!$F14,IF(Adjustments!$G$6:$AE$6='June 13 - Dec 15 Expense'!BF$7,Adjustments!$G$9:$AE$67),0)))+(SUM(IF(Adjustments!$E$73:$E$133='June 13 - Dec 15 Expense'!$F14,IF(Adjustments!$G$6:$AE$6='June 13 - Dec 15 Expense'!BD$7,Adjustments!$G$73:$AE$133),0)))</f>
        <v>1521168.2100000014</v>
      </c>
      <c r="BF14" s="144">
        <f t="shared" si="57"/>
        <v>3907113812.925385</v>
      </c>
      <c r="BG14" s="144">
        <f t="shared" si="58"/>
        <v>12499309.00334136</v>
      </c>
      <c r="BH14" s="144">
        <f t="array" ref="BH14">(SUM(IF(Adjustments!$E$9:$E$67='June 13 - Dec 15 Expense'!$F14,IF(Adjustments!$G$6:$AE$6='June 13 - Dec 15 Expense'!BI$7,Adjustments!$G$9:$AE$67),0)))+(SUM(IF(Adjustments!$E$73:$E$133='June 13 - Dec 15 Expense'!$F14,IF(Adjustments!$G$6:$AE$6='June 13 - Dec 15 Expense'!BG$7,Adjustments!$G$73:$AE$133),0)))</f>
        <v>16529624.899999984</v>
      </c>
      <c r="BI14" s="144">
        <f t="shared" si="59"/>
        <v>3923643437.8253851</v>
      </c>
      <c r="BJ14" s="144">
        <f t="shared" si="60"/>
        <v>12528187.912597783</v>
      </c>
      <c r="BK14" s="144">
        <f t="array" ref="BK14">(SUM(IF(Adjustments!$E$9:$E$67='June 13 - Dec 15 Expense'!$F14,IF(Adjustments!$G$6:$AE$6='June 13 - Dec 15 Expense'!BL$7,Adjustments!$G$9:$AE$67),0)))+(SUM(IF(Adjustments!$E$73:$E$133='June 13 - Dec 15 Expense'!$F14,IF(Adjustments!$G$6:$AE$6='June 13 - Dec 15 Expense'!BJ$7,Adjustments!$G$73:$AE$133),0)))</f>
        <v>-5739253.632208772</v>
      </c>
      <c r="BL14" s="144">
        <f t="shared" si="61"/>
        <v>3917904184.1931763</v>
      </c>
      <c r="BM14" s="144">
        <f t="shared" si="62"/>
        <v>12545451.096037241</v>
      </c>
      <c r="BN14" s="144">
        <f t="array" ref="BN14">(SUM(IF(Adjustments!$E$9:$E$67='June 13 - Dec 15 Expense'!$F14,IF(Adjustments!$G$6:$AE$6='June 13 - Dec 15 Expense'!BO$7,Adjustments!$G$9:$AE$67),0)))+(SUM(IF(Adjustments!$E$73:$E$133='June 13 - Dec 15 Expense'!$F14,IF(Adjustments!$G$6:$AE$6='June 13 - Dec 15 Expense'!BM$7,Adjustments!$G$73:$AE$133),0)))</f>
        <v>-1028916.5445599986</v>
      </c>
      <c r="BO14" s="144">
        <f t="shared" si="63"/>
        <v>3916875267.6486163</v>
      </c>
      <c r="BP14" s="144">
        <f t="shared" si="64"/>
        <v>12534622.908534573</v>
      </c>
      <c r="BQ14" s="144">
        <f t="array" ref="BQ14">(SUM(IF(Adjustments!$E$9:$E$67='June 13 - Dec 15 Expense'!$F14,IF(Adjustments!$G$6:$AE$6='June 13 - Dec 15 Expense'!BR$7,Adjustments!$G$9:$AE$67),0)))+(SUM(IF(Adjustments!$E$73:$E$133='June 13 - Dec 15 Expense'!$F14,IF(Adjustments!$G$6:$AE$6='June 13 - Dec 15 Expense'!BP$7,Adjustments!$G$73:$AE$133),0)))</f>
        <v>-1622360.1859199998</v>
      </c>
      <c r="BR14" s="144">
        <f t="shared" si="65"/>
        <v>3915252907.4626966</v>
      </c>
      <c r="BS14" s="144">
        <f t="shared" si="66"/>
        <v>12530381.212358311</v>
      </c>
      <c r="BT14" s="144">
        <f t="array" ref="BT14">(SUM(IF(Adjustments!$E$9:$E$67='June 13 - Dec 15 Expense'!$F14,IF(Adjustments!$G$6:$AE$6='June 13 - Dec 15 Expense'!BU$7,Adjustments!$G$9:$AE$67),0)))+(SUM(IF(Adjustments!$E$73:$E$133='June 13 - Dec 15 Expense'!$F14,IF(Adjustments!$G$6:$AE$6='June 13 - Dec 15 Expense'!BS$7,Adjustments!$G$73:$AE$133),0)))</f>
        <v>-1638144.4266399995</v>
      </c>
      <c r="BU14" s="144">
        <f t="shared" si="67"/>
        <v>3913614763.0360565</v>
      </c>
      <c r="BV14" s="144">
        <f t="shared" si="68"/>
        <v>12525164.831213037</v>
      </c>
      <c r="BW14" s="144">
        <f t="array" ref="BW14">(SUM(IF(Adjustments!$E$9:$E$67='June 13 - Dec 15 Expense'!$F14,IF(Adjustments!$G$6:$AE$6='June 13 - Dec 15 Expense'!BX$7,Adjustments!$G$9:$AE$67),0)))+(SUM(IF(Adjustments!$E$73:$E$133='June 13 - Dec 15 Expense'!$F14,IF(Adjustments!$G$6:$AE$6='June 13 - Dec 15 Expense'!BV$7,Adjustments!$G$73:$AE$133),0)))</f>
        <v>-815336.00119999854</v>
      </c>
      <c r="BX14" s="144">
        <f t="shared" si="69"/>
        <v>3912799427.0348563</v>
      </c>
      <c r="BY14" s="144">
        <f t="shared" si="70"/>
        <v>12521239.583263753</v>
      </c>
      <c r="BZ14" s="144">
        <f t="array" ref="BZ14">(SUM(IF(Adjustments!$E$9:$E$67='June 13 - Dec 15 Expense'!$F14,IF(Adjustments!$G$6:$AE$6='June 13 - Dec 15 Expense'!CA$7,Adjustments!$G$9:$AE$67),0)))+(SUM(IF(Adjustments!$E$73:$E$133='June 13 - Dec 15 Expense'!$F14,IF(Adjustments!$G$6:$AE$6='June 13 - Dec 15 Expense'!BY$7,Adjustments!$G$73:$AE$133),0)))</f>
        <v>35927880.017840013</v>
      </c>
      <c r="CA14" s="144">
        <f t="shared" si="71"/>
        <v>3948727307.0526962</v>
      </c>
      <c r="CB14" s="144">
        <f t="shared" si="72"/>
        <v>12577415.063545389</v>
      </c>
      <c r="CC14" s="144">
        <f t="array" ref="CC14">(SUM(IF(Adjustments!$E$9:$E$67='June 13 - Dec 15 Expense'!$F14,IF(Adjustments!$G$6:$AE$6='June 13 - Dec 15 Expense'!CD$7,Adjustments!$G$9:$AE$67),0)))+(SUM(IF(Adjustments!$E$73:$E$133='June 13 - Dec 15 Expense'!$F14,IF(Adjustments!$G$6:$AE$6='June 13 - Dec 15 Expense'!CB$7,Adjustments!$G$73:$AE$133),0)))</f>
        <v>44082187.621840045</v>
      </c>
      <c r="CD14" s="144">
        <f t="shared" si="73"/>
        <v>3992809494.6745362</v>
      </c>
      <c r="CE14" s="144">
        <f t="shared" si="74"/>
        <v>12705420.712321365</v>
      </c>
      <c r="CG14" s="151">
        <f t="shared" si="32"/>
        <v>150235603.56228051</v>
      </c>
      <c r="CH14" s="148"/>
    </row>
    <row r="15" spans="1:87" s="119" customFormat="1">
      <c r="A15" s="119" t="s">
        <v>111</v>
      </c>
      <c r="B15" s="119" t="s">
        <v>37</v>
      </c>
      <c r="C15" s="119" t="s">
        <v>37</v>
      </c>
      <c r="D15" s="119" t="s">
        <v>78</v>
      </c>
      <c r="E15" s="119" t="s">
        <v>109</v>
      </c>
      <c r="F15" s="119" t="str">
        <f t="shared" si="0"/>
        <v>DSTMPRSG</v>
      </c>
      <c r="G15" s="119" t="str">
        <f t="shared" si="33"/>
        <v>STMPRSG</v>
      </c>
      <c r="H15" s="176">
        <f>Rates!D37</f>
        <v>2.382781874299136E-2</v>
      </c>
      <c r="I15" s="176">
        <f>Rates!E37</f>
        <v>3.839686256058053E-2</v>
      </c>
      <c r="J15" s="144">
        <f t="array" ref="J15">(SUM(IF('[25]RB Summary'!$B$13:$B$613=$G15,'[25]RB Summary'!$G$13:$G$613,0)))-(SUMIF($G$101:$G$119,$G15,$J$101:$J$119))</f>
        <v>26654602.84</v>
      </c>
      <c r="K15" s="144">
        <f t="shared" si="1"/>
        <v>52926.753761495231</v>
      </c>
      <c r="L15" s="144">
        <f t="array" ref="L15">(SUM(IF(Adjustments!$E$9:$E$67='June 13 - Dec 15 Expense'!$F15,IF(Adjustments!$G$6:$AE$6='June 13 - Dec 15 Expense'!M$7,Adjustments!$G$9:$AE$67),0)))+(SUM(IF(Adjustments!$E$73:$E$133='June 13 - Dec 15 Expense'!$F15,IF(Adjustments!$G$6:$AE$6='June 13 - Dec 15 Expense'!K$7,Adjustments!$G$73:$AE$133),0)))</f>
        <v>243099.87999999998</v>
      </c>
      <c r="M15" s="144">
        <f t="shared" si="2"/>
        <v>26897702.719999999</v>
      </c>
      <c r="N15" s="144">
        <f t="shared" si="3"/>
        <v>53168.109589707019</v>
      </c>
      <c r="O15" s="144">
        <f t="array" ref="O15">(SUM(IF(Adjustments!$E$9:$E$67='June 13 - Dec 15 Expense'!$F15,IF(Adjustments!$G$6:$AE$6='June 13 - Dec 15 Expense'!P$7,Adjustments!$G$9:$AE$67),0)))+(SUM(IF(Adjustments!$E$73:$E$133='June 13 - Dec 15 Expense'!$F15,IF(Adjustments!$G$6:$AE$6='June 13 - Dec 15 Expense'!N$7,Adjustments!$G$73:$AE$133),0)))</f>
        <v>33742.300000000017</v>
      </c>
      <c r="P15" s="144">
        <f t="shared" si="34"/>
        <v>26931445.02</v>
      </c>
      <c r="Q15" s="144">
        <f t="shared" si="5"/>
        <v>53442.96564326762</v>
      </c>
      <c r="R15" s="144">
        <f t="array" ref="R15">(SUM(IF(Adjustments!$E$9:$E$67='June 13 - Dec 15 Expense'!$F15,IF(Adjustments!$G$6:$AE$6='June 13 - Dec 15 Expense'!S$7,Adjustments!$G$9:$AE$67),0)))+(SUM(IF(Adjustments!$E$73:$E$133='June 13 - Dec 15 Expense'!$F15,IF(Adjustments!$G$6:$AE$6='June 13 - Dec 15 Expense'!Q$7,Adjustments!$G$73:$AE$133),0)))</f>
        <v>0</v>
      </c>
      <c r="S15" s="144">
        <f t="shared" si="35"/>
        <v>26931445.02</v>
      </c>
      <c r="T15" s="144">
        <f t="shared" si="7"/>
        <v>53476.46586861644</v>
      </c>
      <c r="U15" s="144">
        <f t="array" ref="U15">(SUM(IF(Adjustments!$E$9:$E$67='June 13 - Dec 15 Expense'!$F15,IF(Adjustments!$G$6:$AE$6='June 13 - Dec 15 Expense'!V$7,Adjustments!$G$9:$AE$67),0)))+(SUM(IF(Adjustments!$E$73:$E$133='June 13 - Dec 15 Expense'!$F15,IF(Adjustments!$G$6:$AE$6='June 13 - Dec 15 Expense'!T$7,Adjustments!$G$73:$AE$133),0)))</f>
        <v>0</v>
      </c>
      <c r="V15" s="144">
        <f t="shared" si="36"/>
        <v>26931445.02</v>
      </c>
      <c r="W15" s="144">
        <f t="shared" si="9"/>
        <v>53476.46586861644</v>
      </c>
      <c r="X15" s="144">
        <f t="array" ref="X15">(SUM(IF(Adjustments!$E$9:$E$67='June 13 - Dec 15 Expense'!$F15,IF(Adjustments!$G$6:$AE$6='June 13 - Dec 15 Expense'!Y$7,Adjustments!$G$9:$AE$67),0)))+(SUM(IF(Adjustments!$E$73:$E$133='June 13 - Dec 15 Expense'!$F15,IF(Adjustments!$G$6:$AE$6='June 13 - Dec 15 Expense'!W$7,Adjustments!$G$73:$AE$133),0)))</f>
        <v>0</v>
      </c>
      <c r="Y15" s="144">
        <f t="shared" si="37"/>
        <v>26931445.02</v>
      </c>
      <c r="Z15" s="144">
        <f t="shared" si="11"/>
        <v>53476.46586861644</v>
      </c>
      <c r="AA15" s="144">
        <f t="array" ref="AA15">(SUM(IF(Adjustments!$E$9:$E$67='June 13 - Dec 15 Expense'!$F15,IF(Adjustments!$G$6:$AE$6='June 13 - Dec 15 Expense'!AB$7,Adjustments!$G$9:$AE$67),0)))+(SUM(IF(Adjustments!$E$73:$E$133='June 13 - Dec 15 Expense'!$F15,IF(Adjustments!$G$6:$AE$6='June 13 - Dec 15 Expense'!Z$7,Adjustments!$G$73:$AE$133),0)))</f>
        <v>0</v>
      </c>
      <c r="AB15" s="144">
        <f t="shared" si="38"/>
        <v>26931445.02</v>
      </c>
      <c r="AC15" s="144">
        <f t="shared" si="13"/>
        <v>53476.46586861644</v>
      </c>
      <c r="AD15" s="144">
        <f t="array" ref="AD15">(SUM(IF(Adjustments!$E$9:$E$67='June 13 - Dec 15 Expense'!$F15,IF(Adjustments!$G$6:$AE$6='June 13 - Dec 15 Expense'!AE$7,Adjustments!$G$9:$AE$67),0)))+(SUM(IF(Adjustments!$E$73:$E$133='June 13 - Dec 15 Expense'!$F15,IF(Adjustments!$G$6:$AE$6='June 13 - Dec 15 Expense'!AC$7,Adjustments!$G$73:$AE$133),0)))</f>
        <v>0</v>
      </c>
      <c r="AE15" s="144">
        <f t="shared" si="39"/>
        <v>26931445.02</v>
      </c>
      <c r="AF15" s="144">
        <f t="shared" si="40"/>
        <v>86173.582749230918</v>
      </c>
      <c r="AG15" s="144">
        <f t="array" ref="AG15">(SUM(IF(Adjustments!$E$9:$E$67='June 13 - Dec 15 Expense'!$F15,IF(Adjustments!$G$6:$AE$6='June 13 - Dec 15 Expense'!AH$7,Adjustments!$G$9:$AE$67),0)))+(SUM(IF(Adjustments!$E$73:$E$133='June 13 - Dec 15 Expense'!$F15,IF(Adjustments!$G$6:$AE$6='June 13 - Dec 15 Expense'!AF$7,Adjustments!$G$73:$AE$133),0)))</f>
        <v>0</v>
      </c>
      <c r="AH15" s="144">
        <f t="shared" si="41"/>
        <v>26931445.02</v>
      </c>
      <c r="AI15" s="144">
        <f t="shared" si="42"/>
        <v>86173.582749230918</v>
      </c>
      <c r="AJ15" s="144">
        <f t="array" ref="AJ15">(SUM(IF(Adjustments!$E$9:$E$67='June 13 - Dec 15 Expense'!$F15,IF(Adjustments!$G$6:$AE$6='June 13 - Dec 15 Expense'!AK$7,Adjustments!$G$9:$AE$67),0)))+(SUM(IF(Adjustments!$E$73:$E$133='June 13 - Dec 15 Expense'!$F15,IF(Adjustments!$G$6:$AE$6='June 13 - Dec 15 Expense'!AI$7,Adjustments!$G$73:$AE$133),0)))</f>
        <v>0</v>
      </c>
      <c r="AK15" s="144">
        <f t="shared" si="43"/>
        <v>26931445.02</v>
      </c>
      <c r="AL15" s="144">
        <f t="shared" si="44"/>
        <v>86173.582749230918</v>
      </c>
      <c r="AM15" s="144">
        <f t="array" ref="AM15">(SUM(IF(Adjustments!$E$9:$E$67='June 13 - Dec 15 Expense'!$F15,IF(Adjustments!$G$6:$AE$6='June 13 - Dec 15 Expense'!AN$7,Adjustments!$G$9:$AE$67),0)))+(SUM(IF(Adjustments!$E$73:$E$133='June 13 - Dec 15 Expense'!$F15,IF(Adjustments!$G$6:$AE$6='June 13 - Dec 15 Expense'!AL$7,Adjustments!$G$73:$AE$133),0)))</f>
        <v>0</v>
      </c>
      <c r="AN15" s="144">
        <f t="shared" si="45"/>
        <v>26931445.02</v>
      </c>
      <c r="AO15" s="144">
        <f t="shared" si="46"/>
        <v>86173.582749230918</v>
      </c>
      <c r="AP15" s="144">
        <f t="array" ref="AP15">(SUM(IF(Adjustments!$E$9:$E$67='June 13 - Dec 15 Expense'!$F15,IF(Adjustments!$G$6:$AE$6='June 13 - Dec 15 Expense'!AQ$7,Adjustments!$G$9:$AE$67),0)))+(SUM(IF(Adjustments!$E$73:$E$133='June 13 - Dec 15 Expense'!$F15,IF(Adjustments!$G$6:$AE$6='June 13 - Dec 15 Expense'!AO$7,Adjustments!$G$73:$AE$133),0)))</f>
        <v>0</v>
      </c>
      <c r="AQ15" s="144">
        <f t="shared" si="47"/>
        <v>26931445.02</v>
      </c>
      <c r="AR15" s="144">
        <f t="shared" si="48"/>
        <v>86173.582749230918</v>
      </c>
      <c r="AS15" s="144">
        <f t="array" ref="AS15">(SUM(IF(Adjustments!$E$9:$E$67='June 13 - Dec 15 Expense'!$F15,IF(Adjustments!$G$6:$AE$6='June 13 - Dec 15 Expense'!AT$7,Adjustments!$G$9:$AE$67),0)))+(SUM(IF(Adjustments!$E$73:$E$133='June 13 - Dec 15 Expense'!$F15,IF(Adjustments!$G$6:$AE$6='June 13 - Dec 15 Expense'!AR$7,Adjustments!$G$73:$AE$133),0)))</f>
        <v>0</v>
      </c>
      <c r="AT15" s="144">
        <f t="shared" si="49"/>
        <v>26931445.02</v>
      </c>
      <c r="AU15" s="144">
        <f t="shared" si="50"/>
        <v>86173.582749230918</v>
      </c>
      <c r="AV15" s="144">
        <f t="array" ref="AV15">(SUM(IF(Adjustments!$E$9:$E$67='June 13 - Dec 15 Expense'!$F15,IF(Adjustments!$G$6:$AE$6='June 13 - Dec 15 Expense'!AW$7,Adjustments!$G$9:$AE$67),0)))+(SUM(IF(Adjustments!$E$73:$E$133='June 13 - Dec 15 Expense'!$F15,IF(Adjustments!$G$6:$AE$6='June 13 - Dec 15 Expense'!AU$7,Adjustments!$G$73:$AE$133),0)))</f>
        <v>0</v>
      </c>
      <c r="AW15" s="144">
        <f t="shared" si="51"/>
        <v>26931445.02</v>
      </c>
      <c r="AX15" s="144">
        <f t="shared" si="52"/>
        <v>86173.582749230918</v>
      </c>
      <c r="AY15" s="144">
        <f t="array" ref="AY15">(SUM(IF(Adjustments!$E$9:$E$67='June 13 - Dec 15 Expense'!$F15,IF(Adjustments!$G$6:$AE$6='June 13 - Dec 15 Expense'!AZ$7,Adjustments!$G$9:$AE$67),0)))+(SUM(IF(Adjustments!$E$73:$E$133='June 13 - Dec 15 Expense'!$F15,IF(Adjustments!$G$6:$AE$6='June 13 - Dec 15 Expense'!AX$7,Adjustments!$G$73:$AE$133),0)))</f>
        <v>0</v>
      </c>
      <c r="AZ15" s="144">
        <f t="shared" si="53"/>
        <v>26931445.02</v>
      </c>
      <c r="BA15" s="144">
        <f t="shared" si="54"/>
        <v>86173.582749230918</v>
      </c>
      <c r="BB15" s="144">
        <f t="array" ref="BB15">(SUM(IF(Adjustments!$E$9:$E$67='June 13 - Dec 15 Expense'!$F15,IF(Adjustments!$G$6:$AE$6='June 13 - Dec 15 Expense'!BC$7,Adjustments!$G$9:$AE$67),0)))+(SUM(IF(Adjustments!$E$73:$E$133='June 13 - Dec 15 Expense'!$F15,IF(Adjustments!$G$6:$AE$6='June 13 - Dec 15 Expense'!BA$7,Adjustments!$G$73:$AE$133),0)))</f>
        <v>0</v>
      </c>
      <c r="BC15" s="144">
        <f t="shared" si="55"/>
        <v>26931445.02</v>
      </c>
      <c r="BD15" s="144">
        <f t="shared" si="56"/>
        <v>86173.582749230918</v>
      </c>
      <c r="BE15" s="144">
        <f t="array" ref="BE15">(SUM(IF(Adjustments!$E$9:$E$67='June 13 - Dec 15 Expense'!$F15,IF(Adjustments!$G$6:$AE$6='June 13 - Dec 15 Expense'!BF$7,Adjustments!$G$9:$AE$67),0)))+(SUM(IF(Adjustments!$E$73:$E$133='June 13 - Dec 15 Expense'!$F15,IF(Adjustments!$G$6:$AE$6='June 13 - Dec 15 Expense'!BD$7,Adjustments!$G$73:$AE$133),0)))</f>
        <v>0</v>
      </c>
      <c r="BF15" s="144">
        <f t="shared" si="57"/>
        <v>26931445.02</v>
      </c>
      <c r="BG15" s="144">
        <f t="shared" si="58"/>
        <v>86173.582749230918</v>
      </c>
      <c r="BH15" s="144">
        <f t="array" ref="BH15">(SUM(IF(Adjustments!$E$9:$E$67='June 13 - Dec 15 Expense'!$F15,IF(Adjustments!$G$6:$AE$6='June 13 - Dec 15 Expense'!BI$7,Adjustments!$G$9:$AE$67),0)))+(SUM(IF(Adjustments!$E$73:$E$133='June 13 - Dec 15 Expense'!$F15,IF(Adjustments!$G$6:$AE$6='June 13 - Dec 15 Expense'!BG$7,Adjustments!$G$73:$AE$133),0)))</f>
        <v>0</v>
      </c>
      <c r="BI15" s="144">
        <f t="shared" si="59"/>
        <v>26931445.02</v>
      </c>
      <c r="BJ15" s="144">
        <f t="shared" si="60"/>
        <v>86173.582749230918</v>
      </c>
      <c r="BK15" s="144">
        <f t="array" ref="BK15">(SUM(IF(Adjustments!$E$9:$E$67='June 13 - Dec 15 Expense'!$F15,IF(Adjustments!$G$6:$AE$6='June 13 - Dec 15 Expense'!BL$7,Adjustments!$G$9:$AE$67),0)))+(SUM(IF(Adjustments!$E$73:$E$133='June 13 - Dec 15 Expense'!$F15,IF(Adjustments!$G$6:$AE$6='June 13 - Dec 15 Expense'!BJ$7,Adjustments!$G$73:$AE$133),0)))</f>
        <v>0</v>
      </c>
      <c r="BL15" s="144">
        <f t="shared" si="61"/>
        <v>26931445.02</v>
      </c>
      <c r="BM15" s="144">
        <f t="shared" si="62"/>
        <v>86173.582749230918</v>
      </c>
      <c r="BN15" s="144">
        <f t="array" ref="BN15">(SUM(IF(Adjustments!$E$9:$E$67='June 13 - Dec 15 Expense'!$F15,IF(Adjustments!$G$6:$AE$6='June 13 - Dec 15 Expense'!BO$7,Adjustments!$G$9:$AE$67),0)))+(SUM(IF(Adjustments!$E$73:$E$133='June 13 - Dec 15 Expense'!$F15,IF(Adjustments!$G$6:$AE$6='June 13 - Dec 15 Expense'!BM$7,Adjustments!$G$73:$AE$133),0)))</f>
        <v>0</v>
      </c>
      <c r="BO15" s="144">
        <f t="shared" si="63"/>
        <v>26931445.02</v>
      </c>
      <c r="BP15" s="144">
        <f t="shared" si="64"/>
        <v>86173.582749230918</v>
      </c>
      <c r="BQ15" s="144">
        <f t="array" ref="BQ15">(SUM(IF(Adjustments!$E$9:$E$67='June 13 - Dec 15 Expense'!$F15,IF(Adjustments!$G$6:$AE$6='June 13 - Dec 15 Expense'!BR$7,Adjustments!$G$9:$AE$67),0)))+(SUM(IF(Adjustments!$E$73:$E$133='June 13 - Dec 15 Expense'!$F15,IF(Adjustments!$G$6:$AE$6='June 13 - Dec 15 Expense'!BP$7,Adjustments!$G$73:$AE$133),0)))</f>
        <v>0</v>
      </c>
      <c r="BR15" s="144">
        <f t="shared" si="65"/>
        <v>26931445.02</v>
      </c>
      <c r="BS15" s="144">
        <f t="shared" si="66"/>
        <v>86173.582749230918</v>
      </c>
      <c r="BT15" s="144">
        <f t="array" ref="BT15">(SUM(IF(Adjustments!$E$9:$E$67='June 13 - Dec 15 Expense'!$F15,IF(Adjustments!$G$6:$AE$6='June 13 - Dec 15 Expense'!BU$7,Adjustments!$G$9:$AE$67),0)))+(SUM(IF(Adjustments!$E$73:$E$133='June 13 - Dec 15 Expense'!$F15,IF(Adjustments!$G$6:$AE$6='June 13 - Dec 15 Expense'!BS$7,Adjustments!$G$73:$AE$133),0)))</f>
        <v>0</v>
      </c>
      <c r="BU15" s="144">
        <f t="shared" si="67"/>
        <v>26931445.02</v>
      </c>
      <c r="BV15" s="144">
        <f t="shared" si="68"/>
        <v>86173.582749230918</v>
      </c>
      <c r="BW15" s="144">
        <f t="array" ref="BW15">(SUM(IF(Adjustments!$E$9:$E$67='June 13 - Dec 15 Expense'!$F15,IF(Adjustments!$G$6:$AE$6='June 13 - Dec 15 Expense'!BX$7,Adjustments!$G$9:$AE$67),0)))+(SUM(IF(Adjustments!$E$73:$E$133='June 13 - Dec 15 Expense'!$F15,IF(Adjustments!$G$6:$AE$6='June 13 - Dec 15 Expense'!BV$7,Adjustments!$G$73:$AE$133),0)))</f>
        <v>0</v>
      </c>
      <c r="BX15" s="144">
        <f t="shared" si="69"/>
        <v>26931445.02</v>
      </c>
      <c r="BY15" s="144">
        <f t="shared" si="70"/>
        <v>86173.582749230918</v>
      </c>
      <c r="BZ15" s="144">
        <f t="array" ref="BZ15">(SUM(IF(Adjustments!$E$9:$E$67='June 13 - Dec 15 Expense'!$F15,IF(Adjustments!$G$6:$AE$6='June 13 - Dec 15 Expense'!CA$7,Adjustments!$G$9:$AE$67),0)))+(SUM(IF(Adjustments!$E$73:$E$133='June 13 - Dec 15 Expense'!$F15,IF(Adjustments!$G$6:$AE$6='June 13 - Dec 15 Expense'!BY$7,Adjustments!$G$73:$AE$133),0)))</f>
        <v>0</v>
      </c>
      <c r="CA15" s="144">
        <f t="shared" si="71"/>
        <v>26931445.02</v>
      </c>
      <c r="CB15" s="144">
        <f t="shared" si="72"/>
        <v>86173.582749230918</v>
      </c>
      <c r="CC15" s="144">
        <f t="array" ref="CC15">(SUM(IF(Adjustments!$E$9:$E$67='June 13 - Dec 15 Expense'!$F15,IF(Adjustments!$G$6:$AE$6='June 13 - Dec 15 Expense'!CD$7,Adjustments!$G$9:$AE$67),0)))+(SUM(IF(Adjustments!$E$73:$E$133='June 13 - Dec 15 Expense'!$F15,IF(Adjustments!$G$6:$AE$6='June 13 - Dec 15 Expense'!CB$7,Adjustments!$G$73:$AE$133),0)))</f>
        <v>0</v>
      </c>
      <c r="CD15" s="144">
        <f t="shared" si="73"/>
        <v>26931445.02</v>
      </c>
      <c r="CE15" s="144">
        <f t="shared" si="74"/>
        <v>86173.582749230918</v>
      </c>
      <c r="CG15" s="151">
        <f t="shared" si="32"/>
        <v>1034082.992990771</v>
      </c>
      <c r="CH15" s="148"/>
    </row>
    <row r="16" spans="1:87" s="119" customFormat="1">
      <c r="A16" s="119" t="s">
        <v>573</v>
      </c>
      <c r="B16" s="119" t="s">
        <v>37</v>
      </c>
      <c r="C16" s="119" t="s">
        <v>37</v>
      </c>
      <c r="D16" s="119" t="s">
        <v>78</v>
      </c>
      <c r="E16" s="119" t="s">
        <v>572</v>
      </c>
      <c r="F16" s="119" t="str">
        <f t="shared" si="0"/>
        <v>DSTMPCSG</v>
      </c>
      <c r="G16" s="119" t="str">
        <f t="shared" si="33"/>
        <v>STMPCSG</v>
      </c>
      <c r="H16" s="176">
        <f>Rates!D45</f>
        <v>3.0221086886102665E-2</v>
      </c>
      <c r="I16" s="176">
        <f>Rates!E45</f>
        <v>0.31761395733706516</v>
      </c>
      <c r="J16" s="144">
        <f t="array" ref="J16">(SUM(IF('[25]RB Summary'!$B$13:$B$613=$G16,'[25]RB Summary'!$G$13:$G$613,0)))-(SUMIF($G$101:$G$119,$G16,$J$101:$J$119))</f>
        <v>120722890.16999999</v>
      </c>
      <c r="K16" s="144">
        <f>(J16*H16)/12</f>
        <v>304031.41274741659</v>
      </c>
      <c r="L16" s="144">
        <f t="array" ref="L16">(SUM(IF(Adjustments!$E$9:$E$67='June 13 - Dec 15 Expense'!$F16,IF(Adjustments!$G$6:$AE$6='June 13 - Dec 15 Expense'!M$7,Adjustments!$G$9:$AE$67),0)))+(SUM(IF(Adjustments!$E$73:$E$133='June 13 - Dec 15 Expense'!$F16,IF(Adjustments!$G$6:$AE$6='June 13 - Dec 15 Expense'!K$7,Adjustments!$G$73:$AE$133),0)))</f>
        <v>51965.25</v>
      </c>
      <c r="M16" s="144">
        <f t="shared" ref="M16" si="75">J16+L16</f>
        <v>120774855.41999999</v>
      </c>
      <c r="N16" s="144">
        <f>(((J16+M16)/2)*$H16)/12</f>
        <v>304096.84801138774</v>
      </c>
      <c r="O16" s="144">
        <f t="array" ref="O16">(SUM(IF(Adjustments!$E$9:$E$67='June 13 - Dec 15 Expense'!$F16,IF(Adjustments!$G$6:$AE$6='June 13 - Dec 15 Expense'!P$7,Adjustments!$G$9:$AE$67),0)))+(SUM(IF(Adjustments!$E$73:$E$133='June 13 - Dec 15 Expense'!$F16,IF(Adjustments!$G$6:$AE$6='June 13 - Dec 15 Expense'!N$7,Adjustments!$G$73:$AE$133),0)))</f>
        <v>1178.8300000000017</v>
      </c>
      <c r="P16" s="144">
        <f t="shared" ref="P16" si="76">M16+O16</f>
        <v>120776034.24999999</v>
      </c>
      <c r="Q16" s="144">
        <f>(((M16+P16)/2)*$H16)/12</f>
        <v>304163.76767218614</v>
      </c>
      <c r="R16" s="144">
        <f t="array" ref="R16">(SUM(IF(Adjustments!$E$9:$E$67='June 13 - Dec 15 Expense'!$F16,IF(Adjustments!$G$6:$AE$6='June 13 - Dec 15 Expense'!S$7,Adjustments!$G$9:$AE$67),0)))+(SUM(IF(Adjustments!$E$73:$E$133='June 13 - Dec 15 Expense'!$F16,IF(Adjustments!$G$6:$AE$6='June 13 - Dec 15 Expense'!Q$7,Adjustments!$G$73:$AE$133),0)))</f>
        <v>93.159999999999854</v>
      </c>
      <c r="S16" s="144">
        <f t="shared" ref="S16" si="77">P16+R16</f>
        <v>120776127.40999998</v>
      </c>
      <c r="T16" s="144">
        <f>(((P16+S16)/2)*$H16)/12</f>
        <v>304165.36937719898</v>
      </c>
      <c r="U16" s="144">
        <f t="array" ref="U16">(SUM(IF(Adjustments!$E$9:$E$67='June 13 - Dec 15 Expense'!$F16,IF(Adjustments!$G$6:$AE$6='June 13 - Dec 15 Expense'!V$7,Adjustments!$G$9:$AE$67),0)))+(SUM(IF(Adjustments!$E$73:$E$133='June 13 - Dec 15 Expense'!$F16,IF(Adjustments!$G$6:$AE$6='June 13 - Dec 15 Expense'!T$7,Adjustments!$G$73:$AE$133),0)))</f>
        <v>93.159999999999854</v>
      </c>
      <c r="V16" s="144">
        <f t="shared" ref="V16" si="78">S16+U16</f>
        <v>120776220.56999998</v>
      </c>
      <c r="W16" s="144">
        <f>(((S16+V16)/2)*$H16)/12</f>
        <v>304165.60399357014</v>
      </c>
      <c r="X16" s="144">
        <f t="array" ref="X16">(SUM(IF(Adjustments!$E$9:$E$67='June 13 - Dec 15 Expense'!$F16,IF(Adjustments!$G$6:$AE$6='June 13 - Dec 15 Expense'!Y$7,Adjustments!$G$9:$AE$67),0)))+(SUM(IF(Adjustments!$E$73:$E$133='June 13 - Dec 15 Expense'!$F16,IF(Adjustments!$G$6:$AE$6='June 13 - Dec 15 Expense'!W$7,Adjustments!$G$73:$AE$133),0)))</f>
        <v>119589.61000000002</v>
      </c>
      <c r="Y16" s="144">
        <f t="shared" ref="Y16" si="79">V16+X16</f>
        <v>120895810.17999998</v>
      </c>
      <c r="Z16" s="144">
        <f>(((V16+Y16)/2)*$H16)/12</f>
        <v>304316.30996819265</v>
      </c>
      <c r="AA16" s="144">
        <f t="array" ref="AA16">(SUM(IF(Adjustments!$E$9:$E$67='June 13 - Dec 15 Expense'!$F16,IF(Adjustments!$G$6:$AE$6='June 13 - Dec 15 Expense'!AB$7,Adjustments!$G$9:$AE$67),0)))+(SUM(IF(Adjustments!$E$73:$E$133='June 13 - Dec 15 Expense'!$F16,IF(Adjustments!$G$6:$AE$6='June 13 - Dec 15 Expense'!Z$7,Adjustments!$G$73:$AE$133),0)))</f>
        <v>360054.82000000007</v>
      </c>
      <c r="AB16" s="144">
        <f t="shared" ref="AB16" si="80">Y16+AA16</f>
        <v>121255864.99999997</v>
      </c>
      <c r="AC16" s="144">
        <f>(((Y16+AB16)/2)*$H16)/12</f>
        <v>304920.28396792035</v>
      </c>
      <c r="AD16" s="144">
        <f t="array" ref="AD16">(SUM(IF(Adjustments!$E$9:$E$67='June 13 - Dec 15 Expense'!$F16,IF(Adjustments!$G$6:$AE$6='June 13 - Dec 15 Expense'!AE$7,Adjustments!$G$9:$AE$67),0)))+(SUM(IF(Adjustments!$E$73:$E$133='June 13 - Dec 15 Expense'!$F16,IF(Adjustments!$G$6:$AE$6='June 13 - Dec 15 Expense'!AC$7,Adjustments!$G$73:$AE$133),0)))</f>
        <v>0</v>
      </c>
      <c r="AE16" s="144">
        <f t="shared" ref="AE16" si="81">AB16+AD16</f>
        <v>121255864.99999997</v>
      </c>
      <c r="AF16" s="144">
        <f t="shared" si="40"/>
        <v>3209379.5944149103</v>
      </c>
      <c r="AG16" s="144">
        <f t="array" ref="AG16">(SUM(IF(Adjustments!$E$9:$E$67='June 13 - Dec 15 Expense'!$F16,IF(Adjustments!$G$6:$AE$6='June 13 - Dec 15 Expense'!AH$7,Adjustments!$G$9:$AE$67),0)))+(SUM(IF(Adjustments!$E$73:$E$133='June 13 - Dec 15 Expense'!$F16,IF(Adjustments!$G$6:$AE$6='June 13 - Dec 15 Expense'!AF$7,Adjustments!$G$73:$AE$133),0)))</f>
        <v>0</v>
      </c>
      <c r="AH16" s="144">
        <f t="shared" ref="AH16" si="82">AE16+AG16</f>
        <v>121255864.99999997</v>
      </c>
      <c r="AI16" s="144">
        <f t="shared" si="42"/>
        <v>3209379.5944149103</v>
      </c>
      <c r="AJ16" s="144">
        <f t="array" ref="AJ16">(SUM(IF(Adjustments!$E$9:$E$67='June 13 - Dec 15 Expense'!$F16,IF(Adjustments!$G$6:$AE$6='June 13 - Dec 15 Expense'!AK$7,Adjustments!$G$9:$AE$67),0)))+(SUM(IF(Adjustments!$E$73:$E$133='June 13 - Dec 15 Expense'!$F16,IF(Adjustments!$G$6:$AE$6='June 13 - Dec 15 Expense'!AI$7,Adjustments!$G$73:$AE$133),0)))</f>
        <v>0</v>
      </c>
      <c r="AK16" s="144">
        <f t="shared" ref="AK16" si="83">AH16+AJ16</f>
        <v>121255864.99999997</v>
      </c>
      <c r="AL16" s="144">
        <f t="shared" si="44"/>
        <v>3209379.5944149103</v>
      </c>
      <c r="AM16" s="144">
        <f t="array" ref="AM16">(SUM(IF(Adjustments!$E$9:$E$67='June 13 - Dec 15 Expense'!$F16,IF(Adjustments!$G$6:$AE$6='June 13 - Dec 15 Expense'!AN$7,Adjustments!$G$9:$AE$67),0)))+(SUM(IF(Adjustments!$E$73:$E$133='June 13 - Dec 15 Expense'!$F16,IF(Adjustments!$G$6:$AE$6='June 13 - Dec 15 Expense'!AL$7,Adjustments!$G$73:$AE$133),0)))</f>
        <v>0</v>
      </c>
      <c r="AN16" s="144">
        <f t="shared" ref="AN16" si="84">AK16+AM16</f>
        <v>121255864.99999997</v>
      </c>
      <c r="AO16" s="144">
        <f t="shared" si="46"/>
        <v>3209379.5944149103</v>
      </c>
      <c r="AP16" s="144">
        <f t="array" ref="AP16">(SUM(IF(Adjustments!$E$9:$E$67='June 13 - Dec 15 Expense'!$F16,IF(Adjustments!$G$6:$AE$6='June 13 - Dec 15 Expense'!AQ$7,Adjustments!$G$9:$AE$67),0)))+(SUM(IF(Adjustments!$E$73:$E$133='June 13 - Dec 15 Expense'!$F16,IF(Adjustments!$G$6:$AE$6='June 13 - Dec 15 Expense'!AO$7,Adjustments!$G$73:$AE$133),0)))</f>
        <v>0</v>
      </c>
      <c r="AQ16" s="144">
        <f t="shared" ref="AQ16" si="85">AN16+AP16</f>
        <v>121255864.99999997</v>
      </c>
      <c r="AR16" s="144">
        <f t="shared" si="48"/>
        <v>3209379.5944149103</v>
      </c>
      <c r="AS16" s="144">
        <f t="array" ref="AS16">(SUM(IF(Adjustments!$E$9:$E$67='June 13 - Dec 15 Expense'!$F16,IF(Adjustments!$G$6:$AE$6='June 13 - Dec 15 Expense'!AT$7,Adjustments!$G$9:$AE$67),0)))+(SUM(IF(Adjustments!$E$73:$E$133='June 13 - Dec 15 Expense'!$F16,IF(Adjustments!$G$6:$AE$6='June 13 - Dec 15 Expense'!AR$7,Adjustments!$G$73:$AE$133),0)))</f>
        <v>1.4000000000000909</v>
      </c>
      <c r="AT16" s="144">
        <f t="shared" ref="AT16" si="86">AQ16+AS16</f>
        <v>121255866.39999998</v>
      </c>
      <c r="AU16" s="144">
        <f t="shared" si="50"/>
        <v>3209379.6129423915</v>
      </c>
      <c r="AV16" s="144">
        <f t="array" ref="AV16">(SUM(IF(Adjustments!$E$9:$E$67='June 13 - Dec 15 Expense'!$F16,IF(Adjustments!$G$6:$AE$6='June 13 - Dec 15 Expense'!AW$7,Adjustments!$G$9:$AE$67),0)))+(SUM(IF(Adjustments!$E$73:$E$133='June 13 - Dec 15 Expense'!$F16,IF(Adjustments!$G$6:$AE$6='June 13 - Dec 15 Expense'!AU$7,Adjustments!$G$73:$AE$133),0)))</f>
        <v>0</v>
      </c>
      <c r="AW16" s="144">
        <f t="shared" ref="AW16" si="87">AT16+AV16</f>
        <v>121255866.39999998</v>
      </c>
      <c r="AX16" s="144">
        <f t="shared" si="52"/>
        <v>3209379.6314698718</v>
      </c>
      <c r="AY16" s="144">
        <f t="array" ref="AY16">(SUM(IF(Adjustments!$E$9:$E$67='June 13 - Dec 15 Expense'!$F16,IF(Adjustments!$G$6:$AE$6='June 13 - Dec 15 Expense'!AZ$7,Adjustments!$G$9:$AE$67),0)))+(SUM(IF(Adjustments!$E$73:$E$133='June 13 - Dec 15 Expense'!$F16,IF(Adjustments!$G$6:$AE$6='June 13 - Dec 15 Expense'!AX$7,Adjustments!$G$73:$AE$133),0)))</f>
        <v>0</v>
      </c>
      <c r="AZ16" s="144">
        <f t="shared" ref="AZ16" si="88">AW16+AY16</f>
        <v>121255866.39999998</v>
      </c>
      <c r="BA16" s="144">
        <f t="shared" si="54"/>
        <v>3209379.6314698718</v>
      </c>
      <c r="BB16" s="144">
        <f t="array" ref="BB16">(SUM(IF(Adjustments!$E$9:$E$67='June 13 - Dec 15 Expense'!$F16,IF(Adjustments!$G$6:$AE$6='June 13 - Dec 15 Expense'!BC$7,Adjustments!$G$9:$AE$67),0)))+(SUM(IF(Adjustments!$E$73:$E$133='June 13 - Dec 15 Expense'!$F16,IF(Adjustments!$G$6:$AE$6='June 13 - Dec 15 Expense'!BA$7,Adjustments!$G$73:$AE$133),0)))</f>
        <v>0</v>
      </c>
      <c r="BC16" s="144">
        <f t="shared" ref="BC16" si="89">AZ16+BB16</f>
        <v>121255866.39999998</v>
      </c>
      <c r="BD16" s="144">
        <f t="shared" si="56"/>
        <v>3209379.6314698718</v>
      </c>
      <c r="BE16" s="144">
        <f t="array" ref="BE16">(SUM(IF(Adjustments!$E$9:$E$67='June 13 - Dec 15 Expense'!$F16,IF(Adjustments!$G$6:$AE$6='June 13 - Dec 15 Expense'!BF$7,Adjustments!$G$9:$AE$67),0)))+(SUM(IF(Adjustments!$E$73:$E$133='June 13 - Dec 15 Expense'!$F16,IF(Adjustments!$G$6:$AE$6='June 13 - Dec 15 Expense'!BD$7,Adjustments!$G$73:$AE$133),0)))</f>
        <v>0</v>
      </c>
      <c r="BF16" s="144">
        <f t="shared" ref="BF16" si="90">BC16+BE16</f>
        <v>121255866.39999998</v>
      </c>
      <c r="BG16" s="144">
        <f t="shared" si="58"/>
        <v>3209379.6314698718</v>
      </c>
      <c r="BH16" s="144">
        <f t="array" ref="BH16">(SUM(IF(Adjustments!$E$9:$E$67='June 13 - Dec 15 Expense'!$F16,IF(Adjustments!$G$6:$AE$6='June 13 - Dec 15 Expense'!BI$7,Adjustments!$G$9:$AE$67),0)))+(SUM(IF(Adjustments!$E$73:$E$133='June 13 - Dec 15 Expense'!$F16,IF(Adjustments!$G$6:$AE$6='June 13 - Dec 15 Expense'!BG$7,Adjustments!$G$73:$AE$133),0)))</f>
        <v>0</v>
      </c>
      <c r="BI16" s="144">
        <f t="shared" ref="BI16" si="91">BF16+BH16</f>
        <v>121255866.39999998</v>
      </c>
      <c r="BJ16" s="144">
        <f t="shared" si="60"/>
        <v>3209379.6314698718</v>
      </c>
      <c r="BK16" s="144">
        <f t="array" ref="BK16">(SUM(IF(Adjustments!$E$9:$E$67='June 13 - Dec 15 Expense'!$F16,IF(Adjustments!$G$6:$AE$6='June 13 - Dec 15 Expense'!BL$7,Adjustments!$G$9:$AE$67),0)))+(SUM(IF(Adjustments!$E$73:$E$133='June 13 - Dec 15 Expense'!$F16,IF(Adjustments!$G$6:$AE$6='June 13 - Dec 15 Expense'!BJ$7,Adjustments!$G$73:$AE$133),0)))</f>
        <v>0</v>
      </c>
      <c r="BL16" s="144">
        <f t="shared" ref="BL16" si="92">BI16+BK16</f>
        <v>121255866.39999998</v>
      </c>
      <c r="BM16" s="144">
        <f t="shared" si="62"/>
        <v>3209379.6314698718</v>
      </c>
      <c r="BN16" s="144">
        <f t="array" ref="BN16">(SUM(IF(Adjustments!$E$9:$E$67='June 13 - Dec 15 Expense'!$F16,IF(Adjustments!$G$6:$AE$6='June 13 - Dec 15 Expense'!BO$7,Adjustments!$G$9:$AE$67),0)))+(SUM(IF(Adjustments!$E$73:$E$133='June 13 - Dec 15 Expense'!$F16,IF(Adjustments!$G$6:$AE$6='June 13 - Dec 15 Expense'!BM$7,Adjustments!$G$73:$AE$133),0)))</f>
        <v>0</v>
      </c>
      <c r="BO16" s="144">
        <f t="shared" ref="BO16" si="93">BL16+BN16</f>
        <v>121255866.39999998</v>
      </c>
      <c r="BP16" s="144">
        <f t="shared" si="64"/>
        <v>3209379.6314698718</v>
      </c>
      <c r="BQ16" s="144">
        <f t="array" ref="BQ16">(SUM(IF(Adjustments!$E$9:$E$67='June 13 - Dec 15 Expense'!$F16,IF(Adjustments!$G$6:$AE$6='June 13 - Dec 15 Expense'!BR$7,Adjustments!$G$9:$AE$67),0)))+(SUM(IF(Adjustments!$E$73:$E$133='June 13 - Dec 15 Expense'!$F16,IF(Adjustments!$G$6:$AE$6='June 13 - Dec 15 Expense'!BP$7,Adjustments!$G$73:$AE$133),0)))</f>
        <v>0</v>
      </c>
      <c r="BR16" s="144">
        <f t="shared" ref="BR16" si="94">BO16+BQ16</f>
        <v>121255866.39999998</v>
      </c>
      <c r="BS16" s="144">
        <f t="shared" si="66"/>
        <v>3209379.6314698718</v>
      </c>
      <c r="BT16" s="144">
        <f t="array" ref="BT16">(SUM(IF(Adjustments!$E$9:$E$67='June 13 - Dec 15 Expense'!$F16,IF(Adjustments!$G$6:$AE$6='June 13 - Dec 15 Expense'!BU$7,Adjustments!$G$9:$AE$67),0)))+(SUM(IF(Adjustments!$E$73:$E$133='June 13 - Dec 15 Expense'!$F16,IF(Adjustments!$G$6:$AE$6='June 13 - Dec 15 Expense'!BS$7,Adjustments!$G$73:$AE$133),0)))</f>
        <v>0</v>
      </c>
      <c r="BU16" s="144">
        <f t="shared" ref="BU16" si="95">BR16+BT16</f>
        <v>121255866.39999998</v>
      </c>
      <c r="BV16" s="144">
        <f t="shared" si="68"/>
        <v>3209379.6314698718</v>
      </c>
      <c r="BW16" s="144">
        <f t="array" ref="BW16">(SUM(IF(Adjustments!$E$9:$E$67='June 13 - Dec 15 Expense'!$F16,IF(Adjustments!$G$6:$AE$6='June 13 - Dec 15 Expense'!BX$7,Adjustments!$G$9:$AE$67),0)))+(SUM(IF(Adjustments!$E$73:$E$133='June 13 - Dec 15 Expense'!$F16,IF(Adjustments!$G$6:$AE$6='June 13 - Dec 15 Expense'!BV$7,Adjustments!$G$73:$AE$133),0)))</f>
        <v>-121255866</v>
      </c>
      <c r="BX16" s="144">
        <f>BU16+BW16</f>
        <v>0.39999997615814209</v>
      </c>
      <c r="BY16" s="144">
        <f>BV16/2</f>
        <v>1604689.8157349359</v>
      </c>
      <c r="BZ16" s="144">
        <f t="array" ref="BZ16">(SUM(IF(Adjustments!$E$9:$E$67='June 13 - Dec 15 Expense'!$F16,IF(Adjustments!$G$6:$AE$6='June 13 - Dec 15 Expense'!CA$7,Adjustments!$G$9:$AE$67),0)))+(SUM(IF(Adjustments!$E$73:$E$133='June 13 - Dec 15 Expense'!$F16,IF(Adjustments!$G$6:$AE$6='June 13 - Dec 15 Expense'!BY$7,Adjustments!$G$73:$AE$133),0)))</f>
        <v>0</v>
      </c>
      <c r="CA16" s="144">
        <f t="shared" ref="CA16" si="96">BX16+BZ16</f>
        <v>0.39999997615814209</v>
      </c>
      <c r="CB16" s="144">
        <f t="shared" si="72"/>
        <v>1.0587131280193269E-2</v>
      </c>
      <c r="CC16" s="144">
        <f t="array" ref="CC16">(SUM(IF(Adjustments!$E$9:$E$67='June 13 - Dec 15 Expense'!$F16,IF(Adjustments!$G$6:$AE$6='June 13 - Dec 15 Expense'!CD$7,Adjustments!$G$9:$AE$67),0)))+(SUM(IF(Adjustments!$E$73:$E$133='June 13 - Dec 15 Expense'!$F16,IF(Adjustments!$G$6:$AE$6='June 13 - Dec 15 Expense'!CB$7,Adjustments!$G$73:$AE$133),0)))</f>
        <v>0</v>
      </c>
      <c r="CD16" s="144">
        <f t="shared" ref="CD16" si="97">CA16+CC16</f>
        <v>0.39999997615814209</v>
      </c>
      <c r="CE16" s="144">
        <f t="shared" si="74"/>
        <v>1.0587131280193269E-2</v>
      </c>
      <c r="CG16" s="151">
        <f t="shared" si="32"/>
        <v>30489106.52013804</v>
      </c>
      <c r="CH16" s="148"/>
    </row>
    <row r="17" spans="1:86" s="119" customFormat="1">
      <c r="A17" s="119" t="s">
        <v>108</v>
      </c>
      <c r="B17" s="119" t="s">
        <v>37</v>
      </c>
      <c r="C17" s="119" t="s">
        <v>37</v>
      </c>
      <c r="D17" s="119" t="s">
        <v>78</v>
      </c>
      <c r="E17" s="119" t="s">
        <v>110</v>
      </c>
      <c r="F17" s="119" t="str">
        <f>D17&amp;E17&amp;C17</f>
        <v>DSTMPPCSG</v>
      </c>
      <c r="G17" s="119" t="str">
        <f>E17&amp;C17</f>
        <v>STMPPCSG</v>
      </c>
      <c r="H17" s="176">
        <f>Rates!D37</f>
        <v>2.382781874299136E-2</v>
      </c>
      <c r="I17" s="176">
        <f>Rates!E37</f>
        <v>3.839686256058053E-2</v>
      </c>
      <c r="J17" s="144">
        <f t="array" ref="J17">(SUM(IF('[25]RB Summary'!$B$13:$B$613=$G17,'[25]RB Summary'!$G$13:$G$613,0)))-(SUMIF($G$101:$G$119,$G17,$J$101:$J$119))</f>
        <v>0</v>
      </c>
      <c r="K17" s="144">
        <f t="shared" si="1"/>
        <v>0</v>
      </c>
      <c r="L17" s="144">
        <f t="array" ref="L17">(SUM(IF(Adjustments!$E$9:$E$67='June 13 - Dec 15 Expense'!$F17,IF(Adjustments!$G$6:$AE$6='June 13 - Dec 15 Expense'!M$7,Adjustments!$G$9:$AE$67),0)))+(SUM(IF(Adjustments!$E$73:$E$133='June 13 - Dec 15 Expense'!$F17,IF(Adjustments!$G$6:$AE$6='June 13 - Dec 15 Expense'!K$7,Adjustments!$G$73:$AE$133),0)))</f>
        <v>-30366</v>
      </c>
      <c r="M17" s="144">
        <f t="shared" si="2"/>
        <v>-30366</v>
      </c>
      <c r="N17" s="144">
        <f t="shared" si="3"/>
        <v>-30.148147664569819</v>
      </c>
      <c r="O17" s="144">
        <f t="array" ref="O17">(SUM(IF(Adjustments!$E$9:$E$67='June 13 - Dec 15 Expense'!$F17,IF(Adjustments!$G$6:$AE$6='June 13 - Dec 15 Expense'!P$7,Adjustments!$G$9:$AE$67),0)))+(SUM(IF(Adjustments!$E$73:$E$133='June 13 - Dec 15 Expense'!$F17,IF(Adjustments!$G$6:$AE$6='June 13 - Dec 15 Expense'!N$7,Adjustments!$G$73:$AE$133),0)))</f>
        <v>6404</v>
      </c>
      <c r="P17" s="144">
        <f t="shared" si="34"/>
        <v>-23962</v>
      </c>
      <c r="Q17" s="144">
        <f t="shared" si="5"/>
        <v>-53.938239027884777</v>
      </c>
      <c r="R17" s="144">
        <f t="array" ref="R17">(SUM(IF(Adjustments!$E$9:$E$67='June 13 - Dec 15 Expense'!$F17,IF(Adjustments!$G$6:$AE$6='June 13 - Dec 15 Expense'!S$7,Adjustments!$G$9:$AE$67),0)))+(SUM(IF(Adjustments!$E$73:$E$133='June 13 - Dec 15 Expense'!$F17,IF(Adjustments!$G$6:$AE$6='June 13 - Dec 15 Expense'!Q$7,Adjustments!$G$73:$AE$133),0)))</f>
        <v>408045.89</v>
      </c>
      <c r="S17" s="144">
        <f t="shared" si="35"/>
        <v>384083.89</v>
      </c>
      <c r="T17" s="144">
        <f t="shared" si="7"/>
        <v>357.53829667931137</v>
      </c>
      <c r="U17" s="144">
        <f t="array" ref="U17">(SUM(IF(Adjustments!$E$9:$E$67='June 13 - Dec 15 Expense'!$F17,IF(Adjustments!$G$6:$AE$6='June 13 - Dec 15 Expense'!V$7,Adjustments!$G$9:$AE$67),0)))+(SUM(IF(Adjustments!$E$73:$E$133='June 13 - Dec 15 Expense'!$F17,IF(Adjustments!$G$6:$AE$6='June 13 - Dec 15 Expense'!T$7,Adjustments!$G$73:$AE$133),0)))</f>
        <v>266780</v>
      </c>
      <c r="V17" s="144">
        <f t="shared" si="36"/>
        <v>650863.89</v>
      </c>
      <c r="W17" s="144">
        <f t="shared" si="9"/>
        <v>1027.5228379292209</v>
      </c>
      <c r="X17" s="144">
        <f t="array" ref="X17">(SUM(IF(Adjustments!$E$9:$E$67='June 13 - Dec 15 Expense'!$F17,IF(Adjustments!$G$6:$AE$6='June 13 - Dec 15 Expense'!Y$7,Adjustments!$G$9:$AE$67),0)))+(SUM(IF(Adjustments!$E$73:$E$133='June 13 - Dec 15 Expense'!$F17,IF(Adjustments!$G$6:$AE$6='June 13 - Dec 15 Expense'!W$7,Adjustments!$G$73:$AE$133),0)))</f>
        <v>6404</v>
      </c>
      <c r="Y17" s="144">
        <f t="shared" si="37"/>
        <v>657267.89</v>
      </c>
      <c r="Z17" s="144">
        <f t="shared" si="11"/>
        <v>1298.7469560744437</v>
      </c>
      <c r="AA17" s="144">
        <f t="array" ref="AA17">(SUM(IF(Adjustments!$E$9:$E$67='June 13 - Dec 15 Expense'!$F17,IF(Adjustments!$G$6:$AE$6='June 13 - Dec 15 Expense'!AB$7,Adjustments!$G$9:$AE$67),0)))+(SUM(IF(Adjustments!$E$73:$E$133='June 13 - Dec 15 Expense'!$F17,IF(Adjustments!$G$6:$AE$6='June 13 - Dec 15 Expense'!Z$7,Adjustments!$G$73:$AE$133),0)))</f>
        <v>1339629</v>
      </c>
      <c r="AB17" s="144">
        <f t="shared" si="38"/>
        <v>1996896.8900000001</v>
      </c>
      <c r="AC17" s="144">
        <f t="shared" si="13"/>
        <v>2635.1232204946477</v>
      </c>
      <c r="AD17" s="144">
        <f t="array" ref="AD17">(SUM(IF(Adjustments!$E$9:$E$67='June 13 - Dec 15 Expense'!$F17,IF(Adjustments!$G$6:$AE$6='June 13 - Dec 15 Expense'!AE$7,Adjustments!$G$9:$AE$67),0)))+(SUM(IF(Adjustments!$E$73:$E$133='June 13 - Dec 15 Expense'!$F17,IF(Adjustments!$G$6:$AE$6='June 13 - Dec 15 Expense'!AC$7,Adjustments!$G$73:$AE$133),0)))</f>
        <v>0</v>
      </c>
      <c r="AE17" s="144">
        <f t="shared" si="39"/>
        <v>1996896.8900000001</v>
      </c>
      <c r="AF17" s="144">
        <f t="shared" si="40"/>
        <v>6389.5479527483922</v>
      </c>
      <c r="AG17" s="144">
        <f t="array" ref="AG17">(SUM(IF(Adjustments!$E$9:$E$67='June 13 - Dec 15 Expense'!$F17,IF(Adjustments!$G$6:$AE$6='June 13 - Dec 15 Expense'!AH$7,Adjustments!$G$9:$AE$67),0)))+(SUM(IF(Adjustments!$E$73:$E$133='June 13 - Dec 15 Expense'!$F17,IF(Adjustments!$G$6:$AE$6='June 13 - Dec 15 Expense'!AF$7,Adjustments!$G$73:$AE$133),0)))</f>
        <v>0</v>
      </c>
      <c r="AH17" s="144">
        <f t="shared" si="41"/>
        <v>1996896.8900000001</v>
      </c>
      <c r="AI17" s="144">
        <f t="shared" si="42"/>
        <v>6389.5479527483922</v>
      </c>
      <c r="AJ17" s="144">
        <f t="array" ref="AJ17">(SUM(IF(Adjustments!$E$9:$E$67='June 13 - Dec 15 Expense'!$F17,IF(Adjustments!$G$6:$AE$6='June 13 - Dec 15 Expense'!AK$7,Adjustments!$G$9:$AE$67),0)))+(SUM(IF(Adjustments!$E$73:$E$133='June 13 - Dec 15 Expense'!$F17,IF(Adjustments!$G$6:$AE$6='June 13 - Dec 15 Expense'!AI$7,Adjustments!$G$73:$AE$133),0)))</f>
        <v>0</v>
      </c>
      <c r="AK17" s="144">
        <f t="shared" si="43"/>
        <v>1996896.8900000001</v>
      </c>
      <c r="AL17" s="144">
        <f t="shared" si="44"/>
        <v>6389.5479527483922</v>
      </c>
      <c r="AM17" s="144">
        <f t="array" ref="AM17">(SUM(IF(Adjustments!$E$9:$E$67='June 13 - Dec 15 Expense'!$F17,IF(Adjustments!$G$6:$AE$6='June 13 - Dec 15 Expense'!AN$7,Adjustments!$G$9:$AE$67),0)))+(SUM(IF(Adjustments!$E$73:$E$133='June 13 - Dec 15 Expense'!$F17,IF(Adjustments!$G$6:$AE$6='June 13 - Dec 15 Expense'!AL$7,Adjustments!$G$73:$AE$133),0)))</f>
        <v>0</v>
      </c>
      <c r="AN17" s="144">
        <f t="shared" si="45"/>
        <v>1996896.8900000001</v>
      </c>
      <c r="AO17" s="144">
        <f t="shared" si="46"/>
        <v>6389.5479527483922</v>
      </c>
      <c r="AP17" s="144">
        <f t="array" ref="AP17">(SUM(IF(Adjustments!$E$9:$E$67='June 13 - Dec 15 Expense'!$F17,IF(Adjustments!$G$6:$AE$6='June 13 - Dec 15 Expense'!AQ$7,Adjustments!$G$9:$AE$67),0)))+(SUM(IF(Adjustments!$E$73:$E$133='June 13 - Dec 15 Expense'!$F17,IF(Adjustments!$G$6:$AE$6='June 13 - Dec 15 Expense'!AO$7,Adjustments!$G$73:$AE$133),0)))</f>
        <v>73378154.271115169</v>
      </c>
      <c r="AQ17" s="144">
        <f t="shared" si="47"/>
        <v>75375051.16111517</v>
      </c>
      <c r="AR17" s="144">
        <f t="shared" si="48"/>
        <v>123785.00230679358</v>
      </c>
      <c r="AS17" s="144">
        <f t="array" ref="AS17">(SUM(IF(Adjustments!$E$9:$E$67='June 13 - Dec 15 Expense'!$F17,IF(Adjustments!$G$6:$AE$6='June 13 - Dec 15 Expense'!AT$7,Adjustments!$G$9:$AE$67),0)))+(SUM(IF(Adjustments!$E$73:$E$133='June 13 - Dec 15 Expense'!$F17,IF(Adjustments!$G$6:$AE$6='June 13 - Dec 15 Expense'!AR$7,Adjustments!$G$73:$AE$133),0)))</f>
        <v>170192.00833227212</v>
      </c>
      <c r="AT17" s="144">
        <f t="shared" si="49"/>
        <v>75545243.169447437</v>
      </c>
      <c r="AU17" s="144">
        <f t="shared" si="50"/>
        <v>241452.74162554054</v>
      </c>
      <c r="AV17" s="144">
        <f t="array" ref="AV17">(SUM(IF(Adjustments!$E$9:$E$67='June 13 - Dec 15 Expense'!$F17,IF(Adjustments!$G$6:$AE$6='June 13 - Dec 15 Expense'!AW$7,Adjustments!$G$9:$AE$67),0)))+(SUM(IF(Adjustments!$E$73:$E$133='June 13 - Dec 15 Expense'!$F17,IF(Adjustments!$G$6:$AE$6='June 13 - Dec 15 Expense'!AU$7,Adjustments!$G$73:$AE$133),0)))</f>
        <v>21692.317205881092</v>
      </c>
      <c r="AW17" s="144">
        <f t="shared" si="51"/>
        <v>75566935.486653313</v>
      </c>
      <c r="AX17" s="144">
        <f t="shared" si="52"/>
        <v>241759.73146200797</v>
      </c>
      <c r="AY17" s="144">
        <f t="array" ref="AY17">(SUM(IF(Adjustments!$E$9:$E$67='June 13 - Dec 15 Expense'!$F17,IF(Adjustments!$G$6:$AE$6='June 13 - Dec 15 Expense'!AZ$7,Adjustments!$G$9:$AE$67),0)))+(SUM(IF(Adjustments!$E$73:$E$133='June 13 - Dec 15 Expense'!$F17,IF(Adjustments!$G$6:$AE$6='June 13 - Dec 15 Expense'!AX$7,Adjustments!$G$73:$AE$133),0)))</f>
        <v>435977.66963683028</v>
      </c>
      <c r="AZ17" s="144">
        <f t="shared" si="53"/>
        <v>76002913.156290144</v>
      </c>
      <c r="BA17" s="144">
        <f t="shared" si="54"/>
        <v>242491.94361129554</v>
      </c>
      <c r="BB17" s="144">
        <f t="array" ref="BB17">(SUM(IF(Adjustments!$E$9:$E$67='June 13 - Dec 15 Expense'!$F17,IF(Adjustments!$G$6:$AE$6='June 13 - Dec 15 Expense'!BC$7,Adjustments!$G$9:$AE$67),0)))+(SUM(IF(Adjustments!$E$73:$E$133='June 13 - Dec 15 Expense'!$F17,IF(Adjustments!$G$6:$AE$6='June 13 - Dec 15 Expense'!BA$7,Adjustments!$G$73:$AE$133),0)))</f>
        <v>0</v>
      </c>
      <c r="BC17" s="144">
        <f t="shared" si="55"/>
        <v>76002913.156290144</v>
      </c>
      <c r="BD17" s="144">
        <f t="shared" si="56"/>
        <v>243189.45088881755</v>
      </c>
      <c r="BE17" s="144">
        <f t="array" ref="BE17">(SUM(IF(Adjustments!$E$9:$E$67='June 13 - Dec 15 Expense'!$F17,IF(Adjustments!$G$6:$AE$6='June 13 - Dec 15 Expense'!BF$7,Adjustments!$G$9:$AE$67),0)))+(SUM(IF(Adjustments!$E$73:$E$133='June 13 - Dec 15 Expense'!$F17,IF(Adjustments!$G$6:$AE$6='June 13 - Dec 15 Expense'!BD$7,Adjustments!$G$73:$AE$133),0)))</f>
        <v>0</v>
      </c>
      <c r="BF17" s="144">
        <f t="shared" si="57"/>
        <v>76002913.156290144</v>
      </c>
      <c r="BG17" s="144">
        <f t="shared" si="58"/>
        <v>243189.45088881755</v>
      </c>
      <c r="BH17" s="144">
        <f t="array" ref="BH17">(SUM(IF(Adjustments!$E$9:$E$67='June 13 - Dec 15 Expense'!$F17,IF(Adjustments!$G$6:$AE$6='June 13 - Dec 15 Expense'!BI$7,Adjustments!$G$9:$AE$67),0)))+(SUM(IF(Adjustments!$E$73:$E$133='June 13 - Dec 15 Expense'!$F17,IF(Adjustments!$G$6:$AE$6='June 13 - Dec 15 Expense'!BG$7,Adjustments!$G$73:$AE$133),0)))</f>
        <v>0</v>
      </c>
      <c r="BI17" s="144">
        <f t="shared" si="59"/>
        <v>76002913.156290144</v>
      </c>
      <c r="BJ17" s="144">
        <f t="shared" si="60"/>
        <v>243189.45088881755</v>
      </c>
      <c r="BK17" s="144">
        <f t="array" ref="BK17">(SUM(IF(Adjustments!$E$9:$E$67='June 13 - Dec 15 Expense'!$F17,IF(Adjustments!$G$6:$AE$6='June 13 - Dec 15 Expense'!BL$7,Adjustments!$G$9:$AE$67),0)))+(SUM(IF(Adjustments!$E$73:$E$133='June 13 - Dec 15 Expense'!$F17,IF(Adjustments!$G$6:$AE$6='June 13 - Dec 15 Expense'!BJ$7,Adjustments!$G$73:$AE$133),0)))</f>
        <v>-12248872.560000008</v>
      </c>
      <c r="BL17" s="144">
        <f t="shared" si="61"/>
        <v>63754040.596290134</v>
      </c>
      <c r="BM17" s="144">
        <f t="shared" si="62"/>
        <v>223592.85604680143</v>
      </c>
      <c r="BN17" s="144">
        <f t="array" ref="BN17">(SUM(IF(Adjustments!$E$9:$E$67='June 13 - Dec 15 Expense'!$F17,IF(Adjustments!$G$6:$AE$6='June 13 - Dec 15 Expense'!BO$7,Adjustments!$G$9:$AE$67),0)))+(SUM(IF(Adjustments!$E$73:$E$133='June 13 - Dec 15 Expense'!$F17,IF(Adjustments!$G$6:$AE$6='June 13 - Dec 15 Expense'!BM$7,Adjustments!$G$73:$AE$133),0)))</f>
        <v>5080</v>
      </c>
      <c r="BO17" s="144">
        <f t="shared" si="63"/>
        <v>63759120.596290134</v>
      </c>
      <c r="BP17" s="144">
        <f t="shared" si="64"/>
        <v>204004.388540694</v>
      </c>
      <c r="BQ17" s="144">
        <f t="array" ref="BQ17">(SUM(IF(Adjustments!$E$9:$E$67='June 13 - Dec 15 Expense'!$F17,IF(Adjustments!$G$6:$AE$6='June 13 - Dec 15 Expense'!BR$7,Adjustments!$G$9:$AE$67),0)))+(SUM(IF(Adjustments!$E$73:$E$133='June 13 - Dec 15 Expense'!$F17,IF(Adjustments!$G$6:$AE$6='June 13 - Dec 15 Expense'!BP$7,Adjustments!$G$73:$AE$133),0)))</f>
        <v>15271.018479999999</v>
      </c>
      <c r="BR17" s="144">
        <f t="shared" si="65"/>
        <v>63774391.614770137</v>
      </c>
      <c r="BS17" s="144">
        <f t="shared" si="66"/>
        <v>204036.94750984167</v>
      </c>
      <c r="BT17" s="144">
        <f t="array" ref="BT17">(SUM(IF(Adjustments!$E$9:$E$67='June 13 - Dec 15 Expense'!$F17,IF(Adjustments!$G$6:$AE$6='June 13 - Dec 15 Expense'!BU$7,Adjustments!$G$9:$AE$67),0)))+(SUM(IF(Adjustments!$E$73:$E$133='June 13 - Dec 15 Expense'!$F17,IF(Adjustments!$G$6:$AE$6='June 13 - Dec 15 Expense'!BS$7,Adjustments!$G$73:$AE$133),0)))</f>
        <v>27456569.752160002</v>
      </c>
      <c r="BU17" s="144">
        <f t="shared" si="67"/>
        <v>91230961.366930142</v>
      </c>
      <c r="BV17" s="144">
        <f t="shared" si="68"/>
        <v>247988.30144135901</v>
      </c>
      <c r="BW17" s="144">
        <f t="array" ref="BW17">(SUM(IF(Adjustments!$E$9:$E$67='June 13 - Dec 15 Expense'!$F17,IF(Adjustments!$G$6:$AE$6='June 13 - Dec 15 Expense'!BX$7,Adjustments!$G$9:$AE$67),0)))+(SUM(IF(Adjustments!$E$73:$E$133='June 13 - Dec 15 Expense'!$F17,IF(Adjustments!$G$6:$AE$6='June 13 - Dec 15 Expense'!BV$7,Adjustments!$G$73:$AE$133),0)))</f>
        <v>2544828.8806399992</v>
      </c>
      <c r="BX17" s="144">
        <f t="shared" si="69"/>
        <v>93775790.247570142</v>
      </c>
      <c r="BY17" s="144">
        <f t="shared" ref="BY17:BY20" si="98">(((BU17+BX17)/2)*IF($I$6="Yes",$I17,$H17))/12</f>
        <v>295986.61727172614</v>
      </c>
      <c r="BZ17" s="144">
        <f t="array" ref="BZ17">(SUM(IF(Adjustments!$E$9:$E$67='June 13 - Dec 15 Expense'!$F17,IF(Adjustments!$G$6:$AE$6='June 13 - Dec 15 Expense'!CA$7,Adjustments!$G$9:$AE$67),0)))+(SUM(IF(Adjustments!$E$73:$E$133='June 13 - Dec 15 Expense'!$F17,IF(Adjustments!$G$6:$AE$6='June 13 - Dec 15 Expense'!BY$7,Adjustments!$G$73:$AE$133),0)))</f>
        <v>20129724.00296</v>
      </c>
      <c r="CA17" s="144">
        <f t="shared" si="71"/>
        <v>113905514.25053014</v>
      </c>
      <c r="CB17" s="144">
        <f t="shared" si="72"/>
        <v>332262.93771731801</v>
      </c>
      <c r="CC17" s="144">
        <f t="array" ref="CC17">(SUM(IF(Adjustments!$E$9:$E$67='June 13 - Dec 15 Expense'!$F17,IF(Adjustments!$G$6:$AE$6='June 13 - Dec 15 Expense'!CD$7,Adjustments!$G$9:$AE$67),0)))+(SUM(IF(Adjustments!$E$73:$E$133='June 13 - Dec 15 Expense'!$F17,IF(Adjustments!$G$6:$AE$6='June 13 - Dec 15 Expense'!CB$7,Adjustments!$G$73:$AE$133),0)))</f>
        <v>160969.33000000002</v>
      </c>
      <c r="CD17" s="144">
        <f t="shared" si="73"/>
        <v>114066483.58053014</v>
      </c>
      <c r="CE17" s="144">
        <f t="shared" si="74"/>
        <v>364725.39451584104</v>
      </c>
      <c r="CG17" s="151">
        <f t="shared" si="32"/>
        <v>3086417.470783338</v>
      </c>
      <c r="CH17" s="148"/>
    </row>
    <row r="18" spans="1:86" s="119" customFormat="1">
      <c r="A18" s="119" t="s">
        <v>108</v>
      </c>
      <c r="B18" s="119" t="s">
        <v>37</v>
      </c>
      <c r="C18" s="119" t="s">
        <v>36</v>
      </c>
      <c r="D18" s="119" t="s">
        <v>78</v>
      </c>
      <c r="E18" s="119" t="s">
        <v>110</v>
      </c>
      <c r="F18" s="119" t="str">
        <f>D18&amp;E18&amp;C18</f>
        <v>DSTMPPCDGU</v>
      </c>
      <c r="G18" s="119" t="str">
        <f>E18&amp;C18</f>
        <v>STMPPCDGU</v>
      </c>
      <c r="H18" s="176">
        <f>Rates!D36</f>
        <v>1.9227824685970101E-2</v>
      </c>
      <c r="I18" s="176">
        <f>Rates!E36</f>
        <v>2.8332687179984641E-2</v>
      </c>
      <c r="J18" s="144">
        <f t="array" ref="J18">(SUM(IF('[25]RB Summary'!$B$13:$B$613=$G18,'[25]RB Summary'!$G$13:$G$613,0)))-(SUMIF($G$101:$G$119,$G18,$J$101:$J$119))</f>
        <v>0</v>
      </c>
      <c r="K18" s="144">
        <f t="shared" ref="K18" si="99">(J18*H18)/12</f>
        <v>0</v>
      </c>
      <c r="L18" s="144">
        <f t="array" ref="L18">(SUM(IF(Adjustments!$E$9:$E$67='June 13 - Dec 15 Expense'!$F18,IF(Adjustments!$G$6:$AE$6='June 13 - Dec 15 Expense'!M$7,Adjustments!$G$9:$AE$67),0)))+(SUM(IF(Adjustments!$E$73:$E$133='June 13 - Dec 15 Expense'!$F18,IF(Adjustments!$G$6:$AE$6='June 13 - Dec 15 Expense'!K$7,Adjustments!$G$73:$AE$133),0)))</f>
        <v>0</v>
      </c>
      <c r="M18" s="144">
        <f t="shared" ref="M18" si="100">J18+L18</f>
        <v>0</v>
      </c>
      <c r="N18" s="144">
        <f t="shared" ref="N18" si="101">(((J18+M18)/2)*$H18)/12</f>
        <v>0</v>
      </c>
      <c r="O18" s="144">
        <f t="array" ref="O18">(SUM(IF(Adjustments!$E$9:$E$67='June 13 - Dec 15 Expense'!$F18,IF(Adjustments!$G$6:$AE$6='June 13 - Dec 15 Expense'!P$7,Adjustments!$G$9:$AE$67),0)))+(SUM(IF(Adjustments!$E$73:$E$133='June 13 - Dec 15 Expense'!$F18,IF(Adjustments!$G$6:$AE$6='June 13 - Dec 15 Expense'!N$7,Adjustments!$G$73:$AE$133),0)))</f>
        <v>0</v>
      </c>
      <c r="P18" s="144">
        <f t="shared" ref="P18" si="102">M18+O18</f>
        <v>0</v>
      </c>
      <c r="Q18" s="144">
        <f t="shared" ref="Q18" si="103">(((M18+P18)/2)*$H18)/12</f>
        <v>0</v>
      </c>
      <c r="R18" s="144">
        <f t="array" ref="R18">(SUM(IF(Adjustments!$E$9:$E$67='June 13 - Dec 15 Expense'!$F18,IF(Adjustments!$G$6:$AE$6='June 13 - Dec 15 Expense'!S$7,Adjustments!$G$9:$AE$67),0)))+(SUM(IF(Adjustments!$E$73:$E$133='June 13 - Dec 15 Expense'!$F18,IF(Adjustments!$G$6:$AE$6='June 13 - Dec 15 Expense'!Q$7,Adjustments!$G$73:$AE$133),0)))</f>
        <v>0</v>
      </c>
      <c r="S18" s="144">
        <f t="shared" ref="S18" si="104">P18+R18</f>
        <v>0</v>
      </c>
      <c r="T18" s="144">
        <f t="shared" ref="T18" si="105">(((P18+S18)/2)*$H18)/12</f>
        <v>0</v>
      </c>
      <c r="U18" s="144">
        <f t="array" ref="U18">(SUM(IF(Adjustments!$E$9:$E$67='June 13 - Dec 15 Expense'!$F18,IF(Adjustments!$G$6:$AE$6='June 13 - Dec 15 Expense'!V$7,Adjustments!$G$9:$AE$67),0)))+(SUM(IF(Adjustments!$E$73:$E$133='June 13 - Dec 15 Expense'!$F18,IF(Adjustments!$G$6:$AE$6='June 13 - Dec 15 Expense'!T$7,Adjustments!$G$73:$AE$133),0)))</f>
        <v>0</v>
      </c>
      <c r="V18" s="144">
        <f t="shared" ref="V18" si="106">S18+U18</f>
        <v>0</v>
      </c>
      <c r="W18" s="144">
        <f t="shared" ref="W18" si="107">(((S18+V18)/2)*$H18)/12</f>
        <v>0</v>
      </c>
      <c r="X18" s="144">
        <f t="array" ref="X18">(SUM(IF(Adjustments!$E$9:$E$67='June 13 - Dec 15 Expense'!$F18,IF(Adjustments!$G$6:$AE$6='June 13 - Dec 15 Expense'!Y$7,Adjustments!$G$9:$AE$67),0)))+(SUM(IF(Adjustments!$E$73:$E$133='June 13 - Dec 15 Expense'!$F18,IF(Adjustments!$G$6:$AE$6='June 13 - Dec 15 Expense'!W$7,Adjustments!$G$73:$AE$133),0)))</f>
        <v>0</v>
      </c>
      <c r="Y18" s="144">
        <f t="shared" ref="Y18" si="108">V18+X18</f>
        <v>0</v>
      </c>
      <c r="Z18" s="144">
        <f t="shared" ref="Z18" si="109">(((V18+Y18)/2)*$H18)/12</f>
        <v>0</v>
      </c>
      <c r="AA18" s="144">
        <f t="array" ref="AA18">(SUM(IF(Adjustments!$E$9:$E$67='June 13 - Dec 15 Expense'!$F18,IF(Adjustments!$G$6:$AE$6='June 13 - Dec 15 Expense'!AB$7,Adjustments!$G$9:$AE$67),0)))+(SUM(IF(Adjustments!$E$73:$E$133='June 13 - Dec 15 Expense'!$F18,IF(Adjustments!$G$6:$AE$6='June 13 - Dec 15 Expense'!Z$7,Adjustments!$G$73:$AE$133),0)))</f>
        <v>0</v>
      </c>
      <c r="AB18" s="144">
        <f t="shared" ref="AB18" si="110">Y18+AA18</f>
        <v>0</v>
      </c>
      <c r="AC18" s="144">
        <f t="shared" ref="AC18" si="111">(((Y18+AB18)/2)*$H18)/12</f>
        <v>0</v>
      </c>
      <c r="AD18" s="144">
        <f t="array" ref="AD18">(SUM(IF(Adjustments!$E$9:$E$67='June 13 - Dec 15 Expense'!$F18,IF(Adjustments!$G$6:$AE$6='June 13 - Dec 15 Expense'!AE$7,Adjustments!$G$9:$AE$67),0)))+(SUM(IF(Adjustments!$E$73:$E$133='June 13 - Dec 15 Expense'!$F18,IF(Adjustments!$G$6:$AE$6='June 13 - Dec 15 Expense'!AC$7,Adjustments!$G$73:$AE$133),0)))</f>
        <v>0</v>
      </c>
      <c r="AE18" s="144">
        <f t="shared" ref="AE18" si="112">AB18+AD18</f>
        <v>0</v>
      </c>
      <c r="AF18" s="144">
        <f t="shared" si="40"/>
        <v>0</v>
      </c>
      <c r="AG18" s="144">
        <f t="array" ref="AG18">(SUM(IF(Adjustments!$E$9:$E$67='June 13 - Dec 15 Expense'!$F18,IF(Adjustments!$G$6:$AE$6='June 13 - Dec 15 Expense'!AH$7,Adjustments!$G$9:$AE$67),0)))+(SUM(IF(Adjustments!$E$73:$E$133='June 13 - Dec 15 Expense'!$F18,IF(Adjustments!$G$6:$AE$6='June 13 - Dec 15 Expense'!AF$7,Adjustments!$G$73:$AE$133),0)))</f>
        <v>0</v>
      </c>
      <c r="AH18" s="144">
        <f t="shared" ref="AH18" si="113">AE18+AG18</f>
        <v>0</v>
      </c>
      <c r="AI18" s="144">
        <f t="shared" si="42"/>
        <v>0</v>
      </c>
      <c r="AJ18" s="144">
        <f t="array" ref="AJ18">(SUM(IF(Adjustments!$E$9:$E$67='June 13 - Dec 15 Expense'!$F18,IF(Adjustments!$G$6:$AE$6='June 13 - Dec 15 Expense'!AK$7,Adjustments!$G$9:$AE$67),0)))+(SUM(IF(Adjustments!$E$73:$E$133='June 13 - Dec 15 Expense'!$F18,IF(Adjustments!$G$6:$AE$6='June 13 - Dec 15 Expense'!AI$7,Adjustments!$G$73:$AE$133),0)))</f>
        <v>0</v>
      </c>
      <c r="AK18" s="144">
        <f t="shared" ref="AK18" si="114">AH18+AJ18</f>
        <v>0</v>
      </c>
      <c r="AL18" s="144">
        <f t="shared" si="44"/>
        <v>0</v>
      </c>
      <c r="AM18" s="144">
        <f t="array" ref="AM18">(SUM(IF(Adjustments!$E$9:$E$67='June 13 - Dec 15 Expense'!$F18,IF(Adjustments!$G$6:$AE$6='June 13 - Dec 15 Expense'!AN$7,Adjustments!$G$9:$AE$67),0)))+(SUM(IF(Adjustments!$E$73:$E$133='June 13 - Dec 15 Expense'!$F18,IF(Adjustments!$G$6:$AE$6='June 13 - Dec 15 Expense'!AL$7,Adjustments!$G$73:$AE$133),0)))</f>
        <v>0</v>
      </c>
      <c r="AN18" s="144">
        <f t="shared" ref="AN18" si="115">AK18+AM18</f>
        <v>0</v>
      </c>
      <c r="AO18" s="144">
        <f t="shared" si="46"/>
        <v>0</v>
      </c>
      <c r="AP18" s="144">
        <f t="array" ref="AP18">(SUM(IF(Adjustments!$E$9:$E$67='June 13 - Dec 15 Expense'!$F18,IF(Adjustments!$G$6:$AE$6='June 13 - Dec 15 Expense'!AQ$7,Adjustments!$G$9:$AE$67),0)))+(SUM(IF(Adjustments!$E$73:$E$133='June 13 - Dec 15 Expense'!$F18,IF(Adjustments!$G$6:$AE$6='June 13 - Dec 15 Expense'!AO$7,Adjustments!$G$73:$AE$133),0)))</f>
        <v>0</v>
      </c>
      <c r="AQ18" s="144">
        <f t="shared" ref="AQ18" si="116">AN18+AP18</f>
        <v>0</v>
      </c>
      <c r="AR18" s="144">
        <f t="shared" si="48"/>
        <v>0</v>
      </c>
      <c r="AS18" s="144">
        <f t="array" ref="AS18">(SUM(IF(Adjustments!$E$9:$E$67='June 13 - Dec 15 Expense'!$F18,IF(Adjustments!$G$6:$AE$6='June 13 - Dec 15 Expense'!AT$7,Adjustments!$G$9:$AE$67),0)))+(SUM(IF(Adjustments!$E$73:$E$133='June 13 - Dec 15 Expense'!$F18,IF(Adjustments!$G$6:$AE$6='June 13 - Dec 15 Expense'!AR$7,Adjustments!$G$73:$AE$133),0)))</f>
        <v>0</v>
      </c>
      <c r="AT18" s="144">
        <f t="shared" ref="AT18" si="117">AQ18+AS18</f>
        <v>0</v>
      </c>
      <c r="AU18" s="144">
        <f t="shared" si="50"/>
        <v>0</v>
      </c>
      <c r="AV18" s="144">
        <f t="array" ref="AV18">(SUM(IF(Adjustments!$E$9:$E$67='June 13 - Dec 15 Expense'!$F18,IF(Adjustments!$G$6:$AE$6='June 13 - Dec 15 Expense'!AW$7,Adjustments!$G$9:$AE$67),0)))+(SUM(IF(Adjustments!$E$73:$E$133='June 13 - Dec 15 Expense'!$F18,IF(Adjustments!$G$6:$AE$6='June 13 - Dec 15 Expense'!AU$7,Adjustments!$G$73:$AE$133),0)))</f>
        <v>0</v>
      </c>
      <c r="AW18" s="144">
        <f t="shared" ref="AW18" si="118">AT18+AV18</f>
        <v>0</v>
      </c>
      <c r="AX18" s="144">
        <f t="shared" si="52"/>
        <v>0</v>
      </c>
      <c r="AY18" s="144">
        <f t="array" ref="AY18">(SUM(IF(Adjustments!$E$9:$E$67='June 13 - Dec 15 Expense'!$F18,IF(Adjustments!$G$6:$AE$6='June 13 - Dec 15 Expense'!AZ$7,Adjustments!$G$9:$AE$67),0)))+(SUM(IF(Adjustments!$E$73:$E$133='June 13 - Dec 15 Expense'!$F18,IF(Adjustments!$G$6:$AE$6='June 13 - Dec 15 Expense'!AX$7,Adjustments!$G$73:$AE$133),0)))</f>
        <v>0</v>
      </c>
      <c r="AZ18" s="144">
        <f t="shared" ref="AZ18" si="119">AW18+AY18</f>
        <v>0</v>
      </c>
      <c r="BA18" s="144">
        <f t="shared" si="54"/>
        <v>0</v>
      </c>
      <c r="BB18" s="144">
        <f t="array" ref="BB18">(SUM(IF(Adjustments!$E$9:$E$67='June 13 - Dec 15 Expense'!$F18,IF(Adjustments!$G$6:$AE$6='June 13 - Dec 15 Expense'!BC$7,Adjustments!$G$9:$AE$67),0)))+(SUM(IF(Adjustments!$E$73:$E$133='June 13 - Dec 15 Expense'!$F18,IF(Adjustments!$G$6:$AE$6='June 13 - Dec 15 Expense'!BA$7,Adjustments!$G$73:$AE$133),0)))</f>
        <v>0</v>
      </c>
      <c r="BC18" s="144">
        <f t="shared" ref="BC18" si="120">AZ18+BB18</f>
        <v>0</v>
      </c>
      <c r="BD18" s="144">
        <f t="shared" si="56"/>
        <v>0</v>
      </c>
      <c r="BE18" s="144">
        <f t="array" ref="BE18">(SUM(IF(Adjustments!$E$9:$E$67='June 13 - Dec 15 Expense'!$F18,IF(Adjustments!$G$6:$AE$6='June 13 - Dec 15 Expense'!BF$7,Adjustments!$G$9:$AE$67),0)))+(SUM(IF(Adjustments!$E$73:$E$133='June 13 - Dec 15 Expense'!$F18,IF(Adjustments!$G$6:$AE$6='June 13 - Dec 15 Expense'!BD$7,Adjustments!$G$73:$AE$133),0)))</f>
        <v>0</v>
      </c>
      <c r="BF18" s="144">
        <f t="shared" ref="BF18" si="121">BC18+BE18</f>
        <v>0</v>
      </c>
      <c r="BG18" s="144">
        <f t="shared" si="58"/>
        <v>0</v>
      </c>
      <c r="BH18" s="144">
        <f t="array" ref="BH18">(SUM(IF(Adjustments!$E$9:$E$67='June 13 - Dec 15 Expense'!$F18,IF(Adjustments!$G$6:$AE$6='June 13 - Dec 15 Expense'!BI$7,Adjustments!$G$9:$AE$67),0)))+(SUM(IF(Adjustments!$E$73:$E$133='June 13 - Dec 15 Expense'!$F18,IF(Adjustments!$G$6:$AE$6='June 13 - Dec 15 Expense'!BG$7,Adjustments!$G$73:$AE$133),0)))</f>
        <v>0</v>
      </c>
      <c r="BI18" s="144">
        <f t="shared" ref="BI18" si="122">BF18+BH18</f>
        <v>0</v>
      </c>
      <c r="BJ18" s="144">
        <f t="shared" si="60"/>
        <v>0</v>
      </c>
      <c r="BK18" s="144">
        <f t="array" ref="BK18">(SUM(IF(Adjustments!$E$9:$E$67='June 13 - Dec 15 Expense'!$F18,IF(Adjustments!$G$6:$AE$6='June 13 - Dec 15 Expense'!BL$7,Adjustments!$G$9:$AE$67),0)))+(SUM(IF(Adjustments!$E$73:$E$133='June 13 - Dec 15 Expense'!$F18,IF(Adjustments!$G$6:$AE$6='June 13 - Dec 15 Expense'!BJ$7,Adjustments!$G$73:$AE$133),0)))</f>
        <v>-28262985.939999998</v>
      </c>
      <c r="BL18" s="144">
        <f t="shared" ref="BL18" si="123">BI18+BK18</f>
        <v>-28262985.939999998</v>
      </c>
      <c r="BM18" s="144">
        <f t="shared" si="62"/>
        <v>-33365.264142096836</v>
      </c>
      <c r="BN18" s="144">
        <f t="array" ref="BN18">(SUM(IF(Adjustments!$E$9:$E$67='June 13 - Dec 15 Expense'!$F18,IF(Adjustments!$G$6:$AE$6='June 13 - Dec 15 Expense'!BO$7,Adjustments!$G$9:$AE$67),0)))+(SUM(IF(Adjustments!$E$73:$E$133='June 13 - Dec 15 Expense'!$F18,IF(Adjustments!$G$6:$AE$6='June 13 - Dec 15 Expense'!BM$7,Adjustments!$G$73:$AE$133),0)))</f>
        <v>0</v>
      </c>
      <c r="BO18" s="144">
        <f t="shared" ref="BO18" si="124">BL18+BN18</f>
        <v>-28262985.939999998</v>
      </c>
      <c r="BP18" s="144">
        <f t="shared" si="64"/>
        <v>-66730.528284193671</v>
      </c>
      <c r="BQ18" s="144">
        <f t="array" ref="BQ18">(SUM(IF(Adjustments!$E$9:$E$67='June 13 - Dec 15 Expense'!$F18,IF(Adjustments!$G$6:$AE$6='June 13 - Dec 15 Expense'!BR$7,Adjustments!$G$9:$AE$67),0)))+(SUM(IF(Adjustments!$E$73:$E$133='June 13 - Dec 15 Expense'!$F18,IF(Adjustments!$G$6:$AE$6='June 13 - Dec 15 Expense'!BP$7,Adjustments!$G$73:$AE$133),0)))</f>
        <v>0</v>
      </c>
      <c r="BR18" s="144">
        <f t="shared" ref="BR18" si="125">BO18+BQ18</f>
        <v>-28262985.939999998</v>
      </c>
      <c r="BS18" s="144">
        <f t="shared" si="66"/>
        <v>-66730.528284193671</v>
      </c>
      <c r="BT18" s="144">
        <f t="array" ref="BT18">(SUM(IF(Adjustments!$E$9:$E$67='June 13 - Dec 15 Expense'!$F18,IF(Adjustments!$G$6:$AE$6='June 13 - Dec 15 Expense'!BU$7,Adjustments!$G$9:$AE$67),0)))+(SUM(IF(Adjustments!$E$73:$E$133='June 13 - Dec 15 Expense'!$F18,IF(Adjustments!$G$6:$AE$6='June 13 - Dec 15 Expense'!BS$7,Adjustments!$G$73:$AE$133),0)))</f>
        <v>0</v>
      </c>
      <c r="BU18" s="144">
        <f t="shared" ref="BU18" si="126">BR18+BT18</f>
        <v>-28262985.939999998</v>
      </c>
      <c r="BV18" s="144">
        <f t="shared" si="68"/>
        <v>-66730.528284193671</v>
      </c>
      <c r="BW18" s="144">
        <f t="array" ref="BW18">(SUM(IF(Adjustments!$E$9:$E$67='June 13 - Dec 15 Expense'!$F18,IF(Adjustments!$G$6:$AE$6='June 13 - Dec 15 Expense'!BX$7,Adjustments!$G$9:$AE$67),0)))+(SUM(IF(Adjustments!$E$73:$E$133='June 13 - Dec 15 Expense'!$F18,IF(Adjustments!$G$6:$AE$6='June 13 - Dec 15 Expense'!BV$7,Adjustments!$G$73:$AE$133),0)))</f>
        <v>0</v>
      </c>
      <c r="BX18" s="144">
        <f t="shared" ref="BX18" si="127">BU18+BW18</f>
        <v>-28262985.939999998</v>
      </c>
      <c r="BY18" s="144">
        <f t="shared" si="98"/>
        <v>-66730.528284193671</v>
      </c>
      <c r="BZ18" s="144">
        <f t="array" ref="BZ18">(SUM(IF(Adjustments!$E$9:$E$67='June 13 - Dec 15 Expense'!$F18,IF(Adjustments!$G$6:$AE$6='June 13 - Dec 15 Expense'!CA$7,Adjustments!$G$9:$AE$67),0)))+(SUM(IF(Adjustments!$E$73:$E$133='June 13 - Dec 15 Expense'!$F18,IF(Adjustments!$G$6:$AE$6='June 13 - Dec 15 Expense'!BY$7,Adjustments!$G$73:$AE$133),0)))</f>
        <v>0</v>
      </c>
      <c r="CA18" s="144">
        <f t="shared" ref="CA18" si="128">BX18+BZ18</f>
        <v>-28262985.939999998</v>
      </c>
      <c r="CB18" s="144">
        <f t="shared" si="72"/>
        <v>-66730.528284193671</v>
      </c>
      <c r="CC18" s="144">
        <f t="array" ref="CC18">(SUM(IF(Adjustments!$E$9:$E$67='June 13 - Dec 15 Expense'!$F18,IF(Adjustments!$G$6:$AE$6='June 13 - Dec 15 Expense'!CD$7,Adjustments!$G$9:$AE$67),0)))+(SUM(IF(Adjustments!$E$73:$E$133='June 13 - Dec 15 Expense'!$F18,IF(Adjustments!$G$6:$AE$6='June 13 - Dec 15 Expense'!CB$7,Adjustments!$G$73:$AE$133),0)))</f>
        <v>0</v>
      </c>
      <c r="CD18" s="144">
        <f t="shared" ref="CD18" si="129">CA18+CC18</f>
        <v>-28262985.939999998</v>
      </c>
      <c r="CE18" s="144">
        <f t="shared" si="74"/>
        <v>-66730.528284193671</v>
      </c>
      <c r="CG18" s="151">
        <f t="shared" si="32"/>
        <v>-433748.4338472588</v>
      </c>
      <c r="CH18" s="148"/>
    </row>
    <row r="19" spans="1:86" s="119" customFormat="1">
      <c r="A19" s="119" t="s">
        <v>108</v>
      </c>
      <c r="B19" s="119" t="s">
        <v>37</v>
      </c>
      <c r="C19" s="119" t="s">
        <v>38</v>
      </c>
      <c r="D19" s="119" t="s">
        <v>78</v>
      </c>
      <c r="E19" s="119" t="s">
        <v>110</v>
      </c>
      <c r="F19" s="119" t="str">
        <f t="shared" si="0"/>
        <v>DSTMPPCSSGCH</v>
      </c>
      <c r="G19" s="119" t="str">
        <f t="shared" si="33"/>
        <v>STMPPCSSGCH</v>
      </c>
      <c r="H19" s="176">
        <f>Rates!D38</f>
        <v>1.5099837045342974E-2</v>
      </c>
      <c r="I19" s="176">
        <f>Rates!E38</f>
        <v>2.7462413050707721E-2</v>
      </c>
      <c r="J19" s="144">
        <f t="array" ref="J19">(SUM(IF('[25]RB Summary'!$B$13:$B$613=$G19,'[25]RB Summary'!$G$13:$G$613,0)))-(SUMIF($G$101:$G$119,$G19,$J$101:$J$119))</f>
        <v>0</v>
      </c>
      <c r="K19" s="144">
        <f t="shared" si="1"/>
        <v>0</v>
      </c>
      <c r="L19" s="144">
        <f t="array" ref="L19">(SUM(IF(Adjustments!$E$9:$E$67='June 13 - Dec 15 Expense'!$F19,IF(Adjustments!$G$6:$AE$6='June 13 - Dec 15 Expense'!M$7,Adjustments!$G$9:$AE$67),0)))+(SUM(IF(Adjustments!$E$73:$E$133='June 13 - Dec 15 Expense'!$F19,IF(Adjustments!$G$6:$AE$6='June 13 - Dec 15 Expense'!K$7,Adjustments!$G$73:$AE$133),0)))</f>
        <v>0</v>
      </c>
      <c r="M19" s="144">
        <f t="shared" si="2"/>
        <v>0</v>
      </c>
      <c r="N19" s="144">
        <f t="shared" si="3"/>
        <v>0</v>
      </c>
      <c r="O19" s="144">
        <f t="array" ref="O19">(SUM(IF(Adjustments!$E$9:$E$67='June 13 - Dec 15 Expense'!$F19,IF(Adjustments!$G$6:$AE$6='June 13 - Dec 15 Expense'!P$7,Adjustments!$G$9:$AE$67),0)))+(SUM(IF(Adjustments!$E$73:$E$133='June 13 - Dec 15 Expense'!$F19,IF(Adjustments!$G$6:$AE$6='June 13 - Dec 15 Expense'!N$7,Adjustments!$G$73:$AE$133),0)))</f>
        <v>0</v>
      </c>
      <c r="P19" s="144">
        <f t="shared" si="34"/>
        <v>0</v>
      </c>
      <c r="Q19" s="144">
        <f t="shared" si="5"/>
        <v>0</v>
      </c>
      <c r="R19" s="144">
        <f t="array" ref="R19">(SUM(IF(Adjustments!$E$9:$E$67='June 13 - Dec 15 Expense'!$F19,IF(Adjustments!$G$6:$AE$6='June 13 - Dec 15 Expense'!S$7,Adjustments!$G$9:$AE$67),0)))+(SUM(IF(Adjustments!$E$73:$E$133='June 13 - Dec 15 Expense'!$F19,IF(Adjustments!$G$6:$AE$6='June 13 - Dec 15 Expense'!Q$7,Adjustments!$G$73:$AE$133),0)))</f>
        <v>0</v>
      </c>
      <c r="S19" s="144">
        <f t="shared" si="35"/>
        <v>0</v>
      </c>
      <c r="T19" s="144">
        <f t="shared" si="7"/>
        <v>0</v>
      </c>
      <c r="U19" s="144">
        <f t="array" ref="U19">(SUM(IF(Adjustments!$E$9:$E$67='June 13 - Dec 15 Expense'!$F19,IF(Adjustments!$G$6:$AE$6='June 13 - Dec 15 Expense'!V$7,Adjustments!$G$9:$AE$67),0)))+(SUM(IF(Adjustments!$E$73:$E$133='June 13 - Dec 15 Expense'!$F19,IF(Adjustments!$G$6:$AE$6='June 13 - Dec 15 Expense'!T$7,Adjustments!$G$73:$AE$133),0)))</f>
        <v>899467.63</v>
      </c>
      <c r="V19" s="144">
        <f t="shared" si="36"/>
        <v>899467.63</v>
      </c>
      <c r="W19" s="144">
        <f t="shared" si="9"/>
        <v>565.90894335670203</v>
      </c>
      <c r="X19" s="144">
        <f t="array" ref="X19">(SUM(IF(Adjustments!$E$9:$E$67='June 13 - Dec 15 Expense'!$F19,IF(Adjustments!$G$6:$AE$6='June 13 - Dec 15 Expense'!Y$7,Adjustments!$G$9:$AE$67),0)))+(SUM(IF(Adjustments!$E$73:$E$133='June 13 - Dec 15 Expense'!$F19,IF(Adjustments!$G$6:$AE$6='June 13 - Dec 15 Expense'!W$7,Adjustments!$G$73:$AE$133),0)))</f>
        <v>0</v>
      </c>
      <c r="Y19" s="144">
        <f t="shared" si="37"/>
        <v>899467.63</v>
      </c>
      <c r="Z19" s="144">
        <f t="shared" si="11"/>
        <v>1131.8178867134041</v>
      </c>
      <c r="AA19" s="144">
        <f t="array" ref="AA19">(SUM(IF(Adjustments!$E$9:$E$67='June 13 - Dec 15 Expense'!$F19,IF(Adjustments!$G$6:$AE$6='June 13 - Dec 15 Expense'!AB$7,Adjustments!$G$9:$AE$67),0)))+(SUM(IF(Adjustments!$E$73:$E$133='June 13 - Dec 15 Expense'!$F19,IF(Adjustments!$G$6:$AE$6='June 13 - Dec 15 Expense'!Z$7,Adjustments!$G$73:$AE$133),0)))</f>
        <v>0</v>
      </c>
      <c r="AB19" s="144">
        <f t="shared" si="38"/>
        <v>899467.63</v>
      </c>
      <c r="AC19" s="144">
        <f t="shared" si="13"/>
        <v>1131.8178867134041</v>
      </c>
      <c r="AD19" s="144">
        <f t="array" ref="AD19">(SUM(IF(Adjustments!$E$9:$E$67='June 13 - Dec 15 Expense'!$F19,IF(Adjustments!$G$6:$AE$6='June 13 - Dec 15 Expense'!AE$7,Adjustments!$G$9:$AE$67),0)))+(SUM(IF(Adjustments!$E$73:$E$133='June 13 - Dec 15 Expense'!$F19,IF(Adjustments!$G$6:$AE$6='June 13 - Dec 15 Expense'!AC$7,Adjustments!$G$73:$AE$133),0)))</f>
        <v>0</v>
      </c>
      <c r="AE19" s="144">
        <f t="shared" si="39"/>
        <v>899467.63</v>
      </c>
      <c r="AF19" s="144">
        <f t="shared" si="40"/>
        <v>2058.4626317334287</v>
      </c>
      <c r="AG19" s="144">
        <f t="array" ref="AG19">(SUM(IF(Adjustments!$E$9:$E$67='June 13 - Dec 15 Expense'!$F19,IF(Adjustments!$G$6:$AE$6='June 13 - Dec 15 Expense'!AH$7,Adjustments!$G$9:$AE$67),0)))+(SUM(IF(Adjustments!$E$73:$E$133='June 13 - Dec 15 Expense'!$F19,IF(Adjustments!$G$6:$AE$6='June 13 - Dec 15 Expense'!AF$7,Adjustments!$G$73:$AE$133),0)))</f>
        <v>0</v>
      </c>
      <c r="AH19" s="144">
        <f t="shared" si="41"/>
        <v>899467.63</v>
      </c>
      <c r="AI19" s="144">
        <f t="shared" si="42"/>
        <v>2058.4626317334287</v>
      </c>
      <c r="AJ19" s="144">
        <f t="array" ref="AJ19">(SUM(IF(Adjustments!$E$9:$E$67='June 13 - Dec 15 Expense'!$F19,IF(Adjustments!$G$6:$AE$6='June 13 - Dec 15 Expense'!AK$7,Adjustments!$G$9:$AE$67),0)))+(SUM(IF(Adjustments!$E$73:$E$133='June 13 - Dec 15 Expense'!$F19,IF(Adjustments!$G$6:$AE$6='June 13 - Dec 15 Expense'!AI$7,Adjustments!$G$73:$AE$133),0)))</f>
        <v>0</v>
      </c>
      <c r="AK19" s="144">
        <f t="shared" si="43"/>
        <v>899467.63</v>
      </c>
      <c r="AL19" s="144">
        <f t="shared" si="44"/>
        <v>2058.4626317334287</v>
      </c>
      <c r="AM19" s="144">
        <f t="array" ref="AM19">(SUM(IF(Adjustments!$E$9:$E$67='June 13 - Dec 15 Expense'!$F19,IF(Adjustments!$G$6:$AE$6='June 13 - Dec 15 Expense'!AN$7,Adjustments!$G$9:$AE$67),0)))+(SUM(IF(Adjustments!$E$73:$E$133='June 13 - Dec 15 Expense'!$F19,IF(Adjustments!$G$6:$AE$6='June 13 - Dec 15 Expense'!AL$7,Adjustments!$G$73:$AE$133),0)))</f>
        <v>0</v>
      </c>
      <c r="AN19" s="144">
        <f t="shared" si="45"/>
        <v>899467.63</v>
      </c>
      <c r="AO19" s="144">
        <f t="shared" si="46"/>
        <v>2058.4626317334287</v>
      </c>
      <c r="AP19" s="144">
        <f t="array" ref="AP19">(SUM(IF(Adjustments!$E$9:$E$67='June 13 - Dec 15 Expense'!$F19,IF(Adjustments!$G$6:$AE$6='June 13 - Dec 15 Expense'!AQ$7,Adjustments!$G$9:$AE$67),0)))+(SUM(IF(Adjustments!$E$73:$E$133='June 13 - Dec 15 Expense'!$F19,IF(Adjustments!$G$6:$AE$6='June 13 - Dec 15 Expense'!AO$7,Adjustments!$G$73:$AE$133),0)))</f>
        <v>0</v>
      </c>
      <c r="AQ19" s="144">
        <f t="shared" si="47"/>
        <v>899467.63</v>
      </c>
      <c r="AR19" s="144">
        <f t="shared" si="48"/>
        <v>2058.4626317334287</v>
      </c>
      <c r="AS19" s="144">
        <f t="array" ref="AS19">(SUM(IF(Adjustments!$E$9:$E$67='June 13 - Dec 15 Expense'!$F19,IF(Adjustments!$G$6:$AE$6='June 13 - Dec 15 Expense'!AT$7,Adjustments!$G$9:$AE$67),0)))+(SUM(IF(Adjustments!$E$73:$E$133='June 13 - Dec 15 Expense'!$F19,IF(Adjustments!$G$6:$AE$6='June 13 - Dec 15 Expense'!AR$7,Adjustments!$G$73:$AE$133),0)))</f>
        <v>0</v>
      </c>
      <c r="AT19" s="144">
        <f t="shared" si="49"/>
        <v>899467.63</v>
      </c>
      <c r="AU19" s="144">
        <f t="shared" si="50"/>
        <v>2058.4626317334287</v>
      </c>
      <c r="AV19" s="144">
        <f t="array" ref="AV19">(SUM(IF(Adjustments!$E$9:$E$67='June 13 - Dec 15 Expense'!$F19,IF(Adjustments!$G$6:$AE$6='June 13 - Dec 15 Expense'!AW$7,Adjustments!$G$9:$AE$67),0)))+(SUM(IF(Adjustments!$E$73:$E$133='June 13 - Dec 15 Expense'!$F19,IF(Adjustments!$G$6:$AE$6='June 13 - Dec 15 Expense'!AU$7,Adjustments!$G$73:$AE$133),0)))</f>
        <v>0</v>
      </c>
      <c r="AW19" s="144">
        <f t="shared" si="51"/>
        <v>899467.63</v>
      </c>
      <c r="AX19" s="144">
        <f t="shared" si="52"/>
        <v>2058.4626317334287</v>
      </c>
      <c r="AY19" s="144">
        <f t="array" ref="AY19">(SUM(IF(Adjustments!$E$9:$E$67='June 13 - Dec 15 Expense'!$F19,IF(Adjustments!$G$6:$AE$6='June 13 - Dec 15 Expense'!AZ$7,Adjustments!$G$9:$AE$67),0)))+(SUM(IF(Adjustments!$E$73:$E$133='June 13 - Dec 15 Expense'!$F19,IF(Adjustments!$G$6:$AE$6='June 13 - Dec 15 Expense'!AX$7,Adjustments!$G$73:$AE$133),0)))</f>
        <v>0</v>
      </c>
      <c r="AZ19" s="144">
        <f t="shared" si="53"/>
        <v>899467.63</v>
      </c>
      <c r="BA19" s="144">
        <f t="shared" si="54"/>
        <v>2058.4626317334287</v>
      </c>
      <c r="BB19" s="144">
        <f t="array" ref="BB19">(SUM(IF(Adjustments!$E$9:$E$67='June 13 - Dec 15 Expense'!$F19,IF(Adjustments!$G$6:$AE$6='June 13 - Dec 15 Expense'!BC$7,Adjustments!$G$9:$AE$67),0)))+(SUM(IF(Adjustments!$E$73:$E$133='June 13 - Dec 15 Expense'!$F19,IF(Adjustments!$G$6:$AE$6='June 13 - Dec 15 Expense'!BA$7,Adjustments!$G$73:$AE$133),0)))</f>
        <v>0</v>
      </c>
      <c r="BC19" s="144">
        <f t="shared" si="55"/>
        <v>899467.63</v>
      </c>
      <c r="BD19" s="144">
        <f t="shared" si="56"/>
        <v>2058.4626317334287</v>
      </c>
      <c r="BE19" s="144">
        <f t="array" ref="BE19">(SUM(IF(Adjustments!$E$9:$E$67='June 13 - Dec 15 Expense'!$F19,IF(Adjustments!$G$6:$AE$6='June 13 - Dec 15 Expense'!BF$7,Adjustments!$G$9:$AE$67),0)))+(SUM(IF(Adjustments!$E$73:$E$133='June 13 - Dec 15 Expense'!$F19,IF(Adjustments!$G$6:$AE$6='June 13 - Dec 15 Expense'!BD$7,Adjustments!$G$73:$AE$133),0)))</f>
        <v>0</v>
      </c>
      <c r="BF19" s="144">
        <f t="shared" si="57"/>
        <v>899467.63</v>
      </c>
      <c r="BG19" s="144">
        <f t="shared" si="58"/>
        <v>2058.4626317334287</v>
      </c>
      <c r="BH19" s="144">
        <f t="array" ref="BH19">(SUM(IF(Adjustments!$E$9:$E$67='June 13 - Dec 15 Expense'!$F19,IF(Adjustments!$G$6:$AE$6='June 13 - Dec 15 Expense'!BI$7,Adjustments!$G$9:$AE$67),0)))+(SUM(IF(Adjustments!$E$73:$E$133='June 13 - Dec 15 Expense'!$F19,IF(Adjustments!$G$6:$AE$6='June 13 - Dec 15 Expense'!BG$7,Adjustments!$G$73:$AE$133),0)))</f>
        <v>0</v>
      </c>
      <c r="BI19" s="144">
        <f t="shared" si="59"/>
        <v>899467.63</v>
      </c>
      <c r="BJ19" s="144">
        <f t="shared" si="60"/>
        <v>2058.4626317334287</v>
      </c>
      <c r="BK19" s="144">
        <f t="array" ref="BK19">(SUM(IF(Adjustments!$E$9:$E$67='June 13 - Dec 15 Expense'!$F19,IF(Adjustments!$G$6:$AE$6='June 13 - Dec 15 Expense'!BL$7,Adjustments!$G$9:$AE$67),0)))+(SUM(IF(Adjustments!$E$73:$E$133='June 13 - Dec 15 Expense'!$F19,IF(Adjustments!$G$6:$AE$6='June 13 - Dec 15 Expense'!BJ$7,Adjustments!$G$73:$AE$133),0)))</f>
        <v>0</v>
      </c>
      <c r="BL19" s="144">
        <f t="shared" si="61"/>
        <v>899467.63</v>
      </c>
      <c r="BM19" s="144">
        <f t="shared" si="62"/>
        <v>2058.4626317334287</v>
      </c>
      <c r="BN19" s="144">
        <f t="array" ref="BN19">(SUM(IF(Adjustments!$E$9:$E$67='June 13 - Dec 15 Expense'!$F19,IF(Adjustments!$G$6:$AE$6='June 13 - Dec 15 Expense'!BO$7,Adjustments!$G$9:$AE$67),0)))+(SUM(IF(Adjustments!$E$73:$E$133='June 13 - Dec 15 Expense'!$F19,IF(Adjustments!$G$6:$AE$6='June 13 - Dec 15 Expense'!BM$7,Adjustments!$G$73:$AE$133),0)))</f>
        <v>0</v>
      </c>
      <c r="BO19" s="144">
        <f t="shared" si="63"/>
        <v>899467.63</v>
      </c>
      <c r="BP19" s="144">
        <f t="shared" si="64"/>
        <v>2058.4626317334287</v>
      </c>
      <c r="BQ19" s="144">
        <f t="array" ref="BQ19">(SUM(IF(Adjustments!$E$9:$E$67='June 13 - Dec 15 Expense'!$F19,IF(Adjustments!$G$6:$AE$6='June 13 - Dec 15 Expense'!BR$7,Adjustments!$G$9:$AE$67),0)))+(SUM(IF(Adjustments!$E$73:$E$133='June 13 - Dec 15 Expense'!$F19,IF(Adjustments!$G$6:$AE$6='June 13 - Dec 15 Expense'!BP$7,Adjustments!$G$73:$AE$133),0)))</f>
        <v>0</v>
      </c>
      <c r="BR19" s="144">
        <f t="shared" si="65"/>
        <v>899467.63</v>
      </c>
      <c r="BS19" s="144">
        <f t="shared" si="66"/>
        <v>2058.4626317334287</v>
      </c>
      <c r="BT19" s="144">
        <f t="array" ref="BT19">(SUM(IF(Adjustments!$E$9:$E$67='June 13 - Dec 15 Expense'!$F19,IF(Adjustments!$G$6:$AE$6='June 13 - Dec 15 Expense'!BU$7,Adjustments!$G$9:$AE$67),0)))+(SUM(IF(Adjustments!$E$73:$E$133='June 13 - Dec 15 Expense'!$F19,IF(Adjustments!$G$6:$AE$6='June 13 - Dec 15 Expense'!BS$7,Adjustments!$G$73:$AE$133),0)))</f>
        <v>0</v>
      </c>
      <c r="BU19" s="144">
        <f t="shared" si="67"/>
        <v>899467.63</v>
      </c>
      <c r="BV19" s="144">
        <f t="shared" si="68"/>
        <v>2058.4626317334287</v>
      </c>
      <c r="BW19" s="144">
        <f t="array" ref="BW19">(SUM(IF(Adjustments!$E$9:$E$67='June 13 - Dec 15 Expense'!$F19,IF(Adjustments!$G$6:$AE$6='June 13 - Dec 15 Expense'!BX$7,Adjustments!$G$9:$AE$67),0)))+(SUM(IF(Adjustments!$E$73:$E$133='June 13 - Dec 15 Expense'!$F19,IF(Adjustments!$G$6:$AE$6='June 13 - Dec 15 Expense'!BV$7,Adjustments!$G$73:$AE$133),0)))</f>
        <v>0</v>
      </c>
      <c r="BX19" s="144">
        <f t="shared" si="69"/>
        <v>899467.63</v>
      </c>
      <c r="BY19" s="144">
        <f t="shared" si="98"/>
        <v>2058.4626317334287</v>
      </c>
      <c r="BZ19" s="144">
        <f t="array" ref="BZ19">(SUM(IF(Adjustments!$E$9:$E$67='June 13 - Dec 15 Expense'!$F19,IF(Adjustments!$G$6:$AE$6='June 13 - Dec 15 Expense'!CA$7,Adjustments!$G$9:$AE$67),0)))+(SUM(IF(Adjustments!$E$73:$E$133='June 13 - Dec 15 Expense'!$F19,IF(Adjustments!$G$6:$AE$6='June 13 - Dec 15 Expense'!BY$7,Adjustments!$G$73:$AE$133),0)))</f>
        <v>0</v>
      </c>
      <c r="CA19" s="144">
        <f t="shared" si="71"/>
        <v>899467.63</v>
      </c>
      <c r="CB19" s="144">
        <f t="shared" si="72"/>
        <v>2058.4626317334287</v>
      </c>
      <c r="CC19" s="144">
        <f t="array" ref="CC19">(SUM(IF(Adjustments!$E$9:$E$67='June 13 - Dec 15 Expense'!$F19,IF(Adjustments!$G$6:$AE$6='June 13 - Dec 15 Expense'!CD$7,Adjustments!$G$9:$AE$67),0)))+(SUM(IF(Adjustments!$E$73:$E$133='June 13 - Dec 15 Expense'!$F19,IF(Adjustments!$G$6:$AE$6='June 13 - Dec 15 Expense'!CB$7,Adjustments!$G$73:$AE$133),0)))</f>
        <v>0</v>
      </c>
      <c r="CD19" s="144">
        <f t="shared" si="73"/>
        <v>899467.63</v>
      </c>
      <c r="CE19" s="144">
        <f t="shared" si="74"/>
        <v>2058.4626317334287</v>
      </c>
      <c r="CG19" s="151">
        <f t="shared" si="32"/>
        <v>24701.551580801151</v>
      </c>
      <c r="CH19" s="148"/>
    </row>
    <row r="20" spans="1:86" s="119" customFormat="1">
      <c r="A20" s="119" t="s">
        <v>5</v>
      </c>
      <c r="B20" s="119" t="s">
        <v>37</v>
      </c>
      <c r="C20" s="119" t="s">
        <v>38</v>
      </c>
      <c r="D20" s="119" t="s">
        <v>78</v>
      </c>
      <c r="E20" s="119" t="s">
        <v>71</v>
      </c>
      <c r="F20" s="119" t="str">
        <f t="shared" si="0"/>
        <v>DSTMPSSGCH</v>
      </c>
      <c r="G20" s="119" t="str">
        <f t="shared" si="33"/>
        <v>STMPSSGCH</v>
      </c>
      <c r="H20" s="176">
        <f>VLOOKUP($G20,Rates!$C$3:$D$43,2,0)</f>
        <v>1.5099837045342974E-2</v>
      </c>
      <c r="I20" s="176">
        <f>VLOOKUP($G20,Rates!$C$3:$E$43,3,0)</f>
        <v>2.7462413050707721E-2</v>
      </c>
      <c r="J20" s="144">
        <f t="array" ref="J20">(SUM(IF('[25]RB Summary'!$B$13:$B$613=$G20,'[25]RB Summary'!$G$13:$G$613,0)))-(SUMIF($G$101:$G$119,$G20,$J$101:$J$119))</f>
        <v>535857713.99999994</v>
      </c>
      <c r="K20" s="144">
        <f t="shared" si="1"/>
        <v>674280.34674083325</v>
      </c>
      <c r="L20" s="144">
        <f t="array" ref="L20">(SUM(IF(Adjustments!$E$9:$E$67='June 13 - Dec 15 Expense'!$F20,IF(Adjustments!$G$6:$AE$6='June 13 - Dec 15 Expense'!M$7,Adjustments!$G$9:$AE$67),0)))+(SUM(IF(Adjustments!$E$73:$E$133='June 13 - Dec 15 Expense'!$F20,IF(Adjustments!$G$6:$AE$6='June 13 - Dec 15 Expense'!K$7,Adjustments!$G$73:$AE$133),0)))</f>
        <v>-73982.914499999955</v>
      </c>
      <c r="M20" s="144">
        <f t="shared" si="2"/>
        <v>535783731.08549994</v>
      </c>
      <c r="N20" s="144">
        <f t="shared" si="3"/>
        <v>674233.79965945461</v>
      </c>
      <c r="O20" s="144">
        <f t="array" ref="O20">(SUM(IF(Adjustments!$E$9:$E$67='June 13 - Dec 15 Expense'!$F20,IF(Adjustments!$G$6:$AE$6='June 13 - Dec 15 Expense'!P$7,Adjustments!$G$9:$AE$67),0)))+(SUM(IF(Adjustments!$E$73:$E$133='June 13 - Dec 15 Expense'!$F20,IF(Adjustments!$G$6:$AE$6='June 13 - Dec 15 Expense'!N$7,Adjustments!$G$73:$AE$133),0)))</f>
        <v>-1089794.1044999999</v>
      </c>
      <c r="P20" s="144">
        <f t="shared" si="34"/>
        <v>534693936.98099995</v>
      </c>
      <c r="Q20" s="144">
        <f t="shared" si="5"/>
        <v>673501.59785345395</v>
      </c>
      <c r="R20" s="144">
        <f t="array" ref="R20">(SUM(IF(Adjustments!$E$9:$E$67='June 13 - Dec 15 Expense'!$F20,IF(Adjustments!$G$6:$AE$6='June 13 - Dec 15 Expense'!S$7,Adjustments!$G$9:$AE$67),0)))+(SUM(IF(Adjustments!$E$73:$E$133='June 13 - Dec 15 Expense'!$F20,IF(Adjustments!$G$6:$AE$6='June 13 - Dec 15 Expense'!Q$7,Adjustments!$G$73:$AE$133),0)))</f>
        <v>-579172.9944999998</v>
      </c>
      <c r="S20" s="144">
        <f t="shared" si="35"/>
        <v>534114763.98649997</v>
      </c>
      <c r="T20" s="144">
        <f t="shared" si="7"/>
        <v>672451.55071891483</v>
      </c>
      <c r="U20" s="144">
        <f t="array" ref="U20">(SUM(IF(Adjustments!$E$9:$E$67='June 13 - Dec 15 Expense'!$F20,IF(Adjustments!$G$6:$AE$6='June 13 - Dec 15 Expense'!V$7,Adjustments!$G$9:$AE$67),0)))+(SUM(IF(Adjustments!$E$73:$E$133='June 13 - Dec 15 Expense'!$F20,IF(Adjustments!$G$6:$AE$6='June 13 - Dec 15 Expense'!T$7,Adjustments!$G$73:$AE$133),0)))</f>
        <v>-1143893.2644999998</v>
      </c>
      <c r="V20" s="144">
        <f t="shared" si="36"/>
        <v>532970870.72199994</v>
      </c>
      <c r="W20" s="144">
        <f t="shared" si="9"/>
        <v>671367.46656353027</v>
      </c>
      <c r="X20" s="144">
        <f t="array" ref="X20">(SUM(IF(Adjustments!$E$9:$E$67='June 13 - Dec 15 Expense'!$F20,IF(Adjustments!$G$6:$AE$6='June 13 - Dec 15 Expense'!Y$7,Adjustments!$G$9:$AE$67),0)))+(SUM(IF(Adjustments!$E$73:$E$133='June 13 - Dec 15 Expense'!$F20,IF(Adjustments!$G$6:$AE$6='June 13 - Dec 15 Expense'!W$7,Adjustments!$G$73:$AE$133),0)))</f>
        <v>-83258.444499999983</v>
      </c>
      <c r="Y20" s="144">
        <f t="shared" si="37"/>
        <v>532887612.27749991</v>
      </c>
      <c r="Z20" s="144">
        <f t="shared" si="11"/>
        <v>670595.39194537129</v>
      </c>
      <c r="AA20" s="144">
        <f t="array" ref="AA20">(SUM(IF(Adjustments!$E$9:$E$67='June 13 - Dec 15 Expense'!$F20,IF(Adjustments!$G$6:$AE$6='June 13 - Dec 15 Expense'!AB$7,Adjustments!$G$9:$AE$67),0)))+(SUM(IF(Adjustments!$E$73:$E$133='June 13 - Dec 15 Expense'!$F20,IF(Adjustments!$G$6:$AE$6='June 13 - Dec 15 Expense'!Z$7,Adjustments!$G$73:$AE$133),0)))</f>
        <v>-489677.1044999999</v>
      </c>
      <c r="AB20" s="144">
        <f t="shared" si="38"/>
        <v>532397935.17299992</v>
      </c>
      <c r="AC20" s="144">
        <f t="shared" si="13"/>
        <v>670234.92388589692</v>
      </c>
      <c r="AD20" s="144">
        <f t="array" ref="AD20">(SUM(IF(Adjustments!$E$9:$E$67='June 13 - Dec 15 Expense'!$F20,IF(Adjustments!$G$6:$AE$6='June 13 - Dec 15 Expense'!AE$7,Adjustments!$G$9:$AE$67),0)))+(SUM(IF(Adjustments!$E$73:$E$133='June 13 - Dec 15 Expense'!$F20,IF(Adjustments!$G$6:$AE$6='June 13 - Dec 15 Expense'!AC$7,Adjustments!$G$73:$AE$133),0)))</f>
        <v>-1133016.9844999998</v>
      </c>
      <c r="AE20" s="144">
        <f t="shared" si="39"/>
        <v>531264918.18849993</v>
      </c>
      <c r="AF20" s="144">
        <f t="shared" si="40"/>
        <v>1217114.526071161</v>
      </c>
      <c r="AG20" s="144">
        <f t="array" ref="AG20">(SUM(IF(Adjustments!$E$9:$E$67='June 13 - Dec 15 Expense'!$F20,IF(Adjustments!$G$6:$AE$6='June 13 - Dec 15 Expense'!AH$7,Adjustments!$G$9:$AE$67),0)))+(SUM(IF(Adjustments!$E$73:$E$133='June 13 - Dec 15 Expense'!$F20,IF(Adjustments!$G$6:$AE$6='June 13 - Dec 15 Expense'!AF$7,Adjustments!$G$73:$AE$133),0)))</f>
        <v>-1283096.3044999999</v>
      </c>
      <c r="AH20" s="144">
        <f t="shared" si="41"/>
        <v>529981821.88399994</v>
      </c>
      <c r="AI20" s="144">
        <f t="shared" si="42"/>
        <v>1214349.8468578353</v>
      </c>
      <c r="AJ20" s="144">
        <f t="array" ref="AJ20">(SUM(IF(Adjustments!$E$9:$E$67='June 13 - Dec 15 Expense'!$F20,IF(Adjustments!$G$6:$AE$6='June 13 - Dec 15 Expense'!AK$7,Adjustments!$G$9:$AE$67),0)))+(SUM(IF(Adjustments!$E$73:$E$133='June 13 - Dec 15 Expense'!$F20,IF(Adjustments!$G$6:$AE$6='June 13 - Dec 15 Expense'!AI$7,Adjustments!$G$73:$AE$133),0)))</f>
        <v>-1283096.3044999999</v>
      </c>
      <c r="AK20" s="144">
        <f t="shared" si="43"/>
        <v>528698725.57949996</v>
      </c>
      <c r="AL20" s="144">
        <f t="shared" si="44"/>
        <v>1211413.4367996673</v>
      </c>
      <c r="AM20" s="144">
        <f t="array" ref="AM20">(SUM(IF(Adjustments!$E$9:$E$67='June 13 - Dec 15 Expense'!$F20,IF(Adjustments!$G$6:$AE$6='June 13 - Dec 15 Expense'!AN$7,Adjustments!$G$9:$AE$67),0)))+(SUM(IF(Adjustments!$E$73:$E$133='June 13 - Dec 15 Expense'!$F20,IF(Adjustments!$G$6:$AE$6='June 13 - Dec 15 Expense'!AL$7,Adjustments!$G$73:$AE$133),0)))</f>
        <v>-1283096.3044999999</v>
      </c>
      <c r="AN20" s="144">
        <f t="shared" si="45"/>
        <v>527415629.27499998</v>
      </c>
      <c r="AO20" s="144">
        <f t="shared" si="46"/>
        <v>1208477.0267414993</v>
      </c>
      <c r="AP20" s="144">
        <f t="array" ref="AP20">(SUM(IF(Adjustments!$E$9:$E$67='June 13 - Dec 15 Expense'!$F20,IF(Adjustments!$G$6:$AE$6='June 13 - Dec 15 Expense'!AQ$7,Adjustments!$G$9:$AE$67),0)))+(SUM(IF(Adjustments!$E$73:$E$133='June 13 - Dec 15 Expense'!$F20,IF(Adjustments!$G$6:$AE$6='June 13 - Dec 15 Expense'!AO$7,Adjustments!$G$73:$AE$133),0)))</f>
        <v>-1283096.3044999999</v>
      </c>
      <c r="AQ20" s="144">
        <f t="shared" si="47"/>
        <v>526132532.97049999</v>
      </c>
      <c r="AR20" s="144">
        <f t="shared" si="48"/>
        <v>1205540.6166833316</v>
      </c>
      <c r="AS20" s="144">
        <f t="array" ref="AS20">(SUM(IF(Adjustments!$E$9:$E$67='June 13 - Dec 15 Expense'!$F20,IF(Adjustments!$G$6:$AE$6='June 13 - Dec 15 Expense'!AT$7,Adjustments!$G$9:$AE$67),0)))+(SUM(IF(Adjustments!$E$73:$E$133='June 13 - Dec 15 Expense'!$F20,IF(Adjustments!$G$6:$AE$6='June 13 - Dec 15 Expense'!AR$7,Adjustments!$G$73:$AE$133),0)))</f>
        <v>-1283096.3044999999</v>
      </c>
      <c r="AT20" s="144">
        <f t="shared" si="49"/>
        <v>524849436.66600001</v>
      </c>
      <c r="AU20" s="144">
        <f t="shared" si="50"/>
        <v>1202604.2066251633</v>
      </c>
      <c r="AV20" s="144">
        <f t="array" ref="AV20">(SUM(IF(Adjustments!$E$9:$E$67='June 13 - Dec 15 Expense'!$F20,IF(Adjustments!$G$6:$AE$6='June 13 - Dec 15 Expense'!AW$7,Adjustments!$G$9:$AE$67),0)))+(SUM(IF(Adjustments!$E$73:$E$133='June 13 - Dec 15 Expense'!$F20,IF(Adjustments!$G$6:$AE$6='June 13 - Dec 15 Expense'!AU$7,Adjustments!$G$73:$AE$133),0)))</f>
        <v>-1236252.8044999999</v>
      </c>
      <c r="AW20" s="144">
        <f t="shared" si="51"/>
        <v>523613183.86150002</v>
      </c>
      <c r="AX20" s="144">
        <f t="shared" si="52"/>
        <v>1199721.3980480682</v>
      </c>
      <c r="AY20" s="144">
        <f t="array" ref="AY20">(SUM(IF(Adjustments!$E$9:$E$67='June 13 - Dec 15 Expense'!$F20,IF(Adjustments!$G$6:$AE$6='June 13 - Dec 15 Expense'!AZ$7,Adjustments!$G$9:$AE$67),0)))+(SUM(IF(Adjustments!$E$73:$E$133='June 13 - Dec 15 Expense'!$F20,IF(Adjustments!$G$6:$AE$6='June 13 - Dec 15 Expense'!AX$7,Adjustments!$G$73:$AE$133),0)))</f>
        <v>-1228080.8744999999</v>
      </c>
      <c r="AZ20" s="144">
        <f t="shared" si="53"/>
        <v>522385102.98700005</v>
      </c>
      <c r="BA20" s="144">
        <f t="shared" si="54"/>
        <v>1196901.5418235902</v>
      </c>
      <c r="BB20" s="144">
        <f t="array" ref="BB20">(SUM(IF(Adjustments!$E$9:$E$67='June 13 - Dec 15 Expense'!$F20,IF(Adjustments!$G$6:$AE$6='June 13 - Dec 15 Expense'!BC$7,Adjustments!$G$9:$AE$67),0)))+(SUM(IF(Adjustments!$E$73:$E$133='June 13 - Dec 15 Expense'!$F20,IF(Adjustments!$G$6:$AE$6='June 13 - Dec 15 Expense'!BA$7,Adjustments!$G$73:$AE$133),0)))</f>
        <v>-1283096.3044999999</v>
      </c>
      <c r="BC20" s="144">
        <f t="shared" si="55"/>
        <v>521102006.68250006</v>
      </c>
      <c r="BD20" s="144">
        <f t="shared" si="56"/>
        <v>1194028.08411804</v>
      </c>
      <c r="BE20" s="144">
        <f t="array" ref="BE20">(SUM(IF(Adjustments!$E$9:$E$67='June 13 - Dec 15 Expense'!$F20,IF(Adjustments!$G$6:$AE$6='June 13 - Dec 15 Expense'!BF$7,Adjustments!$G$9:$AE$67),0)))+(SUM(IF(Adjustments!$E$73:$E$133='June 13 - Dec 15 Expense'!$F20,IF(Adjustments!$G$6:$AE$6='June 13 - Dec 15 Expense'!BD$7,Adjustments!$G$73:$AE$133),0)))</f>
        <v>-1283096.3044999999</v>
      </c>
      <c r="BF20" s="144">
        <f t="shared" si="57"/>
        <v>519818910.37800008</v>
      </c>
      <c r="BG20" s="144">
        <f t="shared" si="58"/>
        <v>1191091.674059872</v>
      </c>
      <c r="BH20" s="144">
        <f t="array" ref="BH20">(SUM(IF(Adjustments!$E$9:$E$67='June 13 - Dec 15 Expense'!$F20,IF(Adjustments!$G$6:$AE$6='June 13 - Dec 15 Expense'!BI$7,Adjustments!$G$9:$AE$67),0)))+(SUM(IF(Adjustments!$E$73:$E$133='June 13 - Dec 15 Expense'!$F20,IF(Adjustments!$G$6:$AE$6='June 13 - Dec 15 Expense'!BG$7,Adjustments!$G$73:$AE$133),0)))</f>
        <v>-637167.24449999991</v>
      </c>
      <c r="BI20" s="144">
        <f t="shared" si="59"/>
        <v>519181743.1335001</v>
      </c>
      <c r="BJ20" s="144">
        <f t="shared" si="60"/>
        <v>1188894.3794453363</v>
      </c>
      <c r="BK20" s="144">
        <f t="array" ref="BK20">(SUM(IF(Adjustments!$E$9:$E$67='June 13 - Dec 15 Expense'!$F20,IF(Adjustments!$G$6:$AE$6='June 13 - Dec 15 Expense'!BL$7,Adjustments!$G$9:$AE$67),0)))+(SUM(IF(Adjustments!$E$73:$E$133='June 13 - Dec 15 Expense'!$F20,IF(Adjustments!$G$6:$AE$6='June 13 - Dec 15 Expense'!BJ$7,Adjustments!$G$73:$AE$133),0)))</f>
        <v>3136295.6255000001</v>
      </c>
      <c r="BL20" s="144">
        <f t="shared" si="61"/>
        <v>522318038.75900012</v>
      </c>
      <c r="BM20" s="144">
        <f t="shared" si="62"/>
        <v>1191754.0501064102</v>
      </c>
      <c r="BN20" s="144">
        <f t="array" ref="BN20">(SUM(IF(Adjustments!$E$9:$E$67='June 13 - Dec 15 Expense'!$F20,IF(Adjustments!$G$6:$AE$6='June 13 - Dec 15 Expense'!BO$7,Adjustments!$G$9:$AE$67),0)))+(SUM(IF(Adjustments!$E$73:$E$133='June 13 - Dec 15 Expense'!$F20,IF(Adjustments!$G$6:$AE$6='June 13 - Dec 15 Expense'!BM$7,Adjustments!$G$73:$AE$133),0)))</f>
        <v>-1280887.0937799998</v>
      </c>
      <c r="BO20" s="144">
        <f t="shared" si="63"/>
        <v>521037151.66522014</v>
      </c>
      <c r="BP20" s="144">
        <f t="shared" si="64"/>
        <v>1193877.1332512395</v>
      </c>
      <c r="BQ20" s="144">
        <f t="array" ref="BQ20">(SUM(IF(Adjustments!$E$9:$E$67='June 13 - Dec 15 Expense'!$F20,IF(Adjustments!$G$6:$AE$6='June 13 - Dec 15 Expense'!BR$7,Adjustments!$G$9:$AE$67),0)))+(SUM(IF(Adjustments!$E$73:$E$133='June 13 - Dec 15 Expense'!$F20,IF(Adjustments!$G$6:$AE$6='June 13 - Dec 15 Expense'!BP$7,Adjustments!$G$73:$AE$133),0)))</f>
        <v>-1280887.0937799998</v>
      </c>
      <c r="BR20" s="144">
        <f t="shared" si="65"/>
        <v>519756264.57144016</v>
      </c>
      <c r="BS20" s="144">
        <f t="shared" si="66"/>
        <v>1190945.779047847</v>
      </c>
      <c r="BT20" s="144">
        <f t="array" ref="BT20">(SUM(IF(Adjustments!$E$9:$E$67='June 13 - Dec 15 Expense'!$F20,IF(Adjustments!$G$6:$AE$6='June 13 - Dec 15 Expense'!BU$7,Adjustments!$G$9:$AE$67),0)))+(SUM(IF(Adjustments!$E$73:$E$133='June 13 - Dec 15 Expense'!$F20,IF(Adjustments!$G$6:$AE$6='June 13 - Dec 15 Expense'!BS$7,Adjustments!$G$73:$AE$133),0)))</f>
        <v>-1280887.0937799998</v>
      </c>
      <c r="BU20" s="144">
        <f t="shared" si="67"/>
        <v>518475377.47766018</v>
      </c>
      <c r="BV20" s="144">
        <f t="shared" si="68"/>
        <v>1188014.4248444552</v>
      </c>
      <c r="BW20" s="144">
        <f t="array" ref="BW20">(SUM(IF(Adjustments!$E$9:$E$67='June 13 - Dec 15 Expense'!$F20,IF(Adjustments!$G$6:$AE$6='June 13 - Dec 15 Expense'!BX$7,Adjustments!$G$9:$AE$67),0)))+(SUM(IF(Adjustments!$E$73:$E$133='June 13 - Dec 15 Expense'!$F20,IF(Adjustments!$G$6:$AE$6='June 13 - Dec 15 Expense'!BV$7,Adjustments!$G$73:$AE$133),0)))</f>
        <v>-1280887.0937799998</v>
      </c>
      <c r="BX20" s="144">
        <f t="shared" si="69"/>
        <v>517194490.3838802</v>
      </c>
      <c r="BY20" s="144">
        <f t="shared" si="98"/>
        <v>1185083.0706410627</v>
      </c>
      <c r="BZ20" s="144">
        <f t="array" ref="BZ20">(SUM(IF(Adjustments!$E$9:$E$67='June 13 - Dec 15 Expense'!$F20,IF(Adjustments!$G$6:$AE$6='June 13 - Dec 15 Expense'!CA$7,Adjustments!$G$9:$AE$67),0)))+(SUM(IF(Adjustments!$E$73:$E$133='June 13 - Dec 15 Expense'!$F20,IF(Adjustments!$G$6:$AE$6='June 13 - Dec 15 Expense'!BY$7,Adjustments!$G$73:$AE$133),0)))</f>
        <v>-1280887.0937799998</v>
      </c>
      <c r="CA20" s="144">
        <f t="shared" si="71"/>
        <v>515913603.29010022</v>
      </c>
      <c r="CB20" s="144">
        <f t="shared" si="72"/>
        <v>1182151.7164376706</v>
      </c>
      <c r="CC20" s="144">
        <f t="array" ref="CC20">(SUM(IF(Adjustments!$E$9:$E$67='June 13 - Dec 15 Expense'!$F20,IF(Adjustments!$G$6:$AE$6='June 13 - Dec 15 Expense'!CD$7,Adjustments!$G$9:$AE$67),0)))+(SUM(IF(Adjustments!$E$73:$E$133='June 13 - Dec 15 Expense'!$F20,IF(Adjustments!$G$6:$AE$6='June 13 - Dec 15 Expense'!CB$7,Adjustments!$G$73:$AE$133),0)))</f>
        <v>-1280883.5377799999</v>
      </c>
      <c r="CD20" s="144">
        <f t="shared" si="73"/>
        <v>514632719.75232023</v>
      </c>
      <c r="CE20" s="144">
        <f t="shared" si="74"/>
        <v>1179220.3663032926</v>
      </c>
      <c r="CG20" s="151">
        <f t="shared" si="32"/>
        <v>14281683.618126888</v>
      </c>
      <c r="CH20" s="148"/>
    </row>
    <row r="21" spans="1:86" s="119" customFormat="1">
      <c r="A21" s="119" t="s">
        <v>6</v>
      </c>
      <c r="I21" s="176"/>
      <c r="J21" s="152">
        <f t="shared" ref="J21:BB21" si="130">SUBTOTAL(9,J12:J20)</f>
        <v>6702695395.2253847</v>
      </c>
      <c r="K21" s="152">
        <f t="shared" si="130"/>
        <v>12133369.720891956</v>
      </c>
      <c r="L21" s="152">
        <f t="shared" si="130"/>
        <v>5476393.7928333385</v>
      </c>
      <c r="M21" s="152">
        <f t="shared" si="130"/>
        <v>6708171789.018218</v>
      </c>
      <c r="N21" s="177">
        <f t="shared" si="130"/>
        <v>12139378.532856248</v>
      </c>
      <c r="O21" s="152">
        <f t="shared" si="130"/>
        <v>-3898366.3471666672</v>
      </c>
      <c r="P21" s="152">
        <f t="shared" si="130"/>
        <v>6704273422.671052</v>
      </c>
      <c r="Q21" s="177">
        <f t="shared" si="130"/>
        <v>12142444.54032227</v>
      </c>
      <c r="R21" s="152">
        <f t="shared" si="130"/>
        <v>-3478072.4171666652</v>
      </c>
      <c r="S21" s="152">
        <f t="shared" si="130"/>
        <v>6700795350.2538853</v>
      </c>
      <c r="T21" s="177">
        <f t="shared" si="130"/>
        <v>12136790.225279935</v>
      </c>
      <c r="U21" s="152">
        <f t="shared" si="130"/>
        <v>-1275324.2771666655</v>
      </c>
      <c r="V21" s="152">
        <f t="shared" si="130"/>
        <v>6699520025.9767189</v>
      </c>
      <c r="W21" s="177">
        <f t="shared" si="130"/>
        <v>12133432.413132844</v>
      </c>
      <c r="X21" s="152">
        <f t="shared" si="130"/>
        <v>-1786665.3871666654</v>
      </c>
      <c r="Y21" s="152">
        <f t="shared" si="130"/>
        <v>6697733360.5895519</v>
      </c>
      <c r="Z21" s="177">
        <f t="shared" si="130"/>
        <v>12131605.358480019</v>
      </c>
      <c r="AA21" s="152">
        <f t="shared" si="130"/>
        <v>7469180.5828333348</v>
      </c>
      <c r="AB21" s="152">
        <f t="shared" si="130"/>
        <v>6705202541.1723862</v>
      </c>
      <c r="AC21" s="177">
        <f t="shared" si="130"/>
        <v>12138645.152100382</v>
      </c>
      <c r="AD21" s="152">
        <f t="shared" si="130"/>
        <v>-5698729.8971666656</v>
      </c>
      <c r="AE21" s="152">
        <f t="shared" si="130"/>
        <v>6699503811.275219</v>
      </c>
      <c r="AF21" s="177">
        <f t="shared" si="130"/>
        <v>22059673.024432123</v>
      </c>
      <c r="AG21" s="152">
        <f t="shared" si="130"/>
        <v>-5838103.0771666653</v>
      </c>
      <c r="AH21" s="152">
        <f t="shared" si="130"/>
        <v>6693665708.1980524</v>
      </c>
      <c r="AI21" s="177">
        <f t="shared" ref="AI21" si="131">SUBTOTAL(9,AI12:AI20)</f>
        <v>22044461.649953868</v>
      </c>
      <c r="AJ21" s="152">
        <f t="shared" si="130"/>
        <v>-5086151.3971666656</v>
      </c>
      <c r="AK21" s="152">
        <f t="shared" si="130"/>
        <v>6688579556.8008862</v>
      </c>
      <c r="AL21" s="177">
        <f t="shared" ref="AL21" si="132">SUBTOTAL(9,AL12:AL20)</f>
        <v>22030298.697443075</v>
      </c>
      <c r="AM21" s="152">
        <f t="shared" si="130"/>
        <v>-3198444.2871666662</v>
      </c>
      <c r="AN21" s="152">
        <f t="shared" si="130"/>
        <v>6685381112.5137186</v>
      </c>
      <c r="AO21" s="177">
        <f t="shared" ref="AO21" si="133">SUBTOTAL(9,AO12:AO20)</f>
        <v>22020358.853922557</v>
      </c>
      <c r="AP21" s="152">
        <f t="shared" si="130"/>
        <v>86384059.933948502</v>
      </c>
      <c r="AQ21" s="152">
        <f t="shared" si="130"/>
        <v>6771765172.4476681</v>
      </c>
      <c r="AR21" s="177">
        <f t="shared" ref="AR21" si="134">SUBTOTAL(9,AR12:AR20)</f>
        <v>22156759.3909382</v>
      </c>
      <c r="AS21" s="152">
        <f t="shared" si="130"/>
        <v>16732141.721165607</v>
      </c>
      <c r="AT21" s="152">
        <f t="shared" si="130"/>
        <v>6788497314.1688328</v>
      </c>
      <c r="AU21" s="177">
        <f t="shared" ref="AU21" si="135">SUBTOTAL(9,AU12:AU20)</f>
        <v>22325046.276396252</v>
      </c>
      <c r="AV21" s="152">
        <f t="shared" si="130"/>
        <v>-978731.89996078832</v>
      </c>
      <c r="AW21" s="152">
        <f t="shared" si="130"/>
        <v>6787518582.2688713</v>
      </c>
      <c r="AX21" s="177">
        <f t="shared" ref="AX21" si="136">SUBTOTAL(9,AX12:AX20)</f>
        <v>22353542.773569271</v>
      </c>
      <c r="AY21" s="152">
        <f t="shared" si="130"/>
        <v>-1049834.8575298376</v>
      </c>
      <c r="AZ21" s="152">
        <f t="shared" ref="AZ21:BM21" si="137">SUBTOTAL(9,AZ12:AZ20)</f>
        <v>6786468747.4113426</v>
      </c>
      <c r="BA21" s="177">
        <f t="shared" si="137"/>
        <v>22353565.351363406</v>
      </c>
      <c r="BB21" s="152">
        <f t="shared" si="130"/>
        <v>21671189.842833333</v>
      </c>
      <c r="BC21" s="152">
        <f t="shared" si="137"/>
        <v>6808139937.2541752</v>
      </c>
      <c r="BD21" s="177">
        <f t="shared" si="137"/>
        <v>22389846.184993021</v>
      </c>
      <c r="BE21" s="152">
        <f t="shared" si="137"/>
        <v>-2502095.7671666658</v>
      </c>
      <c r="BF21" s="152">
        <f t="shared" si="137"/>
        <v>6805637841.4870081</v>
      </c>
      <c r="BG21" s="177">
        <f t="shared" si="137"/>
        <v>22423828.656159814</v>
      </c>
      <c r="BH21" s="152">
        <f t="shared" si="137"/>
        <v>13152289.982833317</v>
      </c>
      <c r="BI21" s="152">
        <f t="shared" si="137"/>
        <v>6818790131.469842</v>
      </c>
      <c r="BJ21" s="177">
        <f t="shared" si="137"/>
        <v>22443887.71458555</v>
      </c>
      <c r="BK21" s="152">
        <f t="shared" si="137"/>
        <v>-47383952.857166648</v>
      </c>
      <c r="BL21" s="152">
        <f t="shared" si="137"/>
        <v>6771406178.6126757</v>
      </c>
      <c r="BM21" s="177">
        <f t="shared" si="137"/>
        <v>22402621.162183497</v>
      </c>
      <c r="BN21" s="152">
        <f t="shared" ref="BN21:CE21" si="138">SUBTOTAL(9,BN12:BN20)</f>
        <v>-5044891.3110066652</v>
      </c>
      <c r="BO21" s="152">
        <f t="shared" si="138"/>
        <v>6766361287.3016701</v>
      </c>
      <c r="BP21" s="177">
        <f t="shared" si="138"/>
        <v>22332534.778658975</v>
      </c>
      <c r="BQ21" s="152">
        <f t="shared" si="138"/>
        <v>-5628143.9338866668</v>
      </c>
      <c r="BR21" s="152">
        <f t="shared" si="138"/>
        <v>6760733143.3677826</v>
      </c>
      <c r="BS21" s="177">
        <f t="shared" si="138"/>
        <v>22318771.731032316</v>
      </c>
      <c r="BT21" s="152">
        <f t="shared" si="138"/>
        <v>21797370.559073336</v>
      </c>
      <c r="BU21" s="152">
        <f t="shared" si="138"/>
        <v>6782530513.926856</v>
      </c>
      <c r="BV21" s="177">
        <f t="shared" si="138"/>
        <v>22347952.793399025</v>
      </c>
      <c r="BW21" s="152">
        <f t="shared" si="138"/>
        <v>-123547427.88700666</v>
      </c>
      <c r="BX21" s="152">
        <f t="shared" si="138"/>
        <v>6658983086.0398502</v>
      </c>
      <c r="BY21" s="177">
        <f t="shared" ref="BY21" si="139">SUBTOTAL(9,BY12:BY20)</f>
        <v>20777782.135125626</v>
      </c>
      <c r="BZ21" s="152">
        <f t="shared" si="138"/>
        <v>52036549.254353344</v>
      </c>
      <c r="CA21" s="152">
        <f t="shared" si="138"/>
        <v>6711019635.2942028</v>
      </c>
      <c r="CB21" s="177">
        <f t="shared" si="138"/>
        <v>19255990.220285509</v>
      </c>
      <c r="CC21" s="152">
        <f t="shared" si="138"/>
        <v>40222105.741393372</v>
      </c>
      <c r="CD21" s="152">
        <f t="shared" si="138"/>
        <v>6751241741.0355959</v>
      </c>
      <c r="CE21" s="177">
        <f t="shared" si="138"/>
        <v>19406904.419509478</v>
      </c>
      <c r="CG21" s="153">
        <f>SUBTOTAL(9,CG12:CG20)</f>
        <v>260807227.92086551</v>
      </c>
    </row>
    <row r="22" spans="1:86" s="119" customFormat="1">
      <c r="I22" s="176"/>
      <c r="J22" s="144"/>
      <c r="K22" s="144"/>
      <c r="L22" s="144"/>
      <c r="M22" s="144"/>
      <c r="O22" s="144"/>
      <c r="P22" s="144"/>
      <c r="R22" s="144"/>
      <c r="S22" s="144"/>
      <c r="U22" s="144"/>
      <c r="V22" s="144"/>
      <c r="X22" s="144"/>
      <c r="Y22" s="144"/>
      <c r="AA22" s="144"/>
      <c r="AB22" s="144"/>
      <c r="AD22" s="144"/>
      <c r="AE22" s="144"/>
      <c r="AG22" s="144"/>
      <c r="AH22" s="144"/>
      <c r="AJ22" s="144"/>
      <c r="AK22" s="144"/>
      <c r="AM22" s="144"/>
      <c r="AN22" s="144"/>
      <c r="AP22" s="144"/>
      <c r="AQ22" s="144"/>
      <c r="AS22" s="144"/>
      <c r="AT22" s="144"/>
      <c r="AV22" s="144"/>
      <c r="AW22" s="144"/>
      <c r="AY22" s="144"/>
      <c r="AZ22" s="144"/>
      <c r="BB22" s="144"/>
      <c r="BC22" s="144"/>
      <c r="BE22" s="144"/>
      <c r="BF22" s="144"/>
      <c r="BH22" s="144"/>
      <c r="BI22" s="144"/>
      <c r="BK22" s="144"/>
      <c r="BL22" s="144"/>
      <c r="BN22" s="144"/>
      <c r="BO22" s="144"/>
      <c r="BQ22" s="144"/>
      <c r="BR22" s="144"/>
      <c r="BT22" s="144"/>
      <c r="BU22" s="144"/>
      <c r="BW22" s="144"/>
      <c r="BX22" s="144"/>
      <c r="BZ22" s="144"/>
      <c r="CA22" s="144"/>
      <c r="CC22" s="144"/>
      <c r="CD22" s="144"/>
      <c r="CG22" s="151"/>
    </row>
    <row r="23" spans="1:86" s="119" customFormat="1">
      <c r="A23" s="14" t="s">
        <v>7</v>
      </c>
      <c r="I23" s="176"/>
      <c r="J23" s="144"/>
      <c r="K23" s="144"/>
      <c r="L23" s="144"/>
      <c r="M23" s="144"/>
      <c r="O23" s="144"/>
      <c r="P23" s="144"/>
      <c r="R23" s="144"/>
      <c r="S23" s="144"/>
      <c r="U23" s="144"/>
      <c r="V23" s="144"/>
      <c r="X23" s="144"/>
      <c r="Y23" s="144"/>
      <c r="AA23" s="144"/>
      <c r="AB23" s="144"/>
      <c r="AD23" s="144"/>
      <c r="AE23" s="144"/>
      <c r="AG23" s="144"/>
      <c r="AH23" s="144"/>
      <c r="AJ23" s="144"/>
      <c r="AK23" s="144"/>
      <c r="AM23" s="144"/>
      <c r="AN23" s="144"/>
      <c r="AP23" s="144"/>
      <c r="AQ23" s="144"/>
      <c r="AS23" s="144"/>
      <c r="AT23" s="144"/>
      <c r="AV23" s="144"/>
      <c r="AW23" s="144"/>
      <c r="AY23" s="144"/>
      <c r="AZ23" s="144"/>
      <c r="BB23" s="144"/>
      <c r="BC23" s="144"/>
      <c r="BE23" s="144"/>
      <c r="BF23" s="144"/>
      <c r="BH23" s="144"/>
      <c r="BI23" s="144"/>
      <c r="BK23" s="144"/>
      <c r="BL23" s="144"/>
      <c r="BN23" s="144"/>
      <c r="BO23" s="144"/>
      <c r="BQ23" s="144"/>
      <c r="BR23" s="144"/>
      <c r="BT23" s="144"/>
      <c r="BU23" s="144"/>
      <c r="BW23" s="144"/>
      <c r="BX23" s="144"/>
      <c r="BZ23" s="144"/>
      <c r="CA23" s="144"/>
      <c r="CC23" s="144"/>
      <c r="CD23" s="144"/>
      <c r="CG23" s="151"/>
    </row>
    <row r="24" spans="1:86" s="119" customFormat="1">
      <c r="A24" s="119" t="s">
        <v>3</v>
      </c>
      <c r="B24" s="119" t="s">
        <v>37</v>
      </c>
      <c r="C24" s="119" t="s">
        <v>35</v>
      </c>
      <c r="D24" s="119" t="s">
        <v>78</v>
      </c>
      <c r="E24" s="119" t="s">
        <v>72</v>
      </c>
      <c r="F24" s="119" t="str">
        <f>D24&amp;E24&amp;C24</f>
        <v>DHYDPDGP</v>
      </c>
      <c r="G24" s="119" t="str">
        <f>E24&amp;C24</f>
        <v>HYDPDGP</v>
      </c>
      <c r="H24" s="176">
        <f>VLOOKUP($G24,Rates!$C$3:$D$43,2,0)</f>
        <v>1.5697105073595799E-2</v>
      </c>
      <c r="I24" s="176">
        <f>VLOOKUP($G24,Rates!$C$3:$E$43,3,0)</f>
        <v>2.3123796148048381E-2</v>
      </c>
      <c r="J24" s="144">
        <f t="array" ref="J24">(SUM(IF('[25]RB Summary'!$B$13:$B$613=$G24,'[25]RB Summary'!$G$13:$G$613,0)))-(SUMIF($G$101:$G$119,$G24,$J$101:$J$119))</f>
        <v>163154585.48999998</v>
      </c>
      <c r="K24" s="144">
        <f>(J24*H24)/12</f>
        <v>213421.22263962484</v>
      </c>
      <c r="L24" s="144">
        <f t="array" ref="L24">(SUM(IF(Adjustments!$E$9:$E$67='June 13 - Dec 15 Expense'!$F24,IF(Adjustments!$G$6:$AE$6='June 13 - Dec 15 Expense'!M$7,Adjustments!$G$9:$AE$67),0)))+(SUM(IF(Adjustments!$E$73:$E$133='June 13 - Dec 15 Expense'!$F24,IF(Adjustments!$G$6:$AE$6='June 13 - Dec 15 Expense'!K$7,Adjustments!$G$73:$AE$133),0)))</f>
        <v>-144531.48333333334</v>
      </c>
      <c r="M24" s="144">
        <f>J24+L24</f>
        <v>163010054.00666666</v>
      </c>
      <c r="N24" s="144">
        <f>(((J24+M24)/2)*$H24)/12</f>
        <v>213326.69239461131</v>
      </c>
      <c r="O24" s="144">
        <f t="array" ref="O24">(SUM(IF(Adjustments!$E$9:$E$67='June 13 - Dec 15 Expense'!$F24,IF(Adjustments!$G$6:$AE$6='June 13 - Dec 15 Expense'!P$7,Adjustments!$G$9:$AE$67),0)))+(SUM(IF(Adjustments!$E$73:$E$133='June 13 - Dec 15 Expense'!$F24,IF(Adjustments!$G$6:$AE$6='June 13 - Dec 15 Expense'!N$7,Adjustments!$G$73:$AE$133),0)))</f>
        <v>-144531.48333333334</v>
      </c>
      <c r="P24" s="144">
        <f t="shared" ref="P24:P27" si="140">M24+O24</f>
        <v>162865522.52333334</v>
      </c>
      <c r="Q24" s="144">
        <f>(((M24+P24)/2)*$H24)/12</f>
        <v>213137.63190458412</v>
      </c>
      <c r="R24" s="144">
        <f t="array" ref="R24">(SUM(IF(Adjustments!$E$9:$E$67='June 13 - Dec 15 Expense'!$F24,IF(Adjustments!$G$6:$AE$6='June 13 - Dec 15 Expense'!S$7,Adjustments!$G$9:$AE$67),0)))+(SUM(IF(Adjustments!$E$73:$E$133='June 13 - Dec 15 Expense'!$F24,IF(Adjustments!$G$6:$AE$6='June 13 - Dec 15 Expense'!Q$7,Adjustments!$G$73:$AE$133),0)))</f>
        <v>-144531.48333333334</v>
      </c>
      <c r="S24" s="144">
        <f t="shared" ref="S24:S27" si="141">P24+R24</f>
        <v>162720991.04000002</v>
      </c>
      <c r="T24" s="144">
        <f>(((P24+S24)/2)*$H24)/12</f>
        <v>212948.57141455702</v>
      </c>
      <c r="U24" s="144">
        <f t="array" ref="U24">(SUM(IF(Adjustments!$E$9:$E$67='June 13 - Dec 15 Expense'!$F24,IF(Adjustments!$G$6:$AE$6='June 13 - Dec 15 Expense'!V$7,Adjustments!$G$9:$AE$67),0)))+(SUM(IF(Adjustments!$E$73:$E$133='June 13 - Dec 15 Expense'!$F24,IF(Adjustments!$G$6:$AE$6='June 13 - Dec 15 Expense'!T$7,Adjustments!$G$73:$AE$133),0)))</f>
        <v>-144531.48333333334</v>
      </c>
      <c r="V24" s="144">
        <f t="shared" ref="V24:V27" si="142">S24+U24</f>
        <v>162576459.5566667</v>
      </c>
      <c r="W24" s="144">
        <f>(((S24+V24)/2)*$H24)/12</f>
        <v>212759.51092452984</v>
      </c>
      <c r="X24" s="144">
        <f t="array" ref="X24">(SUM(IF(Adjustments!$E$9:$E$67='June 13 - Dec 15 Expense'!$F24,IF(Adjustments!$G$6:$AE$6='June 13 - Dec 15 Expense'!Y$7,Adjustments!$G$9:$AE$67),0)))+(SUM(IF(Adjustments!$E$73:$E$133='June 13 - Dec 15 Expense'!$F24,IF(Adjustments!$G$6:$AE$6='June 13 - Dec 15 Expense'!W$7,Adjustments!$G$73:$AE$133),0)))</f>
        <v>-144531.48333333334</v>
      </c>
      <c r="Y24" s="144">
        <f t="shared" ref="Y24:Y27" si="143">V24+X24</f>
        <v>162431928.07333338</v>
      </c>
      <c r="Z24" s="144">
        <f>(((V24+Y24)/2)*$H24)/12</f>
        <v>212570.45043450271</v>
      </c>
      <c r="AA24" s="144">
        <f t="array" ref="AA24">(SUM(IF(Adjustments!$E$9:$E$67='June 13 - Dec 15 Expense'!$F24,IF(Adjustments!$G$6:$AE$6='June 13 - Dec 15 Expense'!AB$7,Adjustments!$G$9:$AE$67),0)))+(SUM(IF(Adjustments!$E$73:$E$133='June 13 - Dec 15 Expense'!$F24,IF(Adjustments!$G$6:$AE$6='June 13 - Dec 15 Expense'!Z$7,Adjustments!$G$73:$AE$133),0)))</f>
        <v>-144531.48333333334</v>
      </c>
      <c r="AB24" s="144">
        <f t="shared" ref="AB24:AB27" si="144">Y24+AA24</f>
        <v>162287396.59000006</v>
      </c>
      <c r="AC24" s="144">
        <f>(((Y24+AB24)/2)*$H24)/12</f>
        <v>212381.38994447552</v>
      </c>
      <c r="AD24" s="144">
        <f t="array" ref="AD24">(SUM(IF(Adjustments!$E$9:$E$67='June 13 - Dec 15 Expense'!$F24,IF(Adjustments!$G$6:$AE$6='June 13 - Dec 15 Expense'!AE$7,Adjustments!$G$9:$AE$67),0)))+(SUM(IF(Adjustments!$E$73:$E$133='June 13 - Dec 15 Expense'!$F24,IF(Adjustments!$G$6:$AE$6='June 13 - Dec 15 Expense'!AC$7,Adjustments!$G$73:$AE$133),0)))</f>
        <v>-144531.48333333334</v>
      </c>
      <c r="AE24" s="144">
        <f t="shared" ref="AE24:AE27" si="145">AB24+AD24</f>
        <v>162142865.10666674</v>
      </c>
      <c r="AF24" s="144">
        <f t="shared" ref="AF24:AF28" si="146">(((AB24+AE24)/2)*IF($I$6="Yes",$I24,$H24))/12</f>
        <v>312585.80148882134</v>
      </c>
      <c r="AG24" s="144">
        <f t="array" ref="AG24">(SUM(IF(Adjustments!$E$9:$E$67='June 13 - Dec 15 Expense'!$F24,IF(Adjustments!$G$6:$AE$6='June 13 - Dec 15 Expense'!AH$7,Adjustments!$G$9:$AE$67),0)))+(SUM(IF(Adjustments!$E$73:$E$133='June 13 - Dec 15 Expense'!$F24,IF(Adjustments!$G$6:$AE$6='June 13 - Dec 15 Expense'!AF$7,Adjustments!$G$73:$AE$133),0)))</f>
        <v>-144531.48333333334</v>
      </c>
      <c r="AH24" s="144">
        <f t="shared" ref="AH24:AH27" si="147">AE24+AG24</f>
        <v>161998333.62333342</v>
      </c>
      <c r="AI24" s="144">
        <f t="shared" ref="AI24:AI28" si="148">(((AE24+AH24)/2)*IF($I$6="Yes",$I24,$H24))/12</f>
        <v>312307.2917756901</v>
      </c>
      <c r="AJ24" s="144">
        <f t="array" ref="AJ24">(SUM(IF(Adjustments!$E$9:$E$67='June 13 - Dec 15 Expense'!$F24,IF(Adjustments!$G$6:$AE$6='June 13 - Dec 15 Expense'!AK$7,Adjustments!$G$9:$AE$67),0)))+(SUM(IF(Adjustments!$E$73:$E$133='June 13 - Dec 15 Expense'!$F24,IF(Adjustments!$G$6:$AE$6='June 13 - Dec 15 Expense'!AI$7,Adjustments!$G$73:$AE$133),0)))</f>
        <v>-144531.48333333334</v>
      </c>
      <c r="AK24" s="144">
        <f t="shared" ref="AK24:AK27" si="149">AH24+AJ24</f>
        <v>161853802.1400001</v>
      </c>
      <c r="AL24" s="144">
        <f t="shared" ref="AL24:AL28" si="150">(((AH24+AK24)/2)*IF($I$6="Yes",$I24,$H24))/12</f>
        <v>312028.78206255892</v>
      </c>
      <c r="AM24" s="144">
        <f t="array" ref="AM24">(SUM(IF(Adjustments!$E$9:$E$67='June 13 - Dec 15 Expense'!$F24,IF(Adjustments!$G$6:$AE$6='June 13 - Dec 15 Expense'!AN$7,Adjustments!$G$9:$AE$67),0)))+(SUM(IF(Adjustments!$E$73:$E$133='June 13 - Dec 15 Expense'!$F24,IF(Adjustments!$G$6:$AE$6='June 13 - Dec 15 Expense'!AL$7,Adjustments!$G$73:$AE$133),0)))</f>
        <v>-144531.48333333334</v>
      </c>
      <c r="AN24" s="144">
        <f t="shared" ref="AN24:AN27" si="151">AK24+AM24</f>
        <v>161709270.65666679</v>
      </c>
      <c r="AO24" s="144">
        <f t="shared" ref="AO24:AO28" si="152">(((AK24+AN24)/2)*IF($I$6="Yes",$I24,$H24))/12</f>
        <v>311750.27234942763</v>
      </c>
      <c r="AP24" s="144">
        <f t="array" ref="AP24">(SUM(IF(Adjustments!$E$9:$E$67='June 13 - Dec 15 Expense'!$F24,IF(Adjustments!$G$6:$AE$6='June 13 - Dec 15 Expense'!AQ$7,Adjustments!$G$9:$AE$67),0)))+(SUM(IF(Adjustments!$E$73:$E$133='June 13 - Dec 15 Expense'!$F24,IF(Adjustments!$G$6:$AE$6='June 13 - Dec 15 Expense'!AO$7,Adjustments!$G$73:$AE$133),0)))</f>
        <v>-144531.48333333334</v>
      </c>
      <c r="AQ24" s="144">
        <f t="shared" ref="AQ24:AQ27" si="153">AN24+AP24</f>
        <v>161564739.17333347</v>
      </c>
      <c r="AR24" s="144">
        <f t="shared" ref="AR24:AR28" si="154">(((AN24+AQ24)/2)*IF($I$6="Yes",$I24,$H24))/12</f>
        <v>311471.76263629645</v>
      </c>
      <c r="AS24" s="144">
        <f t="array" ref="AS24">(SUM(IF(Adjustments!$E$9:$E$67='June 13 - Dec 15 Expense'!$F24,IF(Adjustments!$G$6:$AE$6='June 13 - Dec 15 Expense'!AT$7,Adjustments!$G$9:$AE$67),0)))+(SUM(IF(Adjustments!$E$73:$E$133='June 13 - Dec 15 Expense'!$F24,IF(Adjustments!$G$6:$AE$6='June 13 - Dec 15 Expense'!AR$7,Adjustments!$G$73:$AE$133),0)))</f>
        <v>-144531.48333333334</v>
      </c>
      <c r="AT24" s="144">
        <f t="shared" ref="AT24:AT27" si="155">AQ24+AS24</f>
        <v>161420207.69000015</v>
      </c>
      <c r="AU24" s="144">
        <f t="shared" ref="AU24:AU28" si="156">(((AQ24+AT24)/2)*IF($I$6="Yes",$I24,$H24))/12</f>
        <v>311193.25292316516</v>
      </c>
      <c r="AV24" s="144">
        <f t="array" ref="AV24">(SUM(IF(Adjustments!$E$9:$E$67='June 13 - Dec 15 Expense'!$F24,IF(Adjustments!$G$6:$AE$6='June 13 - Dec 15 Expense'!AW$7,Adjustments!$G$9:$AE$67),0)))+(SUM(IF(Adjustments!$E$73:$E$133='June 13 - Dec 15 Expense'!$F24,IF(Adjustments!$G$6:$AE$6='June 13 - Dec 15 Expense'!AU$7,Adjustments!$G$73:$AE$133),0)))</f>
        <v>-144531.48333333334</v>
      </c>
      <c r="AW24" s="144">
        <f t="shared" ref="AW24:AW27" si="157">AT24+AV24</f>
        <v>161275676.20666683</v>
      </c>
      <c r="AX24" s="144">
        <f t="shared" ref="AX24:AX28" si="158">(((AT24+AW24)/2)*IF($I$6="Yes",$I24,$H24))/12</f>
        <v>310914.74321003404</v>
      </c>
      <c r="AY24" s="144">
        <f t="array" ref="AY24">(SUM(IF(Adjustments!$E$9:$E$67='June 13 - Dec 15 Expense'!$F24,IF(Adjustments!$G$6:$AE$6='June 13 - Dec 15 Expense'!AZ$7,Adjustments!$G$9:$AE$67),0)))+(SUM(IF(Adjustments!$E$73:$E$133='June 13 - Dec 15 Expense'!$F24,IF(Adjustments!$G$6:$AE$6='June 13 - Dec 15 Expense'!AX$7,Adjustments!$G$73:$AE$133),0)))</f>
        <v>-144531.48333333334</v>
      </c>
      <c r="AZ24" s="144">
        <f t="shared" ref="AZ24:AZ27" si="159">AW24+AY24</f>
        <v>161131144.72333351</v>
      </c>
      <c r="BA24" s="144">
        <f t="shared" ref="BA24:BA28" si="160">(((AW24+AZ24)/2)*IF($I$6="Yes",$I24,$H24))/12</f>
        <v>310636.23349690269</v>
      </c>
      <c r="BB24" s="144">
        <f t="array" ref="BB24">(SUM(IF(Adjustments!$E$9:$E$67='June 13 - Dec 15 Expense'!$F24,IF(Adjustments!$G$6:$AE$6='June 13 - Dec 15 Expense'!BC$7,Adjustments!$G$9:$AE$67),0)))+(SUM(IF(Adjustments!$E$73:$E$133='June 13 - Dec 15 Expense'!$F24,IF(Adjustments!$G$6:$AE$6='June 13 - Dec 15 Expense'!BA$7,Adjustments!$G$73:$AE$133),0)))</f>
        <v>-144531.48333333334</v>
      </c>
      <c r="BC24" s="144">
        <f t="shared" ref="BC24:BC27" si="161">AZ24+BB24</f>
        <v>160986613.24000019</v>
      </c>
      <c r="BD24" s="144">
        <f t="shared" ref="BD24:BD28" si="162">(((AZ24+BC24)/2)*IF($I$6="Yes",$I24,$H24))/12</f>
        <v>310357.72378377157</v>
      </c>
      <c r="BE24" s="144">
        <f t="array" ref="BE24">(SUM(IF(Adjustments!$E$9:$E$67='June 13 - Dec 15 Expense'!$F24,IF(Adjustments!$G$6:$AE$6='June 13 - Dec 15 Expense'!BF$7,Adjustments!$G$9:$AE$67),0)))+(SUM(IF(Adjustments!$E$73:$E$133='June 13 - Dec 15 Expense'!$F24,IF(Adjustments!$G$6:$AE$6='June 13 - Dec 15 Expense'!BD$7,Adjustments!$G$73:$AE$133),0)))</f>
        <v>-144531.48333333334</v>
      </c>
      <c r="BF24" s="144">
        <f t="shared" ref="BF24:BF27" si="163">BC24+BE24</f>
        <v>160842081.75666687</v>
      </c>
      <c r="BG24" s="144">
        <f t="shared" ref="BG24:BG28" si="164">(((BC24+BF24)/2)*IF($I$6="Yes",$I24,$H24))/12</f>
        <v>310079.21407064027</v>
      </c>
      <c r="BH24" s="144">
        <f t="array" ref="BH24">(SUM(IF(Adjustments!$E$9:$E$67='June 13 - Dec 15 Expense'!$F24,IF(Adjustments!$G$6:$AE$6='June 13 - Dec 15 Expense'!BI$7,Adjustments!$G$9:$AE$67),0)))+(SUM(IF(Adjustments!$E$73:$E$133='June 13 - Dec 15 Expense'!$F24,IF(Adjustments!$G$6:$AE$6='June 13 - Dec 15 Expense'!BG$7,Adjustments!$G$73:$AE$133),0)))</f>
        <v>-144531.48333333334</v>
      </c>
      <c r="BI24" s="144">
        <f t="shared" ref="BI24:BI27" si="165">BF24+BH24</f>
        <v>160697550.27333355</v>
      </c>
      <c r="BJ24" s="144">
        <f t="shared" ref="BJ24:BJ28" si="166">(((BF24+BI24)/2)*IF($I$6="Yes",$I24,$H24))/12</f>
        <v>309800.70435750909</v>
      </c>
      <c r="BK24" s="144">
        <f t="array" ref="BK24">(SUM(IF(Adjustments!$E$9:$E$67='June 13 - Dec 15 Expense'!$F24,IF(Adjustments!$G$6:$AE$6='June 13 - Dec 15 Expense'!BL$7,Adjustments!$G$9:$AE$67),0)))+(SUM(IF(Adjustments!$E$73:$E$133='June 13 - Dec 15 Expense'!$F24,IF(Adjustments!$G$6:$AE$6='June 13 - Dec 15 Expense'!BJ$7,Adjustments!$G$73:$AE$133),0)))</f>
        <v>-144531.48333333334</v>
      </c>
      <c r="BL24" s="144">
        <f t="shared" ref="BL24:BL27" si="167">BI24+BK24</f>
        <v>160553018.79000023</v>
      </c>
      <c r="BM24" s="144">
        <f t="shared" ref="BM24:BM28" si="168">(((BI24+BL24)/2)*IF($I$6="Yes",$I24,$H24))/12</f>
        <v>309522.1946443778</v>
      </c>
      <c r="BN24" s="144">
        <f t="array" ref="BN24">(SUM(IF(Adjustments!$E$9:$E$67='June 13 - Dec 15 Expense'!$F24,IF(Adjustments!$G$6:$AE$6='June 13 - Dec 15 Expense'!BO$7,Adjustments!$G$9:$AE$67),0)))+(SUM(IF(Adjustments!$E$73:$E$133='June 13 - Dec 15 Expense'!$F24,IF(Adjustments!$G$6:$AE$6='June 13 - Dec 15 Expense'!BM$7,Adjustments!$G$73:$AE$133),0)))</f>
        <v>-144531.48333333334</v>
      </c>
      <c r="BO24" s="144">
        <f t="shared" ref="BO24:BO27" si="169">BL24+BN24</f>
        <v>160408487.30666691</v>
      </c>
      <c r="BP24" s="144">
        <f t="shared" ref="BP24:BP28" si="170">(((BL24+BO24)/2)*IF($I$6="Yes",$I24,$H24))/12</f>
        <v>309243.68493124662</v>
      </c>
      <c r="BQ24" s="144">
        <f t="array" ref="BQ24">(SUM(IF(Adjustments!$E$9:$E$67='June 13 - Dec 15 Expense'!$F24,IF(Adjustments!$G$6:$AE$6='June 13 - Dec 15 Expense'!BR$7,Adjustments!$G$9:$AE$67),0)))+(SUM(IF(Adjustments!$E$73:$E$133='June 13 - Dec 15 Expense'!$F24,IF(Adjustments!$G$6:$AE$6='June 13 - Dec 15 Expense'!BP$7,Adjustments!$G$73:$AE$133),0)))</f>
        <v>-144531.48333333334</v>
      </c>
      <c r="BR24" s="144">
        <f t="shared" ref="BR24:BR27" si="171">BO24+BQ24</f>
        <v>160263955.82333359</v>
      </c>
      <c r="BS24" s="144">
        <f t="shared" ref="BS24:BS28" si="172">(((BO24+BR24)/2)*IF($I$6="Yes",$I24,$H24))/12</f>
        <v>308965.17521811539</v>
      </c>
      <c r="BT24" s="144">
        <f t="array" ref="BT24">(SUM(IF(Adjustments!$E$9:$E$67='June 13 - Dec 15 Expense'!$F24,IF(Adjustments!$G$6:$AE$6='June 13 - Dec 15 Expense'!BU$7,Adjustments!$G$9:$AE$67),0)))+(SUM(IF(Adjustments!$E$73:$E$133='June 13 - Dec 15 Expense'!$F24,IF(Adjustments!$G$6:$AE$6='June 13 - Dec 15 Expense'!BS$7,Adjustments!$G$73:$AE$133),0)))</f>
        <v>-144531.48333333334</v>
      </c>
      <c r="BU24" s="144">
        <f t="shared" ref="BU24:BU27" si="173">BR24+BT24</f>
        <v>160119424.34000027</v>
      </c>
      <c r="BV24" s="144">
        <f t="shared" ref="BV24:BV28" si="174">(((BR24+BU24)/2)*IF($I$6="Yes",$I24,$H24))/12</f>
        <v>308686.66550498415</v>
      </c>
      <c r="BW24" s="144">
        <f t="array" ref="BW24">(SUM(IF(Adjustments!$E$9:$E$67='June 13 - Dec 15 Expense'!$F24,IF(Adjustments!$G$6:$AE$6='June 13 - Dec 15 Expense'!BX$7,Adjustments!$G$9:$AE$67),0)))+(SUM(IF(Adjustments!$E$73:$E$133='June 13 - Dec 15 Expense'!$F24,IF(Adjustments!$G$6:$AE$6='June 13 - Dec 15 Expense'!BV$7,Adjustments!$G$73:$AE$133),0)))</f>
        <v>-144531.48333333334</v>
      </c>
      <c r="BX24" s="144">
        <f t="shared" ref="BX24:BX27" si="175">BU24+BW24</f>
        <v>159974892.85666695</v>
      </c>
      <c r="BY24" s="144">
        <f t="shared" ref="BY24:BY28" si="176">(((BU24+BX24)/2)*IF($I$6="Yes",$I24,$H24))/12</f>
        <v>308408.15579185291</v>
      </c>
      <c r="BZ24" s="144">
        <f t="array" ref="BZ24">(SUM(IF(Adjustments!$E$9:$E$67='June 13 - Dec 15 Expense'!$F24,IF(Adjustments!$G$6:$AE$6='June 13 - Dec 15 Expense'!CA$7,Adjustments!$G$9:$AE$67),0)))+(SUM(IF(Adjustments!$E$73:$E$133='June 13 - Dec 15 Expense'!$F24,IF(Adjustments!$G$6:$AE$6='June 13 - Dec 15 Expense'!BY$7,Adjustments!$G$73:$AE$133),0)))</f>
        <v>-144531.48333333334</v>
      </c>
      <c r="CA24" s="144">
        <f t="shared" ref="CA24:CA27" si="177">BX24+BZ24</f>
        <v>159830361.37333363</v>
      </c>
      <c r="CB24" s="144">
        <f t="shared" ref="CB24:CB28" si="178">(((BX24+CA24)/2)*IF($I$6="Yes",$I24,$H24))/12</f>
        <v>308129.64607872174</v>
      </c>
      <c r="CC24" s="144">
        <f t="array" ref="CC24">(SUM(IF(Adjustments!$E$9:$E$67='June 13 - Dec 15 Expense'!$F24,IF(Adjustments!$G$6:$AE$6='June 13 - Dec 15 Expense'!CD$7,Adjustments!$G$9:$AE$67),0)))+(SUM(IF(Adjustments!$E$73:$E$133='June 13 - Dec 15 Expense'!$F24,IF(Adjustments!$G$6:$AE$6='June 13 - Dec 15 Expense'!CB$7,Adjustments!$G$73:$AE$133),0)))</f>
        <v>-144531.48333333334</v>
      </c>
      <c r="CD24" s="144">
        <f t="shared" ref="CD24:CD27" si="179">CA24+CC24</f>
        <v>159685829.89000031</v>
      </c>
      <c r="CE24" s="144">
        <f t="shared" ref="CE24:CE28" si="180">(((CA24+CD24)/2)*IF($I$6="Yes",$I24,$H24))/12</f>
        <v>307851.13636559044</v>
      </c>
      <c r="CG24" s="151">
        <f>SUMIF($AW$6:$CE$6,"Depreciation Expense",$AW24:$CE24)</f>
        <v>3712595.2774537471</v>
      </c>
      <c r="CH24" s="148"/>
    </row>
    <row r="25" spans="1:86" s="119" customFormat="1">
      <c r="A25" s="119" t="s">
        <v>4</v>
      </c>
      <c r="B25" s="119" t="s">
        <v>37</v>
      </c>
      <c r="C25" s="119" t="s">
        <v>36</v>
      </c>
      <c r="D25" s="119" t="s">
        <v>78</v>
      </c>
      <c r="E25" s="119" t="s">
        <v>72</v>
      </c>
      <c r="F25" s="119" t="str">
        <f>D25&amp;E25&amp;C25</f>
        <v>DHYDPDGU</v>
      </c>
      <c r="G25" s="119" t="str">
        <f>E25&amp;C25</f>
        <v>HYDPDGU</v>
      </c>
      <c r="H25" s="176">
        <f>VLOOKUP($G25,Rates!$C$3:$D$43,2,0)</f>
        <v>2.2126777478931596E-2</v>
      </c>
      <c r="I25" s="176">
        <f>VLOOKUP($G25,Rates!$C$3:$E$43,3,0)</f>
        <v>3.2509764464970725E-2</v>
      </c>
      <c r="J25" s="144">
        <f t="array" ref="J25">(SUM(IF('[25]RB Summary'!$B$13:$B$613=$G25,'[25]RB Summary'!$G$13:$G$613,0)))-(SUMIF($G$101:$G$119,$G25,$J$101:$J$119))</f>
        <v>42672188.090000004</v>
      </c>
      <c r="K25" s="144">
        <f>(J25*H25)/12</f>
        <v>78683.167533878761</v>
      </c>
      <c r="L25" s="144">
        <f t="array" ref="L25">(SUM(IF(Adjustments!$E$9:$E$67='June 13 - Dec 15 Expense'!$F25,IF(Adjustments!$G$6:$AE$6='June 13 - Dec 15 Expense'!M$7,Adjustments!$G$9:$AE$67),0)))+(SUM(IF(Adjustments!$E$73:$E$133='June 13 - Dec 15 Expense'!$F25,IF(Adjustments!$G$6:$AE$6='June 13 - Dec 15 Expense'!K$7,Adjustments!$G$73:$AE$133),0)))</f>
        <v>-40587.859833333328</v>
      </c>
      <c r="M25" s="144">
        <f>J25+L25</f>
        <v>42631600.230166674</v>
      </c>
      <c r="N25" s="144">
        <f>(((J25+M25)/2)*$H25)/12</f>
        <v>78645.747594592176</v>
      </c>
      <c r="O25" s="144">
        <f t="array" ref="O25">(SUM(IF(Adjustments!$E$9:$E$67='June 13 - Dec 15 Expense'!$F25,IF(Adjustments!$G$6:$AE$6='June 13 - Dec 15 Expense'!P$7,Adjustments!$G$9:$AE$67),0)))+(SUM(IF(Adjustments!$E$73:$E$133='June 13 - Dec 15 Expense'!$F25,IF(Adjustments!$G$6:$AE$6='June 13 - Dec 15 Expense'!N$7,Adjustments!$G$73:$AE$133),0)))</f>
        <v>-40587.859833333328</v>
      </c>
      <c r="P25" s="144">
        <f t="shared" si="140"/>
        <v>42591012.370333344</v>
      </c>
      <c r="Q25" s="144">
        <f>(((M25+P25)/2)*$H25)/12</f>
        <v>78570.907716018992</v>
      </c>
      <c r="R25" s="144">
        <f t="array" ref="R25">(SUM(IF(Adjustments!$E$9:$E$67='June 13 - Dec 15 Expense'!$F25,IF(Adjustments!$G$6:$AE$6='June 13 - Dec 15 Expense'!S$7,Adjustments!$G$9:$AE$67),0)))+(SUM(IF(Adjustments!$E$73:$E$133='June 13 - Dec 15 Expense'!$F25,IF(Adjustments!$G$6:$AE$6='June 13 - Dec 15 Expense'!Q$7,Adjustments!$G$73:$AE$133),0)))</f>
        <v>-40587.859833333328</v>
      </c>
      <c r="S25" s="144">
        <f t="shared" si="141"/>
        <v>42550424.510500014</v>
      </c>
      <c r="T25" s="144">
        <f>(((P25+S25)/2)*$H25)/12</f>
        <v>78496.067837445808</v>
      </c>
      <c r="U25" s="144">
        <f t="array" ref="U25">(SUM(IF(Adjustments!$E$9:$E$67='June 13 - Dec 15 Expense'!$F25,IF(Adjustments!$G$6:$AE$6='June 13 - Dec 15 Expense'!V$7,Adjustments!$G$9:$AE$67),0)))+(SUM(IF(Adjustments!$E$73:$E$133='June 13 - Dec 15 Expense'!$F25,IF(Adjustments!$G$6:$AE$6='June 13 - Dec 15 Expense'!T$7,Adjustments!$G$73:$AE$133),0)))</f>
        <v>-40587.859833333328</v>
      </c>
      <c r="V25" s="144">
        <f t="shared" si="142"/>
        <v>42509836.650666684</v>
      </c>
      <c r="W25" s="144">
        <f>(((S25+V25)/2)*$H25)/12</f>
        <v>78421.227958872638</v>
      </c>
      <c r="X25" s="144">
        <f t="array" ref="X25">(SUM(IF(Adjustments!$E$9:$E$67='June 13 - Dec 15 Expense'!$F25,IF(Adjustments!$G$6:$AE$6='June 13 - Dec 15 Expense'!Y$7,Adjustments!$G$9:$AE$67),0)))+(SUM(IF(Adjustments!$E$73:$E$133='June 13 - Dec 15 Expense'!$F25,IF(Adjustments!$G$6:$AE$6='June 13 - Dec 15 Expense'!W$7,Adjustments!$G$73:$AE$133),0)))</f>
        <v>-40587.859833333328</v>
      </c>
      <c r="Y25" s="144">
        <f t="shared" si="143"/>
        <v>42469248.790833354</v>
      </c>
      <c r="Z25" s="144">
        <f>(((V25+Y25)/2)*$H25)/12</f>
        <v>78346.388080299454</v>
      </c>
      <c r="AA25" s="144">
        <f t="array" ref="AA25">(SUM(IF(Adjustments!$E$9:$E$67='June 13 - Dec 15 Expense'!$F25,IF(Adjustments!$G$6:$AE$6='June 13 - Dec 15 Expense'!AB$7,Adjustments!$G$9:$AE$67),0)))+(SUM(IF(Adjustments!$E$73:$E$133='June 13 - Dec 15 Expense'!$F25,IF(Adjustments!$G$6:$AE$6='June 13 - Dec 15 Expense'!Z$7,Adjustments!$G$73:$AE$133),0)))</f>
        <v>-40587.859833333328</v>
      </c>
      <c r="AB25" s="144">
        <f t="shared" si="144"/>
        <v>42428660.931000024</v>
      </c>
      <c r="AC25" s="144">
        <f>(((Y25+AB25)/2)*$H25)/12</f>
        <v>78271.548201726269</v>
      </c>
      <c r="AD25" s="144">
        <f t="array" ref="AD25">(SUM(IF(Adjustments!$E$9:$E$67='June 13 - Dec 15 Expense'!$F25,IF(Adjustments!$G$6:$AE$6='June 13 - Dec 15 Expense'!AE$7,Adjustments!$G$9:$AE$67),0)))+(SUM(IF(Adjustments!$E$73:$E$133='June 13 - Dec 15 Expense'!$F25,IF(Adjustments!$G$6:$AE$6='June 13 - Dec 15 Expense'!AC$7,Adjustments!$G$73:$AE$133),0)))</f>
        <v>-40587.859833333328</v>
      </c>
      <c r="AE25" s="144">
        <f t="shared" si="145"/>
        <v>42388073.071166694</v>
      </c>
      <c r="AF25" s="144">
        <f t="shared" si="146"/>
        <v>114890.50187910475</v>
      </c>
      <c r="AG25" s="144">
        <f t="array" ref="AG25">(SUM(IF(Adjustments!$E$9:$E$67='June 13 - Dec 15 Expense'!$F25,IF(Adjustments!$G$6:$AE$6='June 13 - Dec 15 Expense'!AH$7,Adjustments!$G$9:$AE$67),0)))+(SUM(IF(Adjustments!$E$73:$E$133='June 13 - Dec 15 Expense'!$F25,IF(Adjustments!$G$6:$AE$6='June 13 - Dec 15 Expense'!AF$7,Adjustments!$G$73:$AE$133),0)))</f>
        <v>-40587.859833333328</v>
      </c>
      <c r="AH25" s="144">
        <f t="shared" si="147"/>
        <v>42347485.211333364</v>
      </c>
      <c r="AI25" s="144">
        <f t="shared" si="148"/>
        <v>114780.54339882817</v>
      </c>
      <c r="AJ25" s="144">
        <f t="array" ref="AJ25">(SUM(IF(Adjustments!$E$9:$E$67='June 13 - Dec 15 Expense'!$F25,IF(Adjustments!$G$6:$AE$6='June 13 - Dec 15 Expense'!AK$7,Adjustments!$G$9:$AE$67),0)))+(SUM(IF(Adjustments!$E$73:$E$133='June 13 - Dec 15 Expense'!$F25,IF(Adjustments!$G$6:$AE$6='June 13 - Dec 15 Expense'!AI$7,Adjustments!$G$73:$AE$133),0)))</f>
        <v>-40587.859833333328</v>
      </c>
      <c r="AK25" s="144">
        <f t="shared" si="149"/>
        <v>42306897.351500034</v>
      </c>
      <c r="AL25" s="144">
        <f t="shared" si="150"/>
        <v>114670.58491855161</v>
      </c>
      <c r="AM25" s="144">
        <f t="array" ref="AM25">(SUM(IF(Adjustments!$E$9:$E$67='June 13 - Dec 15 Expense'!$F25,IF(Adjustments!$G$6:$AE$6='June 13 - Dec 15 Expense'!AN$7,Adjustments!$G$9:$AE$67),0)))+(SUM(IF(Adjustments!$E$73:$E$133='June 13 - Dec 15 Expense'!$F25,IF(Adjustments!$G$6:$AE$6='June 13 - Dec 15 Expense'!AL$7,Adjustments!$G$73:$AE$133),0)))</f>
        <v>-40587.859833333328</v>
      </c>
      <c r="AN25" s="144">
        <f t="shared" si="151"/>
        <v>42266309.491666704</v>
      </c>
      <c r="AO25" s="144">
        <f t="shared" si="152"/>
        <v>114560.62643827504</v>
      </c>
      <c r="AP25" s="144">
        <f t="array" ref="AP25">(SUM(IF(Adjustments!$E$9:$E$67='June 13 - Dec 15 Expense'!$F25,IF(Adjustments!$G$6:$AE$6='June 13 - Dec 15 Expense'!AQ$7,Adjustments!$G$9:$AE$67),0)))+(SUM(IF(Adjustments!$E$73:$E$133='June 13 - Dec 15 Expense'!$F25,IF(Adjustments!$G$6:$AE$6='June 13 - Dec 15 Expense'!AO$7,Adjustments!$G$73:$AE$133),0)))</f>
        <v>-40587.859833333328</v>
      </c>
      <c r="AQ25" s="144">
        <f t="shared" si="153"/>
        <v>42225721.631833375</v>
      </c>
      <c r="AR25" s="144">
        <f t="shared" si="154"/>
        <v>114450.66795799848</v>
      </c>
      <c r="AS25" s="144">
        <f t="array" ref="AS25">(SUM(IF(Adjustments!$E$9:$E$67='June 13 - Dec 15 Expense'!$F25,IF(Adjustments!$G$6:$AE$6='June 13 - Dec 15 Expense'!AT$7,Adjustments!$G$9:$AE$67),0)))+(SUM(IF(Adjustments!$E$73:$E$133='June 13 - Dec 15 Expense'!$F25,IF(Adjustments!$G$6:$AE$6='June 13 - Dec 15 Expense'!AR$7,Adjustments!$G$73:$AE$133),0)))</f>
        <v>-40587.859833333328</v>
      </c>
      <c r="AT25" s="144">
        <f t="shared" si="155"/>
        <v>42185133.772000045</v>
      </c>
      <c r="AU25" s="144">
        <f t="shared" si="156"/>
        <v>114340.7094777219</v>
      </c>
      <c r="AV25" s="144">
        <f t="array" ref="AV25">(SUM(IF(Adjustments!$E$9:$E$67='June 13 - Dec 15 Expense'!$F25,IF(Adjustments!$G$6:$AE$6='June 13 - Dec 15 Expense'!AW$7,Adjustments!$G$9:$AE$67),0)))+(SUM(IF(Adjustments!$E$73:$E$133='June 13 - Dec 15 Expense'!$F25,IF(Adjustments!$G$6:$AE$6='June 13 - Dec 15 Expense'!AU$7,Adjustments!$G$73:$AE$133),0)))</f>
        <v>-40587.859833333328</v>
      </c>
      <c r="AW25" s="144">
        <f t="shared" si="157"/>
        <v>42144545.912166715</v>
      </c>
      <c r="AX25" s="144">
        <f t="shared" si="158"/>
        <v>114230.75099744533</v>
      </c>
      <c r="AY25" s="144">
        <f t="array" ref="AY25">(SUM(IF(Adjustments!$E$9:$E$67='June 13 - Dec 15 Expense'!$F25,IF(Adjustments!$G$6:$AE$6='June 13 - Dec 15 Expense'!AZ$7,Adjustments!$G$9:$AE$67),0)))+(SUM(IF(Adjustments!$E$73:$E$133='June 13 - Dec 15 Expense'!$F25,IF(Adjustments!$G$6:$AE$6='June 13 - Dec 15 Expense'!AX$7,Adjustments!$G$73:$AE$133),0)))</f>
        <v>-40587.859833333328</v>
      </c>
      <c r="AZ25" s="144">
        <f t="shared" si="159"/>
        <v>42103958.052333385</v>
      </c>
      <c r="BA25" s="144">
        <f t="shared" si="160"/>
        <v>114120.79251716878</v>
      </c>
      <c r="BB25" s="144">
        <f t="array" ref="BB25">(SUM(IF(Adjustments!$E$9:$E$67='June 13 - Dec 15 Expense'!$F25,IF(Adjustments!$G$6:$AE$6='June 13 - Dec 15 Expense'!BC$7,Adjustments!$G$9:$AE$67),0)))+(SUM(IF(Adjustments!$E$73:$E$133='June 13 - Dec 15 Expense'!$F25,IF(Adjustments!$G$6:$AE$6='June 13 - Dec 15 Expense'!BA$7,Adjustments!$G$73:$AE$133),0)))</f>
        <v>-40587.859833333328</v>
      </c>
      <c r="BC25" s="144">
        <f t="shared" si="161"/>
        <v>42063370.192500055</v>
      </c>
      <c r="BD25" s="144">
        <f t="shared" si="162"/>
        <v>114010.83403689221</v>
      </c>
      <c r="BE25" s="144">
        <f t="array" ref="BE25">(SUM(IF(Adjustments!$E$9:$E$67='June 13 - Dec 15 Expense'!$F25,IF(Adjustments!$G$6:$AE$6='June 13 - Dec 15 Expense'!BF$7,Adjustments!$G$9:$AE$67),0)))+(SUM(IF(Adjustments!$E$73:$E$133='June 13 - Dec 15 Expense'!$F25,IF(Adjustments!$G$6:$AE$6='June 13 - Dec 15 Expense'!BD$7,Adjustments!$G$73:$AE$133),0)))</f>
        <v>-40587.859833333328</v>
      </c>
      <c r="BF25" s="144">
        <f t="shared" si="163"/>
        <v>42022782.332666725</v>
      </c>
      <c r="BG25" s="144">
        <f t="shared" si="164"/>
        <v>113900.87555661565</v>
      </c>
      <c r="BH25" s="144">
        <f t="array" ref="BH25">(SUM(IF(Adjustments!$E$9:$E$67='June 13 - Dec 15 Expense'!$F25,IF(Adjustments!$G$6:$AE$6='June 13 - Dec 15 Expense'!BI$7,Adjustments!$G$9:$AE$67),0)))+(SUM(IF(Adjustments!$E$73:$E$133='June 13 - Dec 15 Expense'!$F25,IF(Adjustments!$G$6:$AE$6='June 13 - Dec 15 Expense'!BG$7,Adjustments!$G$73:$AE$133),0)))</f>
        <v>-40587.859833333328</v>
      </c>
      <c r="BI25" s="144">
        <f t="shared" si="165"/>
        <v>41982194.472833395</v>
      </c>
      <c r="BJ25" s="144">
        <f t="shared" si="166"/>
        <v>113790.91707633907</v>
      </c>
      <c r="BK25" s="144">
        <f t="array" ref="BK25">(SUM(IF(Adjustments!$E$9:$E$67='June 13 - Dec 15 Expense'!$F25,IF(Adjustments!$G$6:$AE$6='June 13 - Dec 15 Expense'!BL$7,Adjustments!$G$9:$AE$67),0)))+(SUM(IF(Adjustments!$E$73:$E$133='June 13 - Dec 15 Expense'!$F25,IF(Adjustments!$G$6:$AE$6='June 13 - Dec 15 Expense'!BJ$7,Adjustments!$G$73:$AE$133),0)))</f>
        <v>-40587.859833333328</v>
      </c>
      <c r="BL25" s="144">
        <f t="shared" si="167"/>
        <v>41941606.613000065</v>
      </c>
      <c r="BM25" s="144">
        <f t="shared" si="168"/>
        <v>113680.95859606251</v>
      </c>
      <c r="BN25" s="144">
        <f t="array" ref="BN25">(SUM(IF(Adjustments!$E$9:$E$67='June 13 - Dec 15 Expense'!$F25,IF(Adjustments!$G$6:$AE$6='June 13 - Dec 15 Expense'!BO$7,Adjustments!$G$9:$AE$67),0)))+(SUM(IF(Adjustments!$E$73:$E$133='June 13 - Dec 15 Expense'!$F25,IF(Adjustments!$G$6:$AE$6='June 13 - Dec 15 Expense'!BM$7,Adjustments!$G$73:$AE$133),0)))</f>
        <v>-40587.859833333328</v>
      </c>
      <c r="BO25" s="144">
        <f t="shared" si="169"/>
        <v>41901018.753166735</v>
      </c>
      <c r="BP25" s="144">
        <f t="shared" si="170"/>
        <v>113571.00011578594</v>
      </c>
      <c r="BQ25" s="144">
        <f t="array" ref="BQ25">(SUM(IF(Adjustments!$E$9:$E$67='June 13 - Dec 15 Expense'!$F25,IF(Adjustments!$G$6:$AE$6='June 13 - Dec 15 Expense'!BR$7,Adjustments!$G$9:$AE$67),0)))+(SUM(IF(Adjustments!$E$73:$E$133='June 13 - Dec 15 Expense'!$F25,IF(Adjustments!$G$6:$AE$6='June 13 - Dec 15 Expense'!BP$7,Adjustments!$G$73:$AE$133),0)))</f>
        <v>-40587.859833333328</v>
      </c>
      <c r="BR25" s="144">
        <f t="shared" si="171"/>
        <v>41860430.893333405</v>
      </c>
      <c r="BS25" s="144">
        <f t="shared" si="172"/>
        <v>113461.04163550936</v>
      </c>
      <c r="BT25" s="144">
        <f t="array" ref="BT25">(SUM(IF(Adjustments!$E$9:$E$67='June 13 - Dec 15 Expense'!$F25,IF(Adjustments!$G$6:$AE$6='June 13 - Dec 15 Expense'!BU$7,Adjustments!$G$9:$AE$67),0)))+(SUM(IF(Adjustments!$E$73:$E$133='June 13 - Dec 15 Expense'!$F25,IF(Adjustments!$G$6:$AE$6='June 13 - Dec 15 Expense'!BS$7,Adjustments!$G$73:$AE$133),0)))</f>
        <v>-40587.859833333328</v>
      </c>
      <c r="BU25" s="144">
        <f t="shared" si="173"/>
        <v>41819843.033500075</v>
      </c>
      <c r="BV25" s="144">
        <f t="shared" si="174"/>
        <v>113351.08315523282</v>
      </c>
      <c r="BW25" s="144">
        <f t="array" ref="BW25">(SUM(IF(Adjustments!$E$9:$E$67='June 13 - Dec 15 Expense'!$F25,IF(Adjustments!$G$6:$AE$6='June 13 - Dec 15 Expense'!BX$7,Adjustments!$G$9:$AE$67),0)))+(SUM(IF(Adjustments!$E$73:$E$133='June 13 - Dec 15 Expense'!$F25,IF(Adjustments!$G$6:$AE$6='June 13 - Dec 15 Expense'!BV$7,Adjustments!$G$73:$AE$133),0)))</f>
        <v>-40587.859833333328</v>
      </c>
      <c r="BX25" s="144">
        <f t="shared" si="175"/>
        <v>41779255.173666745</v>
      </c>
      <c r="BY25" s="144">
        <f t="shared" si="176"/>
        <v>113241.12467495624</v>
      </c>
      <c r="BZ25" s="144">
        <f t="array" ref="BZ25">(SUM(IF(Adjustments!$E$9:$E$67='June 13 - Dec 15 Expense'!$F25,IF(Adjustments!$G$6:$AE$6='June 13 - Dec 15 Expense'!CA$7,Adjustments!$G$9:$AE$67),0)))+(SUM(IF(Adjustments!$E$73:$E$133='June 13 - Dec 15 Expense'!$F25,IF(Adjustments!$G$6:$AE$6='June 13 - Dec 15 Expense'!BY$7,Adjustments!$G$73:$AE$133),0)))</f>
        <v>-40587.859833333328</v>
      </c>
      <c r="CA25" s="144">
        <f t="shared" si="177"/>
        <v>41738667.313833416</v>
      </c>
      <c r="CB25" s="144">
        <f t="shared" si="178"/>
        <v>113131.16619467968</v>
      </c>
      <c r="CC25" s="144">
        <f t="array" ref="CC25">(SUM(IF(Adjustments!$E$9:$E$67='June 13 - Dec 15 Expense'!$F25,IF(Adjustments!$G$6:$AE$6='June 13 - Dec 15 Expense'!CD$7,Adjustments!$G$9:$AE$67),0)))+(SUM(IF(Adjustments!$E$73:$E$133='June 13 - Dec 15 Expense'!$F25,IF(Adjustments!$G$6:$AE$6='June 13 - Dec 15 Expense'!CB$7,Adjustments!$G$73:$AE$133),0)))</f>
        <v>-40587.859833333328</v>
      </c>
      <c r="CD25" s="144">
        <f t="shared" si="179"/>
        <v>41698079.454000086</v>
      </c>
      <c r="CE25" s="144">
        <f t="shared" si="180"/>
        <v>113021.20771440311</v>
      </c>
      <c r="CG25" s="151">
        <f>SUMIF($AW$6:$CE$6,"Depreciation Expense",$AW25:$CE25)</f>
        <v>1363511.7522710906</v>
      </c>
      <c r="CH25" s="148"/>
    </row>
    <row r="26" spans="1:86" s="119" customFormat="1">
      <c r="A26" s="119" t="s">
        <v>5</v>
      </c>
      <c r="B26" s="119" t="s">
        <v>40</v>
      </c>
      <c r="C26" s="119" t="s">
        <v>40</v>
      </c>
      <c r="D26" s="119" t="s">
        <v>78</v>
      </c>
      <c r="E26" s="119" t="s">
        <v>72</v>
      </c>
      <c r="F26" s="119" t="str">
        <f>D26&amp;E26&amp;C26</f>
        <v>DHYDPSG-P</v>
      </c>
      <c r="G26" s="119" t="str">
        <f>E26&amp;C26</f>
        <v>HYDPSG-P</v>
      </c>
      <c r="H26" s="176">
        <f>VLOOKUP($G26,Rates!$C$3:$D$43,2,0)</f>
        <v>1.9034723307482519E-2</v>
      </c>
      <c r="I26" s="176">
        <f>VLOOKUP($G26,Rates!$C$3:$E$43,3,0)</f>
        <v>2.6860366425369809E-2</v>
      </c>
      <c r="J26" s="144">
        <f t="array" ref="J26">(SUM(IF('[25]RB Summary'!$B$13:$B$613=$G26,'[25]RB Summary'!$G$13:$G$613,0)))-(SUMIF($G$101:$G$119,$G26,$J$101:$J$119))</f>
        <v>467269868.43384606</v>
      </c>
      <c r="K26" s="144">
        <f>(J26*H26)/12</f>
        <v>741196.05463016825</v>
      </c>
      <c r="L26" s="144">
        <f t="array" ref="L26">(SUM(IF(Adjustments!$E$9:$E$67='June 13 - Dec 15 Expense'!$F26,IF(Adjustments!$G$6:$AE$6='June 13 - Dec 15 Expense'!M$7,Adjustments!$G$9:$AE$67),0)))+(SUM(IF(Adjustments!$E$73:$E$133='June 13 - Dec 15 Expense'!$F26,IF(Adjustments!$G$6:$AE$6='June 13 - Dec 15 Expense'!K$7,Adjustments!$G$73:$AE$133),0)))</f>
        <v>317729.88616666663</v>
      </c>
      <c r="M26" s="144">
        <f>J26+L26</f>
        <v>467587598.32001275</v>
      </c>
      <c r="N26" s="144">
        <f>(((J26+M26)/2)*$H26)/12</f>
        <v>741448.05048307253</v>
      </c>
      <c r="O26" s="144">
        <f t="array" ref="O26">(SUM(IF(Adjustments!$E$9:$E$67='June 13 - Dec 15 Expense'!$F26,IF(Adjustments!$G$6:$AE$6='June 13 - Dec 15 Expense'!P$7,Adjustments!$G$9:$AE$67),0)))+(SUM(IF(Adjustments!$E$73:$E$133='June 13 - Dec 15 Expense'!$F26,IF(Adjustments!$G$6:$AE$6='June 13 - Dec 15 Expense'!N$7,Adjustments!$G$73:$AE$133),0)))</f>
        <v>3946761.5861666664</v>
      </c>
      <c r="P26" s="144">
        <f t="shared" si="140"/>
        <v>471534359.90617943</v>
      </c>
      <c r="Q26" s="144">
        <f>(((M26+P26)/2)*$H26)/12</f>
        <v>744830.2761173636</v>
      </c>
      <c r="R26" s="144">
        <f t="array" ref="R26">(SUM(IF(Adjustments!$E$9:$E$67='June 13 - Dec 15 Expense'!$F26,IF(Adjustments!$G$6:$AE$6='June 13 - Dec 15 Expense'!S$7,Adjustments!$G$9:$AE$67),0)))+(SUM(IF(Adjustments!$E$73:$E$133='June 13 - Dec 15 Expense'!$F26,IF(Adjustments!$G$6:$AE$6='June 13 - Dec 15 Expense'!Q$7,Adjustments!$G$73:$AE$133),0)))</f>
        <v>1881737.0561666666</v>
      </c>
      <c r="S26" s="144">
        <f t="shared" si="141"/>
        <v>473416096.96234608</v>
      </c>
      <c r="T26" s="144">
        <f>(((P26+S26)/2)*$H26)/12</f>
        <v>749452.93690714904</v>
      </c>
      <c r="U26" s="144">
        <f t="array" ref="U26">(SUM(IF(Adjustments!$E$9:$E$67='June 13 - Dec 15 Expense'!$F26,IF(Adjustments!$G$6:$AE$6='June 13 - Dec 15 Expense'!V$7,Adjustments!$G$9:$AE$67),0)))+(SUM(IF(Adjustments!$E$73:$E$133='June 13 - Dec 15 Expense'!$F26,IF(Adjustments!$G$6:$AE$6='June 13 - Dec 15 Expense'!T$7,Adjustments!$G$73:$AE$133),0)))</f>
        <v>13089140.186166665</v>
      </c>
      <c r="V26" s="144">
        <f t="shared" si="142"/>
        <v>486505237.14851272</v>
      </c>
      <c r="W26" s="144">
        <f>(((S26+V26)/2)*$H26)/12</f>
        <v>761326.54132290324</v>
      </c>
      <c r="X26" s="144">
        <f t="array" ref="X26">(SUM(IF(Adjustments!$E$9:$E$67='June 13 - Dec 15 Expense'!$F26,IF(Adjustments!$G$6:$AE$6='June 13 - Dec 15 Expense'!Y$7,Adjustments!$G$9:$AE$67),0)))+(SUM(IF(Adjustments!$E$73:$E$133='June 13 - Dec 15 Expense'!$F26,IF(Adjustments!$G$6:$AE$6='June 13 - Dec 15 Expense'!W$7,Adjustments!$G$73:$AE$133),0)))</f>
        <v>4131982.8761666664</v>
      </c>
      <c r="Y26" s="144">
        <f t="shared" si="143"/>
        <v>490637220.02467936</v>
      </c>
      <c r="Z26" s="144">
        <f>(((V26+Y26)/2)*$H26)/12</f>
        <v>774984.8460118873</v>
      </c>
      <c r="AA26" s="144">
        <f t="array" ref="AA26">(SUM(IF(Adjustments!$E$9:$E$67='June 13 - Dec 15 Expense'!$F26,IF(Adjustments!$G$6:$AE$6='June 13 - Dec 15 Expense'!AB$7,Adjustments!$G$9:$AE$67),0)))+(SUM(IF(Adjustments!$E$73:$E$133='June 13 - Dec 15 Expense'!$F26,IF(Adjustments!$G$6:$AE$6='June 13 - Dec 15 Expense'!Z$7,Adjustments!$G$73:$AE$133),0)))</f>
        <v>4032136.1561666662</v>
      </c>
      <c r="AB26" s="144">
        <f t="shared" si="144"/>
        <v>494669356.18084604</v>
      </c>
      <c r="AC26" s="144">
        <f>(((Y26+AB26)/2)*$H26)/12</f>
        <v>781459.91879646305</v>
      </c>
      <c r="AD26" s="144">
        <f t="array" ref="AD26">(SUM(IF(Adjustments!$E$9:$E$67='June 13 - Dec 15 Expense'!$F26,IF(Adjustments!$G$6:$AE$6='June 13 - Dec 15 Expense'!AE$7,Adjustments!$G$9:$AE$67),0)))+(SUM(IF(Adjustments!$E$73:$E$133='June 13 - Dec 15 Expense'!$F26,IF(Adjustments!$G$6:$AE$6='June 13 - Dec 15 Expense'!AC$7,Adjustments!$G$73:$AE$133),0)))</f>
        <v>-64295.723833333359</v>
      </c>
      <c r="AE26" s="144">
        <f t="shared" si="145"/>
        <v>494605060.45701271</v>
      </c>
      <c r="AF26" s="144">
        <f t="shared" si="146"/>
        <v>1107178.055255702</v>
      </c>
      <c r="AG26" s="144">
        <f t="array" ref="AG26">(SUM(IF(Adjustments!$E$9:$E$67='June 13 - Dec 15 Expense'!$F26,IF(Adjustments!$G$6:$AE$6='June 13 - Dec 15 Expense'!AH$7,Adjustments!$G$9:$AE$67),0)))+(SUM(IF(Adjustments!$E$73:$E$133='June 13 - Dec 15 Expense'!$F26,IF(Adjustments!$G$6:$AE$6='June 13 - Dec 15 Expense'!AF$7,Adjustments!$G$73:$AE$133),0)))</f>
        <v>58735704.27616667</v>
      </c>
      <c r="AH26" s="144">
        <f t="shared" si="147"/>
        <v>553340764.73317933</v>
      </c>
      <c r="AI26" s="144">
        <f t="shared" si="148"/>
        <v>1172842.0357727122</v>
      </c>
      <c r="AJ26" s="144">
        <f t="array" ref="AJ26">(SUM(IF(Adjustments!$E$9:$E$67='June 13 - Dec 15 Expense'!$F26,IF(Adjustments!$G$6:$AE$6='June 13 - Dec 15 Expense'!AK$7,Adjustments!$G$9:$AE$67),0)))+(SUM(IF(Adjustments!$E$73:$E$133='June 13 - Dec 15 Expense'!$F26,IF(Adjustments!$G$6:$AE$6='June 13 - Dec 15 Expense'!AI$7,Adjustments!$G$73:$AE$133),0)))</f>
        <v>-64295.723833333373</v>
      </c>
      <c r="AK26" s="144">
        <f t="shared" si="149"/>
        <v>553276469.00934601</v>
      </c>
      <c r="AL26" s="144">
        <f t="shared" si="150"/>
        <v>1238506.0162897226</v>
      </c>
      <c r="AM26" s="144">
        <f t="array" ref="AM26">(SUM(IF(Adjustments!$E$9:$E$67='June 13 - Dec 15 Expense'!$F26,IF(Adjustments!$G$6:$AE$6='June 13 - Dec 15 Expense'!AN$7,Adjustments!$G$9:$AE$67),0)))+(SUM(IF(Adjustments!$E$73:$E$133='June 13 - Dec 15 Expense'!$F26,IF(Adjustments!$G$6:$AE$6='June 13 - Dec 15 Expense'!AL$7,Adjustments!$G$73:$AE$133),0)))</f>
        <v>-64295.723833333344</v>
      </c>
      <c r="AN26" s="144">
        <f t="shared" si="151"/>
        <v>553212173.28551269</v>
      </c>
      <c r="AO26" s="144">
        <f t="shared" si="152"/>
        <v>1238362.0990645769</v>
      </c>
      <c r="AP26" s="144">
        <f t="array" ref="AP26">(SUM(IF(Adjustments!$E$9:$E$67='June 13 - Dec 15 Expense'!$F26,IF(Adjustments!$G$6:$AE$6='June 13 - Dec 15 Expense'!AQ$7,Adjustments!$G$9:$AE$67),0)))+(SUM(IF(Adjustments!$E$73:$E$133='June 13 - Dec 15 Expense'!$F26,IF(Adjustments!$G$6:$AE$6='June 13 - Dec 15 Expense'!AO$7,Adjustments!$G$73:$AE$133),0)))</f>
        <v>-64295.723833333344</v>
      </c>
      <c r="AQ26" s="144">
        <f t="shared" si="153"/>
        <v>553147877.56167936</v>
      </c>
      <c r="AR26" s="144">
        <f t="shared" si="154"/>
        <v>1238218.1818394314</v>
      </c>
      <c r="AS26" s="144">
        <f t="array" ref="AS26">(SUM(IF(Adjustments!$E$9:$E$67='June 13 - Dec 15 Expense'!$F26,IF(Adjustments!$G$6:$AE$6='June 13 - Dec 15 Expense'!AT$7,Adjustments!$G$9:$AE$67),0)))+(SUM(IF(Adjustments!$E$73:$E$133='June 13 - Dec 15 Expense'!$F26,IF(Adjustments!$G$6:$AE$6='June 13 - Dec 15 Expense'!AR$7,Adjustments!$G$73:$AE$133),0)))</f>
        <v>-64295.713833333364</v>
      </c>
      <c r="AT26" s="144">
        <f t="shared" si="155"/>
        <v>553083581.84784603</v>
      </c>
      <c r="AU26" s="144">
        <f t="shared" si="156"/>
        <v>1238074.2646254774</v>
      </c>
      <c r="AV26" s="144">
        <f t="array" ref="AV26">(SUM(IF(Adjustments!$E$9:$E$67='June 13 - Dec 15 Expense'!$F26,IF(Adjustments!$G$6:$AE$6='June 13 - Dec 15 Expense'!AW$7,Adjustments!$G$9:$AE$67),0)))+(SUM(IF(Adjustments!$E$73:$E$133='June 13 - Dec 15 Expense'!$F26,IF(Adjustments!$G$6:$AE$6='June 13 - Dec 15 Expense'!AU$7,Adjustments!$G$73:$AE$133),0)))</f>
        <v>-159355.11383333337</v>
      </c>
      <c r="AW26" s="144">
        <f t="shared" si="157"/>
        <v>552924226.73401272</v>
      </c>
      <c r="AX26" s="144">
        <f t="shared" si="158"/>
        <v>1237823.9586595416</v>
      </c>
      <c r="AY26" s="144">
        <f t="array" ref="AY26">(SUM(IF(Adjustments!$E$9:$E$67='June 13 - Dec 15 Expense'!$F26,IF(Adjustments!$G$6:$AE$6='June 13 - Dec 15 Expense'!AZ$7,Adjustments!$G$9:$AE$67),0)))+(SUM(IF(Adjustments!$E$73:$E$133='June 13 - Dec 15 Expense'!$F26,IF(Adjustments!$G$6:$AE$6='June 13 - Dec 15 Expense'!AX$7,Adjustments!$G$73:$AE$133),0)))</f>
        <v>1304277.8861666666</v>
      </c>
      <c r="AZ26" s="144">
        <f t="shared" si="159"/>
        <v>554228504.62017941</v>
      </c>
      <c r="BA26" s="144">
        <f t="shared" si="160"/>
        <v>1239105.3355426094</v>
      </c>
      <c r="BB26" s="144">
        <f t="array" ref="BB26">(SUM(IF(Adjustments!$E$9:$E$67='June 13 - Dec 15 Expense'!$F26,IF(Adjustments!$G$6:$AE$6='June 13 - Dec 15 Expense'!BC$7,Adjustments!$G$9:$AE$67),0)))+(SUM(IF(Adjustments!$E$73:$E$133='June 13 - Dec 15 Expense'!$F26,IF(Adjustments!$G$6:$AE$6='June 13 - Dec 15 Expense'!BA$7,Adjustments!$G$73:$AE$133),0)))</f>
        <v>1087261.8861666666</v>
      </c>
      <c r="BC26" s="144">
        <f t="shared" si="161"/>
        <v>555315766.50634611</v>
      </c>
      <c r="BD26" s="144">
        <f t="shared" si="162"/>
        <v>1241781.9036511809</v>
      </c>
      <c r="BE26" s="144">
        <f t="array" ref="BE26">(SUM(IF(Adjustments!$E$9:$E$67='June 13 - Dec 15 Expense'!$F26,IF(Adjustments!$G$6:$AE$6='June 13 - Dec 15 Expense'!BF$7,Adjustments!$G$9:$AE$67),0)))+(SUM(IF(Adjustments!$E$73:$E$133='June 13 - Dec 15 Expense'!$F26,IF(Adjustments!$G$6:$AE$6='June 13 - Dec 15 Expense'!BD$7,Adjustments!$G$73:$AE$133),0)))</f>
        <v>6033775.366166668</v>
      </c>
      <c r="BF26" s="144">
        <f t="shared" si="163"/>
        <v>561349541.87251282</v>
      </c>
      <c r="BG26" s="144">
        <f t="shared" si="164"/>
        <v>1249751.6398981137</v>
      </c>
      <c r="BH26" s="144">
        <f t="array" ref="BH26">(SUM(IF(Adjustments!$E$9:$E$67='June 13 - Dec 15 Expense'!$F26,IF(Adjustments!$G$6:$AE$6='June 13 - Dec 15 Expense'!BI$7,Adjustments!$G$9:$AE$67),0)))+(SUM(IF(Adjustments!$E$73:$E$133='June 13 - Dec 15 Expense'!$F26,IF(Adjustments!$G$6:$AE$6='June 13 - Dec 15 Expense'!BG$7,Adjustments!$G$73:$AE$133),0)))</f>
        <v>2276374.5561666661</v>
      </c>
      <c r="BI26" s="144">
        <f t="shared" si="165"/>
        <v>563625916.42867947</v>
      </c>
      <c r="BJ26" s="144">
        <f t="shared" si="166"/>
        <v>1259052.2095632649</v>
      </c>
      <c r="BK26" s="144">
        <f t="array" ref="BK26">(SUM(IF(Adjustments!$E$9:$E$67='June 13 - Dec 15 Expense'!$F26,IF(Adjustments!$G$6:$AE$6='June 13 - Dec 15 Expense'!BL$7,Adjustments!$G$9:$AE$67),0)))+(SUM(IF(Adjustments!$E$73:$E$133='June 13 - Dec 15 Expense'!$F26,IF(Adjustments!$G$6:$AE$6='June 13 - Dec 15 Expense'!BJ$7,Adjustments!$G$73:$AE$133),0)))</f>
        <v>11359436.896166665</v>
      </c>
      <c r="BL26" s="144">
        <f t="shared" si="167"/>
        <v>574985353.32484615</v>
      </c>
      <c r="BM26" s="144">
        <f t="shared" si="168"/>
        <v>1274313.1634014703</v>
      </c>
      <c r="BN26" s="144">
        <f t="array" ref="BN26">(SUM(IF(Adjustments!$E$9:$E$67='June 13 - Dec 15 Expense'!$F26,IF(Adjustments!$G$6:$AE$6='June 13 - Dec 15 Expense'!BO$7,Adjustments!$G$9:$AE$67),0)))+(SUM(IF(Adjustments!$E$73:$E$133='June 13 - Dec 15 Expense'!$F26,IF(Adjustments!$G$6:$AE$6='June 13 - Dec 15 Expense'!BM$7,Adjustments!$G$73:$AE$133),0)))</f>
        <v>-62774.773593333353</v>
      </c>
      <c r="BO26" s="144">
        <f t="shared" si="169"/>
        <v>574922578.55125284</v>
      </c>
      <c r="BP26" s="144">
        <f t="shared" si="170"/>
        <v>1286956.183567967</v>
      </c>
      <c r="BQ26" s="144">
        <f t="array" ref="BQ26">(SUM(IF(Adjustments!$E$9:$E$67='June 13 - Dec 15 Expense'!$F26,IF(Adjustments!$G$6:$AE$6='June 13 - Dec 15 Expense'!BR$7,Adjustments!$G$9:$AE$67),0)))+(SUM(IF(Adjustments!$E$73:$E$133='June 13 - Dec 15 Expense'!$F26,IF(Adjustments!$G$6:$AE$6='June 13 - Dec 15 Expense'!BP$7,Adjustments!$G$73:$AE$133),0)))</f>
        <v>-62774.773593333353</v>
      </c>
      <c r="BR26" s="144">
        <f t="shared" si="171"/>
        <v>574859803.77765954</v>
      </c>
      <c r="BS26" s="144">
        <f t="shared" si="172"/>
        <v>1286815.6707828844</v>
      </c>
      <c r="BT26" s="144">
        <f t="array" ref="BT26">(SUM(IF(Adjustments!$E$9:$E$67='June 13 - Dec 15 Expense'!$F26,IF(Adjustments!$G$6:$AE$6='June 13 - Dec 15 Expense'!BU$7,Adjustments!$G$9:$AE$67),0)))+(SUM(IF(Adjustments!$E$73:$E$133='June 13 - Dec 15 Expense'!$F26,IF(Adjustments!$G$6:$AE$6='June 13 - Dec 15 Expense'!BS$7,Adjustments!$G$73:$AE$133),0)))</f>
        <v>-62774.773593333353</v>
      </c>
      <c r="BU26" s="144">
        <f t="shared" si="173"/>
        <v>574797029.00406623</v>
      </c>
      <c r="BV26" s="144">
        <f t="shared" si="174"/>
        <v>1286675.1579978026</v>
      </c>
      <c r="BW26" s="144">
        <f t="array" ref="BW26">(SUM(IF(Adjustments!$E$9:$E$67='June 13 - Dec 15 Expense'!$F26,IF(Adjustments!$G$6:$AE$6='June 13 - Dec 15 Expense'!BX$7,Adjustments!$G$9:$AE$67),0)))+(SUM(IF(Adjustments!$E$73:$E$133='June 13 - Dec 15 Expense'!$F26,IF(Adjustments!$G$6:$AE$6='June 13 - Dec 15 Expense'!BV$7,Adjustments!$G$73:$AE$133),0)))</f>
        <v>-62774.773593333353</v>
      </c>
      <c r="BX26" s="144">
        <f t="shared" si="175"/>
        <v>574734254.23047292</v>
      </c>
      <c r="BY26" s="144">
        <f t="shared" si="176"/>
        <v>1286534.6452127201</v>
      </c>
      <c r="BZ26" s="144">
        <f t="array" ref="BZ26">(SUM(IF(Adjustments!$E$9:$E$67='June 13 - Dec 15 Expense'!$F26,IF(Adjustments!$G$6:$AE$6='June 13 - Dec 15 Expense'!CA$7,Adjustments!$G$9:$AE$67),0)))+(SUM(IF(Adjustments!$E$73:$E$133='June 13 - Dec 15 Expense'!$F26,IF(Adjustments!$G$6:$AE$6='June 13 - Dec 15 Expense'!BY$7,Adjustments!$G$73:$AE$133),0)))</f>
        <v>-62774.773593333382</v>
      </c>
      <c r="CA26" s="144">
        <f t="shared" si="177"/>
        <v>574671479.45687962</v>
      </c>
      <c r="CB26" s="144">
        <f t="shared" si="178"/>
        <v>1286394.1324276382</v>
      </c>
      <c r="CC26" s="144">
        <f t="array" ref="CC26">(SUM(IF(Adjustments!$E$9:$E$67='June 13 - Dec 15 Expense'!$F26,IF(Adjustments!$G$6:$AE$6='June 13 - Dec 15 Expense'!CD$7,Adjustments!$G$9:$AE$67),0)))+(SUM(IF(Adjustments!$E$73:$E$133='June 13 - Dec 15 Expense'!$F26,IF(Adjustments!$G$6:$AE$6='June 13 - Dec 15 Expense'!CB$7,Adjustments!$G$73:$AE$133),0)))</f>
        <v>-62774.763433333377</v>
      </c>
      <c r="CD26" s="144">
        <f t="shared" si="179"/>
        <v>574608704.69344628</v>
      </c>
      <c r="CE26" s="144">
        <f t="shared" si="180"/>
        <v>1286253.6196539267</v>
      </c>
      <c r="CG26" s="151">
        <f>SUMIF($AW$6:$CE$6,"Depreciation Expense",$AW26:$CE26)</f>
        <v>15221457.620359119</v>
      </c>
      <c r="CH26" s="148"/>
    </row>
    <row r="27" spans="1:86" s="119" customFormat="1">
      <c r="A27" s="119" t="s">
        <v>5</v>
      </c>
      <c r="B27" s="119" t="s">
        <v>41</v>
      </c>
      <c r="C27" s="119" t="s">
        <v>41</v>
      </c>
      <c r="D27" s="119" t="s">
        <v>78</v>
      </c>
      <c r="E27" s="119" t="s">
        <v>72</v>
      </c>
      <c r="F27" s="119" t="str">
        <f>D27&amp;E27&amp;C27</f>
        <v>DHYDPSG-U</v>
      </c>
      <c r="G27" s="119" t="str">
        <f>E27&amp;C27</f>
        <v>HYDPSG-U</v>
      </c>
      <c r="H27" s="176">
        <f>VLOOKUP($G27,Rates!$C$3:$D$43,2,0)</f>
        <v>2.7598122961045392E-2</v>
      </c>
      <c r="I27" s="176">
        <f>VLOOKUP($G27,Rates!$C$3:$E$43,3,0)</f>
        <v>4.6618774812822596E-2</v>
      </c>
      <c r="J27" s="144">
        <f t="array" ref="J27">(SUM(IF('[25]RB Summary'!$B$13:$B$613=$G27,'[25]RB Summary'!$G$13:$G$613,0)))-(SUMIF($G$101:$G$119,$G27,$J$101:$J$119))</f>
        <v>114717186.5</v>
      </c>
      <c r="K27" s="144">
        <f>(J27*H27)/12</f>
        <v>263831.58489768137</v>
      </c>
      <c r="L27" s="144">
        <f t="array" ref="L27">(SUM(IF(Adjustments!$E$9:$E$67='June 13 - Dec 15 Expense'!$F27,IF(Adjustments!$G$6:$AE$6='June 13 - Dec 15 Expense'!M$7,Adjustments!$G$9:$AE$67),0)))+(SUM(IF(Adjustments!$E$73:$E$133='June 13 - Dec 15 Expense'!$F27,IF(Adjustments!$G$6:$AE$6='June 13 - Dec 15 Expense'!K$7,Adjustments!$G$73:$AE$133),0)))</f>
        <v>-67370.033166666661</v>
      </c>
      <c r="M27" s="144">
        <f>J27+L27</f>
        <v>114649816.46683334</v>
      </c>
      <c r="N27" s="144">
        <f>(((J27+M27)/2)*$H27)/12</f>
        <v>263754.1146285471</v>
      </c>
      <c r="O27" s="144">
        <f t="array" ref="O27">(SUM(IF(Adjustments!$E$9:$E$67='June 13 - Dec 15 Expense'!$F27,IF(Adjustments!$G$6:$AE$6='June 13 - Dec 15 Expense'!P$7,Adjustments!$G$9:$AE$67),0)))+(SUM(IF(Adjustments!$E$73:$E$133='June 13 - Dec 15 Expense'!$F27,IF(Adjustments!$G$6:$AE$6='June 13 - Dec 15 Expense'!N$7,Adjustments!$G$73:$AE$133),0)))</f>
        <v>747737.39683333342</v>
      </c>
      <c r="P27" s="144">
        <f t="shared" si="140"/>
        <v>115397553.86366667</v>
      </c>
      <c r="Q27" s="144">
        <f>(((M27+P27)/2)*$H27)/12</f>
        <v>264536.48388526187</v>
      </c>
      <c r="R27" s="144">
        <f t="array" ref="R27">(SUM(IF(Adjustments!$E$9:$E$67='June 13 - Dec 15 Expense'!$F27,IF(Adjustments!$G$6:$AE$6='June 13 - Dec 15 Expense'!S$7,Adjustments!$G$9:$AE$67),0)))+(SUM(IF(Adjustments!$E$73:$E$133='June 13 - Dec 15 Expense'!$F27,IF(Adjustments!$G$6:$AE$6='June 13 - Dec 15 Expense'!Q$7,Adjustments!$G$73:$AE$133),0)))</f>
        <v>47594.966833333332</v>
      </c>
      <c r="S27" s="144">
        <f t="shared" si="141"/>
        <v>115445148.83050001</v>
      </c>
      <c r="T27" s="144">
        <f>(((P27+S27)/2)*$H27)/12</f>
        <v>265451.05390056898</v>
      </c>
      <c r="U27" s="144">
        <f t="array" ref="U27">(SUM(IF(Adjustments!$E$9:$E$67='June 13 - Dec 15 Expense'!$F27,IF(Adjustments!$G$6:$AE$6='June 13 - Dec 15 Expense'!V$7,Adjustments!$G$9:$AE$67),0)))+(SUM(IF(Adjustments!$E$73:$E$133='June 13 - Dec 15 Expense'!$F27,IF(Adjustments!$G$6:$AE$6='June 13 - Dec 15 Expense'!T$7,Adjustments!$G$73:$AE$133),0)))</f>
        <v>-4530.8031666666575</v>
      </c>
      <c r="V27" s="144">
        <f t="shared" si="142"/>
        <v>115440618.02733333</v>
      </c>
      <c r="W27" s="144">
        <f>(((S27+V27)/2)*$H27)/12</f>
        <v>265500.57432073931</v>
      </c>
      <c r="X27" s="144">
        <f t="array" ref="X27">(SUM(IF(Adjustments!$E$9:$E$67='June 13 - Dec 15 Expense'!$F27,IF(Adjustments!$G$6:$AE$6='June 13 - Dec 15 Expense'!Y$7,Adjustments!$G$9:$AE$67),0)))+(SUM(IF(Adjustments!$E$73:$E$133='June 13 - Dec 15 Expense'!$F27,IF(Adjustments!$G$6:$AE$6='June 13 - Dec 15 Expense'!W$7,Adjustments!$G$73:$AE$133),0)))</f>
        <v>-35245.713166666661</v>
      </c>
      <c r="Y27" s="144">
        <f t="shared" si="143"/>
        <v>115405372.31416667</v>
      </c>
      <c r="Z27" s="144">
        <f>(((V27+Y27)/2)*$H27)/12</f>
        <v>265454.83443787554</v>
      </c>
      <c r="AA27" s="144">
        <f t="array" ref="AA27">(SUM(IF(Adjustments!$E$9:$E$67='June 13 - Dec 15 Expense'!$F27,IF(Adjustments!$G$6:$AE$6='June 13 - Dec 15 Expense'!AB$7,Adjustments!$G$9:$AE$67),0)))+(SUM(IF(Adjustments!$E$73:$E$133='June 13 - Dec 15 Expense'!$F27,IF(Adjustments!$G$6:$AE$6='June 13 - Dec 15 Expense'!Z$7,Adjustments!$G$73:$AE$133),0)))</f>
        <v>1454984.4168333334</v>
      </c>
      <c r="AB27" s="144">
        <f t="shared" si="144"/>
        <v>116860356.73099999</v>
      </c>
      <c r="AC27" s="144">
        <f>(((Y27+AB27)/2)*$H27)/12</f>
        <v>267087.42290939006</v>
      </c>
      <c r="AD27" s="144">
        <f t="array" ref="AD27">(SUM(IF(Adjustments!$E$9:$E$67='June 13 - Dec 15 Expense'!$F27,IF(Adjustments!$G$6:$AE$6='June 13 - Dec 15 Expense'!AE$7,Adjustments!$G$9:$AE$67),0)))+(SUM(IF(Adjustments!$E$73:$E$133='June 13 - Dec 15 Expense'!$F27,IF(Adjustments!$G$6:$AE$6='June 13 - Dec 15 Expense'!AC$7,Adjustments!$G$73:$AE$133),0)))</f>
        <v>-103844.71316666665</v>
      </c>
      <c r="AE27" s="144">
        <f t="shared" si="145"/>
        <v>116756512.01783332</v>
      </c>
      <c r="AF27" s="144">
        <f t="shared" si="146"/>
        <v>453788.84152827464</v>
      </c>
      <c r="AG27" s="144">
        <f t="array" ref="AG27">(SUM(IF(Adjustments!$E$9:$E$67='June 13 - Dec 15 Expense'!$F27,IF(Adjustments!$G$6:$AE$6='June 13 - Dec 15 Expense'!AH$7,Adjustments!$G$9:$AE$67),0)))+(SUM(IF(Adjustments!$E$73:$E$133='June 13 - Dec 15 Expense'!$F27,IF(Adjustments!$G$6:$AE$6='June 13 - Dec 15 Expense'!AF$7,Adjustments!$G$73:$AE$133),0)))</f>
        <v>-103844.71316666665</v>
      </c>
      <c r="AH27" s="144">
        <f t="shared" si="147"/>
        <v>116652667.30466665</v>
      </c>
      <c r="AI27" s="144">
        <f t="shared" si="148"/>
        <v>453385.4154200565</v>
      </c>
      <c r="AJ27" s="144">
        <f t="array" ref="AJ27">(SUM(IF(Adjustments!$E$9:$E$67='June 13 - Dec 15 Expense'!$F27,IF(Adjustments!$G$6:$AE$6='June 13 - Dec 15 Expense'!AK$7,Adjustments!$G$9:$AE$67),0)))+(SUM(IF(Adjustments!$E$73:$E$133='June 13 - Dec 15 Expense'!$F27,IF(Adjustments!$G$6:$AE$6='June 13 - Dec 15 Expense'!AI$7,Adjustments!$G$73:$AE$133),0)))</f>
        <v>-103844.71316666665</v>
      </c>
      <c r="AK27" s="144">
        <f t="shared" si="149"/>
        <v>116548822.59149998</v>
      </c>
      <c r="AL27" s="144">
        <f t="shared" si="150"/>
        <v>452981.98931183812</v>
      </c>
      <c r="AM27" s="144">
        <f t="array" ref="AM27">(SUM(IF(Adjustments!$E$9:$E$67='June 13 - Dec 15 Expense'!$F27,IF(Adjustments!$G$6:$AE$6='June 13 - Dec 15 Expense'!AN$7,Adjustments!$G$9:$AE$67),0)))+(SUM(IF(Adjustments!$E$73:$E$133='June 13 - Dec 15 Expense'!$F27,IF(Adjustments!$G$6:$AE$6='June 13 - Dec 15 Expense'!AL$7,Adjustments!$G$73:$AE$133),0)))</f>
        <v>-103844.71316666665</v>
      </c>
      <c r="AN27" s="144">
        <f t="shared" si="151"/>
        <v>116444977.87833332</v>
      </c>
      <c r="AO27" s="144">
        <f t="shared" si="152"/>
        <v>452578.56320361997</v>
      </c>
      <c r="AP27" s="144">
        <f t="array" ref="AP27">(SUM(IF(Adjustments!$E$9:$E$67='June 13 - Dec 15 Expense'!$F27,IF(Adjustments!$G$6:$AE$6='June 13 - Dec 15 Expense'!AQ$7,Adjustments!$G$9:$AE$67),0)))+(SUM(IF(Adjustments!$E$73:$E$133='June 13 - Dec 15 Expense'!$F27,IF(Adjustments!$G$6:$AE$6='June 13 - Dec 15 Expense'!AO$7,Adjustments!$G$73:$AE$133),0)))</f>
        <v>-103844.71316666665</v>
      </c>
      <c r="AQ27" s="144">
        <f t="shared" si="153"/>
        <v>116341133.16516665</v>
      </c>
      <c r="AR27" s="144">
        <f t="shared" si="154"/>
        <v>452175.13709540159</v>
      </c>
      <c r="AS27" s="144">
        <f t="array" ref="AS27">(SUM(IF(Adjustments!$E$9:$E$67='June 13 - Dec 15 Expense'!$F27,IF(Adjustments!$G$6:$AE$6='June 13 - Dec 15 Expense'!AT$7,Adjustments!$G$9:$AE$67),0)))+(SUM(IF(Adjustments!$E$73:$E$133='June 13 - Dec 15 Expense'!$F27,IF(Adjustments!$G$6:$AE$6='June 13 - Dec 15 Expense'!AR$7,Adjustments!$G$73:$AE$133),0)))</f>
        <v>-37479.703166666652</v>
      </c>
      <c r="AT27" s="144">
        <f t="shared" si="155"/>
        <v>116303653.46199998</v>
      </c>
      <c r="AU27" s="144">
        <f t="shared" si="156"/>
        <v>451900.62163121015</v>
      </c>
      <c r="AV27" s="144">
        <f t="array" ref="AV27">(SUM(IF(Adjustments!$E$9:$E$67='June 13 - Dec 15 Expense'!$F27,IF(Adjustments!$G$6:$AE$6='June 13 - Dec 15 Expense'!AW$7,Adjustments!$G$9:$AE$67),0)))+(SUM(IF(Adjustments!$E$73:$E$133='June 13 - Dec 15 Expense'!$F27,IF(Adjustments!$G$6:$AE$6='June 13 - Dec 15 Expense'!AU$7,Adjustments!$G$73:$AE$133),0)))</f>
        <v>-103844.71316666665</v>
      </c>
      <c r="AW27" s="144">
        <f t="shared" si="157"/>
        <v>116199808.74883331</v>
      </c>
      <c r="AX27" s="144">
        <f t="shared" si="158"/>
        <v>451626.10616701859</v>
      </c>
      <c r="AY27" s="144">
        <f t="array" ref="AY27">(SUM(IF(Adjustments!$E$9:$E$67='June 13 - Dec 15 Expense'!$F27,IF(Adjustments!$G$6:$AE$6='June 13 - Dec 15 Expense'!AZ$7,Adjustments!$G$9:$AE$67),0)))+(SUM(IF(Adjustments!$E$73:$E$133='June 13 - Dec 15 Expense'!$F27,IF(Adjustments!$G$6:$AE$6='June 13 - Dec 15 Expense'!AX$7,Adjustments!$G$73:$AE$133),0)))</f>
        <v>-103844.71316666665</v>
      </c>
      <c r="AZ27" s="144">
        <f t="shared" si="159"/>
        <v>116095964.03566664</v>
      </c>
      <c r="BA27" s="144">
        <f t="shared" si="160"/>
        <v>451222.68005880032</v>
      </c>
      <c r="BB27" s="144">
        <f t="array" ref="BB27">(SUM(IF(Adjustments!$E$9:$E$67='June 13 - Dec 15 Expense'!$F27,IF(Adjustments!$G$6:$AE$6='June 13 - Dec 15 Expense'!BC$7,Adjustments!$G$9:$AE$67),0)))+(SUM(IF(Adjustments!$E$73:$E$133='June 13 - Dec 15 Expense'!$F27,IF(Adjustments!$G$6:$AE$6='June 13 - Dec 15 Expense'!BA$7,Adjustments!$G$73:$AE$133),0)))</f>
        <v>-68505.333166666664</v>
      </c>
      <c r="BC27" s="144">
        <f t="shared" si="161"/>
        <v>116027458.70249997</v>
      </c>
      <c r="BD27" s="144">
        <f t="shared" si="162"/>
        <v>450887.89889217558</v>
      </c>
      <c r="BE27" s="144">
        <f t="array" ref="BE27">(SUM(IF(Adjustments!$E$9:$E$67='June 13 - Dec 15 Expense'!$F27,IF(Adjustments!$G$6:$AE$6='June 13 - Dec 15 Expense'!BF$7,Adjustments!$G$9:$AE$67),0)))+(SUM(IF(Adjustments!$E$73:$E$133='June 13 - Dec 15 Expense'!$F27,IF(Adjustments!$G$6:$AE$6='June 13 - Dec 15 Expense'!BD$7,Adjustments!$G$73:$AE$133),0)))</f>
        <v>-103844.71316666665</v>
      </c>
      <c r="BF27" s="144">
        <f t="shared" si="163"/>
        <v>115923613.9893333</v>
      </c>
      <c r="BG27" s="144">
        <f t="shared" si="164"/>
        <v>450553.11772555084</v>
      </c>
      <c r="BH27" s="144">
        <f t="array" ref="BH27">(SUM(IF(Adjustments!$E$9:$E$67='June 13 - Dec 15 Expense'!$F27,IF(Adjustments!$G$6:$AE$6='June 13 - Dec 15 Expense'!BI$7,Adjustments!$G$9:$AE$67),0)))+(SUM(IF(Adjustments!$E$73:$E$133='June 13 - Dec 15 Expense'!$F27,IF(Adjustments!$G$6:$AE$6='June 13 - Dec 15 Expense'!BG$7,Adjustments!$G$73:$AE$133),0)))</f>
        <v>1548712.1468333332</v>
      </c>
      <c r="BI27" s="144">
        <f t="shared" si="165"/>
        <v>117472326.13616663</v>
      </c>
      <c r="BJ27" s="144">
        <f t="shared" si="166"/>
        <v>453359.69895573775</v>
      </c>
      <c r="BK27" s="144">
        <f t="array" ref="BK27">(SUM(IF(Adjustments!$E$9:$E$67='June 13 - Dec 15 Expense'!$F27,IF(Adjustments!$G$6:$AE$6='June 13 - Dec 15 Expense'!BL$7,Adjustments!$G$9:$AE$67),0)))+(SUM(IF(Adjustments!$E$73:$E$133='June 13 - Dec 15 Expense'!$F27,IF(Adjustments!$G$6:$AE$6='June 13 - Dec 15 Expense'!BJ$7,Adjustments!$G$73:$AE$133),0)))</f>
        <v>1233683.3968333332</v>
      </c>
      <c r="BL27" s="144">
        <f t="shared" si="167"/>
        <v>118706009.53299996</v>
      </c>
      <c r="BM27" s="144">
        <f t="shared" si="168"/>
        <v>458764.36025950435</v>
      </c>
      <c r="BN27" s="144">
        <f t="array" ref="BN27">(SUM(IF(Adjustments!$E$9:$E$67='June 13 - Dec 15 Expense'!$F27,IF(Adjustments!$G$6:$AE$6='June 13 - Dec 15 Expense'!BO$7,Adjustments!$G$9:$AE$67),0)))+(SUM(IF(Adjustments!$E$73:$E$133='June 13 - Dec 15 Expense'!$F27,IF(Adjustments!$G$6:$AE$6='June 13 - Dec 15 Expense'!BM$7,Adjustments!$G$73:$AE$133),0)))</f>
        <v>-103844.71316666665</v>
      </c>
      <c r="BO27" s="144">
        <f t="shared" si="169"/>
        <v>118602164.81983329</v>
      </c>
      <c r="BP27" s="144">
        <f t="shared" si="170"/>
        <v>460959.01422486571</v>
      </c>
      <c r="BQ27" s="144">
        <f t="array" ref="BQ27">(SUM(IF(Adjustments!$E$9:$E$67='June 13 - Dec 15 Expense'!$F27,IF(Adjustments!$G$6:$AE$6='June 13 - Dec 15 Expense'!BR$7,Adjustments!$G$9:$AE$67),0)))+(SUM(IF(Adjustments!$E$73:$E$133='June 13 - Dec 15 Expense'!$F27,IF(Adjustments!$G$6:$AE$6='June 13 - Dec 15 Expense'!BP$7,Adjustments!$G$73:$AE$133),0)))</f>
        <v>-103844.71316666665</v>
      </c>
      <c r="BR27" s="144">
        <f t="shared" si="171"/>
        <v>118498320.10666662</v>
      </c>
      <c r="BS27" s="144">
        <f t="shared" si="172"/>
        <v>460555.58811664738</v>
      </c>
      <c r="BT27" s="144">
        <f t="array" ref="BT27">(SUM(IF(Adjustments!$E$9:$E$67='June 13 - Dec 15 Expense'!$F27,IF(Adjustments!$G$6:$AE$6='June 13 - Dec 15 Expense'!BU$7,Adjustments!$G$9:$AE$67),0)))+(SUM(IF(Adjustments!$E$73:$E$133='June 13 - Dec 15 Expense'!$F27,IF(Adjustments!$G$6:$AE$6='June 13 - Dec 15 Expense'!BS$7,Adjustments!$G$73:$AE$133),0)))</f>
        <v>-103844.71316666665</v>
      </c>
      <c r="BU27" s="144">
        <f t="shared" si="173"/>
        <v>118394475.39349996</v>
      </c>
      <c r="BV27" s="144">
        <f t="shared" si="174"/>
        <v>460152.16200842918</v>
      </c>
      <c r="BW27" s="144">
        <f t="array" ref="BW27">(SUM(IF(Adjustments!$E$9:$E$67='June 13 - Dec 15 Expense'!$F27,IF(Adjustments!$G$6:$AE$6='June 13 - Dec 15 Expense'!BX$7,Adjustments!$G$9:$AE$67),0)))+(SUM(IF(Adjustments!$E$73:$E$133='June 13 - Dec 15 Expense'!$F27,IF(Adjustments!$G$6:$AE$6='June 13 - Dec 15 Expense'!BV$7,Adjustments!$G$73:$AE$133),0)))</f>
        <v>-103844.71316666665</v>
      </c>
      <c r="BX27" s="144">
        <f t="shared" si="175"/>
        <v>118290630.68033329</v>
      </c>
      <c r="BY27" s="144">
        <f t="shared" si="176"/>
        <v>459748.73590021086</v>
      </c>
      <c r="BZ27" s="144">
        <f t="array" ref="BZ27">(SUM(IF(Adjustments!$E$9:$E$67='June 13 - Dec 15 Expense'!$F27,IF(Adjustments!$G$6:$AE$6='June 13 - Dec 15 Expense'!CA$7,Adjustments!$G$9:$AE$67),0)))+(SUM(IF(Adjustments!$E$73:$E$133='June 13 - Dec 15 Expense'!$F27,IF(Adjustments!$G$6:$AE$6='June 13 - Dec 15 Expense'!BY$7,Adjustments!$G$73:$AE$133),0)))</f>
        <v>-103844.71316666665</v>
      </c>
      <c r="CA27" s="144">
        <f t="shared" si="177"/>
        <v>118186785.96716662</v>
      </c>
      <c r="CB27" s="144">
        <f t="shared" si="178"/>
        <v>459345.30979199265</v>
      </c>
      <c r="CC27" s="144">
        <f t="array" ref="CC27">(SUM(IF(Adjustments!$E$9:$E$67='June 13 - Dec 15 Expense'!$F27,IF(Adjustments!$G$6:$AE$6='June 13 - Dec 15 Expense'!CD$7,Adjustments!$G$9:$AE$67),0)))+(SUM(IF(Adjustments!$E$73:$E$133='June 13 - Dec 15 Expense'!$F27,IF(Adjustments!$G$6:$AE$6='June 13 - Dec 15 Expense'!CB$7,Adjustments!$G$73:$AE$133),0)))</f>
        <v>-58893.469566666659</v>
      </c>
      <c r="CD27" s="144">
        <f t="shared" si="179"/>
        <v>118127892.49759994</v>
      </c>
      <c r="CE27" s="144">
        <f t="shared" si="180"/>
        <v>459029.19917973038</v>
      </c>
      <c r="CG27" s="151">
        <f>SUMIF($AW$6:$CE$6,"Depreciation Expense",$AW27:$CE27)</f>
        <v>5476203.8712806636</v>
      </c>
      <c r="CH27" s="148"/>
    </row>
    <row r="28" spans="1:86" s="119" customFormat="1">
      <c r="A28" s="119" t="s">
        <v>123</v>
      </c>
      <c r="C28" s="119" t="s">
        <v>40</v>
      </c>
      <c r="D28" s="119" t="s">
        <v>78</v>
      </c>
      <c r="E28" s="119" t="s">
        <v>125</v>
      </c>
      <c r="F28" s="119" t="str">
        <f>D28&amp;E28&amp;C28</f>
        <v>DHYDPKDSG-P</v>
      </c>
      <c r="G28" s="119" t="str">
        <f>E28&amp;C28</f>
        <v>HYDPKDSG-P</v>
      </c>
      <c r="H28" s="176">
        <f>VLOOKUP($G28,Rates!$C$3:$D$43,2,0)</f>
        <v>6.1056626629446463E-2</v>
      </c>
      <c r="I28" s="176">
        <f>VLOOKUP($G28,Rates!$C$3:$E$43,3,0)</f>
        <v>6.1477726232300516E-2</v>
      </c>
      <c r="J28" s="144">
        <f t="array" ref="J28">(SUM(IF('[25]RB Summary'!$B$13:$B$613=$G28,'[25]RB Summary'!$G$13:$G$613,0)))-(SUMIF($G$101:$G$119,$G28,$J$101:$J$119))</f>
        <v>84555711.259999976</v>
      </c>
      <c r="K28" s="144">
        <f>(J28*H28)/12</f>
        <v>430223.87431575841</v>
      </c>
      <c r="L28" s="144">
        <f t="array" ref="L28">(SUM(IF(Adjustments!$E$9:$E$67='June 13 - Dec 15 Expense'!$F28,IF(Adjustments!$G$6:$AE$6='June 13 - Dec 15 Expense'!M$7,Adjustments!$G$9:$AE$67),0)))+(SUM(IF(Adjustments!$E$73:$E$133='June 13 - Dec 15 Expense'!$F28,IF(Adjustments!$G$6:$AE$6='June 13 - Dec 15 Expense'!K$7,Adjustments!$G$73:$AE$133),0)))</f>
        <v>10463.07</v>
      </c>
      <c r="M28" s="144">
        <f>J28+L28</f>
        <v>84566174.329999968</v>
      </c>
      <c r="N28" s="144">
        <f>(((J28+M28)/2)*$H28)/12</f>
        <v>430250.49263902451</v>
      </c>
      <c r="O28" s="144">
        <f t="array" ref="O28">(SUM(IF(Adjustments!$E$9:$E$67='June 13 - Dec 15 Expense'!$F28,IF(Adjustments!$G$6:$AE$6='June 13 - Dec 15 Expense'!P$7,Adjustments!$G$9:$AE$67),0)))+(SUM(IF(Adjustments!$E$73:$E$133='June 13 - Dec 15 Expense'!$F28,IF(Adjustments!$G$6:$AE$6='June 13 - Dec 15 Expense'!N$7,Adjustments!$G$73:$AE$133),0)))</f>
        <v>32943.699999999997</v>
      </c>
      <c r="P28" s="144">
        <f t="shared" ref="P28" si="181">M28+O28</f>
        <v>84599118.029999971</v>
      </c>
      <c r="Q28" s="144">
        <f>(((M28+P28)/2)*$H28)/12</f>
        <v>430360.92059523618</v>
      </c>
      <c r="R28" s="144">
        <f t="array" ref="R28">(SUM(IF(Adjustments!$E$9:$E$67='June 13 - Dec 15 Expense'!$F28,IF(Adjustments!$G$6:$AE$6='June 13 - Dec 15 Expense'!S$7,Adjustments!$G$9:$AE$67),0)))+(SUM(IF(Adjustments!$E$73:$E$133='June 13 - Dec 15 Expense'!$F28,IF(Adjustments!$G$6:$AE$6='June 13 - Dec 15 Expense'!Q$7,Adjustments!$G$73:$AE$133),0)))</f>
        <v>0</v>
      </c>
      <c r="S28" s="144">
        <f t="shared" ref="S28" si="182">P28+R28</f>
        <v>84599118.029999971</v>
      </c>
      <c r="T28" s="144">
        <f>(((P28+S28)/2)*$H28)/12</f>
        <v>430444.7302281817</v>
      </c>
      <c r="U28" s="144">
        <f t="array" ref="U28">(SUM(IF(Adjustments!$E$9:$E$67='June 13 - Dec 15 Expense'!$F28,IF(Adjustments!$G$6:$AE$6='June 13 - Dec 15 Expense'!V$7,Adjustments!$G$9:$AE$67),0)))+(SUM(IF(Adjustments!$E$73:$E$133='June 13 - Dec 15 Expense'!$F28,IF(Adjustments!$G$6:$AE$6='June 13 - Dec 15 Expense'!T$7,Adjustments!$G$73:$AE$133),0)))</f>
        <v>18358.439999999999</v>
      </c>
      <c r="V28" s="144">
        <f t="shared" ref="V28" si="183">S28+U28</f>
        <v>84617476.469999969</v>
      </c>
      <c r="W28" s="144">
        <f>(((S28+V28)/2)*$H28)/12</f>
        <v>430491.43457887252</v>
      </c>
      <c r="X28" s="144">
        <f t="array" ref="X28">(SUM(IF(Adjustments!$E$9:$E$67='June 13 - Dec 15 Expense'!$F28,IF(Adjustments!$G$6:$AE$6='June 13 - Dec 15 Expense'!Y$7,Adjustments!$G$9:$AE$67),0)))+(SUM(IF(Adjustments!$E$73:$E$133='June 13 - Dec 15 Expense'!$F28,IF(Adjustments!$G$6:$AE$6='June 13 - Dec 15 Expense'!W$7,Adjustments!$G$73:$AE$133),0)))</f>
        <v>89614.61</v>
      </c>
      <c r="Y28" s="144">
        <f t="shared" ref="Y28" si="184">V28+X28</f>
        <v>84707091.079999968</v>
      </c>
      <c r="Z28" s="144">
        <f>(((V28+Y28)/2)*$H28)/12</f>
        <v>430766.12083720136</v>
      </c>
      <c r="AA28" s="144">
        <f t="array" ref="AA28">(SUM(IF(Adjustments!$E$9:$E$67='June 13 - Dec 15 Expense'!$F28,IF(Adjustments!$G$6:$AE$6='June 13 - Dec 15 Expense'!AB$7,Adjustments!$G$9:$AE$67),0)))+(SUM(IF(Adjustments!$E$73:$E$133='June 13 - Dec 15 Expense'!$F28,IF(Adjustments!$G$6:$AE$6='June 13 - Dec 15 Expense'!Z$7,Adjustments!$G$73:$AE$133),0)))</f>
        <v>802940.67</v>
      </c>
      <c r="AB28" s="144">
        <f t="shared" ref="AB28" si="185">Y28+AA28</f>
        <v>85510031.74999997</v>
      </c>
      <c r="AC28" s="144">
        <f>(((Y28+AB28)/2)*$H28)/12</f>
        <v>433036.80477374722</v>
      </c>
      <c r="AD28" s="144">
        <f t="array" ref="AD28">(SUM(IF(Adjustments!$E$9:$E$67='June 13 - Dec 15 Expense'!$F28,IF(Adjustments!$G$6:$AE$6='June 13 - Dec 15 Expense'!AE$7,Adjustments!$G$9:$AE$67),0)))+(SUM(IF(Adjustments!$E$73:$E$133='June 13 - Dec 15 Expense'!$F28,IF(Adjustments!$G$6:$AE$6='June 13 - Dec 15 Expense'!AC$7,Adjustments!$G$73:$AE$133),0)))</f>
        <v>0</v>
      </c>
      <c r="AE28" s="144">
        <f t="shared" ref="AE28" si="186">AB28+AD28</f>
        <v>85510031.74999997</v>
      </c>
      <c r="AF28" s="144">
        <f t="shared" si="146"/>
        <v>438080.19350348529</v>
      </c>
      <c r="AG28" s="144">
        <f t="array" ref="AG28">(SUM(IF(Adjustments!$E$9:$E$67='June 13 - Dec 15 Expense'!$F28,IF(Adjustments!$G$6:$AE$6='June 13 - Dec 15 Expense'!AH$7,Adjustments!$G$9:$AE$67),0)))+(SUM(IF(Adjustments!$E$73:$E$133='June 13 - Dec 15 Expense'!$F28,IF(Adjustments!$G$6:$AE$6='June 13 - Dec 15 Expense'!AF$7,Adjustments!$G$73:$AE$133),0)))</f>
        <v>0</v>
      </c>
      <c r="AH28" s="144">
        <f t="shared" ref="AH28" si="187">AE28+AG28</f>
        <v>85510031.74999997</v>
      </c>
      <c r="AI28" s="144">
        <f t="shared" si="148"/>
        <v>438080.19350348529</v>
      </c>
      <c r="AJ28" s="144">
        <f t="array" ref="AJ28">(SUM(IF(Adjustments!$E$9:$E$67='June 13 - Dec 15 Expense'!$F28,IF(Adjustments!$G$6:$AE$6='June 13 - Dec 15 Expense'!AK$7,Adjustments!$G$9:$AE$67),0)))+(SUM(IF(Adjustments!$E$73:$E$133='June 13 - Dec 15 Expense'!$F28,IF(Adjustments!$G$6:$AE$6='June 13 - Dec 15 Expense'!AI$7,Adjustments!$G$73:$AE$133),0)))</f>
        <v>0</v>
      </c>
      <c r="AK28" s="144">
        <f t="shared" ref="AK28" si="188">AH28+AJ28</f>
        <v>85510031.74999997</v>
      </c>
      <c r="AL28" s="144">
        <f t="shared" si="150"/>
        <v>438080.19350348529</v>
      </c>
      <c r="AM28" s="144">
        <f t="array" ref="AM28">(SUM(IF(Adjustments!$E$9:$E$67='June 13 - Dec 15 Expense'!$F28,IF(Adjustments!$G$6:$AE$6='June 13 - Dec 15 Expense'!AN$7,Adjustments!$G$9:$AE$67),0)))+(SUM(IF(Adjustments!$E$73:$E$133='June 13 - Dec 15 Expense'!$F28,IF(Adjustments!$G$6:$AE$6='June 13 - Dec 15 Expense'!AL$7,Adjustments!$G$73:$AE$133),0)))</f>
        <v>0</v>
      </c>
      <c r="AN28" s="144">
        <f t="shared" ref="AN28" si="189">AK28+AM28</f>
        <v>85510031.74999997</v>
      </c>
      <c r="AO28" s="144">
        <f t="shared" si="152"/>
        <v>438080.19350348529</v>
      </c>
      <c r="AP28" s="144">
        <f t="array" ref="AP28">(SUM(IF(Adjustments!$E$9:$E$67='June 13 - Dec 15 Expense'!$F28,IF(Adjustments!$G$6:$AE$6='June 13 - Dec 15 Expense'!AQ$7,Adjustments!$G$9:$AE$67),0)))+(SUM(IF(Adjustments!$E$73:$E$133='June 13 - Dec 15 Expense'!$F28,IF(Adjustments!$G$6:$AE$6='June 13 - Dec 15 Expense'!AO$7,Adjustments!$G$73:$AE$133),0)))</f>
        <v>0</v>
      </c>
      <c r="AQ28" s="144">
        <f t="shared" ref="AQ28" si="190">AN28+AP28</f>
        <v>85510031.74999997</v>
      </c>
      <c r="AR28" s="144">
        <f t="shared" si="154"/>
        <v>438080.19350348529</v>
      </c>
      <c r="AS28" s="144">
        <f t="array" ref="AS28">(SUM(IF(Adjustments!$E$9:$E$67='June 13 - Dec 15 Expense'!$F28,IF(Adjustments!$G$6:$AE$6='June 13 - Dec 15 Expense'!AT$7,Adjustments!$G$9:$AE$67),0)))+(SUM(IF(Adjustments!$E$73:$E$133='June 13 - Dec 15 Expense'!$F28,IF(Adjustments!$G$6:$AE$6='June 13 - Dec 15 Expense'!AR$7,Adjustments!$G$73:$AE$133),0)))</f>
        <v>0</v>
      </c>
      <c r="AT28" s="144">
        <f t="shared" ref="AT28" si="191">AQ28+AS28</f>
        <v>85510031.74999997</v>
      </c>
      <c r="AU28" s="144">
        <f t="shared" si="156"/>
        <v>438080.19350348529</v>
      </c>
      <c r="AV28" s="144">
        <f t="array" ref="AV28">(SUM(IF(Adjustments!$E$9:$E$67='June 13 - Dec 15 Expense'!$F28,IF(Adjustments!$G$6:$AE$6='June 13 - Dec 15 Expense'!AW$7,Adjustments!$G$9:$AE$67),0)))+(SUM(IF(Adjustments!$E$73:$E$133='June 13 - Dec 15 Expense'!$F28,IF(Adjustments!$G$6:$AE$6='June 13 - Dec 15 Expense'!AU$7,Adjustments!$G$73:$AE$133),0)))</f>
        <v>0</v>
      </c>
      <c r="AW28" s="144">
        <f t="shared" ref="AW28" si="192">AT28+AV28</f>
        <v>85510031.74999997</v>
      </c>
      <c r="AX28" s="144">
        <f t="shared" si="158"/>
        <v>438080.19350348529</v>
      </c>
      <c r="AY28" s="144">
        <f t="array" ref="AY28">(SUM(IF(Adjustments!$E$9:$E$67='June 13 - Dec 15 Expense'!$F28,IF(Adjustments!$G$6:$AE$6='June 13 - Dec 15 Expense'!AZ$7,Adjustments!$G$9:$AE$67),0)))+(SUM(IF(Adjustments!$E$73:$E$133='June 13 - Dec 15 Expense'!$F28,IF(Adjustments!$G$6:$AE$6='June 13 - Dec 15 Expense'!AX$7,Adjustments!$G$73:$AE$133),0)))</f>
        <v>0</v>
      </c>
      <c r="AZ28" s="144">
        <f t="shared" ref="AZ28" si="193">AW28+AY28</f>
        <v>85510031.74999997</v>
      </c>
      <c r="BA28" s="144">
        <f t="shared" si="160"/>
        <v>438080.19350348529</v>
      </c>
      <c r="BB28" s="144">
        <f t="array" ref="BB28">(SUM(IF(Adjustments!$E$9:$E$67='June 13 - Dec 15 Expense'!$F28,IF(Adjustments!$G$6:$AE$6='June 13 - Dec 15 Expense'!BC$7,Adjustments!$G$9:$AE$67),0)))+(SUM(IF(Adjustments!$E$73:$E$133='June 13 - Dec 15 Expense'!$F28,IF(Adjustments!$G$6:$AE$6='June 13 - Dec 15 Expense'!BA$7,Adjustments!$G$73:$AE$133),0)))</f>
        <v>0</v>
      </c>
      <c r="BC28" s="144">
        <f t="shared" ref="BC28" si="194">AZ28+BB28</f>
        <v>85510031.74999997</v>
      </c>
      <c r="BD28" s="144">
        <f t="shared" si="162"/>
        <v>438080.19350348529</v>
      </c>
      <c r="BE28" s="144">
        <f t="array" ref="BE28">(SUM(IF(Adjustments!$E$9:$E$67='June 13 - Dec 15 Expense'!$F28,IF(Adjustments!$G$6:$AE$6='June 13 - Dec 15 Expense'!BF$7,Adjustments!$G$9:$AE$67),0)))+(SUM(IF(Adjustments!$E$73:$E$133='June 13 - Dec 15 Expense'!$F28,IF(Adjustments!$G$6:$AE$6='June 13 - Dec 15 Expense'!BD$7,Adjustments!$G$73:$AE$133),0)))</f>
        <v>0</v>
      </c>
      <c r="BF28" s="144">
        <f t="shared" ref="BF28" si="195">BC28+BE28</f>
        <v>85510031.74999997</v>
      </c>
      <c r="BG28" s="144">
        <f t="shared" si="164"/>
        <v>438080.19350348529</v>
      </c>
      <c r="BH28" s="144">
        <f t="array" ref="BH28">(SUM(IF(Adjustments!$E$9:$E$67='June 13 - Dec 15 Expense'!$F28,IF(Adjustments!$G$6:$AE$6='June 13 - Dec 15 Expense'!BI$7,Adjustments!$G$9:$AE$67),0)))+(SUM(IF(Adjustments!$E$73:$E$133='June 13 - Dec 15 Expense'!$F28,IF(Adjustments!$G$6:$AE$6='June 13 - Dec 15 Expense'!BG$7,Adjustments!$G$73:$AE$133),0)))</f>
        <v>0</v>
      </c>
      <c r="BI28" s="144">
        <f t="shared" ref="BI28" si="196">BF28+BH28</f>
        <v>85510031.74999997</v>
      </c>
      <c r="BJ28" s="144">
        <f t="shared" si="166"/>
        <v>438080.19350348529</v>
      </c>
      <c r="BK28" s="144">
        <f t="array" ref="BK28">(SUM(IF(Adjustments!$E$9:$E$67='June 13 - Dec 15 Expense'!$F28,IF(Adjustments!$G$6:$AE$6='June 13 - Dec 15 Expense'!BL$7,Adjustments!$G$9:$AE$67),0)))+(SUM(IF(Adjustments!$E$73:$E$133='June 13 - Dec 15 Expense'!$F28,IF(Adjustments!$G$6:$AE$6='June 13 - Dec 15 Expense'!BJ$7,Adjustments!$G$73:$AE$133),0)))</f>
        <v>196493.01</v>
      </c>
      <c r="BL28" s="144">
        <f t="shared" ref="BL28" si="197">BI28+BK28</f>
        <v>85706524.759999976</v>
      </c>
      <c r="BM28" s="144">
        <f t="shared" si="168"/>
        <v>438583.52448162442</v>
      </c>
      <c r="BN28" s="144">
        <f t="array" ref="BN28">(SUM(IF(Adjustments!$E$9:$E$67='June 13 - Dec 15 Expense'!$F28,IF(Adjustments!$G$6:$AE$6='June 13 - Dec 15 Expense'!BO$7,Adjustments!$G$9:$AE$67),0)))+(SUM(IF(Adjustments!$E$73:$E$133='June 13 - Dec 15 Expense'!$F28,IF(Adjustments!$G$6:$AE$6='June 13 - Dec 15 Expense'!BM$7,Adjustments!$G$73:$AE$133),0)))</f>
        <v>0</v>
      </c>
      <c r="BO28" s="144">
        <f t="shared" ref="BO28" si="198">BL28+BN28</f>
        <v>85706524.759999976</v>
      </c>
      <c r="BP28" s="144">
        <f t="shared" si="170"/>
        <v>439086.85545976367</v>
      </c>
      <c r="BQ28" s="144">
        <f t="array" ref="BQ28">(SUM(IF(Adjustments!$E$9:$E$67='June 13 - Dec 15 Expense'!$F28,IF(Adjustments!$G$6:$AE$6='June 13 - Dec 15 Expense'!BR$7,Adjustments!$G$9:$AE$67),0)))+(SUM(IF(Adjustments!$E$73:$E$133='June 13 - Dec 15 Expense'!$F28,IF(Adjustments!$G$6:$AE$6='June 13 - Dec 15 Expense'!BP$7,Adjustments!$G$73:$AE$133),0)))</f>
        <v>0</v>
      </c>
      <c r="BR28" s="144">
        <f t="shared" ref="BR28" si="199">BO28+BQ28</f>
        <v>85706524.759999976</v>
      </c>
      <c r="BS28" s="144">
        <f t="shared" si="172"/>
        <v>439086.85545976367</v>
      </c>
      <c r="BT28" s="144">
        <f t="array" ref="BT28">(SUM(IF(Adjustments!$E$9:$E$67='June 13 - Dec 15 Expense'!$F28,IF(Adjustments!$G$6:$AE$6='June 13 - Dec 15 Expense'!BU$7,Adjustments!$G$9:$AE$67),0)))+(SUM(IF(Adjustments!$E$73:$E$133='June 13 - Dec 15 Expense'!$F28,IF(Adjustments!$G$6:$AE$6='June 13 - Dec 15 Expense'!BS$7,Adjustments!$G$73:$AE$133),0)))</f>
        <v>0</v>
      </c>
      <c r="BU28" s="144">
        <f t="shared" ref="BU28" si="200">BR28+BT28</f>
        <v>85706524.759999976</v>
      </c>
      <c r="BV28" s="144">
        <f t="shared" si="174"/>
        <v>439086.85545976367</v>
      </c>
      <c r="BW28" s="144">
        <f t="array" ref="BW28">(SUM(IF(Adjustments!$E$9:$E$67='June 13 - Dec 15 Expense'!$F28,IF(Adjustments!$G$6:$AE$6='June 13 - Dec 15 Expense'!BX$7,Adjustments!$G$9:$AE$67),0)))+(SUM(IF(Adjustments!$E$73:$E$133='June 13 - Dec 15 Expense'!$F28,IF(Adjustments!$G$6:$AE$6='June 13 - Dec 15 Expense'!BV$7,Adjustments!$G$73:$AE$133),0)))</f>
        <v>0</v>
      </c>
      <c r="BX28" s="144">
        <f t="shared" ref="BX28" si="201">BU28+BW28</f>
        <v>85706524.759999976</v>
      </c>
      <c r="BY28" s="144">
        <f t="shared" si="176"/>
        <v>439086.85545976367</v>
      </c>
      <c r="BZ28" s="144">
        <f t="array" ref="BZ28">(SUM(IF(Adjustments!$E$9:$E$67='June 13 - Dec 15 Expense'!$F28,IF(Adjustments!$G$6:$AE$6='June 13 - Dec 15 Expense'!CA$7,Adjustments!$G$9:$AE$67),0)))+(SUM(IF(Adjustments!$E$73:$E$133='June 13 - Dec 15 Expense'!$F28,IF(Adjustments!$G$6:$AE$6='June 13 - Dec 15 Expense'!BY$7,Adjustments!$G$73:$AE$133),0)))</f>
        <v>0</v>
      </c>
      <c r="CA28" s="144">
        <f t="shared" ref="CA28" si="202">BX28+BZ28</f>
        <v>85706524.759999976</v>
      </c>
      <c r="CB28" s="144">
        <f t="shared" si="178"/>
        <v>439086.85545976367</v>
      </c>
      <c r="CC28" s="144">
        <f t="array" ref="CC28">(SUM(IF(Adjustments!$E$9:$E$67='June 13 - Dec 15 Expense'!$F28,IF(Adjustments!$G$6:$AE$6='June 13 - Dec 15 Expense'!CD$7,Adjustments!$G$9:$AE$67),0)))+(SUM(IF(Adjustments!$E$73:$E$133='June 13 - Dec 15 Expense'!$F28,IF(Adjustments!$G$6:$AE$6='June 13 - Dec 15 Expense'!CB$7,Adjustments!$G$73:$AE$133),0)))</f>
        <v>0</v>
      </c>
      <c r="CD28" s="144">
        <f t="shared" ref="CD28" si="203">CA28+CC28</f>
        <v>85706524.759999976</v>
      </c>
      <c r="CE28" s="144">
        <f t="shared" si="180"/>
        <v>439086.85545976367</v>
      </c>
      <c r="CG28" s="151">
        <f>SUMIF($AW$6:$CE$6,"Depreciation Expense",$AW28:$CE28)</f>
        <v>5263505.6247576326</v>
      </c>
      <c r="CH28" s="148"/>
    </row>
    <row r="29" spans="1:86" s="119" customFormat="1">
      <c r="A29" s="119" t="s">
        <v>8</v>
      </c>
      <c r="I29" s="176"/>
      <c r="J29" s="152">
        <f>SUBTOTAL(9,J24:J28)</f>
        <v>872369539.77384603</v>
      </c>
      <c r="K29" s="152">
        <f t="shared" ref="K29:BL29" si="204">SUBTOTAL(9,K24:K28)</f>
        <v>1727355.9040171118</v>
      </c>
      <c r="L29" s="152">
        <f t="shared" si="204"/>
        <v>75703.579833333322</v>
      </c>
      <c r="M29" s="152">
        <f t="shared" si="204"/>
        <v>872445243.35367942</v>
      </c>
      <c r="N29" s="152">
        <f t="shared" si="204"/>
        <v>1727425.0977398476</v>
      </c>
      <c r="O29" s="152">
        <f t="shared" si="204"/>
        <v>4542323.3398333332</v>
      </c>
      <c r="P29" s="152">
        <f t="shared" si="204"/>
        <v>876987566.6935128</v>
      </c>
      <c r="Q29" s="152">
        <f t="shared" si="204"/>
        <v>1731436.2202184647</v>
      </c>
      <c r="R29" s="152">
        <f t="shared" si="204"/>
        <v>1744212.6798333332</v>
      </c>
      <c r="S29" s="152">
        <f t="shared" si="204"/>
        <v>878731779.37334609</v>
      </c>
      <c r="T29" s="152">
        <f t="shared" si="204"/>
        <v>1736793.3602879026</v>
      </c>
      <c r="U29" s="152">
        <f t="shared" si="204"/>
        <v>12917848.479833331</v>
      </c>
      <c r="V29" s="152">
        <f t="shared" si="204"/>
        <v>891649627.85317945</v>
      </c>
      <c r="W29" s="152">
        <f t="shared" si="204"/>
        <v>1748499.2891059176</v>
      </c>
      <c r="X29" s="152">
        <f t="shared" si="204"/>
        <v>4001232.429833333</v>
      </c>
      <c r="Y29" s="152">
        <f t="shared" si="204"/>
        <v>895650860.28301275</v>
      </c>
      <c r="Z29" s="152">
        <f t="shared" si="204"/>
        <v>1762122.6398017663</v>
      </c>
      <c r="AA29" s="152">
        <f t="shared" si="204"/>
        <v>6104941.8998333327</v>
      </c>
      <c r="AB29" s="152">
        <f t="shared" si="204"/>
        <v>901755802.18284607</v>
      </c>
      <c r="AC29" s="152">
        <f t="shared" si="204"/>
        <v>1772237.0846258022</v>
      </c>
      <c r="AD29" s="152">
        <f t="shared" si="204"/>
        <v>-353259.78016666666</v>
      </c>
      <c r="AE29" s="152">
        <f t="shared" si="204"/>
        <v>901402542.40267956</v>
      </c>
      <c r="AF29" s="152">
        <f t="shared" si="204"/>
        <v>2426523.3936553877</v>
      </c>
      <c r="AG29" s="152">
        <f t="shared" si="204"/>
        <v>58446740.219833337</v>
      </c>
      <c r="AH29" s="152">
        <f t="shared" si="204"/>
        <v>959849282.6225127</v>
      </c>
      <c r="AI29" s="152">
        <f t="shared" ref="AI29" si="205">SUBTOTAL(9,AI24:AI28)</f>
        <v>2491395.4798707725</v>
      </c>
      <c r="AJ29" s="152">
        <f t="shared" si="204"/>
        <v>-353259.78016666672</v>
      </c>
      <c r="AK29" s="152">
        <f t="shared" si="204"/>
        <v>959496022.84234619</v>
      </c>
      <c r="AL29" s="152">
        <f t="shared" ref="AL29" si="206">SUBTOTAL(9,AL24:AL28)</f>
        <v>2556267.5660861563</v>
      </c>
      <c r="AM29" s="152">
        <f t="shared" si="204"/>
        <v>-353259.78016666666</v>
      </c>
      <c r="AN29" s="152">
        <f t="shared" si="204"/>
        <v>959142763.06217957</v>
      </c>
      <c r="AO29" s="152">
        <f t="shared" ref="AO29" si="207">SUBTOTAL(9,AO24:AO28)</f>
        <v>2555331.7545593847</v>
      </c>
      <c r="AP29" s="152">
        <f t="shared" si="204"/>
        <v>-353259.78016666666</v>
      </c>
      <c r="AQ29" s="152">
        <f t="shared" si="204"/>
        <v>958789503.28201282</v>
      </c>
      <c r="AR29" s="152">
        <f t="shared" ref="AR29" si="208">SUBTOTAL(9,AR24:AR28)</f>
        <v>2554395.943032613</v>
      </c>
      <c r="AS29" s="152">
        <f t="shared" si="204"/>
        <v>-286894.7601666667</v>
      </c>
      <c r="AT29" s="152">
        <f t="shared" si="204"/>
        <v>958502608.52184618</v>
      </c>
      <c r="AU29" s="152">
        <f t="shared" ref="AU29" si="209">SUBTOTAL(9,AU24:AU28)</f>
        <v>2553589.0421610596</v>
      </c>
      <c r="AV29" s="152">
        <f t="shared" si="204"/>
        <v>-448319.17016666674</v>
      </c>
      <c r="AW29" s="152">
        <f t="shared" si="204"/>
        <v>958054289.35167956</v>
      </c>
      <c r="AX29" s="152">
        <f t="shared" ref="AX29" si="210">SUBTOTAL(9,AX24:AX28)</f>
        <v>2552675.7525375243</v>
      </c>
      <c r="AY29" s="152">
        <f t="shared" si="204"/>
        <v>1015313.8298333334</v>
      </c>
      <c r="AZ29" s="152">
        <f t="shared" si="204"/>
        <v>959069603.18151307</v>
      </c>
      <c r="BA29" s="152">
        <f t="shared" ref="BA29" si="211">SUBTOTAL(9,BA24:BA28)</f>
        <v>2553165.2351189665</v>
      </c>
      <c r="BB29" s="152">
        <f t="shared" si="204"/>
        <v>833637.20983333327</v>
      </c>
      <c r="BC29" s="152">
        <f t="shared" si="204"/>
        <v>959903240.39134634</v>
      </c>
      <c r="BD29" s="152">
        <f t="shared" ref="BD29" si="212">SUBTOTAL(9,BD24:BD28)</f>
        <v>2555118.5538675059</v>
      </c>
      <c r="BE29" s="152">
        <f t="shared" si="204"/>
        <v>5744811.3098333348</v>
      </c>
      <c r="BF29" s="152">
        <f t="shared" si="204"/>
        <v>965648051.70117962</v>
      </c>
      <c r="BG29" s="152">
        <f t="shared" ref="BG29" si="213">SUBTOTAL(9,BG24:BG28)</f>
        <v>2562365.0407544058</v>
      </c>
      <c r="BH29" s="152">
        <f t="shared" si="204"/>
        <v>3639967.3598333327</v>
      </c>
      <c r="BI29" s="152">
        <f t="shared" si="204"/>
        <v>969288019.06101298</v>
      </c>
      <c r="BJ29" s="152">
        <f t="shared" ref="BJ29" si="214">SUBTOTAL(9,BJ24:BJ28)</f>
        <v>2574083.7234563362</v>
      </c>
      <c r="BK29" s="152">
        <f t="shared" si="204"/>
        <v>12604493.959833333</v>
      </c>
      <c r="BL29" s="152">
        <f t="shared" si="204"/>
        <v>981892513.02084637</v>
      </c>
      <c r="BM29" s="152">
        <f t="shared" ref="BM29" si="215">SUBTOTAL(9,BM24:BM28)</f>
        <v>2594864.2013830394</v>
      </c>
      <c r="BN29" s="152">
        <f t="shared" ref="BN29:CE29" si="216">SUBTOTAL(9,BN24:BN28)</f>
        <v>-351738.82992666669</v>
      </c>
      <c r="BO29" s="152">
        <f t="shared" si="216"/>
        <v>981540774.19091976</v>
      </c>
      <c r="BP29" s="152">
        <f t="shared" si="216"/>
        <v>2609816.7382996287</v>
      </c>
      <c r="BQ29" s="152">
        <f t="shared" si="216"/>
        <v>-351738.82992666669</v>
      </c>
      <c r="BR29" s="152">
        <f t="shared" si="216"/>
        <v>981189035.36099315</v>
      </c>
      <c r="BS29" s="152">
        <f t="shared" si="216"/>
        <v>2608884.3312129201</v>
      </c>
      <c r="BT29" s="152">
        <f t="shared" si="216"/>
        <v>-351738.82992666669</v>
      </c>
      <c r="BU29" s="152">
        <f t="shared" si="216"/>
        <v>980837296.53106654</v>
      </c>
      <c r="BV29" s="152">
        <f t="shared" si="216"/>
        <v>2607951.9241262125</v>
      </c>
      <c r="BW29" s="152">
        <f t="shared" si="216"/>
        <v>-351738.82992666669</v>
      </c>
      <c r="BX29" s="152">
        <f t="shared" si="216"/>
        <v>980485557.70113981</v>
      </c>
      <c r="BY29" s="152">
        <f t="shared" ref="BY29" si="217">SUBTOTAL(9,BY24:BY28)</f>
        <v>2607019.5170395039</v>
      </c>
      <c r="BZ29" s="152">
        <f t="shared" si="216"/>
        <v>-351738.82992666669</v>
      </c>
      <c r="CA29" s="152">
        <f t="shared" si="216"/>
        <v>980133818.87121332</v>
      </c>
      <c r="CB29" s="152">
        <f t="shared" si="216"/>
        <v>2606087.1099527963</v>
      </c>
      <c r="CC29" s="152">
        <f t="shared" si="216"/>
        <v>-306787.57616666669</v>
      </c>
      <c r="CD29" s="152">
        <f t="shared" si="216"/>
        <v>979827031.29504669</v>
      </c>
      <c r="CE29" s="152">
        <f t="shared" si="216"/>
        <v>2605242.0183734144</v>
      </c>
      <c r="CG29" s="153">
        <f>SUBTOTAL(9,CG24:CG28)</f>
        <v>31037274.146122254</v>
      </c>
    </row>
    <row r="30" spans="1:86" s="119" customFormat="1">
      <c r="F30" s="119" t="s">
        <v>578</v>
      </c>
      <c r="I30" s="176"/>
      <c r="J30" s="144"/>
      <c r="K30" s="144"/>
      <c r="L30" s="144"/>
      <c r="M30" s="144"/>
      <c r="O30" s="144"/>
      <c r="P30" s="144"/>
      <c r="R30" s="144"/>
      <c r="S30" s="144"/>
      <c r="U30" s="144"/>
      <c r="V30" s="144"/>
      <c r="X30" s="144"/>
      <c r="Y30" s="144"/>
      <c r="AA30" s="144"/>
      <c r="AB30" s="144"/>
      <c r="AD30" s="144"/>
      <c r="AE30" s="144"/>
      <c r="AG30" s="144"/>
      <c r="AH30" s="144"/>
      <c r="AJ30" s="144"/>
      <c r="AK30" s="144"/>
      <c r="AM30" s="144"/>
      <c r="AN30" s="144"/>
      <c r="AP30" s="144"/>
      <c r="AQ30" s="144"/>
      <c r="AS30" s="144"/>
      <c r="AT30" s="144"/>
      <c r="AV30" s="144"/>
      <c r="AW30" s="144"/>
      <c r="AY30" s="144"/>
      <c r="AZ30" s="144"/>
      <c r="BB30" s="144"/>
      <c r="BC30" s="144"/>
      <c r="BE30" s="144"/>
      <c r="BF30" s="144"/>
      <c r="BH30" s="144"/>
      <c r="BI30" s="144"/>
      <c r="BK30" s="144"/>
      <c r="BL30" s="144"/>
      <c r="BN30" s="144"/>
      <c r="BO30" s="144"/>
      <c r="BQ30" s="144"/>
      <c r="BR30" s="144"/>
      <c r="BT30" s="144"/>
      <c r="BU30" s="144"/>
      <c r="BW30" s="144"/>
      <c r="BX30" s="144"/>
      <c r="BZ30" s="144"/>
      <c r="CA30" s="144"/>
      <c r="CC30" s="144"/>
      <c r="CD30" s="144"/>
      <c r="CG30" s="151"/>
    </row>
    <row r="31" spans="1:86" s="119" customFormat="1">
      <c r="A31" s="14" t="s">
        <v>9</v>
      </c>
      <c r="I31" s="176"/>
      <c r="J31" s="144"/>
      <c r="K31" s="144"/>
      <c r="L31" s="144"/>
      <c r="M31" s="144"/>
      <c r="O31" s="144"/>
      <c r="P31" s="144"/>
      <c r="R31" s="144"/>
      <c r="S31" s="144"/>
      <c r="U31" s="144"/>
      <c r="V31" s="144"/>
      <c r="X31" s="144"/>
      <c r="Y31" s="144"/>
      <c r="AA31" s="144"/>
      <c r="AB31" s="144"/>
      <c r="AD31" s="144"/>
      <c r="AE31" s="144"/>
      <c r="AG31" s="144"/>
      <c r="AH31" s="144"/>
      <c r="AJ31" s="144"/>
      <c r="AK31" s="144"/>
      <c r="AM31" s="144"/>
      <c r="AN31" s="144"/>
      <c r="AP31" s="144"/>
      <c r="AQ31" s="144"/>
      <c r="AS31" s="144"/>
      <c r="AT31" s="144"/>
      <c r="AV31" s="144"/>
      <c r="AW31" s="144"/>
      <c r="AY31" s="144"/>
      <c r="AZ31" s="144"/>
      <c r="BB31" s="144"/>
      <c r="BC31" s="144"/>
      <c r="BE31" s="144"/>
      <c r="BF31" s="144"/>
      <c r="BH31" s="144"/>
      <c r="BI31" s="144"/>
      <c r="BK31" s="144"/>
      <c r="BL31" s="144"/>
      <c r="BN31" s="144"/>
      <c r="BO31" s="144"/>
      <c r="BQ31" s="144"/>
      <c r="BR31" s="144"/>
      <c r="BT31" s="144"/>
      <c r="BU31" s="144"/>
      <c r="BW31" s="144"/>
      <c r="BX31" s="144"/>
      <c r="BZ31" s="144"/>
      <c r="CA31" s="144"/>
      <c r="CC31" s="144"/>
      <c r="CD31" s="144"/>
      <c r="CG31" s="151"/>
    </row>
    <row r="32" spans="1:86" s="119" customFormat="1">
      <c r="A32" s="119" t="s">
        <v>4</v>
      </c>
      <c r="B32" s="119" t="s">
        <v>37</v>
      </c>
      <c r="C32" s="119" t="s">
        <v>36</v>
      </c>
      <c r="D32" s="119" t="s">
        <v>78</v>
      </c>
      <c r="E32" s="119" t="s">
        <v>73</v>
      </c>
      <c r="F32" s="119" t="str">
        <f>D32&amp;E32&amp;C32</f>
        <v>DOTHPDGU</v>
      </c>
      <c r="G32" s="119" t="str">
        <f>E32&amp;C32</f>
        <v>OTHPDGU</v>
      </c>
      <c r="H32" s="176">
        <f>VLOOKUP($G32,Rates!$C$3:$D$43,2,0)</f>
        <v>0</v>
      </c>
      <c r="I32" s="176">
        <f>VLOOKUP($G32,Rates!$C$3:$E$43,3,0)</f>
        <v>0</v>
      </c>
      <c r="J32" s="144">
        <f t="array" ref="J32">(SUM(IF('[25]RB Summary'!$B$13:$B$613=$G32,'[25]RB Summary'!$G$13:$G$613,0)))-(SUMIF($G$101:$G$119,$G32,$J$101:$J$119))</f>
        <v>0</v>
      </c>
      <c r="K32" s="144">
        <f>(J32*H32)/12</f>
        <v>0</v>
      </c>
      <c r="L32" s="144">
        <f t="array" ref="L32">(SUM(IF(Adjustments!$E$9:$E$67='June 13 - Dec 15 Expense'!$F32,IF(Adjustments!$G$6:$AE$6='June 13 - Dec 15 Expense'!M$7,Adjustments!$G$9:$AE$67),0)))+(SUM(IF(Adjustments!$E$73:$E$133='June 13 - Dec 15 Expense'!$F32,IF(Adjustments!$G$6:$AE$6='June 13 - Dec 15 Expense'!K$7,Adjustments!$G$73:$AE$133),0)))</f>
        <v>-11013.071666666669</v>
      </c>
      <c r="M32" s="144">
        <f>J32+L32</f>
        <v>-11013.071666666669</v>
      </c>
      <c r="N32" s="144">
        <f>(((J32+M32)/2)*$H32)/12</f>
        <v>0</v>
      </c>
      <c r="O32" s="144">
        <f t="array" ref="O32">(SUM(IF(Adjustments!$E$9:$E$67='June 13 - Dec 15 Expense'!$F32,IF(Adjustments!$G$6:$AE$6='June 13 - Dec 15 Expense'!P$7,Adjustments!$G$9:$AE$67),0)))+(SUM(IF(Adjustments!$E$73:$E$133='June 13 - Dec 15 Expense'!$F32,IF(Adjustments!$G$6:$AE$6='June 13 - Dec 15 Expense'!N$7,Adjustments!$G$73:$AE$133),0)))</f>
        <v>-11013.071666666669</v>
      </c>
      <c r="P32" s="144">
        <f t="shared" ref="P32:P35" si="218">M32+O32</f>
        <v>-22026.143333333337</v>
      </c>
      <c r="Q32" s="144">
        <f>(((M32+P32)/2)*$H32)/12</f>
        <v>0</v>
      </c>
      <c r="R32" s="144">
        <f t="array" ref="R32">(SUM(IF(Adjustments!$E$9:$E$67='June 13 - Dec 15 Expense'!$F32,IF(Adjustments!$G$6:$AE$6='June 13 - Dec 15 Expense'!S$7,Adjustments!$G$9:$AE$67),0)))+(SUM(IF(Adjustments!$E$73:$E$133='June 13 - Dec 15 Expense'!$F32,IF(Adjustments!$G$6:$AE$6='June 13 - Dec 15 Expense'!Q$7,Adjustments!$G$73:$AE$133),0)))</f>
        <v>-11013.071666666669</v>
      </c>
      <c r="S32" s="144">
        <f t="shared" ref="S32:S35" si="219">P32+R32</f>
        <v>-33039.215000000004</v>
      </c>
      <c r="T32" s="144">
        <f>(((P32+S32)/2)*$H32)/12</f>
        <v>0</v>
      </c>
      <c r="U32" s="144">
        <f t="array" ref="U32">(SUM(IF(Adjustments!$E$9:$E$67='June 13 - Dec 15 Expense'!$F32,IF(Adjustments!$G$6:$AE$6='June 13 - Dec 15 Expense'!V$7,Adjustments!$G$9:$AE$67),0)))+(SUM(IF(Adjustments!$E$73:$E$133='June 13 - Dec 15 Expense'!$F32,IF(Adjustments!$G$6:$AE$6='June 13 - Dec 15 Expense'!T$7,Adjustments!$G$73:$AE$133),0)))</f>
        <v>-11013.071666666669</v>
      </c>
      <c r="V32" s="144">
        <f t="shared" ref="V32:V35" si="220">S32+U32</f>
        <v>-44052.286666666674</v>
      </c>
      <c r="W32" s="144">
        <f>(((S32+V32)/2)*$H32)/12</f>
        <v>0</v>
      </c>
      <c r="X32" s="144">
        <f t="array" ref="X32">(SUM(IF(Adjustments!$E$9:$E$67='June 13 - Dec 15 Expense'!$F32,IF(Adjustments!$G$6:$AE$6='June 13 - Dec 15 Expense'!Y$7,Adjustments!$G$9:$AE$67),0)))+(SUM(IF(Adjustments!$E$73:$E$133='June 13 - Dec 15 Expense'!$F32,IF(Adjustments!$G$6:$AE$6='June 13 - Dec 15 Expense'!W$7,Adjustments!$G$73:$AE$133),0)))</f>
        <v>-11013.071666666669</v>
      </c>
      <c r="Y32" s="144">
        <f t="shared" ref="Y32:Y35" si="221">V32+X32</f>
        <v>-55065.358333333344</v>
      </c>
      <c r="Z32" s="144">
        <f>(((V32+Y32)/2)*$H32)/12</f>
        <v>0</v>
      </c>
      <c r="AA32" s="144">
        <f t="array" ref="AA32">(SUM(IF(Adjustments!$E$9:$E$67='June 13 - Dec 15 Expense'!$F32,IF(Adjustments!$G$6:$AE$6='June 13 - Dec 15 Expense'!AB$7,Adjustments!$G$9:$AE$67),0)))+(SUM(IF(Adjustments!$E$73:$E$133='June 13 - Dec 15 Expense'!$F32,IF(Adjustments!$G$6:$AE$6='June 13 - Dec 15 Expense'!Z$7,Adjustments!$G$73:$AE$133),0)))</f>
        <v>-11013.071666666669</v>
      </c>
      <c r="AB32" s="144">
        <f t="shared" ref="AB32:AB35" si="222">Y32+AA32</f>
        <v>-66078.430000000008</v>
      </c>
      <c r="AC32" s="144">
        <f>(((Y32+AB32)/2)*$H32)/12</f>
        <v>0</v>
      </c>
      <c r="AD32" s="144">
        <f t="array" ref="AD32">(SUM(IF(Adjustments!$E$9:$E$67='June 13 - Dec 15 Expense'!$F32,IF(Adjustments!$G$6:$AE$6='June 13 - Dec 15 Expense'!AE$7,Adjustments!$G$9:$AE$67),0)))+(SUM(IF(Adjustments!$E$73:$E$133='June 13 - Dec 15 Expense'!$F32,IF(Adjustments!$G$6:$AE$6='June 13 - Dec 15 Expense'!AC$7,Adjustments!$G$73:$AE$133),0)))</f>
        <v>-11013.071666666669</v>
      </c>
      <c r="AE32" s="144">
        <f t="shared" ref="AE32:AE35" si="223">AB32+AD32</f>
        <v>-77091.501666666678</v>
      </c>
      <c r="AF32" s="144">
        <f t="shared" ref="AF32:AF35" si="224">(((AB32+AE32)/2)*IF($I$6="Yes",$I32,$H32))/12</f>
        <v>0</v>
      </c>
      <c r="AG32" s="144">
        <f t="array" ref="AG32">(SUM(IF(Adjustments!$E$9:$E$67='June 13 - Dec 15 Expense'!$F32,IF(Adjustments!$G$6:$AE$6='June 13 - Dec 15 Expense'!AH$7,Adjustments!$G$9:$AE$67),0)))+(SUM(IF(Adjustments!$E$73:$E$133='June 13 - Dec 15 Expense'!$F32,IF(Adjustments!$G$6:$AE$6='June 13 - Dec 15 Expense'!AF$7,Adjustments!$G$73:$AE$133),0)))</f>
        <v>-11013.071666666669</v>
      </c>
      <c r="AH32" s="144">
        <f t="shared" ref="AH32:AH35" si="225">AE32+AG32</f>
        <v>-88104.573333333348</v>
      </c>
      <c r="AI32" s="144">
        <f t="shared" ref="AI32:AI35" si="226">(((AE32+AH32)/2)*IF($I$6="Yes",$I32,$H32))/12</f>
        <v>0</v>
      </c>
      <c r="AJ32" s="144">
        <f t="array" ref="AJ32">(SUM(IF(Adjustments!$E$9:$E$67='June 13 - Dec 15 Expense'!$F32,IF(Adjustments!$G$6:$AE$6='June 13 - Dec 15 Expense'!AK$7,Adjustments!$G$9:$AE$67),0)))+(SUM(IF(Adjustments!$E$73:$E$133='June 13 - Dec 15 Expense'!$F32,IF(Adjustments!$G$6:$AE$6='June 13 - Dec 15 Expense'!AI$7,Adjustments!$G$73:$AE$133),0)))</f>
        <v>-11013.071666666669</v>
      </c>
      <c r="AK32" s="144">
        <f t="shared" ref="AK32:AK35" si="227">AH32+AJ32</f>
        <v>-99117.645000000019</v>
      </c>
      <c r="AL32" s="144">
        <f t="shared" ref="AL32:AL35" si="228">(((AH32+AK32)/2)*IF($I$6="Yes",$I32,$H32))/12</f>
        <v>0</v>
      </c>
      <c r="AM32" s="144">
        <f t="array" ref="AM32">(SUM(IF(Adjustments!$E$9:$E$67='June 13 - Dec 15 Expense'!$F32,IF(Adjustments!$G$6:$AE$6='June 13 - Dec 15 Expense'!AN$7,Adjustments!$G$9:$AE$67),0)))+(SUM(IF(Adjustments!$E$73:$E$133='June 13 - Dec 15 Expense'!$F32,IF(Adjustments!$G$6:$AE$6='June 13 - Dec 15 Expense'!AL$7,Adjustments!$G$73:$AE$133),0)))</f>
        <v>-11013.071666666669</v>
      </c>
      <c r="AN32" s="144">
        <f t="shared" ref="AN32:AN35" si="229">AK32+AM32</f>
        <v>-110130.71666666669</v>
      </c>
      <c r="AO32" s="144">
        <f t="shared" ref="AO32:AO35" si="230">(((AK32+AN32)/2)*IF($I$6="Yes",$I32,$H32))/12</f>
        <v>0</v>
      </c>
      <c r="AP32" s="144">
        <f t="array" ref="AP32">(SUM(IF(Adjustments!$E$9:$E$67='June 13 - Dec 15 Expense'!$F32,IF(Adjustments!$G$6:$AE$6='June 13 - Dec 15 Expense'!AQ$7,Adjustments!$G$9:$AE$67),0)))+(SUM(IF(Adjustments!$E$73:$E$133='June 13 - Dec 15 Expense'!$F32,IF(Adjustments!$G$6:$AE$6='June 13 - Dec 15 Expense'!AO$7,Adjustments!$G$73:$AE$133),0)))</f>
        <v>-11013.071666666669</v>
      </c>
      <c r="AQ32" s="144">
        <f t="shared" ref="AQ32:AQ35" si="231">AN32+AP32</f>
        <v>-121143.78833333336</v>
      </c>
      <c r="AR32" s="144">
        <f t="shared" ref="AR32:AR35" si="232">(((AN32+AQ32)/2)*IF($I$6="Yes",$I32,$H32))/12</f>
        <v>0</v>
      </c>
      <c r="AS32" s="144">
        <f t="array" ref="AS32">(SUM(IF(Adjustments!$E$9:$E$67='June 13 - Dec 15 Expense'!$F32,IF(Adjustments!$G$6:$AE$6='June 13 - Dec 15 Expense'!AT$7,Adjustments!$G$9:$AE$67),0)))+(SUM(IF(Adjustments!$E$73:$E$133='June 13 - Dec 15 Expense'!$F32,IF(Adjustments!$G$6:$AE$6='June 13 - Dec 15 Expense'!AR$7,Adjustments!$G$73:$AE$133),0)))</f>
        <v>-11013.071666666669</v>
      </c>
      <c r="AT32" s="144">
        <f t="shared" ref="AT32:AT35" si="233">AQ32+AS32</f>
        <v>-132156.86000000002</v>
      </c>
      <c r="AU32" s="144">
        <f t="shared" ref="AU32:AU35" si="234">(((AQ32+AT32)/2)*IF($I$6="Yes",$I32,$H32))/12</f>
        <v>0</v>
      </c>
      <c r="AV32" s="144">
        <f t="array" ref="AV32">(SUM(IF(Adjustments!$E$9:$E$67='June 13 - Dec 15 Expense'!$F32,IF(Adjustments!$G$6:$AE$6='June 13 - Dec 15 Expense'!AW$7,Adjustments!$G$9:$AE$67),0)))+(SUM(IF(Adjustments!$E$73:$E$133='June 13 - Dec 15 Expense'!$F32,IF(Adjustments!$G$6:$AE$6='June 13 - Dec 15 Expense'!AU$7,Adjustments!$G$73:$AE$133),0)))</f>
        <v>-11013.071666666669</v>
      </c>
      <c r="AW32" s="144">
        <f t="shared" ref="AW32:AW35" si="235">AT32+AV32</f>
        <v>-143169.93166666667</v>
      </c>
      <c r="AX32" s="144">
        <f t="shared" ref="AX32:AX35" si="236">(((AT32+AW32)/2)*IF($I$6="Yes",$I32,$H32))/12</f>
        <v>0</v>
      </c>
      <c r="AY32" s="144">
        <f t="array" ref="AY32">(SUM(IF(Adjustments!$E$9:$E$67='June 13 - Dec 15 Expense'!$F32,IF(Adjustments!$G$6:$AE$6='June 13 - Dec 15 Expense'!AZ$7,Adjustments!$G$9:$AE$67),0)))+(SUM(IF(Adjustments!$E$73:$E$133='June 13 - Dec 15 Expense'!$F32,IF(Adjustments!$G$6:$AE$6='June 13 - Dec 15 Expense'!AX$7,Adjustments!$G$73:$AE$133),0)))</f>
        <v>-11013.071666666669</v>
      </c>
      <c r="AZ32" s="144">
        <f t="shared" ref="AZ32:AZ35" si="237">AW32+AY32</f>
        <v>-154183.00333333333</v>
      </c>
      <c r="BA32" s="144">
        <f t="shared" ref="BA32:BA35" si="238">(((AW32+AZ32)/2)*IF($I$6="Yes",$I32,$H32))/12</f>
        <v>0</v>
      </c>
      <c r="BB32" s="144">
        <f t="array" ref="BB32">(SUM(IF(Adjustments!$E$9:$E$67='June 13 - Dec 15 Expense'!$F32,IF(Adjustments!$G$6:$AE$6='June 13 - Dec 15 Expense'!BC$7,Adjustments!$G$9:$AE$67),0)))+(SUM(IF(Adjustments!$E$73:$E$133='June 13 - Dec 15 Expense'!$F32,IF(Adjustments!$G$6:$AE$6='June 13 - Dec 15 Expense'!BA$7,Adjustments!$G$73:$AE$133),0)))</f>
        <v>-11013.071666666669</v>
      </c>
      <c r="BC32" s="144">
        <f t="shared" ref="BC32:BC35" si="239">AZ32+BB32</f>
        <v>-165196.07499999998</v>
      </c>
      <c r="BD32" s="144">
        <f t="shared" ref="BD32:BD35" si="240">(((AZ32+BC32)/2)*IF($I$6="Yes",$I32,$H32))/12</f>
        <v>0</v>
      </c>
      <c r="BE32" s="144">
        <f t="array" ref="BE32">(SUM(IF(Adjustments!$E$9:$E$67='June 13 - Dec 15 Expense'!$F32,IF(Adjustments!$G$6:$AE$6='June 13 - Dec 15 Expense'!BF$7,Adjustments!$G$9:$AE$67),0)))+(SUM(IF(Adjustments!$E$73:$E$133='June 13 - Dec 15 Expense'!$F32,IF(Adjustments!$G$6:$AE$6='June 13 - Dec 15 Expense'!BD$7,Adjustments!$G$73:$AE$133),0)))</f>
        <v>-11013.071666666669</v>
      </c>
      <c r="BF32" s="144">
        <f t="shared" ref="BF32:BF35" si="241">BC32+BE32</f>
        <v>-176209.14666666664</v>
      </c>
      <c r="BG32" s="144">
        <f t="shared" ref="BG32:BG35" si="242">(((BC32+BF32)/2)*IF($I$6="Yes",$I32,$H32))/12</f>
        <v>0</v>
      </c>
      <c r="BH32" s="144">
        <f t="array" ref="BH32">(SUM(IF(Adjustments!$E$9:$E$67='June 13 - Dec 15 Expense'!$F32,IF(Adjustments!$G$6:$AE$6='June 13 - Dec 15 Expense'!BI$7,Adjustments!$G$9:$AE$67),0)))+(SUM(IF(Adjustments!$E$73:$E$133='June 13 - Dec 15 Expense'!$F32,IF(Adjustments!$G$6:$AE$6='June 13 - Dec 15 Expense'!BG$7,Adjustments!$G$73:$AE$133),0)))</f>
        <v>-11013.071666666669</v>
      </c>
      <c r="BI32" s="144">
        <f t="shared" ref="BI32:BI35" si="243">BF32+BH32</f>
        <v>-187222.21833333329</v>
      </c>
      <c r="BJ32" s="144">
        <f t="shared" ref="BJ32:BJ35" si="244">(((BF32+BI32)/2)*IF($I$6="Yes",$I32,$H32))/12</f>
        <v>0</v>
      </c>
      <c r="BK32" s="144">
        <f t="array" ref="BK32">(SUM(IF(Adjustments!$E$9:$E$67='June 13 - Dec 15 Expense'!$F32,IF(Adjustments!$G$6:$AE$6='June 13 - Dec 15 Expense'!BL$7,Adjustments!$G$9:$AE$67),0)))+(SUM(IF(Adjustments!$E$73:$E$133='June 13 - Dec 15 Expense'!$F32,IF(Adjustments!$G$6:$AE$6='June 13 - Dec 15 Expense'!BJ$7,Adjustments!$G$73:$AE$133),0)))</f>
        <v>-11013.071666666669</v>
      </c>
      <c r="BL32" s="144">
        <f t="shared" ref="BL32:BL35" si="245">BI32+BK32</f>
        <v>-198235.28999999995</v>
      </c>
      <c r="BM32" s="144">
        <f t="shared" ref="BM32:BM35" si="246">(((BI32+BL32)/2)*IF($I$6="Yes",$I32,$H32))/12</f>
        <v>0</v>
      </c>
      <c r="BN32" s="144">
        <f t="array" ref="BN32">(SUM(IF(Adjustments!$E$9:$E$67='June 13 - Dec 15 Expense'!$F32,IF(Adjustments!$G$6:$AE$6='June 13 - Dec 15 Expense'!BO$7,Adjustments!$G$9:$AE$67),0)))+(SUM(IF(Adjustments!$E$73:$E$133='June 13 - Dec 15 Expense'!$F32,IF(Adjustments!$G$6:$AE$6='June 13 - Dec 15 Expense'!BM$7,Adjustments!$G$73:$AE$133),0)))</f>
        <v>-11013.071666666669</v>
      </c>
      <c r="BO32" s="144">
        <f t="shared" ref="BO32:BO35" si="247">BL32+BN32</f>
        <v>-209248.36166666661</v>
      </c>
      <c r="BP32" s="144">
        <f t="shared" ref="BP32:BP35" si="248">(((BL32+BO32)/2)*IF($I$6="Yes",$I32,$H32))/12</f>
        <v>0</v>
      </c>
      <c r="BQ32" s="144">
        <f t="array" ref="BQ32">(SUM(IF(Adjustments!$E$9:$E$67='June 13 - Dec 15 Expense'!$F32,IF(Adjustments!$G$6:$AE$6='June 13 - Dec 15 Expense'!BR$7,Adjustments!$G$9:$AE$67),0)))+(SUM(IF(Adjustments!$E$73:$E$133='June 13 - Dec 15 Expense'!$F32,IF(Adjustments!$G$6:$AE$6='June 13 - Dec 15 Expense'!BP$7,Adjustments!$G$73:$AE$133),0)))</f>
        <v>-11013.071666666669</v>
      </c>
      <c r="BR32" s="144">
        <f t="shared" ref="BR32:BR35" si="249">BO32+BQ32</f>
        <v>-220261.43333333326</v>
      </c>
      <c r="BS32" s="144">
        <f t="shared" ref="BS32:BS35" si="250">(((BO32+BR32)/2)*IF($I$6="Yes",$I32,$H32))/12</f>
        <v>0</v>
      </c>
      <c r="BT32" s="144">
        <f t="array" ref="BT32">(SUM(IF(Adjustments!$E$9:$E$67='June 13 - Dec 15 Expense'!$F32,IF(Adjustments!$G$6:$AE$6='June 13 - Dec 15 Expense'!BU$7,Adjustments!$G$9:$AE$67),0)))+(SUM(IF(Adjustments!$E$73:$E$133='June 13 - Dec 15 Expense'!$F32,IF(Adjustments!$G$6:$AE$6='June 13 - Dec 15 Expense'!BS$7,Adjustments!$G$73:$AE$133),0)))</f>
        <v>-11013.071666666669</v>
      </c>
      <c r="BU32" s="144">
        <f t="shared" ref="BU32:BU35" si="251">BR32+BT32</f>
        <v>-231274.50499999992</v>
      </c>
      <c r="BV32" s="144">
        <f t="shared" ref="BV32:BV35" si="252">(((BR32+BU32)/2)*IF($I$6="Yes",$I32,$H32))/12</f>
        <v>0</v>
      </c>
      <c r="BW32" s="144">
        <f t="array" ref="BW32">(SUM(IF(Adjustments!$E$9:$E$67='June 13 - Dec 15 Expense'!$F32,IF(Adjustments!$G$6:$AE$6='June 13 - Dec 15 Expense'!BX$7,Adjustments!$G$9:$AE$67),0)))+(SUM(IF(Adjustments!$E$73:$E$133='June 13 - Dec 15 Expense'!$F32,IF(Adjustments!$G$6:$AE$6='June 13 - Dec 15 Expense'!BV$7,Adjustments!$G$73:$AE$133),0)))</f>
        <v>-11013.071666666669</v>
      </c>
      <c r="BX32" s="144">
        <f t="shared" ref="BX32:BX35" si="253">BU32+BW32</f>
        <v>-242287.57666666657</v>
      </c>
      <c r="BY32" s="144">
        <f t="shared" ref="BY32:BY35" si="254">(((BU32+BX32)/2)*IF($I$6="Yes",$I32,$H32))/12</f>
        <v>0</v>
      </c>
      <c r="BZ32" s="144">
        <f t="array" ref="BZ32">(SUM(IF(Adjustments!$E$9:$E$67='June 13 - Dec 15 Expense'!$F32,IF(Adjustments!$G$6:$AE$6='June 13 - Dec 15 Expense'!CA$7,Adjustments!$G$9:$AE$67),0)))+(SUM(IF(Adjustments!$E$73:$E$133='June 13 - Dec 15 Expense'!$F32,IF(Adjustments!$G$6:$AE$6='June 13 - Dec 15 Expense'!BY$7,Adjustments!$G$73:$AE$133),0)))</f>
        <v>-11013.071666666669</v>
      </c>
      <c r="CA32" s="144">
        <f t="shared" ref="CA32:CA35" si="255">BX32+BZ32</f>
        <v>-253300.64833333323</v>
      </c>
      <c r="CB32" s="144">
        <f t="shared" ref="CB32:CB35" si="256">(((BX32+CA32)/2)*IF($I$6="Yes",$I32,$H32))/12</f>
        <v>0</v>
      </c>
      <c r="CC32" s="144">
        <f t="array" ref="CC32">(SUM(IF(Adjustments!$E$9:$E$67='June 13 - Dec 15 Expense'!$F32,IF(Adjustments!$G$6:$AE$6='June 13 - Dec 15 Expense'!CD$7,Adjustments!$G$9:$AE$67),0)))+(SUM(IF(Adjustments!$E$73:$E$133='June 13 - Dec 15 Expense'!$F32,IF(Adjustments!$G$6:$AE$6='June 13 - Dec 15 Expense'!CB$7,Adjustments!$G$73:$AE$133),0)))</f>
        <v>-11013.071666666669</v>
      </c>
      <c r="CD32" s="144">
        <f t="shared" ref="CD32:CD35" si="257">CA32+CC32</f>
        <v>-264313.71999999991</v>
      </c>
      <c r="CE32" s="144">
        <f t="shared" ref="CE32:CE35" si="258">(((CA32+CD32)/2)*IF($I$6="Yes",$I32,$H32))/12</f>
        <v>0</v>
      </c>
      <c r="CG32" s="151">
        <f>SUMIF($AW$6:$CE$6,"Depreciation Expense",$AW32:$CE32)</f>
        <v>0</v>
      </c>
      <c r="CH32" s="148"/>
    </row>
    <row r="33" spans="1:86" s="119" customFormat="1">
      <c r="A33" s="119" t="s">
        <v>5</v>
      </c>
      <c r="B33" s="119" t="s">
        <v>37</v>
      </c>
      <c r="C33" s="119" t="s">
        <v>37</v>
      </c>
      <c r="D33" s="119" t="s">
        <v>78</v>
      </c>
      <c r="E33" s="119" t="s">
        <v>73</v>
      </c>
      <c r="F33" s="119" t="str">
        <f>D33&amp;E33&amp;C33</f>
        <v>DOTHPSG</v>
      </c>
      <c r="G33" s="119" t="str">
        <f>E33&amp;C33</f>
        <v>OTHPSG</v>
      </c>
      <c r="H33" s="176">
        <f>VLOOKUP($G33,Rates!$C$3:$D$43,2,0)</f>
        <v>2.5619322341715187E-2</v>
      </c>
      <c r="I33" s="176">
        <f>VLOOKUP($G33,Rates!$C$3:$E$43,3,0)</f>
        <v>2.938906605116889E-2</v>
      </c>
      <c r="J33" s="144">
        <f t="array" ref="J33">(SUM(IF('[25]RB Summary'!$B$13:$B$613=$G33,'[25]RB Summary'!$G$13:$G$613,0)))-(SUMIF($G$101:$G$119,$G33,$J$101:$J$119))</f>
        <v>1248132383.2599998</v>
      </c>
      <c r="K33" s="144">
        <f>(J33*H33)/12</f>
        <v>2664692.1543225944</v>
      </c>
      <c r="L33" s="144">
        <f t="array" ref="L33">(SUM(IF(Adjustments!$E$9:$E$67='June 13 - Dec 15 Expense'!$F33,IF(Adjustments!$G$6:$AE$6='June 13 - Dec 15 Expense'!M$7,Adjustments!$G$9:$AE$67),0)))+(SUM(IF(Adjustments!$E$73:$E$133='June 13 - Dec 15 Expense'!$F33,IF(Adjustments!$G$6:$AE$6='June 13 - Dec 15 Expense'!K$7,Adjustments!$G$73:$AE$133),0)))</f>
        <v>8290000.6841666661</v>
      </c>
      <c r="M33" s="144">
        <f>J33+L33</f>
        <v>1256422383.9441664</v>
      </c>
      <c r="N33" s="144">
        <f>(((J33+M33)/2)*$H33)/12</f>
        <v>2673541.4959784574</v>
      </c>
      <c r="O33" s="144">
        <f t="array" ref="O33">(SUM(IF(Adjustments!$E$9:$E$67='June 13 - Dec 15 Expense'!$F33,IF(Adjustments!$G$6:$AE$6='June 13 - Dec 15 Expense'!P$7,Adjustments!$G$9:$AE$67),0)))+(SUM(IF(Adjustments!$E$73:$E$133='June 13 - Dec 15 Expense'!$F33,IF(Adjustments!$G$6:$AE$6='June 13 - Dec 15 Expense'!N$7,Adjustments!$G$73:$AE$133),0)))</f>
        <v>1508735.7641666662</v>
      </c>
      <c r="P33" s="144">
        <f t="shared" si="218"/>
        <v>1257931119.708333</v>
      </c>
      <c r="Q33" s="144">
        <f>(((M33+P33)/2)*$H33)/12</f>
        <v>2684001.3704622639</v>
      </c>
      <c r="R33" s="144">
        <f t="array" ref="R33">(SUM(IF(Adjustments!$E$9:$E$67='June 13 - Dec 15 Expense'!$F33,IF(Adjustments!$G$6:$AE$6='June 13 - Dec 15 Expense'!S$7,Adjustments!$G$9:$AE$67),0)))+(SUM(IF(Adjustments!$E$73:$E$133='June 13 - Dec 15 Expense'!$F33,IF(Adjustments!$G$6:$AE$6='June 13 - Dec 15 Expense'!Q$7,Adjustments!$G$73:$AE$133),0)))</f>
        <v>-485148.3658333334</v>
      </c>
      <c r="S33" s="144">
        <f t="shared" si="219"/>
        <v>1257445971.3424997</v>
      </c>
      <c r="T33" s="144">
        <f>(((P33+S33)/2)*$H33)/12</f>
        <v>2685094.0211082147</v>
      </c>
      <c r="U33" s="144">
        <f t="array" ref="U33">(SUM(IF(Adjustments!$E$9:$E$67='June 13 - Dec 15 Expense'!$F33,IF(Adjustments!$G$6:$AE$6='June 13 - Dec 15 Expense'!V$7,Adjustments!$G$9:$AE$67),0)))+(SUM(IF(Adjustments!$E$73:$E$133='June 13 - Dec 15 Expense'!$F33,IF(Adjustments!$G$6:$AE$6='June 13 - Dec 15 Expense'!T$7,Adjustments!$G$73:$AE$133),0)))</f>
        <v>-786738.23583333346</v>
      </c>
      <c r="V33" s="144">
        <f t="shared" si="220"/>
        <v>1256659233.1066663</v>
      </c>
      <c r="W33" s="144">
        <f>(((S33+V33)/2)*$H33)/12</f>
        <v>2683736.3180736233</v>
      </c>
      <c r="X33" s="144">
        <f t="array" ref="X33">(SUM(IF(Adjustments!$E$9:$E$67='June 13 - Dec 15 Expense'!$F33,IF(Adjustments!$G$6:$AE$6='June 13 - Dec 15 Expense'!Y$7,Adjustments!$G$9:$AE$67),0)))+(SUM(IF(Adjustments!$E$73:$E$133='June 13 - Dec 15 Expense'!$F33,IF(Adjustments!$G$6:$AE$6='June 13 - Dec 15 Expense'!W$7,Adjustments!$G$73:$AE$133),0)))</f>
        <v>-616513.33583333343</v>
      </c>
      <c r="Y33" s="144">
        <f t="shared" si="221"/>
        <v>1256042719.770833</v>
      </c>
      <c r="Z33" s="144">
        <f>(((V33+Y33)/2)*$H33)/12</f>
        <v>2682238.3866427462</v>
      </c>
      <c r="AA33" s="144">
        <f t="array" ref="AA33">(SUM(IF(Adjustments!$E$9:$E$67='June 13 - Dec 15 Expense'!$F33,IF(Adjustments!$G$6:$AE$6='June 13 - Dec 15 Expense'!AB$7,Adjustments!$G$9:$AE$67),0)))+(SUM(IF(Adjustments!$E$73:$E$133='June 13 - Dec 15 Expense'!$F33,IF(Adjustments!$G$6:$AE$6='June 13 - Dec 15 Expense'!Z$7,Adjustments!$G$73:$AE$133),0)))</f>
        <v>3166042.334166666</v>
      </c>
      <c r="AB33" s="144">
        <f t="shared" si="222"/>
        <v>1259208762.1049998</v>
      </c>
      <c r="AC33" s="144">
        <f>(((Y33+AB33)/2)*$H33)/12</f>
        <v>2684959.936860573</v>
      </c>
      <c r="AD33" s="144">
        <f t="array" ref="AD33">(SUM(IF(Adjustments!$E$9:$E$67='June 13 - Dec 15 Expense'!$F33,IF(Adjustments!$G$6:$AE$6='June 13 - Dec 15 Expense'!AE$7,Adjustments!$G$9:$AE$67),0)))+(SUM(IF(Adjustments!$E$73:$E$133='June 13 - Dec 15 Expense'!$F33,IF(Adjustments!$G$6:$AE$6='June 13 - Dec 15 Expense'!AC$7,Adjustments!$G$73:$AE$133),0)))</f>
        <v>-828682.95583333343</v>
      </c>
      <c r="AE33" s="144">
        <f t="shared" si="223"/>
        <v>1258380079.1491663</v>
      </c>
      <c r="AF33" s="144">
        <f t="shared" si="224"/>
        <v>3082899.364387685</v>
      </c>
      <c r="AG33" s="144">
        <f t="array" ref="AG33">(SUM(IF(Adjustments!$E$9:$E$67='June 13 - Dec 15 Expense'!$F33,IF(Adjustments!$G$6:$AE$6='June 13 - Dec 15 Expense'!AH$7,Adjustments!$G$9:$AE$67),0)))+(SUM(IF(Adjustments!$E$73:$E$133='June 13 - Dec 15 Expense'!$F33,IF(Adjustments!$G$6:$AE$6='June 13 - Dec 15 Expense'!AF$7,Adjustments!$G$73:$AE$133),0)))</f>
        <v>-828682.95583333343</v>
      </c>
      <c r="AH33" s="144">
        <f t="shared" si="225"/>
        <v>1257551396.1933329</v>
      </c>
      <c r="AI33" s="144">
        <f t="shared" si="226"/>
        <v>3080869.846210646</v>
      </c>
      <c r="AJ33" s="144">
        <f t="array" ref="AJ33">(SUM(IF(Adjustments!$E$9:$E$67='June 13 - Dec 15 Expense'!$F33,IF(Adjustments!$G$6:$AE$6='June 13 - Dec 15 Expense'!AK$7,Adjustments!$G$9:$AE$67),0)))+(SUM(IF(Adjustments!$E$73:$E$133='June 13 - Dec 15 Expense'!$F33,IF(Adjustments!$G$6:$AE$6='June 13 - Dec 15 Expense'!AI$7,Adjustments!$G$73:$AE$133),0)))</f>
        <v>-828682.95583333343</v>
      </c>
      <c r="AK33" s="144">
        <f t="shared" si="227"/>
        <v>1256722713.2374995</v>
      </c>
      <c r="AL33" s="144">
        <f t="shared" si="228"/>
        <v>3078840.3280336075</v>
      </c>
      <c r="AM33" s="144">
        <f t="array" ref="AM33">(SUM(IF(Adjustments!$E$9:$E$67='June 13 - Dec 15 Expense'!$F33,IF(Adjustments!$G$6:$AE$6='June 13 - Dec 15 Expense'!AN$7,Adjustments!$G$9:$AE$67),0)))+(SUM(IF(Adjustments!$E$73:$E$133='June 13 - Dec 15 Expense'!$F33,IF(Adjustments!$G$6:$AE$6='June 13 - Dec 15 Expense'!AL$7,Adjustments!$G$73:$AE$133),0)))</f>
        <v>-828682.95583333343</v>
      </c>
      <c r="AN33" s="144">
        <f t="shared" si="229"/>
        <v>1255894030.281666</v>
      </c>
      <c r="AO33" s="144">
        <f t="shared" si="230"/>
        <v>3076810.809856568</v>
      </c>
      <c r="AP33" s="144">
        <f t="array" ref="AP33">(SUM(IF(Adjustments!$E$9:$E$67='June 13 - Dec 15 Expense'!$F33,IF(Adjustments!$G$6:$AE$6='June 13 - Dec 15 Expense'!AQ$7,Adjustments!$G$9:$AE$67),0)))+(SUM(IF(Adjustments!$E$73:$E$133='June 13 - Dec 15 Expense'!$F33,IF(Adjustments!$G$6:$AE$6='June 13 - Dec 15 Expense'!AO$7,Adjustments!$G$73:$AE$133),0)))</f>
        <v>-717144.38583333336</v>
      </c>
      <c r="AQ33" s="144">
        <f t="shared" si="231"/>
        <v>1255176885.8958328</v>
      </c>
      <c r="AR33" s="144">
        <f t="shared" si="232"/>
        <v>3074917.8756129039</v>
      </c>
      <c r="AS33" s="144">
        <f t="array" ref="AS33">(SUM(IF(Adjustments!$E$9:$E$67='June 13 - Dec 15 Expense'!$F33,IF(Adjustments!$G$6:$AE$6='June 13 - Dec 15 Expense'!AT$7,Adjustments!$G$9:$AE$67),0)))+(SUM(IF(Adjustments!$E$73:$E$133='June 13 - Dec 15 Expense'!$F33,IF(Adjustments!$G$6:$AE$6='June 13 - Dec 15 Expense'!AR$7,Adjustments!$G$73:$AE$133),0)))</f>
        <v>659614645.8641665</v>
      </c>
      <c r="AT33" s="144">
        <f t="shared" si="233"/>
        <v>1914791531.7599993</v>
      </c>
      <c r="AU33" s="144">
        <f t="shared" si="234"/>
        <v>3881767.1336086076</v>
      </c>
      <c r="AV33" s="144">
        <f t="array" ref="AV33">(SUM(IF(Adjustments!$E$9:$E$67='June 13 - Dec 15 Expense'!$F33,IF(Adjustments!$G$6:$AE$6='June 13 - Dec 15 Expense'!AW$7,Adjustments!$G$9:$AE$67),0)))+(SUM(IF(Adjustments!$E$73:$E$133='June 13 - Dec 15 Expense'!$F33,IF(Adjustments!$G$6:$AE$6='June 13 - Dec 15 Expense'!AU$7,Adjustments!$G$73:$AE$133),0)))</f>
        <v>157281.87416666665</v>
      </c>
      <c r="AW33" s="144">
        <f t="shared" si="235"/>
        <v>1914948813.634166</v>
      </c>
      <c r="AX33" s="144">
        <f t="shared" si="236"/>
        <v>4689687.1654006448</v>
      </c>
      <c r="AY33" s="144">
        <f t="array" ref="AY33">(SUM(IF(Adjustments!$E$9:$E$67='June 13 - Dec 15 Expense'!$F33,IF(Adjustments!$G$6:$AE$6='June 13 - Dec 15 Expense'!AZ$7,Adjustments!$G$9:$AE$67),0)))+(SUM(IF(Adjustments!$E$73:$E$133='June 13 - Dec 15 Expense'!$F33,IF(Adjustments!$G$6:$AE$6='June 13 - Dec 15 Expense'!AX$7,Adjustments!$G$73:$AE$133),0)))</f>
        <v>754717.59416666592</v>
      </c>
      <c r="AZ33" s="144">
        <f t="shared" si="237"/>
        <v>1915703531.2283328</v>
      </c>
      <c r="BA33" s="144">
        <f t="shared" si="238"/>
        <v>4690803.9492595401</v>
      </c>
      <c r="BB33" s="144">
        <f t="array" ref="BB33">(SUM(IF(Adjustments!$E$9:$E$67='June 13 - Dec 15 Expense'!$F33,IF(Adjustments!$G$6:$AE$6='June 13 - Dec 15 Expense'!BC$7,Adjustments!$G$9:$AE$67),0)))+(SUM(IF(Adjustments!$E$73:$E$133='June 13 - Dec 15 Expense'!$F33,IF(Adjustments!$G$6:$AE$6='June 13 - Dec 15 Expense'!BA$7,Adjustments!$G$73:$AE$133),0)))</f>
        <v>-577819.59583333333</v>
      </c>
      <c r="BC33" s="144">
        <f t="shared" si="239"/>
        <v>1915125711.6324995</v>
      </c>
      <c r="BD33" s="144">
        <f t="shared" si="240"/>
        <v>4691020.5687160967</v>
      </c>
      <c r="BE33" s="144">
        <f t="array" ref="BE33">(SUM(IF(Adjustments!$E$9:$E$67='June 13 - Dec 15 Expense'!$F33,IF(Adjustments!$G$6:$AE$6='June 13 - Dec 15 Expense'!BF$7,Adjustments!$G$9:$AE$67),0)))+(SUM(IF(Adjustments!$E$73:$E$133='June 13 - Dec 15 Expense'!$F33,IF(Adjustments!$G$6:$AE$6='June 13 - Dec 15 Expense'!BD$7,Adjustments!$G$73:$AE$133),0)))</f>
        <v>-358523.89583333331</v>
      </c>
      <c r="BF33" s="144">
        <f t="shared" si="241"/>
        <v>1914767187.7366662</v>
      </c>
      <c r="BG33" s="144">
        <f t="shared" si="242"/>
        <v>4689873.9745192965</v>
      </c>
      <c r="BH33" s="144">
        <f t="array" ref="BH33">(SUM(IF(Adjustments!$E$9:$E$67='June 13 - Dec 15 Expense'!$F33,IF(Adjustments!$G$6:$AE$6='June 13 - Dec 15 Expense'!BI$7,Adjustments!$G$9:$AE$67),0)))+(SUM(IF(Adjustments!$E$73:$E$133='June 13 - Dec 15 Expense'!$F33,IF(Adjustments!$G$6:$AE$6='June 13 - Dec 15 Expense'!BG$7,Adjustments!$G$73:$AE$133),0)))</f>
        <v>-607169.59583333333</v>
      </c>
      <c r="BI33" s="144">
        <f t="shared" si="243"/>
        <v>1914160018.1408329</v>
      </c>
      <c r="BJ33" s="144">
        <f t="shared" si="244"/>
        <v>4688691.4399438072</v>
      </c>
      <c r="BK33" s="144">
        <f t="array" ref="BK33">(SUM(IF(Adjustments!$E$9:$E$67='June 13 - Dec 15 Expense'!$F33,IF(Adjustments!$G$6:$AE$6='June 13 - Dec 15 Expense'!BL$7,Adjustments!$G$9:$AE$67),0)))+(SUM(IF(Adjustments!$E$73:$E$133='June 13 - Dec 15 Expense'!$F33,IF(Adjustments!$G$6:$AE$6='June 13 - Dec 15 Expense'!BJ$7,Adjustments!$G$73:$AE$133),0)))</f>
        <v>-37047.375833333586</v>
      </c>
      <c r="BL33" s="144">
        <f t="shared" si="245"/>
        <v>1914122970.7649996</v>
      </c>
      <c r="BM33" s="144">
        <f t="shared" si="246"/>
        <v>4687902.5676466571</v>
      </c>
      <c r="BN33" s="144">
        <f t="array" ref="BN33">(SUM(IF(Adjustments!$E$9:$E$67='June 13 - Dec 15 Expense'!$F33,IF(Adjustments!$G$6:$AE$6='June 13 - Dec 15 Expense'!BO$7,Adjustments!$G$9:$AE$67),0)))+(SUM(IF(Adjustments!$E$73:$E$133='June 13 - Dec 15 Expense'!$F33,IF(Adjustments!$G$6:$AE$6='June 13 - Dec 15 Expense'!BM$7,Adjustments!$G$73:$AE$133),0)))</f>
        <v>-782363.74991333345</v>
      </c>
      <c r="BO33" s="144">
        <f t="shared" si="247"/>
        <v>1913340607.0150864</v>
      </c>
      <c r="BP33" s="144">
        <f t="shared" si="248"/>
        <v>4686899.1623259233</v>
      </c>
      <c r="BQ33" s="144">
        <f t="array" ref="BQ33">(SUM(IF(Adjustments!$E$9:$E$67='June 13 - Dec 15 Expense'!$F33,IF(Adjustments!$G$6:$AE$6='June 13 - Dec 15 Expense'!BR$7,Adjustments!$G$9:$AE$67),0)))+(SUM(IF(Adjustments!$E$73:$E$133='June 13 - Dec 15 Expense'!$F33,IF(Adjustments!$G$6:$AE$6='June 13 - Dec 15 Expense'!BP$7,Adjustments!$G$73:$AE$133),0)))</f>
        <v>-782363.74991333345</v>
      </c>
      <c r="BR33" s="144">
        <f t="shared" si="249"/>
        <v>1912558243.2651732</v>
      </c>
      <c r="BS33" s="144">
        <f t="shared" si="250"/>
        <v>4684983.0839990694</v>
      </c>
      <c r="BT33" s="144">
        <f t="array" ref="BT33">(SUM(IF(Adjustments!$E$9:$E$67='June 13 - Dec 15 Expense'!$F33,IF(Adjustments!$G$6:$AE$6='June 13 - Dec 15 Expense'!BU$7,Adjustments!$G$9:$AE$67),0)))+(SUM(IF(Adjustments!$E$73:$E$133='June 13 - Dec 15 Expense'!$F33,IF(Adjustments!$G$6:$AE$6='June 13 - Dec 15 Expense'!BS$7,Adjustments!$G$73:$AE$133),0)))</f>
        <v>31997440.012166664</v>
      </c>
      <c r="BU33" s="144">
        <f t="shared" si="251"/>
        <v>1944555683.2773399</v>
      </c>
      <c r="BV33" s="144">
        <f t="shared" si="252"/>
        <v>4723207.3314183876</v>
      </c>
      <c r="BW33" s="144">
        <f t="array" ref="BW33">(SUM(IF(Adjustments!$E$9:$E$67='June 13 - Dec 15 Expense'!$F33,IF(Adjustments!$G$6:$AE$6='June 13 - Dec 15 Expense'!BX$7,Adjustments!$G$9:$AE$67),0)))+(SUM(IF(Adjustments!$E$73:$E$133='June 13 - Dec 15 Expense'!$F33,IF(Adjustments!$G$6:$AE$6='June 13 - Dec 15 Expense'!BV$7,Adjustments!$G$73:$AE$133),0)))</f>
        <v>-782363.74991333345</v>
      </c>
      <c r="BX33" s="144">
        <f t="shared" si="253"/>
        <v>1943773319.5274267</v>
      </c>
      <c r="BY33" s="144">
        <f t="shared" si="254"/>
        <v>4761431.5788377067</v>
      </c>
      <c r="BZ33" s="144">
        <f t="array" ref="BZ33">(SUM(IF(Adjustments!$E$9:$E$67='June 13 - Dec 15 Expense'!$F33,IF(Adjustments!$G$6:$AE$6='June 13 - Dec 15 Expense'!CA$7,Adjustments!$G$9:$AE$67),0)))+(SUM(IF(Adjustments!$E$73:$E$133='June 13 - Dec 15 Expense'!$F33,IF(Adjustments!$G$6:$AE$6='June 13 - Dec 15 Expense'!BY$7,Adjustments!$G$73:$AE$133),0)))</f>
        <v>-782363.74991333345</v>
      </c>
      <c r="CA33" s="144">
        <f t="shared" si="255"/>
        <v>1942990955.7775135</v>
      </c>
      <c r="CB33" s="144">
        <f t="shared" si="256"/>
        <v>4759515.5005108528</v>
      </c>
      <c r="CC33" s="144">
        <f t="array" ref="CC33">(SUM(IF(Adjustments!$E$9:$E$67='June 13 - Dec 15 Expense'!$F33,IF(Adjustments!$G$6:$AE$6='June 13 - Dec 15 Expense'!CD$7,Adjustments!$G$9:$AE$67),0)))+(SUM(IF(Adjustments!$E$73:$E$133='June 13 - Dec 15 Expense'!$F33,IF(Adjustments!$G$6:$AE$6='June 13 - Dec 15 Expense'!CB$7,Adjustments!$G$73:$AE$133),0)))</f>
        <v>31320603.387686662</v>
      </c>
      <c r="CD33" s="144">
        <f t="shared" si="257"/>
        <v>1974311559.1652002</v>
      </c>
      <c r="CE33" s="144">
        <f t="shared" si="258"/>
        <v>4796910.9314192263</v>
      </c>
      <c r="CG33" s="151">
        <f>SUMIF($AW$6:$CE$6,"Depreciation Expense",$AW33:$CE33)</f>
        <v>56550927.253997207</v>
      </c>
      <c r="CH33" s="148"/>
    </row>
    <row r="34" spans="1:86" s="119" customFormat="1">
      <c r="A34" s="119" t="s">
        <v>99</v>
      </c>
      <c r="B34" s="119" t="s">
        <v>436</v>
      </c>
      <c r="C34" s="119" t="s">
        <v>436</v>
      </c>
      <c r="D34" s="119" t="s">
        <v>78</v>
      </c>
      <c r="E34" s="119" t="s">
        <v>73</v>
      </c>
      <c r="F34" s="119" t="s">
        <v>437</v>
      </c>
      <c r="G34" s="119" t="str">
        <f>E34&amp;C34</f>
        <v>OTHPSG-W</v>
      </c>
      <c r="H34" s="176">
        <f>VLOOKUP($G34,Rates!$C$3:$D$43,2,0)</f>
        <v>4.03780910692473E-2</v>
      </c>
      <c r="I34" s="176">
        <f>VLOOKUP($G34,Rates!$C$3:$E$43,3,0)</f>
        <v>3.3056125634806803E-2</v>
      </c>
      <c r="J34" s="144">
        <f t="array" ref="J34">(SUM(IF('[25]RB Summary'!$B$13:$B$613=$G34,'[25]RB Summary'!$G$13:$G$613,0)))-(SUMIF($G$101:$G$119,$G34,$J$101:$J$119))</f>
        <v>2005450494.51</v>
      </c>
      <c r="K34" s="144">
        <f>(J34*H34)/12</f>
        <v>6748021.8918493176</v>
      </c>
      <c r="L34" s="144">
        <f t="array" ref="L34">(SUM(IF(Adjustments!$E$9:$E$67='June 13 - Dec 15 Expense'!$F34,IF(Adjustments!$G$6:$AE$6='June 13 - Dec 15 Expense'!M$7,Adjustments!$G$9:$AE$67),0)))+(SUM(IF(Adjustments!$E$73:$E$133='June 13 - Dec 15 Expense'!$F34,IF(Adjustments!$G$6:$AE$6='June 13 - Dec 15 Expense'!K$7,Adjustments!$G$73:$AE$133),0)))</f>
        <v>668300.29666666663</v>
      </c>
      <c r="M34" s="144">
        <f>J34+L34</f>
        <v>2006118794.8066666</v>
      </c>
      <c r="N34" s="144">
        <f>(((J34+M34)/2)*$H34)/12</f>
        <v>6749146.2539426684</v>
      </c>
      <c r="O34" s="144">
        <f t="array" ref="O34">(SUM(IF(Adjustments!$E$9:$E$67='June 13 - Dec 15 Expense'!$F34,IF(Adjustments!$G$6:$AE$6='June 13 - Dec 15 Expense'!P$7,Adjustments!$G$9:$AE$67),0)))+(SUM(IF(Adjustments!$E$73:$E$133='June 13 - Dec 15 Expense'!$F34,IF(Adjustments!$G$6:$AE$6='June 13 - Dec 15 Expense'!N$7,Adjustments!$G$73:$AE$133),0)))</f>
        <v>789979.89666666661</v>
      </c>
      <c r="P34" s="144">
        <f t="shared" si="218"/>
        <v>2006908774.7033334</v>
      </c>
      <c r="Q34" s="144">
        <f>(((M34+P34)/2)*$H34)/12</f>
        <v>6751599.6943781227</v>
      </c>
      <c r="R34" s="144">
        <f t="array" ref="R34">(SUM(IF(Adjustments!$E$9:$E$67='June 13 - Dec 15 Expense'!$F34,IF(Adjustments!$G$6:$AE$6='June 13 - Dec 15 Expense'!S$7,Adjustments!$G$9:$AE$67),0)))+(SUM(IF(Adjustments!$E$73:$E$133='June 13 - Dec 15 Expense'!$F34,IF(Adjustments!$G$6:$AE$6='June 13 - Dec 15 Expense'!Q$7,Adjustments!$G$73:$AE$133),0)))</f>
        <v>-118419.68333333332</v>
      </c>
      <c r="S34" s="144">
        <f t="shared" si="219"/>
        <v>2006790355.02</v>
      </c>
      <c r="T34" s="144">
        <f>(((P34+S34)/2)*$H34)/12</f>
        <v>6752729.5410219738</v>
      </c>
      <c r="U34" s="144">
        <f t="array" ref="U34">(SUM(IF(Adjustments!$E$9:$E$67='June 13 - Dec 15 Expense'!$F34,IF(Adjustments!$G$6:$AE$6='June 13 - Dec 15 Expense'!V$7,Adjustments!$G$9:$AE$67),0)))+(SUM(IF(Adjustments!$E$73:$E$133='June 13 - Dec 15 Expense'!$F34,IF(Adjustments!$G$6:$AE$6='June 13 - Dec 15 Expense'!T$7,Adjustments!$G$73:$AE$133),0)))</f>
        <v>227335.31666666665</v>
      </c>
      <c r="V34" s="144">
        <f t="shared" si="220"/>
        <v>2007017690.3366666</v>
      </c>
      <c r="W34" s="144">
        <f>(((S34+V34)/2)*$H34)/12</f>
        <v>6752912.7829120411</v>
      </c>
      <c r="X34" s="144">
        <f t="array" ref="X34">(SUM(IF(Adjustments!$E$9:$E$67='June 13 - Dec 15 Expense'!$F34,IF(Adjustments!$G$6:$AE$6='June 13 - Dec 15 Expense'!Y$7,Adjustments!$G$9:$AE$67),0)))+(SUM(IF(Adjustments!$E$73:$E$133='June 13 - Dec 15 Expense'!$F34,IF(Adjustments!$G$6:$AE$6='June 13 - Dec 15 Expense'!W$7,Adjustments!$G$73:$AE$133),0)))</f>
        <v>-118419.68333333332</v>
      </c>
      <c r="Y34" s="144">
        <f t="shared" si="221"/>
        <v>2006899270.6533332</v>
      </c>
      <c r="Z34" s="144">
        <f>(((V34+Y34)/2)*$H34)/12</f>
        <v>6753096.0248021074</v>
      </c>
      <c r="AA34" s="144">
        <f t="array" ref="AA34">(SUM(IF(Adjustments!$E$9:$E$67='June 13 - Dec 15 Expense'!$F34,IF(Adjustments!$G$6:$AE$6='June 13 - Dec 15 Expense'!AB$7,Adjustments!$G$9:$AE$67),0)))+(SUM(IF(Adjustments!$E$73:$E$133='June 13 - Dec 15 Expense'!$F34,IF(Adjustments!$G$6:$AE$6='June 13 - Dec 15 Expense'!Z$7,Adjustments!$G$73:$AE$133),0)))</f>
        <v>1436548.2766666668</v>
      </c>
      <c r="AB34" s="144">
        <f t="shared" si="222"/>
        <v>2008335818.9299998</v>
      </c>
      <c r="AC34" s="144">
        <f>(((Y34+AB34)/2)*$H34)/12</f>
        <v>6755313.6713180477</v>
      </c>
      <c r="AD34" s="144">
        <f t="array" ref="AD34">(SUM(IF(Adjustments!$E$9:$E$67='June 13 - Dec 15 Expense'!$F34,IF(Adjustments!$G$6:$AE$6='June 13 - Dec 15 Expense'!AE$7,Adjustments!$G$9:$AE$67),0)))+(SUM(IF(Adjustments!$E$73:$E$133='June 13 - Dec 15 Expense'!$F34,IF(Adjustments!$G$6:$AE$6='June 13 - Dec 15 Expense'!AC$7,Adjustments!$G$73:$AE$133),0)))</f>
        <v>550188.45666666667</v>
      </c>
      <c r="AE34" s="144">
        <f t="shared" si="223"/>
        <v>2008886007.3866665</v>
      </c>
      <c r="AF34" s="144">
        <f t="shared" si="224"/>
        <v>5533074.5580671569</v>
      </c>
      <c r="AG34" s="144">
        <f t="array" ref="AG34">(SUM(IF(Adjustments!$E$9:$E$67='June 13 - Dec 15 Expense'!$F34,IF(Adjustments!$G$6:$AE$6='June 13 - Dec 15 Expense'!AH$7,Adjustments!$G$9:$AE$67),0)))+(SUM(IF(Adjustments!$E$73:$E$133='June 13 - Dec 15 Expense'!$F34,IF(Adjustments!$G$6:$AE$6='June 13 - Dec 15 Expense'!AF$7,Adjustments!$G$73:$AE$133),0)))</f>
        <v>550188.45666666667</v>
      </c>
      <c r="AH34" s="144">
        <f t="shared" si="225"/>
        <v>2009436195.8433332</v>
      </c>
      <c r="AI34" s="144">
        <f t="shared" si="226"/>
        <v>5534590.1496293554</v>
      </c>
      <c r="AJ34" s="144">
        <f t="array" ref="AJ34">(SUM(IF(Adjustments!$E$9:$E$67='June 13 - Dec 15 Expense'!$F34,IF(Adjustments!$G$6:$AE$6='June 13 - Dec 15 Expense'!AK$7,Adjustments!$G$9:$AE$67),0)))+(SUM(IF(Adjustments!$E$73:$E$133='June 13 - Dec 15 Expense'!$F34,IF(Adjustments!$G$6:$AE$6='June 13 - Dec 15 Expense'!AI$7,Adjustments!$G$73:$AE$133),0)))</f>
        <v>550188.45666666667</v>
      </c>
      <c r="AK34" s="144">
        <f t="shared" si="227"/>
        <v>2009986384.3</v>
      </c>
      <c r="AL34" s="144">
        <f t="shared" si="228"/>
        <v>5536105.7411915557</v>
      </c>
      <c r="AM34" s="144">
        <f t="array" ref="AM34">(SUM(IF(Adjustments!$E$9:$E$67='June 13 - Dec 15 Expense'!$F34,IF(Adjustments!$G$6:$AE$6='June 13 - Dec 15 Expense'!AN$7,Adjustments!$G$9:$AE$67),0)))+(SUM(IF(Adjustments!$E$73:$E$133='June 13 - Dec 15 Expense'!$F34,IF(Adjustments!$G$6:$AE$6='June 13 - Dec 15 Expense'!AL$7,Adjustments!$G$73:$AE$133),0)))</f>
        <v>550188.45666666667</v>
      </c>
      <c r="AN34" s="144">
        <f t="shared" si="229"/>
        <v>2010536572.7566667</v>
      </c>
      <c r="AO34" s="144">
        <f t="shared" si="230"/>
        <v>5537621.3327537552</v>
      </c>
      <c r="AP34" s="144">
        <f t="array" ref="AP34">(SUM(IF(Adjustments!$E$9:$E$67='June 13 - Dec 15 Expense'!$F34,IF(Adjustments!$G$6:$AE$6='June 13 - Dec 15 Expense'!AQ$7,Adjustments!$G$9:$AE$67),0)))+(SUM(IF(Adjustments!$E$73:$E$133='June 13 - Dec 15 Expense'!$F34,IF(Adjustments!$G$6:$AE$6='June 13 - Dec 15 Expense'!AO$7,Adjustments!$G$73:$AE$133),0)))</f>
        <v>550188.45666666643</v>
      </c>
      <c r="AQ34" s="144">
        <f t="shared" si="231"/>
        <v>2011086761.2133334</v>
      </c>
      <c r="AR34" s="144">
        <f t="shared" si="232"/>
        <v>5539136.9243159555</v>
      </c>
      <c r="AS34" s="144">
        <f t="array" ref="AS34">(SUM(IF(Adjustments!$E$9:$E$67='June 13 - Dec 15 Expense'!$F34,IF(Adjustments!$G$6:$AE$6='June 13 - Dec 15 Expense'!AT$7,Adjustments!$G$9:$AE$67),0)))+(SUM(IF(Adjustments!$E$73:$E$133='June 13 - Dec 15 Expense'!$F34,IF(Adjustments!$G$6:$AE$6='June 13 - Dec 15 Expense'!AR$7,Adjustments!$G$73:$AE$133),0)))</f>
        <v>550188.45666666643</v>
      </c>
      <c r="AT34" s="144">
        <f t="shared" si="233"/>
        <v>2011636949.6700001</v>
      </c>
      <c r="AU34" s="144">
        <f t="shared" si="234"/>
        <v>5540652.515878154</v>
      </c>
      <c r="AV34" s="144">
        <f t="array" ref="AV34">(SUM(IF(Adjustments!$E$9:$E$67='June 13 - Dec 15 Expense'!$F34,IF(Adjustments!$G$6:$AE$6='June 13 - Dec 15 Expense'!AW$7,Adjustments!$G$9:$AE$67),0)))+(SUM(IF(Adjustments!$E$73:$E$133='June 13 - Dec 15 Expense'!$F34,IF(Adjustments!$G$6:$AE$6='June 13 - Dec 15 Expense'!AU$7,Adjustments!$G$73:$AE$133),0)))</f>
        <v>550188.45666666643</v>
      </c>
      <c r="AW34" s="144">
        <f t="shared" si="235"/>
        <v>2012187138.1266668</v>
      </c>
      <c r="AX34" s="144">
        <f t="shared" si="236"/>
        <v>5542168.1074403543</v>
      </c>
      <c r="AY34" s="144">
        <f t="array" ref="AY34">(SUM(IF(Adjustments!$E$9:$E$67='June 13 - Dec 15 Expense'!$F34,IF(Adjustments!$G$6:$AE$6='June 13 - Dec 15 Expense'!AZ$7,Adjustments!$G$9:$AE$67),0)))+(SUM(IF(Adjustments!$E$73:$E$133='June 13 - Dec 15 Expense'!$F34,IF(Adjustments!$G$6:$AE$6='June 13 - Dec 15 Expense'!AX$7,Adjustments!$G$73:$AE$133),0)))</f>
        <v>550188.45666666655</v>
      </c>
      <c r="AZ34" s="144">
        <f t="shared" si="237"/>
        <v>2012737326.5833335</v>
      </c>
      <c r="BA34" s="144">
        <f t="shared" si="238"/>
        <v>5543683.6990025537</v>
      </c>
      <c r="BB34" s="144">
        <f t="array" ref="BB34">(SUM(IF(Adjustments!$E$9:$E$67='June 13 - Dec 15 Expense'!$F34,IF(Adjustments!$G$6:$AE$6='June 13 - Dec 15 Expense'!BC$7,Adjustments!$G$9:$AE$67),0)))+(SUM(IF(Adjustments!$E$73:$E$133='June 13 - Dec 15 Expense'!$F34,IF(Adjustments!$G$6:$AE$6='June 13 - Dec 15 Expense'!BA$7,Adjustments!$G$73:$AE$133),0)))</f>
        <v>550188.45666666655</v>
      </c>
      <c r="BC34" s="144">
        <f t="shared" si="239"/>
        <v>2013287515.0400002</v>
      </c>
      <c r="BD34" s="144">
        <f t="shared" si="240"/>
        <v>5545199.290564754</v>
      </c>
      <c r="BE34" s="144">
        <f t="array" ref="BE34">(SUM(IF(Adjustments!$E$9:$E$67='June 13 - Dec 15 Expense'!$F34,IF(Adjustments!$G$6:$AE$6='June 13 - Dec 15 Expense'!BF$7,Adjustments!$G$9:$AE$67),0)))+(SUM(IF(Adjustments!$E$73:$E$133='June 13 - Dec 15 Expense'!$F34,IF(Adjustments!$G$6:$AE$6='June 13 - Dec 15 Expense'!BD$7,Adjustments!$G$73:$AE$133),0)))</f>
        <v>550188.45666666655</v>
      </c>
      <c r="BF34" s="144">
        <f t="shared" si="241"/>
        <v>2013837703.4966669</v>
      </c>
      <c r="BG34" s="144">
        <f t="shared" si="242"/>
        <v>5546714.8821269525</v>
      </c>
      <c r="BH34" s="144">
        <f t="array" ref="BH34">(SUM(IF(Adjustments!$E$9:$E$67='June 13 - Dec 15 Expense'!$F34,IF(Adjustments!$G$6:$AE$6='June 13 - Dec 15 Expense'!BI$7,Adjustments!$G$9:$AE$67),0)))+(SUM(IF(Adjustments!$E$73:$E$133='June 13 - Dec 15 Expense'!$F34,IF(Adjustments!$G$6:$AE$6='June 13 - Dec 15 Expense'!BG$7,Adjustments!$G$73:$AE$133),0)))</f>
        <v>550188.45666666655</v>
      </c>
      <c r="BI34" s="144">
        <f t="shared" si="243"/>
        <v>2014387891.9533336</v>
      </c>
      <c r="BJ34" s="144">
        <f t="shared" si="244"/>
        <v>5548230.4736891529</v>
      </c>
      <c r="BK34" s="144">
        <f t="array" ref="BK34">(SUM(IF(Adjustments!$E$9:$E$67='June 13 - Dec 15 Expense'!$F34,IF(Adjustments!$G$6:$AE$6='June 13 - Dec 15 Expense'!BL$7,Adjustments!$G$9:$AE$67),0)))+(SUM(IF(Adjustments!$E$73:$E$133='June 13 - Dec 15 Expense'!$F34,IF(Adjustments!$G$6:$AE$6='June 13 - Dec 15 Expense'!BJ$7,Adjustments!$G$73:$AE$133),0)))</f>
        <v>4309340.1066666665</v>
      </c>
      <c r="BL34" s="144">
        <f t="shared" si="245"/>
        <v>2018697232.0600002</v>
      </c>
      <c r="BM34" s="144">
        <f t="shared" si="246"/>
        <v>5554923.6898022974</v>
      </c>
      <c r="BN34" s="144">
        <f t="array" ref="BN34">(SUM(IF(Adjustments!$E$9:$E$67='June 13 - Dec 15 Expense'!$F34,IF(Adjustments!$G$6:$AE$6='June 13 - Dec 15 Expense'!BO$7,Adjustments!$G$9:$AE$67),0)))+(SUM(IF(Adjustments!$E$73:$E$133='June 13 - Dec 15 Expense'!$F34,IF(Adjustments!$G$6:$AE$6='June 13 - Dec 15 Expense'!BM$7,Adjustments!$G$73:$AE$133),0)))</f>
        <v>560887.04450666672</v>
      </c>
      <c r="BO34" s="144">
        <f t="shared" si="247"/>
        <v>2019258119.1045067</v>
      </c>
      <c r="BP34" s="144">
        <f t="shared" si="248"/>
        <v>5561631.6414930979</v>
      </c>
      <c r="BQ34" s="144">
        <f t="array" ref="BQ34">(SUM(IF(Adjustments!$E$9:$E$67='June 13 - Dec 15 Expense'!$F34,IF(Adjustments!$G$6:$AE$6='June 13 - Dec 15 Expense'!BR$7,Adjustments!$G$9:$AE$67),0)))+(SUM(IF(Adjustments!$E$73:$E$133='June 13 - Dec 15 Expense'!$F34,IF(Adjustments!$G$6:$AE$6='June 13 - Dec 15 Expense'!BP$7,Adjustments!$G$73:$AE$133),0)))</f>
        <v>560887.04450666672</v>
      </c>
      <c r="BR34" s="144">
        <f t="shared" si="249"/>
        <v>2019819006.1490133</v>
      </c>
      <c r="BS34" s="144">
        <f t="shared" si="250"/>
        <v>5563176.7042106101</v>
      </c>
      <c r="BT34" s="144">
        <f t="array" ref="BT34">(SUM(IF(Adjustments!$E$9:$E$67='June 13 - Dec 15 Expense'!$F34,IF(Adjustments!$G$6:$AE$6='June 13 - Dec 15 Expense'!BU$7,Adjustments!$G$9:$AE$67),0)))+(SUM(IF(Adjustments!$E$73:$E$133='June 13 - Dec 15 Expense'!$F34,IF(Adjustments!$G$6:$AE$6='June 13 - Dec 15 Expense'!BS$7,Adjustments!$G$73:$AE$133),0)))</f>
        <v>560887.04450666672</v>
      </c>
      <c r="BU34" s="144">
        <f t="shared" si="251"/>
        <v>2020379893.1935198</v>
      </c>
      <c r="BV34" s="144">
        <f t="shared" si="252"/>
        <v>5564721.7669281224</v>
      </c>
      <c r="BW34" s="144">
        <f t="array" ref="BW34">(SUM(IF(Adjustments!$E$9:$E$67='June 13 - Dec 15 Expense'!$F34,IF(Adjustments!$G$6:$AE$6='June 13 - Dec 15 Expense'!BX$7,Adjustments!$G$9:$AE$67),0)))+(SUM(IF(Adjustments!$E$73:$E$133='June 13 - Dec 15 Expense'!$F34,IF(Adjustments!$G$6:$AE$6='June 13 - Dec 15 Expense'!BV$7,Adjustments!$G$73:$AE$133),0)))</f>
        <v>560887.04450666672</v>
      </c>
      <c r="BX34" s="144">
        <f t="shared" si="253"/>
        <v>2020940780.2380264</v>
      </c>
      <c r="BY34" s="144">
        <f t="shared" si="254"/>
        <v>5566266.8296456346</v>
      </c>
      <c r="BZ34" s="144">
        <f t="array" ref="BZ34">(SUM(IF(Adjustments!$E$9:$E$67='June 13 - Dec 15 Expense'!$F34,IF(Adjustments!$G$6:$AE$6='June 13 - Dec 15 Expense'!CA$7,Adjustments!$G$9:$AE$67),0)))+(SUM(IF(Adjustments!$E$73:$E$133='June 13 - Dec 15 Expense'!$F34,IF(Adjustments!$G$6:$AE$6='June 13 - Dec 15 Expense'!BY$7,Adjustments!$G$73:$AE$133),0)))</f>
        <v>560887.04450666695</v>
      </c>
      <c r="CA34" s="144">
        <f t="shared" si="255"/>
        <v>2021501667.2825329</v>
      </c>
      <c r="CB34" s="144">
        <f t="shared" si="256"/>
        <v>5567811.8923631469</v>
      </c>
      <c r="CC34" s="144">
        <f t="array" ref="CC34">(SUM(IF(Adjustments!$E$9:$E$67='June 13 - Dec 15 Expense'!$F34,IF(Adjustments!$G$6:$AE$6='June 13 - Dec 15 Expense'!CD$7,Adjustments!$G$9:$AE$67),0)))+(SUM(IF(Adjustments!$E$73:$E$133='June 13 - Dec 15 Expense'!$F34,IF(Adjustments!$G$6:$AE$6='June 13 - Dec 15 Expense'!CB$7,Adjustments!$G$73:$AE$133),0)))</f>
        <v>560887.04450666695</v>
      </c>
      <c r="CD34" s="144">
        <f t="shared" si="257"/>
        <v>2022062554.3270395</v>
      </c>
      <c r="CE34" s="144">
        <f t="shared" si="258"/>
        <v>5569356.9550806582</v>
      </c>
      <c r="CG34" s="151">
        <f>SUMIF($AW$6:$CE$6,"Depreciation Expense",$AW34:$CE34)</f>
        <v>66673885.932347335</v>
      </c>
      <c r="CH34" s="148"/>
    </row>
    <row r="35" spans="1:86" s="119" customFormat="1">
      <c r="A35" s="119" t="s">
        <v>5</v>
      </c>
      <c r="B35" s="119" t="s">
        <v>37</v>
      </c>
      <c r="C35" s="119" t="s">
        <v>43</v>
      </c>
      <c r="D35" s="119" t="s">
        <v>78</v>
      </c>
      <c r="E35" s="119" t="s">
        <v>73</v>
      </c>
      <c r="F35" s="119" t="str">
        <f>D35&amp;E35&amp;C35</f>
        <v>DOTHPSSGCT</v>
      </c>
      <c r="G35" s="119" t="str">
        <f>E35&amp;C35</f>
        <v>OTHPSSGCT</v>
      </c>
      <c r="H35" s="176">
        <f>VLOOKUP($G35,Rates!$C$3:$D$43,2,0)</f>
        <v>3.3182790280443776E-2</v>
      </c>
      <c r="I35" s="176">
        <f>VLOOKUP($G35,Rates!$C$3:$E$43,3,0)</f>
        <v>3.8103227186444356E-2</v>
      </c>
      <c r="J35" s="144">
        <f t="array" ref="J35">(SUM(IF('[25]RB Summary'!$B$13:$B$613=$G35,'[25]RB Summary'!$G$13:$G$613,0)))-(SUMIF($G$101:$G$119,$G35,$J$101:$J$119))</f>
        <v>80908536.74000001</v>
      </c>
      <c r="K35" s="144">
        <f>(J35*H35)/12</f>
        <v>223730.91721175006</v>
      </c>
      <c r="L35" s="144">
        <f t="array" ref="L35">(SUM(IF(Adjustments!$E$9:$E$67='June 13 - Dec 15 Expense'!$F35,IF(Adjustments!$G$6:$AE$6='June 13 - Dec 15 Expense'!M$7,Adjustments!$G$9:$AE$67),0)))+(SUM(IF(Adjustments!$E$73:$E$133='June 13 - Dec 15 Expense'!$F35,IF(Adjustments!$G$6:$AE$6='June 13 - Dec 15 Expense'!K$7,Adjustments!$G$73:$AE$133),0)))</f>
        <v>54736.183499999999</v>
      </c>
      <c r="M35" s="144">
        <f>J35+L35</f>
        <v>80963272.923500016</v>
      </c>
      <c r="N35" s="144">
        <f>(((J35+M35)/2)*$H35)/12</f>
        <v>223806.59634915972</v>
      </c>
      <c r="O35" s="144">
        <f t="array" ref="O35">(SUM(IF(Adjustments!$E$9:$E$67='June 13 - Dec 15 Expense'!$F35,IF(Adjustments!$G$6:$AE$6='June 13 - Dec 15 Expense'!P$7,Adjustments!$G$9:$AE$67),0)))+(SUM(IF(Adjustments!$E$73:$E$133='June 13 - Dec 15 Expense'!$F35,IF(Adjustments!$G$6:$AE$6='June 13 - Dec 15 Expense'!N$7,Adjustments!$G$73:$AE$133),0)))</f>
        <v>-91137.966499999995</v>
      </c>
      <c r="P35" s="144">
        <f t="shared" si="218"/>
        <v>80872134.957000017</v>
      </c>
      <c r="Q35" s="144">
        <f>(((M35+P35)/2)*$H35)/12</f>
        <v>223756.26665202959</v>
      </c>
      <c r="R35" s="144">
        <f t="array" ref="R35">(SUM(IF(Adjustments!$E$9:$E$67='June 13 - Dec 15 Expense'!$F35,IF(Adjustments!$G$6:$AE$6='June 13 - Dec 15 Expense'!S$7,Adjustments!$G$9:$AE$67),0)))+(SUM(IF(Adjustments!$E$73:$E$133='June 13 - Dec 15 Expense'!$F35,IF(Adjustments!$G$6:$AE$6='June 13 - Dec 15 Expense'!Q$7,Adjustments!$G$73:$AE$133),0)))</f>
        <v>-59251.2065</v>
      </c>
      <c r="S35" s="144">
        <f t="shared" si="219"/>
        <v>80812883.750500023</v>
      </c>
      <c r="T35" s="144">
        <f>(((P35+S35)/2)*$H35)/12</f>
        <v>223548.33613585844</v>
      </c>
      <c r="U35" s="144">
        <f t="array" ref="U35">(SUM(IF(Adjustments!$E$9:$E$67='June 13 - Dec 15 Expense'!$F35,IF(Adjustments!$G$6:$AE$6='June 13 - Dec 15 Expense'!V$7,Adjustments!$G$9:$AE$67),0)))+(SUM(IF(Adjustments!$E$73:$E$133='June 13 - Dec 15 Expense'!$F35,IF(Adjustments!$G$6:$AE$6='June 13 - Dec 15 Expense'!T$7,Adjustments!$G$73:$AE$133),0)))</f>
        <v>-90944.08649999999</v>
      </c>
      <c r="V35" s="144">
        <f t="shared" si="220"/>
        <v>80721939.664000019</v>
      </c>
      <c r="W35" s="144">
        <f>(((S35+V35)/2)*$H35)/12</f>
        <v>223340.67368132807</v>
      </c>
      <c r="X35" s="144">
        <f t="array" ref="X35">(SUM(IF(Adjustments!$E$9:$E$67='June 13 - Dec 15 Expense'!$F35,IF(Adjustments!$G$6:$AE$6='June 13 - Dec 15 Expense'!Y$7,Adjustments!$G$9:$AE$67),0)))+(SUM(IF(Adjustments!$E$73:$E$133='June 13 - Dec 15 Expense'!$F35,IF(Adjustments!$G$6:$AE$6='June 13 - Dec 15 Expense'!W$7,Adjustments!$G$73:$AE$133),0)))</f>
        <v>-90944.08649999999</v>
      </c>
      <c r="Y35" s="144">
        <f t="shared" si="221"/>
        <v>80630995.577500015</v>
      </c>
      <c r="Z35" s="144">
        <f>(((V35+Y35)/2)*$H35)/12</f>
        <v>223089.19213553003</v>
      </c>
      <c r="AA35" s="144">
        <f t="array" ref="AA35">(SUM(IF(Adjustments!$E$9:$E$67='June 13 - Dec 15 Expense'!$F35,IF(Adjustments!$G$6:$AE$6='June 13 - Dec 15 Expense'!AB$7,Adjustments!$G$9:$AE$67),0)))+(SUM(IF(Adjustments!$E$73:$E$133='June 13 - Dec 15 Expense'!$F35,IF(Adjustments!$G$6:$AE$6='June 13 - Dec 15 Expense'!Z$7,Adjustments!$G$73:$AE$133),0)))</f>
        <v>-91137.966499999995</v>
      </c>
      <c r="AB35" s="144">
        <f t="shared" si="222"/>
        <v>80539857.611000016</v>
      </c>
      <c r="AC35" s="144">
        <f>(((Y35+AB35)/2)*$H35)/12</f>
        <v>222837.44252809125</v>
      </c>
      <c r="AD35" s="144">
        <f t="array" ref="AD35">(SUM(IF(Adjustments!$E$9:$E$67='June 13 - Dec 15 Expense'!$F35,IF(Adjustments!$G$6:$AE$6='June 13 - Dec 15 Expense'!AE$7,Adjustments!$G$9:$AE$67),0)))+(SUM(IF(Adjustments!$E$73:$E$133='June 13 - Dec 15 Expense'!$F35,IF(Adjustments!$G$6:$AE$6='June 13 - Dec 15 Expense'!AC$7,Adjustments!$G$73:$AE$133),0)))</f>
        <v>-78994.2065</v>
      </c>
      <c r="AE35" s="144">
        <f t="shared" si="223"/>
        <v>80460863.404500023</v>
      </c>
      <c r="AF35" s="144">
        <f t="shared" si="224"/>
        <v>255610.29375145599</v>
      </c>
      <c r="AG35" s="144">
        <f t="array" ref="AG35">(SUM(IF(Adjustments!$E$9:$E$67='June 13 - Dec 15 Expense'!$F35,IF(Adjustments!$G$6:$AE$6='June 13 - Dec 15 Expense'!AH$7,Adjustments!$G$9:$AE$67),0)))+(SUM(IF(Adjustments!$E$73:$E$133='June 13 - Dec 15 Expense'!$F35,IF(Adjustments!$G$6:$AE$6='June 13 - Dec 15 Expense'!AF$7,Adjustments!$G$73:$AE$133),0)))</f>
        <v>-78994.2065</v>
      </c>
      <c r="AH35" s="144">
        <f t="shared" si="225"/>
        <v>80381869.198000029</v>
      </c>
      <c r="AI35" s="144">
        <f t="shared" si="226"/>
        <v>255359.46590173247</v>
      </c>
      <c r="AJ35" s="144">
        <f t="array" ref="AJ35">(SUM(IF(Adjustments!$E$9:$E$67='June 13 - Dec 15 Expense'!$F35,IF(Adjustments!$G$6:$AE$6='June 13 - Dec 15 Expense'!AK$7,Adjustments!$G$9:$AE$67),0)))+(SUM(IF(Adjustments!$E$73:$E$133='June 13 - Dec 15 Expense'!$F35,IF(Adjustments!$G$6:$AE$6='June 13 - Dec 15 Expense'!AI$7,Adjustments!$G$73:$AE$133),0)))</f>
        <v>-78994.2065</v>
      </c>
      <c r="AK35" s="144">
        <f t="shared" si="227"/>
        <v>80302874.991500035</v>
      </c>
      <c r="AL35" s="144">
        <f t="shared" si="228"/>
        <v>255108.63805200896</v>
      </c>
      <c r="AM35" s="144">
        <f t="array" ref="AM35">(SUM(IF(Adjustments!$E$9:$E$67='June 13 - Dec 15 Expense'!$F35,IF(Adjustments!$G$6:$AE$6='June 13 - Dec 15 Expense'!AN$7,Adjustments!$G$9:$AE$67),0)))+(SUM(IF(Adjustments!$E$73:$E$133='June 13 - Dec 15 Expense'!$F35,IF(Adjustments!$G$6:$AE$6='June 13 - Dec 15 Expense'!AL$7,Adjustments!$G$73:$AE$133),0)))</f>
        <v>-78994.2065</v>
      </c>
      <c r="AN35" s="144">
        <f t="shared" si="229"/>
        <v>80223880.785000041</v>
      </c>
      <c r="AO35" s="144">
        <f t="shared" si="230"/>
        <v>254857.81020228544</v>
      </c>
      <c r="AP35" s="144">
        <f t="array" ref="AP35">(SUM(IF(Adjustments!$E$9:$E$67='June 13 - Dec 15 Expense'!$F35,IF(Adjustments!$G$6:$AE$6='June 13 - Dec 15 Expense'!AQ$7,Adjustments!$G$9:$AE$67),0)))+(SUM(IF(Adjustments!$E$73:$E$133='June 13 - Dec 15 Expense'!$F35,IF(Adjustments!$G$6:$AE$6='June 13 - Dec 15 Expense'!AO$7,Adjustments!$G$73:$AE$133),0)))</f>
        <v>-78994.2065</v>
      </c>
      <c r="AQ35" s="144">
        <f t="shared" si="231"/>
        <v>80144886.578500047</v>
      </c>
      <c r="AR35" s="144">
        <f t="shared" si="232"/>
        <v>254606.98235256199</v>
      </c>
      <c r="AS35" s="144">
        <f t="array" ref="AS35">(SUM(IF(Adjustments!$E$9:$E$67='June 13 - Dec 15 Expense'!$F35,IF(Adjustments!$G$6:$AE$6='June 13 - Dec 15 Expense'!AT$7,Adjustments!$G$9:$AE$67),0)))+(SUM(IF(Adjustments!$E$73:$E$133='June 13 - Dec 15 Expense'!$F35,IF(Adjustments!$G$6:$AE$6='June 13 - Dec 15 Expense'!AR$7,Adjustments!$G$73:$AE$133),0)))</f>
        <v>-78994.2065</v>
      </c>
      <c r="AT35" s="144">
        <f t="shared" si="233"/>
        <v>80065892.372000054</v>
      </c>
      <c r="AU35" s="144">
        <f t="shared" si="234"/>
        <v>254356.15450283847</v>
      </c>
      <c r="AV35" s="144">
        <f t="array" ref="AV35">(SUM(IF(Adjustments!$E$9:$E$67='June 13 - Dec 15 Expense'!$F35,IF(Adjustments!$G$6:$AE$6='June 13 - Dec 15 Expense'!AW$7,Adjustments!$G$9:$AE$67),0)))+(SUM(IF(Adjustments!$E$73:$E$133='June 13 - Dec 15 Expense'!$F35,IF(Adjustments!$G$6:$AE$6='June 13 - Dec 15 Expense'!AU$7,Adjustments!$G$73:$AE$133),0)))</f>
        <v>-44495.406499999997</v>
      </c>
      <c r="AW35" s="144">
        <f t="shared" si="235"/>
        <v>80021396.965500057</v>
      </c>
      <c r="AX35" s="144">
        <f t="shared" si="236"/>
        <v>254160.09813703407</v>
      </c>
      <c r="AY35" s="144">
        <f t="array" ref="AY35">(SUM(IF(Adjustments!$E$9:$E$67='June 13 - Dec 15 Expense'!$F35,IF(Adjustments!$G$6:$AE$6='June 13 - Dec 15 Expense'!AZ$7,Adjustments!$G$9:$AE$67),0)))+(SUM(IF(Adjustments!$E$73:$E$133='June 13 - Dec 15 Expense'!$F35,IF(Adjustments!$G$6:$AE$6='June 13 - Dec 15 Expense'!AX$7,Adjustments!$G$73:$AE$133),0)))</f>
        <v>-78994.206499999986</v>
      </c>
      <c r="AZ35" s="144">
        <f t="shared" si="237"/>
        <v>79942402.759000063</v>
      </c>
      <c r="BA35" s="144">
        <f t="shared" si="238"/>
        <v>253964.04177122971</v>
      </c>
      <c r="BB35" s="144">
        <f t="array" ref="BB35">(SUM(IF(Adjustments!$E$9:$E$67='June 13 - Dec 15 Expense'!$F35,IF(Adjustments!$G$6:$AE$6='June 13 - Dec 15 Expense'!BC$7,Adjustments!$G$9:$AE$67),0)))+(SUM(IF(Adjustments!$E$73:$E$133='June 13 - Dec 15 Expense'!$F35,IF(Adjustments!$G$6:$AE$6='June 13 - Dec 15 Expense'!BA$7,Adjustments!$G$73:$AE$133),0)))</f>
        <v>-78994.206499999986</v>
      </c>
      <c r="BC35" s="144">
        <f t="shared" si="239"/>
        <v>79863408.552500069</v>
      </c>
      <c r="BD35" s="144">
        <f t="shared" si="240"/>
        <v>253713.21392150619</v>
      </c>
      <c r="BE35" s="144">
        <f t="array" ref="BE35">(SUM(IF(Adjustments!$E$9:$E$67='June 13 - Dec 15 Expense'!$F35,IF(Adjustments!$G$6:$AE$6='June 13 - Dec 15 Expense'!BF$7,Adjustments!$G$9:$AE$67),0)))+(SUM(IF(Adjustments!$E$73:$E$133='June 13 - Dec 15 Expense'!$F35,IF(Adjustments!$G$6:$AE$6='June 13 - Dec 15 Expense'!BD$7,Adjustments!$G$73:$AE$133),0)))</f>
        <v>-78994.206499999986</v>
      </c>
      <c r="BF35" s="144">
        <f t="shared" si="241"/>
        <v>79784414.346000075</v>
      </c>
      <c r="BG35" s="144">
        <f t="shared" si="242"/>
        <v>253462.38607178268</v>
      </c>
      <c r="BH35" s="144">
        <f t="array" ref="BH35">(SUM(IF(Adjustments!$E$9:$E$67='June 13 - Dec 15 Expense'!$F35,IF(Adjustments!$G$6:$AE$6='June 13 - Dec 15 Expense'!BI$7,Adjustments!$G$9:$AE$67),0)))+(SUM(IF(Adjustments!$E$73:$E$133='June 13 - Dec 15 Expense'!$F35,IF(Adjustments!$G$6:$AE$6='June 13 - Dec 15 Expense'!BG$7,Adjustments!$G$73:$AE$133),0)))</f>
        <v>-78994.206499999986</v>
      </c>
      <c r="BI35" s="144">
        <f t="shared" si="243"/>
        <v>79705420.139500082</v>
      </c>
      <c r="BJ35" s="144">
        <f t="shared" si="244"/>
        <v>253211.55822205916</v>
      </c>
      <c r="BK35" s="144">
        <f t="array" ref="BK35">(SUM(IF(Adjustments!$E$9:$E$67='June 13 - Dec 15 Expense'!$F35,IF(Adjustments!$G$6:$AE$6='June 13 - Dec 15 Expense'!BL$7,Adjustments!$G$9:$AE$67),0)))+(SUM(IF(Adjustments!$E$73:$E$133='June 13 - Dec 15 Expense'!$F35,IF(Adjustments!$G$6:$AE$6='June 13 - Dec 15 Expense'!BJ$7,Adjustments!$G$73:$AE$133),0)))</f>
        <v>-78994.306499999992</v>
      </c>
      <c r="BL35" s="144">
        <f t="shared" si="245"/>
        <v>79626425.833000079</v>
      </c>
      <c r="BM35" s="144">
        <f t="shared" si="246"/>
        <v>252960.73021357218</v>
      </c>
      <c r="BN35" s="144">
        <f t="array" ref="BN35">(SUM(IF(Adjustments!$E$9:$E$67='June 13 - Dec 15 Expense'!$F35,IF(Adjustments!$G$6:$AE$6='June 13 - Dec 15 Expense'!BO$7,Adjustments!$G$9:$AE$67),0)))+(SUM(IF(Adjustments!$E$73:$E$133='June 13 - Dec 15 Expense'!$F35,IF(Adjustments!$G$6:$AE$6='June 13 - Dec 15 Expense'!BM$7,Adjustments!$G$73:$AE$133),0)))</f>
        <v>-78799.906339999987</v>
      </c>
      <c r="BO35" s="144">
        <f t="shared" si="247"/>
        <v>79547625.926660076</v>
      </c>
      <c r="BP35" s="144">
        <f t="shared" si="248"/>
        <v>252710.21068271599</v>
      </c>
      <c r="BQ35" s="144">
        <f t="array" ref="BQ35">(SUM(IF(Adjustments!$E$9:$E$67='June 13 - Dec 15 Expense'!$F35,IF(Adjustments!$G$6:$AE$6='June 13 - Dec 15 Expense'!BR$7,Adjustments!$G$9:$AE$67),0)))+(SUM(IF(Adjustments!$E$73:$E$133='June 13 - Dec 15 Expense'!$F35,IF(Adjustments!$G$6:$AE$6='June 13 - Dec 15 Expense'!BP$7,Adjustments!$G$73:$AE$133),0)))</f>
        <v>-78799.906339999987</v>
      </c>
      <c r="BR35" s="144">
        <f t="shared" si="249"/>
        <v>79468826.020320073</v>
      </c>
      <c r="BS35" s="144">
        <f t="shared" si="250"/>
        <v>252459.99978825403</v>
      </c>
      <c r="BT35" s="144">
        <f t="array" ref="BT35">(SUM(IF(Adjustments!$E$9:$E$67='June 13 - Dec 15 Expense'!$F35,IF(Adjustments!$G$6:$AE$6='June 13 - Dec 15 Expense'!BU$7,Adjustments!$G$9:$AE$67),0)))+(SUM(IF(Adjustments!$E$73:$E$133='June 13 - Dec 15 Expense'!$F35,IF(Adjustments!$G$6:$AE$6='June 13 - Dec 15 Expense'!BS$7,Adjustments!$G$73:$AE$133),0)))</f>
        <v>-78799.906340000001</v>
      </c>
      <c r="BU35" s="144">
        <f t="shared" si="251"/>
        <v>79390026.11398007</v>
      </c>
      <c r="BV35" s="144">
        <f t="shared" si="252"/>
        <v>252209.78889379205</v>
      </c>
      <c r="BW35" s="144">
        <f t="array" ref="BW35">(SUM(IF(Adjustments!$E$9:$E$67='June 13 - Dec 15 Expense'!$F35,IF(Adjustments!$G$6:$AE$6='June 13 - Dec 15 Expense'!BX$7,Adjustments!$G$9:$AE$67),0)))+(SUM(IF(Adjustments!$E$73:$E$133='June 13 - Dec 15 Expense'!$F35,IF(Adjustments!$G$6:$AE$6='June 13 - Dec 15 Expense'!BV$7,Adjustments!$G$73:$AE$133),0)))</f>
        <v>-78799.906339999987</v>
      </c>
      <c r="BX35" s="144">
        <f t="shared" si="253"/>
        <v>79311226.207640067</v>
      </c>
      <c r="BY35" s="144">
        <f t="shared" si="254"/>
        <v>251959.5779993301</v>
      </c>
      <c r="BZ35" s="144">
        <f t="array" ref="BZ35">(SUM(IF(Adjustments!$E$9:$E$67='June 13 - Dec 15 Expense'!$F35,IF(Adjustments!$G$6:$AE$6='June 13 - Dec 15 Expense'!CA$7,Adjustments!$G$9:$AE$67),0)))+(SUM(IF(Adjustments!$E$73:$E$133='June 13 - Dec 15 Expense'!$F35,IF(Adjustments!$G$6:$AE$6='June 13 - Dec 15 Expense'!BY$7,Adjustments!$G$73:$AE$133),0)))</f>
        <v>-78799.906339999987</v>
      </c>
      <c r="CA35" s="144">
        <f t="shared" si="255"/>
        <v>79232426.301300064</v>
      </c>
      <c r="CB35" s="144">
        <f t="shared" si="256"/>
        <v>251709.36710486808</v>
      </c>
      <c r="CC35" s="144">
        <f t="array" ref="CC35">(SUM(IF(Adjustments!$E$9:$E$67='June 13 - Dec 15 Expense'!$F35,IF(Adjustments!$G$6:$AE$6='June 13 - Dec 15 Expense'!CD$7,Adjustments!$G$9:$AE$67),0)))+(SUM(IF(Adjustments!$E$73:$E$133='June 13 - Dec 15 Expense'!$F35,IF(Adjustments!$G$6:$AE$6='June 13 - Dec 15 Expense'!CB$7,Adjustments!$G$73:$AE$133),0)))</f>
        <v>363261.94766000006</v>
      </c>
      <c r="CD35" s="144">
        <f t="shared" si="257"/>
        <v>79595688.248960063</v>
      </c>
      <c r="CE35" s="144">
        <f t="shared" si="258"/>
        <v>252160.98884596545</v>
      </c>
      <c r="CG35" s="151">
        <f>SUMIF($AW$6:$CE$6,"Depreciation Expense",$AW35:$CE35)</f>
        <v>3034681.9616521094</v>
      </c>
      <c r="CH35" s="148"/>
    </row>
    <row r="36" spans="1:86" s="119" customFormat="1">
      <c r="A36" s="119" t="s">
        <v>57</v>
      </c>
      <c r="I36" s="176"/>
      <c r="J36" s="152">
        <f>SUBTOTAL(9,J32:J35)</f>
        <v>3334491414.5099993</v>
      </c>
      <c r="K36" s="152">
        <f t="shared" ref="K36:BB36" si="259">SUBTOTAL(9,K32:K35)</f>
        <v>9636444.9633836616</v>
      </c>
      <c r="L36" s="152">
        <f t="shared" si="259"/>
        <v>9002024.0926666651</v>
      </c>
      <c r="M36" s="152">
        <f t="shared" si="259"/>
        <v>3343493438.6026664</v>
      </c>
      <c r="N36" s="177">
        <f t="shared" si="259"/>
        <v>9646494.3462702855</v>
      </c>
      <c r="O36" s="152">
        <f t="shared" si="259"/>
        <v>2196564.6226666658</v>
      </c>
      <c r="P36" s="152">
        <f t="shared" si="259"/>
        <v>3345690003.2253332</v>
      </c>
      <c r="Q36" s="177">
        <f t="shared" si="259"/>
        <v>9659357.3314924166</v>
      </c>
      <c r="R36" s="152">
        <f t="shared" si="259"/>
        <v>-673832.32733333332</v>
      </c>
      <c r="S36" s="152">
        <f t="shared" si="259"/>
        <v>3345016170.8980002</v>
      </c>
      <c r="T36" s="177">
        <f t="shared" si="259"/>
        <v>9661371.8982660472</v>
      </c>
      <c r="U36" s="152">
        <f t="shared" si="259"/>
        <v>-661360.07733333344</v>
      </c>
      <c r="V36" s="152">
        <f t="shared" si="259"/>
        <v>3344354810.8206663</v>
      </c>
      <c r="W36" s="177">
        <f t="shared" si="259"/>
        <v>9659989.7746669929</v>
      </c>
      <c r="X36" s="152">
        <f t="shared" si="259"/>
        <v>-836890.17733333341</v>
      </c>
      <c r="Y36" s="152">
        <f t="shared" si="259"/>
        <v>3343517920.643333</v>
      </c>
      <c r="Z36" s="177">
        <f t="shared" si="259"/>
        <v>9658423.6035803836</v>
      </c>
      <c r="AA36" s="152">
        <f t="shared" si="259"/>
        <v>4500439.5726666665</v>
      </c>
      <c r="AB36" s="152">
        <f t="shared" si="259"/>
        <v>3348018360.2159996</v>
      </c>
      <c r="AC36" s="177">
        <f t="shared" si="259"/>
        <v>9663111.0507067125</v>
      </c>
      <c r="AD36" s="152">
        <f t="shared" si="259"/>
        <v>-368501.77733333339</v>
      </c>
      <c r="AE36" s="152">
        <f t="shared" si="259"/>
        <v>3347649858.4386663</v>
      </c>
      <c r="AF36" s="177">
        <f t="shared" si="259"/>
        <v>8871584.2162062973</v>
      </c>
      <c r="AG36" s="152">
        <f t="shared" si="259"/>
        <v>-368501.77733333339</v>
      </c>
      <c r="AH36" s="152">
        <f t="shared" si="259"/>
        <v>3347281356.6613331</v>
      </c>
      <c r="AI36" s="177">
        <f t="shared" ref="AI36" si="260">SUBTOTAL(9,AI32:AI35)</f>
        <v>8870819.4617417343</v>
      </c>
      <c r="AJ36" s="152">
        <f t="shared" si="259"/>
        <v>-368501.77733333339</v>
      </c>
      <c r="AK36" s="152">
        <f t="shared" si="259"/>
        <v>3346912854.8839993</v>
      </c>
      <c r="AL36" s="177">
        <f t="shared" ref="AL36" si="261">SUBTOTAL(9,AL32:AL35)</f>
        <v>8870054.7072771713</v>
      </c>
      <c r="AM36" s="152">
        <f t="shared" si="259"/>
        <v>-368501.77733333339</v>
      </c>
      <c r="AN36" s="152">
        <f t="shared" si="259"/>
        <v>3346544353.1066656</v>
      </c>
      <c r="AO36" s="177">
        <f t="shared" ref="AO36" si="262">SUBTOTAL(9,AO32:AO35)</f>
        <v>8869289.9528126083</v>
      </c>
      <c r="AP36" s="152">
        <f t="shared" si="259"/>
        <v>-256963.20733333359</v>
      </c>
      <c r="AQ36" s="152">
        <f t="shared" si="259"/>
        <v>3346287389.899333</v>
      </c>
      <c r="AR36" s="177">
        <f t="shared" ref="AR36" si="263">SUBTOTAL(9,AR32:AR35)</f>
        <v>8868661.7822814211</v>
      </c>
      <c r="AS36" s="152">
        <f t="shared" si="259"/>
        <v>660074827.04266644</v>
      </c>
      <c r="AT36" s="152">
        <f t="shared" si="259"/>
        <v>4006362216.9419999</v>
      </c>
      <c r="AU36" s="177">
        <f t="shared" ref="AU36" si="264">SUBTOTAL(9,AU32:AU35)</f>
        <v>9676775.8039896004</v>
      </c>
      <c r="AV36" s="152">
        <f t="shared" si="259"/>
        <v>651961.85266666638</v>
      </c>
      <c r="AW36" s="152">
        <f t="shared" si="259"/>
        <v>4007014178.7946663</v>
      </c>
      <c r="AX36" s="177">
        <f t="shared" ref="AX36" si="265">SUBTOTAL(9,AX32:AX35)</f>
        <v>10486015.370978033</v>
      </c>
      <c r="AY36" s="152">
        <f t="shared" si="259"/>
        <v>1214898.7726666657</v>
      </c>
      <c r="AZ36" s="152">
        <f t="shared" ref="AZ36:BM36" si="266">SUBTOTAL(9,AZ32:AZ35)</f>
        <v>4008229077.5673332</v>
      </c>
      <c r="BA36" s="177">
        <f t="shared" si="266"/>
        <v>10488451.690033324</v>
      </c>
      <c r="BB36" s="152">
        <f t="shared" si="259"/>
        <v>-117638.41733333342</v>
      </c>
      <c r="BC36" s="152">
        <f t="shared" si="266"/>
        <v>4008111439.1500001</v>
      </c>
      <c r="BD36" s="177">
        <f t="shared" si="266"/>
        <v>10489933.073202357</v>
      </c>
      <c r="BE36" s="152">
        <f t="shared" si="266"/>
        <v>101657.28266666659</v>
      </c>
      <c r="BF36" s="152">
        <f t="shared" si="266"/>
        <v>4008213096.4326663</v>
      </c>
      <c r="BG36" s="177">
        <f t="shared" si="266"/>
        <v>10490051.242718032</v>
      </c>
      <c r="BH36" s="152">
        <f t="shared" si="266"/>
        <v>-146988.4173333334</v>
      </c>
      <c r="BI36" s="152">
        <f t="shared" si="266"/>
        <v>4008066108.0153337</v>
      </c>
      <c r="BJ36" s="177">
        <f t="shared" si="266"/>
        <v>10490133.471855018</v>
      </c>
      <c r="BK36" s="152">
        <f t="shared" si="266"/>
        <v>4182285.3526666658</v>
      </c>
      <c r="BL36" s="152">
        <f t="shared" si="266"/>
        <v>4012248393.368</v>
      </c>
      <c r="BM36" s="177">
        <f t="shared" si="266"/>
        <v>10495786.987662526</v>
      </c>
      <c r="BN36" s="152">
        <f t="shared" ref="BN36:CE36" si="267">SUBTOTAL(9,BN32:BN35)</f>
        <v>-311289.68341333338</v>
      </c>
      <c r="BO36" s="152">
        <f t="shared" si="267"/>
        <v>4011937103.6845865</v>
      </c>
      <c r="BP36" s="177">
        <f t="shared" si="267"/>
        <v>10501241.014501737</v>
      </c>
      <c r="BQ36" s="152">
        <f t="shared" si="267"/>
        <v>-311289.68341333338</v>
      </c>
      <c r="BR36" s="152">
        <f t="shared" si="267"/>
        <v>4011625814.001173</v>
      </c>
      <c r="BS36" s="177">
        <f t="shared" si="267"/>
        <v>10500619.787997935</v>
      </c>
      <c r="BT36" s="152">
        <f t="shared" si="267"/>
        <v>32468514.078666665</v>
      </c>
      <c r="BU36" s="152">
        <f t="shared" si="267"/>
        <v>4044094328.0798397</v>
      </c>
      <c r="BV36" s="177">
        <f t="shared" si="267"/>
        <v>10540138.887240302</v>
      </c>
      <c r="BW36" s="152">
        <f t="shared" si="267"/>
        <v>-311289.68341333338</v>
      </c>
      <c r="BX36" s="152">
        <f t="shared" si="267"/>
        <v>4043783038.3964267</v>
      </c>
      <c r="BY36" s="177">
        <f t="shared" ref="BY36" si="268">SUBTOTAL(9,BY32:BY35)</f>
        <v>10579657.986482671</v>
      </c>
      <c r="BZ36" s="152">
        <f t="shared" si="267"/>
        <v>-311289.68341333314</v>
      </c>
      <c r="CA36" s="152">
        <f t="shared" si="267"/>
        <v>4043471748.7130132</v>
      </c>
      <c r="CB36" s="177">
        <f t="shared" si="267"/>
        <v>10579036.759978866</v>
      </c>
      <c r="CC36" s="152">
        <f t="shared" si="267"/>
        <v>32233739.308186661</v>
      </c>
      <c r="CD36" s="152">
        <f t="shared" si="267"/>
        <v>4075705488.0211997</v>
      </c>
      <c r="CE36" s="177">
        <f t="shared" si="267"/>
        <v>10618428.87534585</v>
      </c>
      <c r="CG36" s="153">
        <f>SUBTOTAL(9,CG32:CG35)</f>
        <v>126259495.14799665</v>
      </c>
    </row>
    <row r="37" spans="1:86" s="119" customFormat="1">
      <c r="I37" s="176"/>
      <c r="J37" s="144"/>
      <c r="K37" s="118"/>
      <c r="L37" s="118"/>
      <c r="M37" s="118"/>
      <c r="N37" s="113"/>
      <c r="O37" s="118"/>
      <c r="P37" s="118"/>
      <c r="Q37" s="113"/>
      <c r="R37" s="118"/>
      <c r="S37" s="118"/>
      <c r="T37" s="113"/>
      <c r="U37" s="118"/>
      <c r="V37" s="118"/>
      <c r="W37" s="113"/>
      <c r="X37" s="118"/>
      <c r="Y37" s="118"/>
      <c r="Z37" s="113"/>
      <c r="AA37" s="118"/>
      <c r="AB37" s="118"/>
      <c r="AC37" s="113"/>
      <c r="AD37" s="118"/>
      <c r="AE37" s="118"/>
      <c r="AF37" s="113"/>
      <c r="AG37" s="118"/>
      <c r="AH37" s="118"/>
      <c r="AI37" s="113"/>
      <c r="AJ37" s="118"/>
      <c r="AK37" s="118"/>
      <c r="AL37" s="113"/>
      <c r="AM37" s="118"/>
      <c r="AN37" s="118"/>
      <c r="AO37" s="113"/>
      <c r="AP37" s="118"/>
      <c r="AQ37" s="118"/>
      <c r="AR37" s="113"/>
      <c r="AS37" s="118"/>
      <c r="AT37" s="118"/>
      <c r="AU37" s="113"/>
      <c r="AV37" s="118"/>
      <c r="AW37" s="118"/>
      <c r="AX37" s="113"/>
      <c r="AY37" s="118"/>
      <c r="AZ37" s="118"/>
      <c r="BA37" s="113"/>
      <c r="BB37" s="118"/>
      <c r="BC37" s="118"/>
      <c r="BD37" s="113"/>
      <c r="BE37" s="118"/>
      <c r="BF37" s="118"/>
      <c r="BG37" s="113"/>
      <c r="BH37" s="118"/>
      <c r="BI37" s="118"/>
      <c r="BJ37" s="113"/>
      <c r="BK37" s="118"/>
      <c r="BL37" s="118"/>
      <c r="BM37" s="113"/>
      <c r="BN37" s="118"/>
      <c r="BO37" s="118"/>
      <c r="BP37" s="113"/>
      <c r="BQ37" s="118"/>
      <c r="BR37" s="118"/>
      <c r="BS37" s="113"/>
      <c r="BT37" s="118"/>
      <c r="BU37" s="118"/>
      <c r="BV37" s="113"/>
      <c r="BW37" s="118"/>
      <c r="BX37" s="118"/>
      <c r="BY37" s="113"/>
      <c r="BZ37" s="118"/>
      <c r="CA37" s="118"/>
      <c r="CB37" s="113"/>
      <c r="CC37" s="118"/>
      <c r="CD37" s="118"/>
      <c r="CE37" s="113"/>
      <c r="CG37" s="151"/>
    </row>
    <row r="38" spans="1:86" s="119" customFormat="1">
      <c r="A38" s="14" t="s">
        <v>11</v>
      </c>
      <c r="I38" s="176"/>
      <c r="J38" s="144"/>
      <c r="K38" s="118"/>
      <c r="L38" s="118"/>
      <c r="M38" s="118"/>
      <c r="N38" s="113"/>
      <c r="O38" s="118"/>
      <c r="P38" s="118"/>
      <c r="Q38" s="113"/>
      <c r="R38" s="118"/>
      <c r="S38" s="118"/>
      <c r="T38" s="113"/>
      <c r="U38" s="118"/>
      <c r="V38" s="118"/>
      <c r="W38" s="113"/>
      <c r="X38" s="118"/>
      <c r="Y38" s="118"/>
      <c r="Z38" s="113"/>
      <c r="AA38" s="118"/>
      <c r="AB38" s="118"/>
      <c r="AC38" s="113"/>
      <c r="AD38" s="118"/>
      <c r="AE38" s="118"/>
      <c r="AF38" s="113"/>
      <c r="AG38" s="118"/>
      <c r="AH38" s="118"/>
      <c r="AI38" s="113"/>
      <c r="AJ38" s="118"/>
      <c r="AK38" s="118"/>
      <c r="AL38" s="113"/>
      <c r="AM38" s="118"/>
      <c r="AN38" s="118"/>
      <c r="AO38" s="113"/>
      <c r="AP38" s="118"/>
      <c r="AQ38" s="118"/>
      <c r="AR38" s="113"/>
      <c r="AS38" s="118"/>
      <c r="AT38" s="118"/>
      <c r="AU38" s="113"/>
      <c r="AV38" s="118"/>
      <c r="AW38" s="118"/>
      <c r="AX38" s="113"/>
      <c r="AY38" s="118"/>
      <c r="AZ38" s="118"/>
      <c r="BA38" s="113"/>
      <c r="BB38" s="118"/>
      <c r="BC38" s="118"/>
      <c r="BD38" s="113"/>
      <c r="BE38" s="118"/>
      <c r="BF38" s="118"/>
      <c r="BG38" s="113"/>
      <c r="BH38" s="118"/>
      <c r="BI38" s="118"/>
      <c r="BJ38" s="113"/>
      <c r="BK38" s="118"/>
      <c r="BL38" s="118"/>
      <c r="BM38" s="113"/>
      <c r="BN38" s="118"/>
      <c r="BO38" s="118"/>
      <c r="BP38" s="113"/>
      <c r="BQ38" s="118"/>
      <c r="BR38" s="118"/>
      <c r="BS38" s="113"/>
      <c r="BT38" s="118"/>
      <c r="BU38" s="118"/>
      <c r="BV38" s="113"/>
      <c r="BW38" s="118"/>
      <c r="BX38" s="118"/>
      <c r="BY38" s="113"/>
      <c r="BZ38" s="118"/>
      <c r="CA38" s="118"/>
      <c r="CB38" s="113"/>
      <c r="CC38" s="118"/>
      <c r="CD38" s="118"/>
      <c r="CE38" s="113"/>
      <c r="CG38" s="151"/>
    </row>
    <row r="39" spans="1:86" s="119" customFormat="1">
      <c r="A39" s="119" t="s">
        <v>3</v>
      </c>
      <c r="B39" s="119" t="s">
        <v>37</v>
      </c>
      <c r="C39" s="119" t="s">
        <v>35</v>
      </c>
      <c r="D39" s="119" t="s">
        <v>78</v>
      </c>
      <c r="E39" s="119" t="s">
        <v>89</v>
      </c>
      <c r="F39" s="119" t="str">
        <f>D39&amp;E39&amp;C39</f>
        <v>DTRNPDGP</v>
      </c>
      <c r="G39" s="119" t="str">
        <f>E39&amp;C39</f>
        <v>TRNPDGP</v>
      </c>
      <c r="H39" s="176">
        <f>VLOOKUP($G39,Rates!$C$3:$D$43,2,0)</f>
        <v>1.9370454511213636E-2</v>
      </c>
      <c r="I39" s="176">
        <f>VLOOKUP($G39,Rates!$C$3:$E$43,3,0)</f>
        <v>1.7498799899027112E-2</v>
      </c>
      <c r="J39" s="144">
        <f t="array" ref="J39">(SUM(IF('[25]RB Summary'!$B$13:$B$613=$G39,'[25]RB Summary'!$G$13:$G$613,0)))-(SUMIF($G$101:$G$119,$G39,$J$101:$J$119))</f>
        <v>551266631.67999995</v>
      </c>
      <c r="K39" s="144">
        <f>(J39*H39)/12</f>
        <v>889857.10104228335</v>
      </c>
      <c r="L39" s="144">
        <f t="array" ref="L39">(SUM(IF(Adjustments!$E$9:$E$67='June 13 - Dec 15 Expense'!$F39,IF(Adjustments!$G$6:$AE$6='June 13 - Dec 15 Expense'!M$7,Adjustments!$G$9:$AE$67),0)))+(SUM(IF(Adjustments!$E$73:$E$133='June 13 - Dec 15 Expense'!$F39,IF(Adjustments!$G$6:$AE$6='June 13 - Dec 15 Expense'!K$7,Adjustments!$G$73:$AE$133),0)))</f>
        <v>-327380.34899999987</v>
      </c>
      <c r="M39" s="144">
        <f>J39+L39</f>
        <v>550939251.33099997</v>
      </c>
      <c r="N39" s="144">
        <f>(((J39+M39)/2)*$H39)/12</f>
        <v>889592.87161902629</v>
      </c>
      <c r="O39" s="144">
        <f t="array" ref="O39">(SUM(IF(Adjustments!$E$9:$E$67='June 13 - Dec 15 Expense'!$F39,IF(Adjustments!$G$6:$AE$6='June 13 - Dec 15 Expense'!P$7,Adjustments!$G$9:$AE$67),0)))+(SUM(IF(Adjustments!$E$73:$E$133='June 13 - Dec 15 Expense'!$F39,IF(Adjustments!$G$6:$AE$6='June 13 - Dec 15 Expense'!N$7,Adjustments!$G$73:$AE$133),0)))</f>
        <v>-327380.34899999987</v>
      </c>
      <c r="P39" s="144">
        <f t="shared" ref="P39:P41" si="269">M39+O39</f>
        <v>550611870.98199999</v>
      </c>
      <c r="Q39" s="144">
        <f>(((M39+P39)/2)*$H39)/12</f>
        <v>889064.41277251218</v>
      </c>
      <c r="R39" s="144">
        <f t="array" ref="R39">(SUM(IF(Adjustments!$E$9:$E$67='June 13 - Dec 15 Expense'!$F39,IF(Adjustments!$G$6:$AE$6='June 13 - Dec 15 Expense'!S$7,Adjustments!$G$9:$AE$67),0)))+(SUM(IF(Adjustments!$E$73:$E$133='June 13 - Dec 15 Expense'!$F39,IF(Adjustments!$G$6:$AE$6='June 13 - Dec 15 Expense'!Q$7,Adjustments!$G$73:$AE$133),0)))</f>
        <v>-327380.34899999987</v>
      </c>
      <c r="S39" s="144">
        <f t="shared" ref="S39:S41" si="270">P39+R39</f>
        <v>550284490.63300002</v>
      </c>
      <c r="T39" s="144">
        <f>(((P39+S39)/2)*$H39)/12</f>
        <v>888535.95392599807</v>
      </c>
      <c r="U39" s="144">
        <f t="array" ref="U39">(SUM(IF(Adjustments!$E$9:$E$67='June 13 - Dec 15 Expense'!$F39,IF(Adjustments!$G$6:$AE$6='June 13 - Dec 15 Expense'!V$7,Adjustments!$G$9:$AE$67),0)))+(SUM(IF(Adjustments!$E$73:$E$133='June 13 - Dec 15 Expense'!$F39,IF(Adjustments!$G$6:$AE$6='June 13 - Dec 15 Expense'!T$7,Adjustments!$G$73:$AE$133),0)))</f>
        <v>-327380.34899999987</v>
      </c>
      <c r="V39" s="144">
        <f t="shared" ref="V39:V41" si="271">S39+U39</f>
        <v>549957110.28400004</v>
      </c>
      <c r="W39" s="144">
        <f>(((S39+V39)/2)*$H39)/12</f>
        <v>888007.49507948395</v>
      </c>
      <c r="X39" s="144">
        <f t="array" ref="X39">(SUM(IF(Adjustments!$E$9:$E$67='June 13 - Dec 15 Expense'!$F39,IF(Adjustments!$G$6:$AE$6='June 13 - Dec 15 Expense'!Y$7,Adjustments!$G$9:$AE$67),0)))+(SUM(IF(Adjustments!$E$73:$E$133='June 13 - Dec 15 Expense'!$F39,IF(Adjustments!$G$6:$AE$6='June 13 - Dec 15 Expense'!W$7,Adjustments!$G$73:$AE$133),0)))</f>
        <v>-327380.34899999987</v>
      </c>
      <c r="Y39" s="144">
        <f t="shared" ref="Y39:Y41" si="272">V39+X39</f>
        <v>549629729.93500006</v>
      </c>
      <c r="Z39" s="144">
        <f>(((V39+Y39)/2)*$H39)/12</f>
        <v>887479.03623296984</v>
      </c>
      <c r="AA39" s="144">
        <f t="array" ref="AA39">(SUM(IF(Adjustments!$E$9:$E$67='June 13 - Dec 15 Expense'!$F39,IF(Adjustments!$G$6:$AE$6='June 13 - Dec 15 Expense'!AB$7,Adjustments!$G$9:$AE$67),0)))+(SUM(IF(Adjustments!$E$73:$E$133='June 13 - Dec 15 Expense'!$F39,IF(Adjustments!$G$6:$AE$6='June 13 - Dec 15 Expense'!Z$7,Adjustments!$G$73:$AE$133),0)))</f>
        <v>-327380.34899999987</v>
      </c>
      <c r="AB39" s="144">
        <f t="shared" ref="AB39:AB41" si="273">Y39+AA39</f>
        <v>549302349.58600008</v>
      </c>
      <c r="AC39" s="144">
        <f>(((Y39+AB39)/2)*$H39)/12</f>
        <v>886950.57738645573</v>
      </c>
      <c r="AD39" s="144">
        <f t="array" ref="AD39">(SUM(IF(Adjustments!$E$9:$E$67='June 13 - Dec 15 Expense'!$F39,IF(Adjustments!$G$6:$AE$6='June 13 - Dec 15 Expense'!AE$7,Adjustments!$G$9:$AE$67),0)))+(SUM(IF(Adjustments!$E$73:$E$133='June 13 - Dec 15 Expense'!$F39,IF(Adjustments!$G$6:$AE$6='June 13 - Dec 15 Expense'!AC$7,Adjustments!$G$73:$AE$133),0)))</f>
        <v>-327380.34899999987</v>
      </c>
      <c r="AE39" s="144">
        <f t="shared" ref="AE39:AE41" si="274">AB39+AD39</f>
        <v>548974969.23700011</v>
      </c>
      <c r="AF39" s="144">
        <f t="shared" ref="AF39:AF41" si="275">(((AB39+AE39)/2)*IF($I$6="Yes",$I39,$H39))/12</f>
        <v>800772.2931551534</v>
      </c>
      <c r="AG39" s="144">
        <f t="array" ref="AG39">(SUM(IF(Adjustments!$E$9:$E$67='June 13 - Dec 15 Expense'!$F39,IF(Adjustments!$G$6:$AE$6='June 13 - Dec 15 Expense'!AH$7,Adjustments!$G$9:$AE$67),0)))+(SUM(IF(Adjustments!$E$73:$E$133='June 13 - Dec 15 Expense'!$F39,IF(Adjustments!$G$6:$AE$6='June 13 - Dec 15 Expense'!AF$7,Adjustments!$G$73:$AE$133),0)))</f>
        <v>-327380.34899999987</v>
      </c>
      <c r="AH39" s="144">
        <f t="shared" ref="AH39:AH41" si="276">AE39+AG39</f>
        <v>548647588.88800013</v>
      </c>
      <c r="AI39" s="144">
        <f t="shared" ref="AI39:AI41" si="277">(((AE39+AH39)/2)*IF($I$6="Yes",$I39,$H39))/12</f>
        <v>800294.89622031804</v>
      </c>
      <c r="AJ39" s="144">
        <f t="array" ref="AJ39">(SUM(IF(Adjustments!$E$9:$E$67='June 13 - Dec 15 Expense'!$F39,IF(Adjustments!$G$6:$AE$6='June 13 - Dec 15 Expense'!AK$7,Adjustments!$G$9:$AE$67),0)))+(SUM(IF(Adjustments!$E$73:$E$133='June 13 - Dec 15 Expense'!$F39,IF(Adjustments!$G$6:$AE$6='June 13 - Dec 15 Expense'!AI$7,Adjustments!$G$73:$AE$133),0)))</f>
        <v>-327380.34899999987</v>
      </c>
      <c r="AK39" s="144">
        <f t="shared" ref="AK39:AK41" si="278">AH39+AJ39</f>
        <v>548320208.53900015</v>
      </c>
      <c r="AL39" s="144">
        <f t="shared" ref="AL39:AL41" si="279">(((AH39+AK39)/2)*IF($I$6="Yes",$I39,$H39))/12</f>
        <v>799817.4992854828</v>
      </c>
      <c r="AM39" s="144">
        <f t="array" ref="AM39">(SUM(IF(Adjustments!$E$9:$E$67='June 13 - Dec 15 Expense'!$F39,IF(Adjustments!$G$6:$AE$6='June 13 - Dec 15 Expense'!AN$7,Adjustments!$G$9:$AE$67),0)))+(SUM(IF(Adjustments!$E$73:$E$133='June 13 - Dec 15 Expense'!$F39,IF(Adjustments!$G$6:$AE$6='June 13 - Dec 15 Expense'!AL$7,Adjustments!$G$73:$AE$133),0)))</f>
        <v>-327380.34899999987</v>
      </c>
      <c r="AN39" s="144">
        <f t="shared" ref="AN39:AN41" si="280">AK39+AM39</f>
        <v>547992828.19000018</v>
      </c>
      <c r="AO39" s="144">
        <f t="shared" ref="AO39:AO41" si="281">(((AK39+AN39)/2)*IF($I$6="Yes",$I39,$H39))/12</f>
        <v>799340.10235064744</v>
      </c>
      <c r="AP39" s="144">
        <f t="array" ref="AP39">(SUM(IF(Adjustments!$E$9:$E$67='June 13 - Dec 15 Expense'!$F39,IF(Adjustments!$G$6:$AE$6='June 13 - Dec 15 Expense'!AQ$7,Adjustments!$G$9:$AE$67),0)))+(SUM(IF(Adjustments!$E$73:$E$133='June 13 - Dec 15 Expense'!$F39,IF(Adjustments!$G$6:$AE$6='June 13 - Dec 15 Expense'!AO$7,Adjustments!$G$73:$AE$133),0)))</f>
        <v>-327380.34899999987</v>
      </c>
      <c r="AQ39" s="144">
        <f t="shared" ref="AQ39:AQ41" si="282">AN39+AP39</f>
        <v>547665447.8410002</v>
      </c>
      <c r="AR39" s="144">
        <f t="shared" ref="AR39:AR41" si="283">(((AN39+AQ39)/2)*IF($I$6="Yes",$I39,$H39))/12</f>
        <v>798862.70541581197</v>
      </c>
      <c r="AS39" s="144">
        <f t="array" ref="AS39">(SUM(IF(Adjustments!$E$9:$E$67='June 13 - Dec 15 Expense'!$F39,IF(Adjustments!$G$6:$AE$6='June 13 - Dec 15 Expense'!AT$7,Adjustments!$G$9:$AE$67),0)))+(SUM(IF(Adjustments!$E$73:$E$133='June 13 - Dec 15 Expense'!$F39,IF(Adjustments!$G$6:$AE$6='June 13 - Dec 15 Expense'!AR$7,Adjustments!$G$73:$AE$133),0)))</f>
        <v>-327380.34899999987</v>
      </c>
      <c r="AT39" s="144">
        <f t="shared" ref="AT39:AT41" si="284">AQ39+AS39</f>
        <v>547338067.49200022</v>
      </c>
      <c r="AU39" s="144">
        <f t="shared" ref="AU39:AU41" si="285">(((AQ39+AT39)/2)*IF($I$6="Yes",$I39,$H39))/12</f>
        <v>798385.30848097662</v>
      </c>
      <c r="AV39" s="144">
        <f t="array" ref="AV39">(SUM(IF(Adjustments!$E$9:$E$67='June 13 - Dec 15 Expense'!$F39,IF(Adjustments!$G$6:$AE$6='June 13 - Dec 15 Expense'!AW$7,Adjustments!$G$9:$AE$67),0)))+(SUM(IF(Adjustments!$E$73:$E$133='June 13 - Dec 15 Expense'!$F39,IF(Adjustments!$G$6:$AE$6='June 13 - Dec 15 Expense'!AU$7,Adjustments!$G$73:$AE$133),0)))</f>
        <v>-327380.34899999987</v>
      </c>
      <c r="AW39" s="144">
        <f t="shared" ref="AW39:AW41" si="286">AT39+AV39</f>
        <v>547010687.14300025</v>
      </c>
      <c r="AX39" s="144">
        <f t="shared" ref="AX39:AX41" si="287">(((AT39+AW39)/2)*IF($I$6="Yes",$I39,$H39))/12</f>
        <v>797907.91154614137</v>
      </c>
      <c r="AY39" s="144">
        <f t="array" ref="AY39">(SUM(IF(Adjustments!$E$9:$E$67='June 13 - Dec 15 Expense'!$F39,IF(Adjustments!$G$6:$AE$6='June 13 - Dec 15 Expense'!AZ$7,Adjustments!$G$9:$AE$67),0)))+(SUM(IF(Adjustments!$E$73:$E$133='June 13 - Dec 15 Expense'!$F39,IF(Adjustments!$G$6:$AE$6='June 13 - Dec 15 Expense'!AX$7,Adjustments!$G$73:$AE$133),0)))</f>
        <v>-327380.34899999987</v>
      </c>
      <c r="AZ39" s="144">
        <f t="shared" ref="AZ39:AZ41" si="288">AW39+AY39</f>
        <v>546683306.79400027</v>
      </c>
      <c r="BA39" s="144">
        <f t="shared" ref="BA39:BA41" si="289">(((AW39+AZ39)/2)*IF($I$6="Yes",$I39,$H39))/12</f>
        <v>797430.51461130602</v>
      </c>
      <c r="BB39" s="144">
        <f t="array" ref="BB39">(SUM(IF(Adjustments!$E$9:$E$67='June 13 - Dec 15 Expense'!$F39,IF(Adjustments!$G$6:$AE$6='June 13 - Dec 15 Expense'!BC$7,Adjustments!$G$9:$AE$67),0)))+(SUM(IF(Adjustments!$E$73:$E$133='June 13 - Dec 15 Expense'!$F39,IF(Adjustments!$G$6:$AE$6='June 13 - Dec 15 Expense'!BA$7,Adjustments!$G$73:$AE$133),0)))</f>
        <v>-327380.34899999987</v>
      </c>
      <c r="BC39" s="144">
        <f t="shared" ref="BC39:BC41" si="290">AZ39+BB39</f>
        <v>546355926.44500029</v>
      </c>
      <c r="BD39" s="144">
        <f t="shared" ref="BD39:BD41" si="291">(((AZ39+BC39)/2)*IF($I$6="Yes",$I39,$H39))/12</f>
        <v>796953.11767647055</v>
      </c>
      <c r="BE39" s="144">
        <f t="array" ref="BE39">(SUM(IF(Adjustments!$E$9:$E$67='June 13 - Dec 15 Expense'!$F39,IF(Adjustments!$G$6:$AE$6='June 13 - Dec 15 Expense'!BF$7,Adjustments!$G$9:$AE$67),0)))+(SUM(IF(Adjustments!$E$73:$E$133='June 13 - Dec 15 Expense'!$F39,IF(Adjustments!$G$6:$AE$6='June 13 - Dec 15 Expense'!BD$7,Adjustments!$G$73:$AE$133),0)))</f>
        <v>-327380.34899999987</v>
      </c>
      <c r="BF39" s="144">
        <f t="shared" ref="BF39:BF41" si="292">BC39+BE39</f>
        <v>546028546.09600031</v>
      </c>
      <c r="BG39" s="144">
        <f t="shared" ref="BG39:BG41" si="293">(((BC39+BF39)/2)*IF($I$6="Yes",$I39,$H39))/12</f>
        <v>796475.7207416353</v>
      </c>
      <c r="BH39" s="144">
        <f t="array" ref="BH39">(SUM(IF(Adjustments!$E$9:$E$67='June 13 - Dec 15 Expense'!$F39,IF(Adjustments!$G$6:$AE$6='June 13 - Dec 15 Expense'!BI$7,Adjustments!$G$9:$AE$67),0)))+(SUM(IF(Adjustments!$E$73:$E$133='June 13 - Dec 15 Expense'!$F39,IF(Adjustments!$G$6:$AE$6='June 13 - Dec 15 Expense'!BG$7,Adjustments!$G$73:$AE$133),0)))</f>
        <v>-327380.34899999987</v>
      </c>
      <c r="BI39" s="144">
        <f t="shared" ref="BI39:BI41" si="294">BF39+BH39</f>
        <v>545701165.74700034</v>
      </c>
      <c r="BJ39" s="144">
        <f t="shared" ref="BJ39:BJ41" si="295">(((BF39+BI39)/2)*IF($I$6="Yes",$I39,$H39))/12</f>
        <v>795998.32380679995</v>
      </c>
      <c r="BK39" s="144">
        <f t="array" ref="BK39">(SUM(IF(Adjustments!$E$9:$E$67='June 13 - Dec 15 Expense'!$F39,IF(Adjustments!$G$6:$AE$6='June 13 - Dec 15 Expense'!BL$7,Adjustments!$G$9:$AE$67),0)))+(SUM(IF(Adjustments!$E$73:$E$133='June 13 - Dec 15 Expense'!$F39,IF(Adjustments!$G$6:$AE$6='June 13 - Dec 15 Expense'!BJ$7,Adjustments!$G$73:$AE$133),0)))</f>
        <v>-327380.34899999987</v>
      </c>
      <c r="BL39" s="144">
        <f t="shared" ref="BL39:BL41" si="296">BI39+BK39</f>
        <v>545373785.39800036</v>
      </c>
      <c r="BM39" s="144">
        <f t="shared" ref="BM39:BM41" si="297">(((BI39+BL39)/2)*IF($I$6="Yes",$I39,$H39))/12</f>
        <v>795520.92687196459</v>
      </c>
      <c r="BN39" s="144">
        <f t="array" ref="BN39">(SUM(IF(Adjustments!$E$9:$E$67='June 13 - Dec 15 Expense'!$F39,IF(Adjustments!$G$6:$AE$6='June 13 - Dec 15 Expense'!BO$7,Adjustments!$G$9:$AE$67),0)))+(SUM(IF(Adjustments!$E$73:$E$133='June 13 - Dec 15 Expense'!$F39,IF(Adjustments!$G$6:$AE$6='June 13 - Dec 15 Expense'!BM$7,Adjustments!$G$73:$AE$133),0)))</f>
        <v>-327380.34899999987</v>
      </c>
      <c r="BO39" s="144">
        <f t="shared" ref="BO39:BO41" si="298">BL39+BN39</f>
        <v>545046405.04900038</v>
      </c>
      <c r="BP39" s="144">
        <f t="shared" ref="BP39:BP41" si="299">(((BL39+BO39)/2)*IF($I$6="Yes",$I39,$H39))/12</f>
        <v>795043.52993712912</v>
      </c>
      <c r="BQ39" s="144">
        <f t="array" ref="BQ39">(SUM(IF(Adjustments!$E$9:$E$67='June 13 - Dec 15 Expense'!$F39,IF(Adjustments!$G$6:$AE$6='June 13 - Dec 15 Expense'!BR$7,Adjustments!$G$9:$AE$67),0)))+(SUM(IF(Adjustments!$E$73:$E$133='June 13 - Dec 15 Expense'!$F39,IF(Adjustments!$G$6:$AE$6='June 13 - Dec 15 Expense'!BP$7,Adjustments!$G$73:$AE$133),0)))</f>
        <v>-327380.34899999987</v>
      </c>
      <c r="BR39" s="144">
        <f t="shared" ref="BR39:BR41" si="300">BO39+BQ39</f>
        <v>544719024.70000041</v>
      </c>
      <c r="BS39" s="144">
        <f t="shared" ref="BS39:BS41" si="301">(((BO39+BR39)/2)*IF($I$6="Yes",$I39,$H39))/12</f>
        <v>794566.13300229388</v>
      </c>
      <c r="BT39" s="144">
        <f t="array" ref="BT39">(SUM(IF(Adjustments!$E$9:$E$67='June 13 - Dec 15 Expense'!$F39,IF(Adjustments!$G$6:$AE$6='June 13 - Dec 15 Expense'!BU$7,Adjustments!$G$9:$AE$67),0)))+(SUM(IF(Adjustments!$E$73:$E$133='June 13 - Dec 15 Expense'!$F39,IF(Adjustments!$G$6:$AE$6='June 13 - Dec 15 Expense'!BS$7,Adjustments!$G$73:$AE$133),0)))</f>
        <v>-327380.34899999987</v>
      </c>
      <c r="BU39" s="144">
        <f t="shared" ref="BU39:BU41" si="302">BR39+BT39</f>
        <v>544391644.35100043</v>
      </c>
      <c r="BV39" s="144">
        <f t="shared" ref="BV39:BV41" si="303">(((BR39+BU39)/2)*IF($I$6="Yes",$I39,$H39))/12</f>
        <v>794088.73606745852</v>
      </c>
      <c r="BW39" s="144">
        <f t="array" ref="BW39">(SUM(IF(Adjustments!$E$9:$E$67='June 13 - Dec 15 Expense'!$F39,IF(Adjustments!$G$6:$AE$6='June 13 - Dec 15 Expense'!BX$7,Adjustments!$G$9:$AE$67),0)))+(SUM(IF(Adjustments!$E$73:$E$133='June 13 - Dec 15 Expense'!$F39,IF(Adjustments!$G$6:$AE$6='June 13 - Dec 15 Expense'!BV$7,Adjustments!$G$73:$AE$133),0)))</f>
        <v>-327380.34899999987</v>
      </c>
      <c r="BX39" s="144">
        <f t="shared" ref="BX39:BX41" si="304">BU39+BW39</f>
        <v>544064264.00200045</v>
      </c>
      <c r="BY39" s="144">
        <f t="shared" ref="BY39:BY41" si="305">(((BU39+BX39)/2)*IF($I$6="Yes",$I39,$H39))/12</f>
        <v>793611.33913262316</v>
      </c>
      <c r="BZ39" s="144">
        <f t="array" ref="BZ39">(SUM(IF(Adjustments!$E$9:$E$67='June 13 - Dec 15 Expense'!$F39,IF(Adjustments!$G$6:$AE$6='June 13 - Dec 15 Expense'!CA$7,Adjustments!$G$9:$AE$67),0)))+(SUM(IF(Adjustments!$E$73:$E$133='June 13 - Dec 15 Expense'!$F39,IF(Adjustments!$G$6:$AE$6='June 13 - Dec 15 Expense'!BY$7,Adjustments!$G$73:$AE$133),0)))</f>
        <v>-327380.34899999987</v>
      </c>
      <c r="CA39" s="144">
        <f t="shared" ref="CA39:CA41" si="306">BX39+BZ39</f>
        <v>543736883.65300047</v>
      </c>
      <c r="CB39" s="144">
        <f t="shared" ref="CB39:CB41" si="307">(((BX39+CA39)/2)*IF($I$6="Yes",$I39,$H39))/12</f>
        <v>793133.94219778769</v>
      </c>
      <c r="CC39" s="144">
        <f t="array" ref="CC39">(SUM(IF(Adjustments!$E$9:$E$67='June 13 - Dec 15 Expense'!$F39,IF(Adjustments!$G$6:$AE$6='June 13 - Dec 15 Expense'!CD$7,Adjustments!$G$9:$AE$67),0)))+(SUM(IF(Adjustments!$E$73:$E$133='June 13 - Dec 15 Expense'!$F39,IF(Adjustments!$G$6:$AE$6='June 13 - Dec 15 Expense'!CB$7,Adjustments!$G$73:$AE$133),0)))</f>
        <v>-327380.34899999987</v>
      </c>
      <c r="CD39" s="144">
        <f t="shared" ref="CD39:CD41" si="308">CA39+CC39</f>
        <v>543409503.3040005</v>
      </c>
      <c r="CE39" s="144">
        <f t="shared" ref="CE39:CE41" si="309">(((CA39+CD39)/2)*IF($I$6="Yes",$I39,$H39))/12</f>
        <v>792656.54526295245</v>
      </c>
      <c r="CG39" s="151">
        <f>SUMIF($AW$6:$CE$6,"Depreciation Expense",$AW39:$CE39)</f>
        <v>9543386.7408545632</v>
      </c>
      <c r="CH39" s="148"/>
    </row>
    <row r="40" spans="1:86" s="119" customFormat="1">
      <c r="A40" s="119" t="s">
        <v>4</v>
      </c>
      <c r="B40" s="119" t="s">
        <v>37</v>
      </c>
      <c r="C40" s="119" t="s">
        <v>36</v>
      </c>
      <c r="D40" s="119" t="s">
        <v>78</v>
      </c>
      <c r="E40" s="119" t="s">
        <v>89</v>
      </c>
      <c r="F40" s="119" t="str">
        <f>D40&amp;E40&amp;C40</f>
        <v>DTRNPDGU</v>
      </c>
      <c r="G40" s="119" t="str">
        <f>E40&amp;C40</f>
        <v>TRNPDGU</v>
      </c>
      <c r="H40" s="176">
        <f>VLOOKUP($G40,Rates!$C$3:$D$43,2,0)</f>
        <v>1.8919561117682525E-2</v>
      </c>
      <c r="I40" s="176">
        <f>VLOOKUP($G40,Rates!$C$3:$E$43,3,0)</f>
        <v>1.7146477251007489E-2</v>
      </c>
      <c r="J40" s="144">
        <f t="array" ref="J40">(SUM(IF('[25]RB Summary'!$B$13:$B$613=$G40,'[25]RB Summary'!$G$13:$G$613,0)))-(SUMIF($G$101:$G$119,$G40,$J$101:$J$119))</f>
        <v>649348629.4000001</v>
      </c>
      <c r="K40" s="144">
        <f>(J40*H40)/12</f>
        <v>1023782.5900513901</v>
      </c>
      <c r="L40" s="144">
        <f t="array" ref="L40">(SUM(IF(Adjustments!$E$9:$E$67='June 13 - Dec 15 Expense'!$F40,IF(Adjustments!$G$6:$AE$6='June 13 - Dec 15 Expense'!M$7,Adjustments!$G$9:$AE$67),0)))+(SUM(IF(Adjustments!$E$73:$E$133='June 13 - Dec 15 Expense'!$F40,IF(Adjustments!$G$6:$AE$6='June 13 - Dec 15 Expense'!K$7,Adjustments!$G$73:$AE$133),0)))</f>
        <v>-363842.75716666674</v>
      </c>
      <c r="M40" s="144">
        <f>J40+L40</f>
        <v>648984786.64283347</v>
      </c>
      <c r="N40" s="144">
        <f>(((J40+M40)/2)*$H40)/12</f>
        <v>1023495.7673313301</v>
      </c>
      <c r="O40" s="144">
        <f t="array" ref="O40">(SUM(IF(Adjustments!$E$9:$E$67='June 13 - Dec 15 Expense'!$F40,IF(Adjustments!$G$6:$AE$6='June 13 - Dec 15 Expense'!P$7,Adjustments!$G$9:$AE$67),0)))+(SUM(IF(Adjustments!$E$73:$E$133='June 13 - Dec 15 Expense'!$F40,IF(Adjustments!$G$6:$AE$6='June 13 - Dec 15 Expense'!N$7,Adjustments!$G$73:$AE$133),0)))</f>
        <v>-363842.75716666674</v>
      </c>
      <c r="P40" s="144">
        <f t="shared" si="269"/>
        <v>648620943.88566685</v>
      </c>
      <c r="Q40" s="144">
        <f>(((M40+P40)/2)*$H40)/12</f>
        <v>1022922.1218912102</v>
      </c>
      <c r="R40" s="144">
        <f t="array" ref="R40">(SUM(IF(Adjustments!$E$9:$E$67='June 13 - Dec 15 Expense'!$F40,IF(Adjustments!$G$6:$AE$6='June 13 - Dec 15 Expense'!S$7,Adjustments!$G$9:$AE$67),0)))+(SUM(IF(Adjustments!$E$73:$E$133='June 13 - Dec 15 Expense'!$F40,IF(Adjustments!$G$6:$AE$6='June 13 - Dec 15 Expense'!Q$7,Adjustments!$G$73:$AE$133),0)))</f>
        <v>-363842.75716666674</v>
      </c>
      <c r="S40" s="144">
        <f t="shared" si="270"/>
        <v>648257101.12850022</v>
      </c>
      <c r="T40" s="144">
        <f>(((P40+S40)/2)*$H40)/12</f>
        <v>1022348.4764510901</v>
      </c>
      <c r="U40" s="144">
        <f t="array" ref="U40">(SUM(IF(Adjustments!$E$9:$E$67='June 13 - Dec 15 Expense'!$F40,IF(Adjustments!$G$6:$AE$6='June 13 - Dec 15 Expense'!V$7,Adjustments!$G$9:$AE$67),0)))+(SUM(IF(Adjustments!$E$73:$E$133='June 13 - Dec 15 Expense'!$F40,IF(Adjustments!$G$6:$AE$6='June 13 - Dec 15 Expense'!T$7,Adjustments!$G$73:$AE$133),0)))</f>
        <v>-363842.75716666674</v>
      </c>
      <c r="V40" s="144">
        <f t="shared" si="271"/>
        <v>647893258.3713336</v>
      </c>
      <c r="W40" s="144">
        <f>(((S40+V40)/2)*$H40)/12</f>
        <v>1021774.8310109702</v>
      </c>
      <c r="X40" s="144">
        <f t="array" ref="X40">(SUM(IF(Adjustments!$E$9:$E$67='June 13 - Dec 15 Expense'!$F40,IF(Adjustments!$G$6:$AE$6='June 13 - Dec 15 Expense'!Y$7,Adjustments!$G$9:$AE$67),0)))+(SUM(IF(Adjustments!$E$73:$E$133='June 13 - Dec 15 Expense'!$F40,IF(Adjustments!$G$6:$AE$6='June 13 - Dec 15 Expense'!W$7,Adjustments!$G$73:$AE$133),0)))</f>
        <v>-363842.75716666674</v>
      </c>
      <c r="Y40" s="144">
        <f t="shared" si="272"/>
        <v>647529415.61416698</v>
      </c>
      <c r="Z40" s="144">
        <f>(((V40+Y40)/2)*$H40)/12</f>
        <v>1021201.18557085</v>
      </c>
      <c r="AA40" s="144">
        <f t="array" ref="AA40">(SUM(IF(Adjustments!$E$9:$E$67='June 13 - Dec 15 Expense'!$F40,IF(Adjustments!$G$6:$AE$6='June 13 - Dec 15 Expense'!AB$7,Adjustments!$G$9:$AE$67),0)))+(SUM(IF(Adjustments!$E$73:$E$133='June 13 - Dec 15 Expense'!$F40,IF(Adjustments!$G$6:$AE$6='June 13 - Dec 15 Expense'!Z$7,Adjustments!$G$73:$AE$133),0)))</f>
        <v>-363842.75716666674</v>
      </c>
      <c r="AB40" s="144">
        <f t="shared" si="273"/>
        <v>647165572.85700035</v>
      </c>
      <c r="AC40" s="144">
        <f>(((Y40+AB40)/2)*$H40)/12</f>
        <v>1020627.5401307301</v>
      </c>
      <c r="AD40" s="144">
        <f t="array" ref="AD40">(SUM(IF(Adjustments!$E$9:$E$67='June 13 - Dec 15 Expense'!$F40,IF(Adjustments!$G$6:$AE$6='June 13 - Dec 15 Expense'!AE$7,Adjustments!$G$9:$AE$67),0)))+(SUM(IF(Adjustments!$E$73:$E$133='June 13 - Dec 15 Expense'!$F40,IF(Adjustments!$G$6:$AE$6='June 13 - Dec 15 Expense'!AC$7,Adjustments!$G$73:$AE$133),0)))</f>
        <v>-363842.75716666674</v>
      </c>
      <c r="AE40" s="144">
        <f t="shared" si="274"/>
        <v>646801730.09983373</v>
      </c>
      <c r="AF40" s="144">
        <f t="shared" si="275"/>
        <v>924457.53848736966</v>
      </c>
      <c r="AG40" s="144">
        <f t="array" ref="AG40">(SUM(IF(Adjustments!$E$9:$E$67='June 13 - Dec 15 Expense'!$F40,IF(Adjustments!$G$6:$AE$6='June 13 - Dec 15 Expense'!AH$7,Adjustments!$G$9:$AE$67),0)))+(SUM(IF(Adjustments!$E$73:$E$133='June 13 - Dec 15 Expense'!$F40,IF(Adjustments!$G$6:$AE$6='June 13 - Dec 15 Expense'!AF$7,Adjustments!$G$73:$AE$133),0)))</f>
        <v>-363842.75716666674</v>
      </c>
      <c r="AH40" s="144">
        <f t="shared" si="276"/>
        <v>646437887.3426671</v>
      </c>
      <c r="AI40" s="144">
        <f t="shared" si="277"/>
        <v>923937.65335747786</v>
      </c>
      <c r="AJ40" s="144">
        <f t="array" ref="AJ40">(SUM(IF(Adjustments!$E$9:$E$67='June 13 - Dec 15 Expense'!$F40,IF(Adjustments!$G$6:$AE$6='June 13 - Dec 15 Expense'!AK$7,Adjustments!$G$9:$AE$67),0)))+(SUM(IF(Adjustments!$E$73:$E$133='June 13 - Dec 15 Expense'!$F40,IF(Adjustments!$G$6:$AE$6='June 13 - Dec 15 Expense'!AI$7,Adjustments!$G$73:$AE$133),0)))</f>
        <v>-363842.75716666674</v>
      </c>
      <c r="AK40" s="144">
        <f t="shared" si="278"/>
        <v>646074044.58550048</v>
      </c>
      <c r="AL40" s="144">
        <f t="shared" si="279"/>
        <v>923417.76822758606</v>
      </c>
      <c r="AM40" s="144">
        <f t="array" ref="AM40">(SUM(IF(Adjustments!$E$9:$E$67='June 13 - Dec 15 Expense'!$F40,IF(Adjustments!$G$6:$AE$6='June 13 - Dec 15 Expense'!AN$7,Adjustments!$G$9:$AE$67),0)))+(SUM(IF(Adjustments!$E$73:$E$133='June 13 - Dec 15 Expense'!$F40,IF(Adjustments!$G$6:$AE$6='June 13 - Dec 15 Expense'!AL$7,Adjustments!$G$73:$AE$133),0)))</f>
        <v>-363842.75716666674</v>
      </c>
      <c r="AN40" s="144">
        <f t="shared" si="280"/>
        <v>645710201.82833385</v>
      </c>
      <c r="AO40" s="144">
        <f t="shared" si="281"/>
        <v>922897.88309769426</v>
      </c>
      <c r="AP40" s="144">
        <f t="array" ref="AP40">(SUM(IF(Adjustments!$E$9:$E$67='June 13 - Dec 15 Expense'!$F40,IF(Adjustments!$G$6:$AE$6='June 13 - Dec 15 Expense'!AQ$7,Adjustments!$G$9:$AE$67),0)))+(SUM(IF(Adjustments!$E$73:$E$133='June 13 - Dec 15 Expense'!$F40,IF(Adjustments!$G$6:$AE$6='June 13 - Dec 15 Expense'!AO$7,Adjustments!$G$73:$AE$133),0)))</f>
        <v>-363842.75716666674</v>
      </c>
      <c r="AQ40" s="144">
        <f t="shared" si="282"/>
        <v>645346359.07116723</v>
      </c>
      <c r="AR40" s="144">
        <f t="shared" si="283"/>
        <v>922377.99796780245</v>
      </c>
      <c r="AS40" s="144">
        <f t="array" ref="AS40">(SUM(IF(Adjustments!$E$9:$E$67='June 13 - Dec 15 Expense'!$F40,IF(Adjustments!$G$6:$AE$6='June 13 - Dec 15 Expense'!AT$7,Adjustments!$G$9:$AE$67),0)))+(SUM(IF(Adjustments!$E$73:$E$133='June 13 - Dec 15 Expense'!$F40,IF(Adjustments!$G$6:$AE$6='June 13 - Dec 15 Expense'!AR$7,Adjustments!$G$73:$AE$133),0)))</f>
        <v>-363842.75716666674</v>
      </c>
      <c r="AT40" s="144">
        <f t="shared" si="284"/>
        <v>644982516.31400061</v>
      </c>
      <c r="AU40" s="144">
        <f t="shared" si="285"/>
        <v>921858.11283791077</v>
      </c>
      <c r="AV40" s="144">
        <f t="array" ref="AV40">(SUM(IF(Adjustments!$E$9:$E$67='June 13 - Dec 15 Expense'!$F40,IF(Adjustments!$G$6:$AE$6='June 13 - Dec 15 Expense'!AW$7,Adjustments!$G$9:$AE$67),0)))+(SUM(IF(Adjustments!$E$73:$E$133='June 13 - Dec 15 Expense'!$F40,IF(Adjustments!$G$6:$AE$6='June 13 - Dec 15 Expense'!AU$7,Adjustments!$G$73:$AE$133),0)))</f>
        <v>-363842.75716666674</v>
      </c>
      <c r="AW40" s="144">
        <f t="shared" si="286"/>
        <v>644618673.55683398</v>
      </c>
      <c r="AX40" s="144">
        <f t="shared" si="287"/>
        <v>921338.22770801897</v>
      </c>
      <c r="AY40" s="144">
        <f t="array" ref="AY40">(SUM(IF(Adjustments!$E$9:$E$67='June 13 - Dec 15 Expense'!$F40,IF(Adjustments!$G$6:$AE$6='June 13 - Dec 15 Expense'!AZ$7,Adjustments!$G$9:$AE$67),0)))+(SUM(IF(Adjustments!$E$73:$E$133='June 13 - Dec 15 Expense'!$F40,IF(Adjustments!$G$6:$AE$6='June 13 - Dec 15 Expense'!AX$7,Adjustments!$G$73:$AE$133),0)))</f>
        <v>-363842.75716666674</v>
      </c>
      <c r="AZ40" s="144">
        <f t="shared" si="288"/>
        <v>644254830.79966736</v>
      </c>
      <c r="BA40" s="144">
        <f t="shared" si="289"/>
        <v>920818.34257812717</v>
      </c>
      <c r="BB40" s="144">
        <f t="array" ref="BB40">(SUM(IF(Adjustments!$E$9:$E$67='June 13 - Dec 15 Expense'!$F40,IF(Adjustments!$G$6:$AE$6='June 13 - Dec 15 Expense'!BC$7,Adjustments!$G$9:$AE$67),0)))+(SUM(IF(Adjustments!$E$73:$E$133='June 13 - Dec 15 Expense'!$F40,IF(Adjustments!$G$6:$AE$6='June 13 - Dec 15 Expense'!BA$7,Adjustments!$G$73:$AE$133),0)))</f>
        <v>-363842.75716666674</v>
      </c>
      <c r="BC40" s="144">
        <f t="shared" si="290"/>
        <v>643890988.04250073</v>
      </c>
      <c r="BD40" s="144">
        <f t="shared" si="291"/>
        <v>920298.45744823536</v>
      </c>
      <c r="BE40" s="144">
        <f t="array" ref="BE40">(SUM(IF(Adjustments!$E$9:$E$67='June 13 - Dec 15 Expense'!$F40,IF(Adjustments!$G$6:$AE$6='June 13 - Dec 15 Expense'!BF$7,Adjustments!$G$9:$AE$67),0)))+(SUM(IF(Adjustments!$E$73:$E$133='June 13 - Dec 15 Expense'!$F40,IF(Adjustments!$G$6:$AE$6='June 13 - Dec 15 Expense'!BD$7,Adjustments!$G$73:$AE$133),0)))</f>
        <v>-363842.75716666674</v>
      </c>
      <c r="BF40" s="144">
        <f t="shared" si="292"/>
        <v>643527145.28533411</v>
      </c>
      <c r="BG40" s="144">
        <f t="shared" si="293"/>
        <v>919778.57231834356</v>
      </c>
      <c r="BH40" s="144">
        <f t="array" ref="BH40">(SUM(IF(Adjustments!$E$9:$E$67='June 13 - Dec 15 Expense'!$F40,IF(Adjustments!$G$6:$AE$6='June 13 - Dec 15 Expense'!BI$7,Adjustments!$G$9:$AE$67),0)))+(SUM(IF(Adjustments!$E$73:$E$133='June 13 - Dec 15 Expense'!$F40,IF(Adjustments!$G$6:$AE$6='June 13 - Dec 15 Expense'!BG$7,Adjustments!$G$73:$AE$133),0)))</f>
        <v>-363842.75716666674</v>
      </c>
      <c r="BI40" s="144">
        <f t="shared" si="294"/>
        <v>643163302.52816749</v>
      </c>
      <c r="BJ40" s="144">
        <f t="shared" si="295"/>
        <v>919258.68718845176</v>
      </c>
      <c r="BK40" s="144">
        <f t="array" ref="BK40">(SUM(IF(Adjustments!$E$9:$E$67='June 13 - Dec 15 Expense'!$F40,IF(Adjustments!$G$6:$AE$6='June 13 - Dec 15 Expense'!BL$7,Adjustments!$G$9:$AE$67),0)))+(SUM(IF(Adjustments!$E$73:$E$133='June 13 - Dec 15 Expense'!$F40,IF(Adjustments!$G$6:$AE$6='June 13 - Dec 15 Expense'!BJ$7,Adjustments!$G$73:$AE$133),0)))</f>
        <v>-363842.75716666674</v>
      </c>
      <c r="BL40" s="144">
        <f t="shared" si="296"/>
        <v>642799459.77100086</v>
      </c>
      <c r="BM40" s="144">
        <f t="shared" si="297"/>
        <v>918738.80205855996</v>
      </c>
      <c r="BN40" s="144">
        <f t="array" ref="BN40">(SUM(IF(Adjustments!$E$9:$E$67='June 13 - Dec 15 Expense'!$F40,IF(Adjustments!$G$6:$AE$6='June 13 - Dec 15 Expense'!BO$7,Adjustments!$G$9:$AE$67),0)))+(SUM(IF(Adjustments!$E$73:$E$133='June 13 - Dec 15 Expense'!$F40,IF(Adjustments!$G$6:$AE$6='June 13 - Dec 15 Expense'!BM$7,Adjustments!$G$73:$AE$133),0)))</f>
        <v>-363842.75716666674</v>
      </c>
      <c r="BO40" s="144">
        <f t="shared" si="298"/>
        <v>642435617.01383424</v>
      </c>
      <c r="BP40" s="144">
        <f t="shared" si="299"/>
        <v>918218.91692866839</v>
      </c>
      <c r="BQ40" s="144">
        <f t="array" ref="BQ40">(SUM(IF(Adjustments!$E$9:$E$67='June 13 - Dec 15 Expense'!$F40,IF(Adjustments!$G$6:$AE$6='June 13 - Dec 15 Expense'!BR$7,Adjustments!$G$9:$AE$67),0)))+(SUM(IF(Adjustments!$E$73:$E$133='June 13 - Dec 15 Expense'!$F40,IF(Adjustments!$G$6:$AE$6='June 13 - Dec 15 Expense'!BP$7,Adjustments!$G$73:$AE$133),0)))</f>
        <v>-363842.75716666674</v>
      </c>
      <c r="BR40" s="144">
        <f t="shared" si="300"/>
        <v>642071774.25666761</v>
      </c>
      <c r="BS40" s="144">
        <f t="shared" si="301"/>
        <v>917699.03179877659</v>
      </c>
      <c r="BT40" s="144">
        <f t="array" ref="BT40">(SUM(IF(Adjustments!$E$9:$E$67='June 13 - Dec 15 Expense'!$F40,IF(Adjustments!$G$6:$AE$6='June 13 - Dec 15 Expense'!BU$7,Adjustments!$G$9:$AE$67),0)))+(SUM(IF(Adjustments!$E$73:$E$133='June 13 - Dec 15 Expense'!$F40,IF(Adjustments!$G$6:$AE$6='June 13 - Dec 15 Expense'!BS$7,Adjustments!$G$73:$AE$133),0)))</f>
        <v>-363842.75716666674</v>
      </c>
      <c r="BU40" s="144">
        <f t="shared" si="302"/>
        <v>641707931.49950099</v>
      </c>
      <c r="BV40" s="144">
        <f t="shared" si="303"/>
        <v>917179.14666888479</v>
      </c>
      <c r="BW40" s="144">
        <f t="array" ref="BW40">(SUM(IF(Adjustments!$E$9:$E$67='June 13 - Dec 15 Expense'!$F40,IF(Adjustments!$G$6:$AE$6='June 13 - Dec 15 Expense'!BX$7,Adjustments!$G$9:$AE$67),0)))+(SUM(IF(Adjustments!$E$73:$E$133='June 13 - Dec 15 Expense'!$F40,IF(Adjustments!$G$6:$AE$6='June 13 - Dec 15 Expense'!BV$7,Adjustments!$G$73:$AE$133),0)))</f>
        <v>-363842.75716666674</v>
      </c>
      <c r="BX40" s="144">
        <f t="shared" si="304"/>
        <v>641344088.74233437</v>
      </c>
      <c r="BY40" s="144">
        <f t="shared" si="305"/>
        <v>916659.26153899299</v>
      </c>
      <c r="BZ40" s="144">
        <f t="array" ref="BZ40">(SUM(IF(Adjustments!$E$9:$E$67='June 13 - Dec 15 Expense'!$F40,IF(Adjustments!$G$6:$AE$6='June 13 - Dec 15 Expense'!CA$7,Adjustments!$G$9:$AE$67),0)))+(SUM(IF(Adjustments!$E$73:$E$133='June 13 - Dec 15 Expense'!$F40,IF(Adjustments!$G$6:$AE$6='June 13 - Dec 15 Expense'!BY$7,Adjustments!$G$73:$AE$133),0)))</f>
        <v>-363842.75716666674</v>
      </c>
      <c r="CA40" s="144">
        <f t="shared" si="306"/>
        <v>640980245.98516774</v>
      </c>
      <c r="CB40" s="144">
        <f t="shared" si="307"/>
        <v>916139.37640910118</v>
      </c>
      <c r="CC40" s="144">
        <f t="array" ref="CC40">(SUM(IF(Adjustments!$E$9:$E$67='June 13 - Dec 15 Expense'!$F40,IF(Adjustments!$G$6:$AE$6='June 13 - Dec 15 Expense'!CD$7,Adjustments!$G$9:$AE$67),0)))+(SUM(IF(Adjustments!$E$73:$E$133='June 13 - Dec 15 Expense'!$F40,IF(Adjustments!$G$6:$AE$6='June 13 - Dec 15 Expense'!CB$7,Adjustments!$G$73:$AE$133),0)))</f>
        <v>-363842.75716666674</v>
      </c>
      <c r="CD40" s="144">
        <f t="shared" si="308"/>
        <v>640616403.22800112</v>
      </c>
      <c r="CE40" s="144">
        <f t="shared" si="309"/>
        <v>915619.49127920938</v>
      </c>
      <c r="CG40" s="151">
        <f>SUMIF($AW$6:$CE$6,"Depreciation Expense",$AW40:$CE40)</f>
        <v>11021746.313923368</v>
      </c>
      <c r="CH40" s="148"/>
    </row>
    <row r="41" spans="1:86" s="119" customFormat="1">
      <c r="A41" s="119" t="s">
        <v>5</v>
      </c>
      <c r="B41" s="119" t="s">
        <v>37</v>
      </c>
      <c r="C41" s="119" t="s">
        <v>37</v>
      </c>
      <c r="D41" s="119" t="s">
        <v>78</v>
      </c>
      <c r="E41" s="119" t="s">
        <v>89</v>
      </c>
      <c r="F41" s="119" t="str">
        <f>D41&amp;E41&amp;C41</f>
        <v>DTRNPSG</v>
      </c>
      <c r="G41" s="119" t="str">
        <f>E41&amp;C41</f>
        <v>TRNPSG</v>
      </c>
      <c r="H41" s="176">
        <f>VLOOKUP($G41,Rates!$C$3:$D$43,2,0)</f>
        <v>1.8852331310633779E-2</v>
      </c>
      <c r="I41" s="176">
        <f>VLOOKUP($G41,Rates!$C$3:$E$43,3,0)</f>
        <v>1.7413388378184604E-2</v>
      </c>
      <c r="J41" s="144">
        <f t="array" ref="J41">(SUM(IF('[25]RB Summary'!$B$13:$B$613=$G41,'[25]RB Summary'!$G$13:$G$613,0)))-(SUMIF($G$101:$G$119,$G41,$J$101:$J$119))</f>
        <v>3955656989.6038456</v>
      </c>
      <c r="K41" s="144">
        <f>(J41*H41)/12</f>
        <v>6214446.3432696611</v>
      </c>
      <c r="L41" s="144">
        <f t="array" ref="L41">(SUM(IF(Adjustments!$E$9:$E$67='June 13 - Dec 15 Expense'!$F41,IF(Adjustments!$G$6:$AE$6='June 13 - Dec 15 Expense'!M$7,Adjustments!$G$9:$AE$67),0)))+(SUM(IF(Adjustments!$E$73:$E$133='June 13 - Dec 15 Expense'!$F41,IF(Adjustments!$G$6:$AE$6='June 13 - Dec 15 Expense'!K$7,Adjustments!$G$73:$AE$133),0)))</f>
        <v>6460156.7263333313</v>
      </c>
      <c r="M41" s="144">
        <f>J41+L41</f>
        <v>3962117146.3301787</v>
      </c>
      <c r="N41" s="144">
        <f>(((J41+M41)/2)*$H41)/12</f>
        <v>6219520.8855581386</v>
      </c>
      <c r="O41" s="144">
        <f t="array" ref="O41">(SUM(IF(Adjustments!$E$9:$E$67='June 13 - Dec 15 Expense'!$F41,IF(Adjustments!$G$6:$AE$6='June 13 - Dec 15 Expense'!P$7,Adjustments!$G$9:$AE$67),0)))+(SUM(IF(Adjustments!$E$73:$E$133='June 13 - Dec 15 Expense'!$F41,IF(Adjustments!$G$6:$AE$6='June 13 - Dec 15 Expense'!N$7,Adjustments!$G$73:$AE$133),0)))</f>
        <v>9176974.4063333347</v>
      </c>
      <c r="P41" s="144">
        <f t="shared" si="269"/>
        <v>3971294120.7365122</v>
      </c>
      <c r="Q41" s="144">
        <f>(((M41+P41)/2)*$H41)/12</f>
        <v>6231804.067927341</v>
      </c>
      <c r="R41" s="144">
        <f t="array" ref="R41">(SUM(IF(Adjustments!$E$9:$E$67='June 13 - Dec 15 Expense'!$F41,IF(Adjustments!$G$6:$AE$6='June 13 - Dec 15 Expense'!S$7,Adjustments!$G$9:$AE$67),0)))+(SUM(IF(Adjustments!$E$73:$E$133='June 13 - Dec 15 Expense'!$F41,IF(Adjustments!$G$6:$AE$6='June 13 - Dec 15 Expense'!Q$7,Adjustments!$G$73:$AE$133),0)))</f>
        <v>31612373.366333339</v>
      </c>
      <c r="S41" s="144">
        <f t="shared" si="270"/>
        <v>4002906494.1028457</v>
      </c>
      <c r="T41" s="144">
        <f>(((P41+S41)/2)*$H41)/12</f>
        <v>6263844.6636837982</v>
      </c>
      <c r="U41" s="144">
        <f t="array" ref="U41">(SUM(IF(Adjustments!$E$9:$E$67='June 13 - Dec 15 Expense'!$F41,IF(Adjustments!$G$6:$AE$6='June 13 - Dec 15 Expense'!V$7,Adjustments!$G$9:$AE$67),0)))+(SUM(IF(Adjustments!$E$73:$E$133='June 13 - Dec 15 Expense'!$F41,IF(Adjustments!$G$6:$AE$6='June 13 - Dec 15 Expense'!T$7,Adjustments!$G$73:$AE$133),0)))</f>
        <v>21140399.646333341</v>
      </c>
      <c r="V41" s="144">
        <f t="shared" si="271"/>
        <v>4024046893.7491789</v>
      </c>
      <c r="W41" s="144">
        <f>(((S41+V41)/2)*$H41)/12</f>
        <v>6305282.6951166913</v>
      </c>
      <c r="X41" s="144">
        <f t="array" ref="X41">(SUM(IF(Adjustments!$E$9:$E$67='June 13 - Dec 15 Expense'!$F41,IF(Adjustments!$G$6:$AE$6='June 13 - Dec 15 Expense'!Y$7,Adjustments!$G$9:$AE$67),0)))+(SUM(IF(Adjustments!$E$73:$E$133='June 13 - Dec 15 Expense'!$F41,IF(Adjustments!$G$6:$AE$6='June 13 - Dec 15 Expense'!W$7,Adjustments!$G$73:$AE$133),0)))</f>
        <v>16553408.146333335</v>
      </c>
      <c r="Y41" s="144">
        <f t="shared" si="272"/>
        <v>4040600301.8955121</v>
      </c>
      <c r="Z41" s="144">
        <f>(((V41+Y41)/2)*$H41)/12</f>
        <v>6334891.7014861377</v>
      </c>
      <c r="AA41" s="144">
        <f t="array" ref="AA41">(SUM(IF(Adjustments!$E$9:$E$67='June 13 - Dec 15 Expense'!$F41,IF(Adjustments!$G$6:$AE$6='June 13 - Dec 15 Expense'!AB$7,Adjustments!$G$9:$AE$67),0)))+(SUM(IF(Adjustments!$E$73:$E$133='June 13 - Dec 15 Expense'!$F41,IF(Adjustments!$G$6:$AE$6='June 13 - Dec 15 Expense'!Z$7,Adjustments!$G$73:$AE$133),0)))</f>
        <v>9082462.1363333315</v>
      </c>
      <c r="AB41" s="144">
        <f t="shared" si="273"/>
        <v>4049682764.0318456</v>
      </c>
      <c r="AC41" s="144">
        <f>(((Y41+AB41)/2)*$H41)/12</f>
        <v>6355029.0314863576</v>
      </c>
      <c r="AD41" s="144">
        <f t="array" ref="AD41">(SUM(IF(Adjustments!$E$9:$E$67='June 13 - Dec 15 Expense'!$F41,IF(Adjustments!$G$6:$AE$6='June 13 - Dec 15 Expense'!AE$7,Adjustments!$G$9:$AE$67),0)))+(SUM(IF(Adjustments!$E$73:$E$133='June 13 - Dec 15 Expense'!$F41,IF(Adjustments!$G$6:$AE$6='June 13 - Dec 15 Expense'!AC$7,Adjustments!$G$73:$AE$133),0)))</f>
        <v>2011459.8183333343</v>
      </c>
      <c r="AE41" s="144">
        <f t="shared" si="274"/>
        <v>4051694223.8501787</v>
      </c>
      <c r="AF41" s="144">
        <f t="shared" si="275"/>
        <v>5878017.6620032107</v>
      </c>
      <c r="AG41" s="144">
        <f t="array" ref="AG41">(SUM(IF(Adjustments!$E$9:$E$67='June 13 - Dec 15 Expense'!$F41,IF(Adjustments!$G$6:$AE$6='June 13 - Dec 15 Expense'!AH$7,Adjustments!$G$9:$AE$67),0)))+(SUM(IF(Adjustments!$E$73:$E$133='June 13 - Dec 15 Expense'!$F41,IF(Adjustments!$G$6:$AE$6='June 13 - Dec 15 Expense'!AF$7,Adjustments!$G$73:$AE$133),0)))</f>
        <v>14111044.590533335</v>
      </c>
      <c r="AH41" s="144">
        <f t="shared" si="276"/>
        <v>4065805268.440712</v>
      </c>
      <c r="AI41" s="144">
        <f t="shared" si="277"/>
        <v>5889715.471624068</v>
      </c>
      <c r="AJ41" s="144">
        <f t="array" ref="AJ41">(SUM(IF(Adjustments!$E$9:$E$67='June 13 - Dec 15 Expense'!$F41,IF(Adjustments!$G$6:$AE$6='June 13 - Dec 15 Expense'!AK$7,Adjustments!$G$9:$AE$67),0)))+(SUM(IF(Adjustments!$E$73:$E$133='June 13 - Dec 15 Expense'!$F41,IF(Adjustments!$G$6:$AE$6='June 13 - Dec 15 Expense'!AI$7,Adjustments!$G$73:$AE$133),0)))</f>
        <v>2921589.3641333338</v>
      </c>
      <c r="AK41" s="144">
        <f t="shared" si="278"/>
        <v>4068726857.8048453</v>
      </c>
      <c r="AL41" s="144">
        <f t="shared" si="279"/>
        <v>5902073.6328805694</v>
      </c>
      <c r="AM41" s="144">
        <f t="array" ref="AM41">(SUM(IF(Adjustments!$E$9:$E$67='June 13 - Dec 15 Expense'!$F41,IF(Adjustments!$G$6:$AE$6='June 13 - Dec 15 Expense'!AN$7,Adjustments!$G$9:$AE$67),0)))+(SUM(IF(Adjustments!$E$73:$E$133='June 13 - Dec 15 Expense'!$F41,IF(Adjustments!$G$6:$AE$6='June 13 - Dec 15 Expense'!AL$7,Adjustments!$G$73:$AE$133),0)))</f>
        <v>30890089.365333337</v>
      </c>
      <c r="AN41" s="144">
        <f t="shared" si="280"/>
        <v>4099616947.1701789</v>
      </c>
      <c r="AO41" s="144">
        <f t="shared" si="281"/>
        <v>5926605.9617736787</v>
      </c>
      <c r="AP41" s="144">
        <f t="array" ref="AP41">(SUM(IF(Adjustments!$E$9:$E$67='June 13 - Dec 15 Expense'!$F41,IF(Adjustments!$G$6:$AE$6='June 13 - Dec 15 Expense'!AQ$7,Adjustments!$G$9:$AE$67),0)))+(SUM(IF(Adjustments!$E$73:$E$133='June 13 - Dec 15 Expense'!$F41,IF(Adjustments!$G$6:$AE$6='June 13 - Dec 15 Expense'!AO$7,Adjustments!$G$73:$AE$133),0)))</f>
        <v>7698345.5423333347</v>
      </c>
      <c r="AQ41" s="144">
        <f t="shared" si="282"/>
        <v>4107315292.712512</v>
      </c>
      <c r="AR41" s="144">
        <f t="shared" si="283"/>
        <v>5954604.1036050739</v>
      </c>
      <c r="AS41" s="144">
        <f t="array" ref="AS41">(SUM(IF(Adjustments!$E$9:$E$67='June 13 - Dec 15 Expense'!$F41,IF(Adjustments!$G$6:$AE$6='June 13 - Dec 15 Expense'!AT$7,Adjustments!$G$9:$AE$67),0)))+(SUM(IF(Adjustments!$E$73:$E$133='June 13 - Dec 15 Expense'!$F41,IF(Adjustments!$G$6:$AE$6='June 13 - Dec 15 Expense'!AR$7,Adjustments!$G$73:$AE$133),0)))</f>
        <v>9485415.5483333319</v>
      </c>
      <c r="AT41" s="144">
        <f t="shared" si="284"/>
        <v>4116800708.2608452</v>
      </c>
      <c r="AU41" s="144">
        <f t="shared" si="285"/>
        <v>5967071.9163413122</v>
      </c>
      <c r="AV41" s="144">
        <f t="array" ref="AV41">(SUM(IF(Adjustments!$E$9:$E$67='June 13 - Dec 15 Expense'!$F41,IF(Adjustments!$G$6:$AE$6='June 13 - Dec 15 Expense'!AW$7,Adjustments!$G$9:$AE$67),0)))+(SUM(IF(Adjustments!$E$73:$E$133='June 13 - Dec 15 Expense'!$F41,IF(Adjustments!$G$6:$AE$6='June 13 - Dec 15 Expense'!AU$7,Adjustments!$G$73:$AE$133),0)))</f>
        <v>10608352.048333336</v>
      </c>
      <c r="AW41" s="144">
        <f t="shared" si="286"/>
        <v>4127409060.3091784</v>
      </c>
      <c r="AX41" s="144">
        <f t="shared" si="287"/>
        <v>5981651.1071388843</v>
      </c>
      <c r="AY41" s="144">
        <f t="array" ref="AY41">(SUM(IF(Adjustments!$E$9:$E$67='June 13 - Dec 15 Expense'!$F41,IF(Adjustments!$G$6:$AE$6='June 13 - Dec 15 Expense'!AZ$7,Adjustments!$G$9:$AE$67),0)))+(SUM(IF(Adjustments!$E$73:$E$133='June 13 - Dec 15 Expense'!$F41,IF(Adjustments!$G$6:$AE$6='June 13 - Dec 15 Expense'!AX$7,Adjustments!$G$73:$AE$133),0)))</f>
        <v>6793576.6953333337</v>
      </c>
      <c r="AZ41" s="144">
        <f t="shared" si="288"/>
        <v>4134202637.0045118</v>
      </c>
      <c r="BA41" s="144">
        <f t="shared" si="289"/>
        <v>5994277.2131281747</v>
      </c>
      <c r="BB41" s="144">
        <f t="array" ref="BB41">(SUM(IF(Adjustments!$E$9:$E$67='June 13 - Dec 15 Expense'!$F41,IF(Adjustments!$G$6:$AE$6='June 13 - Dec 15 Expense'!BC$7,Adjustments!$G$9:$AE$67),0)))+(SUM(IF(Adjustments!$E$73:$E$133='June 13 - Dec 15 Expense'!$F41,IF(Adjustments!$G$6:$AE$6='June 13 - Dec 15 Expense'!BA$7,Adjustments!$G$73:$AE$133),0)))</f>
        <v>20011903.444333326</v>
      </c>
      <c r="BC41" s="144">
        <f t="shared" si="290"/>
        <v>4154214540.4488454</v>
      </c>
      <c r="BD41" s="144">
        <f t="shared" si="291"/>
        <v>6013726.1396421641</v>
      </c>
      <c r="BE41" s="144">
        <f t="array" ref="BE41">(SUM(IF(Adjustments!$E$9:$E$67='June 13 - Dec 15 Expense'!$F41,IF(Adjustments!$G$6:$AE$6='June 13 - Dec 15 Expense'!BF$7,Adjustments!$G$9:$AE$67),0)))+(SUM(IF(Adjustments!$E$73:$E$133='June 13 - Dec 15 Expense'!$F41,IF(Adjustments!$G$6:$AE$6='June 13 - Dec 15 Expense'!BD$7,Adjustments!$G$73:$AE$133),0)))</f>
        <v>20383659.265333332</v>
      </c>
      <c r="BF41" s="144">
        <f t="shared" si="292"/>
        <v>4174598199.7141786</v>
      </c>
      <c r="BG41" s="144">
        <f t="shared" si="293"/>
        <v>6043035.4572346108</v>
      </c>
      <c r="BH41" s="144">
        <f t="array" ref="BH41">(SUM(IF(Adjustments!$E$9:$E$67='June 13 - Dec 15 Expense'!$F41,IF(Adjustments!$G$6:$AE$6='June 13 - Dec 15 Expense'!BI$7,Adjustments!$G$9:$AE$67),0)))+(SUM(IF(Adjustments!$E$73:$E$133='June 13 - Dec 15 Expense'!$F41,IF(Adjustments!$G$6:$AE$6='June 13 - Dec 15 Expense'!BG$7,Adjustments!$G$73:$AE$133),0)))</f>
        <v>23694577.071333338</v>
      </c>
      <c r="BI41" s="144">
        <f t="shared" si="294"/>
        <v>4198292776.785512</v>
      </c>
      <c r="BJ41" s="144">
        <f t="shared" si="295"/>
        <v>6075016.7675827695</v>
      </c>
      <c r="BK41" s="144">
        <f t="array" ref="BK41">(SUM(IF(Adjustments!$E$9:$E$67='June 13 - Dec 15 Expense'!$F41,IF(Adjustments!$G$6:$AE$6='June 13 - Dec 15 Expense'!BL$7,Adjustments!$G$9:$AE$67),0)))+(SUM(IF(Adjustments!$E$73:$E$133='June 13 - Dec 15 Expense'!$F41,IF(Adjustments!$G$6:$AE$6='June 13 - Dec 15 Expense'!BJ$7,Adjustments!$G$73:$AE$133),0)))</f>
        <v>10439334.492333334</v>
      </c>
      <c r="BL41" s="144">
        <f t="shared" si="296"/>
        <v>4208732111.2778454</v>
      </c>
      <c r="BM41" s="144">
        <f t="shared" si="297"/>
        <v>6099782.8950379668</v>
      </c>
      <c r="BN41" s="144">
        <f t="array" ref="BN41">(SUM(IF(Adjustments!$E$9:$E$67='June 13 - Dec 15 Expense'!$F41,IF(Adjustments!$G$6:$AE$6='June 13 - Dec 15 Expense'!BO$7,Adjustments!$G$9:$AE$67),0)))+(SUM(IF(Adjustments!$E$73:$E$133='June 13 - Dec 15 Expense'!$F41,IF(Adjustments!$G$6:$AE$6='June 13 - Dec 15 Expense'!BM$7,Adjustments!$G$73:$AE$133),0)))</f>
        <v>1196426.852237334</v>
      </c>
      <c r="BO41" s="144">
        <f t="shared" si="298"/>
        <v>4209928538.1300826</v>
      </c>
      <c r="BP41" s="144">
        <f t="shared" si="299"/>
        <v>6108225.3130116696</v>
      </c>
      <c r="BQ41" s="144">
        <f t="array" ref="BQ41">(SUM(IF(Adjustments!$E$9:$E$67='June 13 - Dec 15 Expense'!$F41,IF(Adjustments!$G$6:$AE$6='June 13 - Dec 15 Expense'!BR$7,Adjustments!$G$9:$AE$67),0)))+(SUM(IF(Adjustments!$E$73:$E$133='June 13 - Dec 15 Expense'!$F41,IF(Adjustments!$G$6:$AE$6='June 13 - Dec 15 Expense'!BP$7,Adjustments!$G$73:$AE$133),0)))</f>
        <v>1497680.0216373345</v>
      </c>
      <c r="BR41" s="144">
        <f t="shared" si="300"/>
        <v>4211426218.15172</v>
      </c>
      <c r="BS41" s="144">
        <f t="shared" si="301"/>
        <v>6110180.0434002988</v>
      </c>
      <c r="BT41" s="144">
        <f t="array" ref="BT41">(SUM(IF(Adjustments!$E$9:$E$67='June 13 - Dec 15 Expense'!$F41,IF(Adjustments!$G$6:$AE$6='June 13 - Dec 15 Expense'!BU$7,Adjustments!$G$9:$AE$67),0)))+(SUM(IF(Adjustments!$E$73:$E$133='June 13 - Dec 15 Expense'!$F41,IF(Adjustments!$G$6:$AE$6='June 13 - Dec 15 Expense'!BS$7,Adjustments!$G$73:$AE$133),0)))</f>
        <v>21127085.622285333</v>
      </c>
      <c r="BU41" s="144">
        <f t="shared" si="302"/>
        <v>4232553303.7740054</v>
      </c>
      <c r="BV41" s="144">
        <f t="shared" si="303"/>
        <v>6126595.619697093</v>
      </c>
      <c r="BW41" s="144">
        <f t="array" ref="BW41">(SUM(IF(Adjustments!$E$9:$E$67='June 13 - Dec 15 Expense'!$F41,IF(Adjustments!$G$6:$AE$6='June 13 - Dec 15 Expense'!BX$7,Adjustments!$G$9:$AE$67),0)))+(SUM(IF(Adjustments!$E$73:$E$133='June 13 - Dec 15 Expense'!$F41,IF(Adjustments!$G$6:$AE$6='June 13 - Dec 15 Expense'!BV$7,Adjustments!$G$73:$AE$133),0)))</f>
        <v>57705672.241269335</v>
      </c>
      <c r="BX41" s="144">
        <f t="shared" si="304"/>
        <v>4290258976.0152745</v>
      </c>
      <c r="BY41" s="144">
        <f t="shared" si="305"/>
        <v>6183793.3459304869</v>
      </c>
      <c r="BZ41" s="144">
        <f t="array" ref="BZ41">(SUM(IF(Adjustments!$E$9:$E$67='June 13 - Dec 15 Expense'!$F41,IF(Adjustments!$G$6:$AE$6='June 13 - Dec 15 Expense'!CA$7,Adjustments!$G$9:$AE$67),0)))+(SUM(IF(Adjustments!$E$73:$E$133='June 13 - Dec 15 Expense'!$F41,IF(Adjustments!$G$6:$AE$6='June 13 - Dec 15 Expense'!BY$7,Adjustments!$G$73:$AE$133),0)))</f>
        <v>12631939.101421334</v>
      </c>
      <c r="CA41" s="144">
        <f t="shared" si="306"/>
        <v>4302890915.1166954</v>
      </c>
      <c r="CB41" s="144">
        <f t="shared" si="307"/>
        <v>6234827.3519264879</v>
      </c>
      <c r="CC41" s="144">
        <f t="array" ref="CC41">(SUM(IF(Adjustments!$E$9:$E$67='June 13 - Dec 15 Expense'!$F41,IF(Adjustments!$G$6:$AE$6='June 13 - Dec 15 Expense'!CD$7,Adjustments!$G$9:$AE$67),0)))+(SUM(IF(Adjustments!$E$73:$E$133='June 13 - Dec 15 Expense'!$F41,IF(Adjustments!$G$6:$AE$6='June 13 - Dec 15 Expense'!CB$7,Adjustments!$G$73:$AE$133),0)))</f>
        <v>392371597.54070932</v>
      </c>
      <c r="CD41" s="144">
        <f t="shared" si="308"/>
        <v>4695262512.6574049</v>
      </c>
      <c r="CE41" s="144">
        <f t="shared" si="309"/>
        <v>6528680.8468468115</v>
      </c>
      <c r="CG41" s="151">
        <f>SUMIF($AW$6:$CE$6,"Depreciation Expense",$AW41:$CE41)</f>
        <v>73499792.100577414</v>
      </c>
      <c r="CH41" s="148"/>
    </row>
    <row r="42" spans="1:86" s="119" customFormat="1">
      <c r="A42" s="119" t="s">
        <v>12</v>
      </c>
      <c r="I42" s="176"/>
      <c r="J42" s="152">
        <f>SUBTOTAL(9,J39:J41)</f>
        <v>5156272250.6838455</v>
      </c>
      <c r="K42" s="152">
        <f t="shared" ref="K42:BB42" si="310">SUBTOTAL(9,K39:K41)</f>
        <v>8128086.034363335</v>
      </c>
      <c r="L42" s="152">
        <f t="shared" si="310"/>
        <v>5768933.6201666649</v>
      </c>
      <c r="M42" s="152">
        <f t="shared" si="310"/>
        <v>5162041184.3040123</v>
      </c>
      <c r="N42" s="177">
        <f t="shared" si="310"/>
        <v>8132609.5245084949</v>
      </c>
      <c r="O42" s="152">
        <f t="shared" si="310"/>
        <v>8485751.3001666684</v>
      </c>
      <c r="P42" s="152">
        <f t="shared" si="310"/>
        <v>5170526935.6041794</v>
      </c>
      <c r="Q42" s="177">
        <f t="shared" si="310"/>
        <v>8143790.6025910638</v>
      </c>
      <c r="R42" s="152">
        <f t="shared" si="310"/>
        <v>30921150.260166671</v>
      </c>
      <c r="S42" s="152">
        <f t="shared" si="310"/>
        <v>5201448085.8643456</v>
      </c>
      <c r="T42" s="177">
        <f t="shared" si="310"/>
        <v>8174729.0940608867</v>
      </c>
      <c r="U42" s="152">
        <f t="shared" si="310"/>
        <v>20449176.540166672</v>
      </c>
      <c r="V42" s="152">
        <f t="shared" si="310"/>
        <v>5221897262.4045124</v>
      </c>
      <c r="W42" s="177">
        <f t="shared" si="310"/>
        <v>8215065.0212071454</v>
      </c>
      <c r="X42" s="152">
        <f t="shared" si="310"/>
        <v>15862185.040166669</v>
      </c>
      <c r="Y42" s="152">
        <f t="shared" si="310"/>
        <v>5237759447.4446793</v>
      </c>
      <c r="Z42" s="177">
        <f t="shared" si="310"/>
        <v>8243571.9232899575</v>
      </c>
      <c r="AA42" s="152">
        <f t="shared" si="310"/>
        <v>8391239.0301666651</v>
      </c>
      <c r="AB42" s="152">
        <f t="shared" si="310"/>
        <v>5246150686.4748459</v>
      </c>
      <c r="AC42" s="177">
        <f t="shared" si="310"/>
        <v>8262607.149003543</v>
      </c>
      <c r="AD42" s="152">
        <f t="shared" si="310"/>
        <v>1320236.7121666677</v>
      </c>
      <c r="AE42" s="152">
        <f t="shared" si="310"/>
        <v>5247470923.1870127</v>
      </c>
      <c r="AF42" s="177">
        <f t="shared" si="310"/>
        <v>7603247.4936457332</v>
      </c>
      <c r="AG42" s="152">
        <f t="shared" si="310"/>
        <v>13419821.484366668</v>
      </c>
      <c r="AH42" s="152">
        <f t="shared" si="310"/>
        <v>5260890744.6713791</v>
      </c>
      <c r="AI42" s="177">
        <f t="shared" ref="AI42" si="311">SUBTOTAL(9,AI39:AI41)</f>
        <v>7613948.0212018639</v>
      </c>
      <c r="AJ42" s="152">
        <f t="shared" si="310"/>
        <v>2230366.2579666674</v>
      </c>
      <c r="AK42" s="152">
        <f t="shared" si="310"/>
        <v>5263121110.9293461</v>
      </c>
      <c r="AL42" s="177">
        <f t="shared" ref="AL42" si="312">SUBTOTAL(9,AL39:AL41)</f>
        <v>7625308.9003936388</v>
      </c>
      <c r="AM42" s="152">
        <f t="shared" si="310"/>
        <v>30198866.259166669</v>
      </c>
      <c r="AN42" s="152">
        <f t="shared" si="310"/>
        <v>5293319977.1885128</v>
      </c>
      <c r="AO42" s="177">
        <f t="shared" ref="AO42" si="313">SUBTOTAL(9,AO39:AO41)</f>
        <v>7648843.9472220205</v>
      </c>
      <c r="AP42" s="152">
        <f t="shared" si="310"/>
        <v>7007122.4361666683</v>
      </c>
      <c r="AQ42" s="152">
        <f t="shared" si="310"/>
        <v>5300327099.6246796</v>
      </c>
      <c r="AR42" s="177">
        <f t="shared" ref="AR42" si="314">SUBTOTAL(9,AR39:AR41)</f>
        <v>7675844.8069886882</v>
      </c>
      <c r="AS42" s="152">
        <f t="shared" si="310"/>
        <v>8794192.4421666656</v>
      </c>
      <c r="AT42" s="152">
        <f t="shared" si="310"/>
        <v>5309121292.0668459</v>
      </c>
      <c r="AU42" s="177">
        <f t="shared" ref="AU42" si="315">SUBTOTAL(9,AU39:AU41)</f>
        <v>7687315.337660199</v>
      </c>
      <c r="AV42" s="152">
        <f t="shared" si="310"/>
        <v>9917128.9421666693</v>
      </c>
      <c r="AW42" s="152">
        <f t="shared" si="310"/>
        <v>5319038421.0090122</v>
      </c>
      <c r="AX42" s="177">
        <f t="shared" ref="AX42" si="316">SUBTOTAL(9,AX39:AX41)</f>
        <v>7700897.2463930445</v>
      </c>
      <c r="AY42" s="152">
        <f t="shared" si="310"/>
        <v>6102353.5891666673</v>
      </c>
      <c r="AZ42" s="152">
        <f t="shared" ref="AZ42:BM42" si="317">SUBTOTAL(9,AZ39:AZ41)</f>
        <v>5325140774.5981789</v>
      </c>
      <c r="BA42" s="177">
        <f t="shared" si="317"/>
        <v>7712526.0703176074</v>
      </c>
      <c r="BB42" s="152">
        <f t="shared" si="310"/>
        <v>19320680.338166658</v>
      </c>
      <c r="BC42" s="152">
        <f t="shared" si="317"/>
        <v>5344461454.9363461</v>
      </c>
      <c r="BD42" s="177">
        <f t="shared" si="317"/>
        <v>7730977.7147668703</v>
      </c>
      <c r="BE42" s="152">
        <f t="shared" si="317"/>
        <v>19692436.159166664</v>
      </c>
      <c r="BF42" s="152">
        <f t="shared" si="317"/>
        <v>5364153891.0955124</v>
      </c>
      <c r="BG42" s="177">
        <f t="shared" si="317"/>
        <v>7759289.7502945894</v>
      </c>
      <c r="BH42" s="152">
        <f t="shared" si="317"/>
        <v>23003353.965166669</v>
      </c>
      <c r="BI42" s="152">
        <f t="shared" si="317"/>
        <v>5387157245.0606804</v>
      </c>
      <c r="BJ42" s="177">
        <f t="shared" si="317"/>
        <v>7790273.7785780206</v>
      </c>
      <c r="BK42" s="152">
        <f t="shared" si="317"/>
        <v>9748111.3861666676</v>
      </c>
      <c r="BL42" s="152">
        <f t="shared" si="317"/>
        <v>5396905356.446846</v>
      </c>
      <c r="BM42" s="177">
        <f t="shared" si="317"/>
        <v>7814042.6239684913</v>
      </c>
      <c r="BN42" s="152">
        <f t="shared" ref="BN42:CE42" si="318">SUBTOTAL(9,BN39:BN41)</f>
        <v>505203.7460706674</v>
      </c>
      <c r="BO42" s="152">
        <f t="shared" si="318"/>
        <v>5397410560.1929169</v>
      </c>
      <c r="BP42" s="177">
        <f t="shared" si="318"/>
        <v>7821487.7598774675</v>
      </c>
      <c r="BQ42" s="152">
        <f t="shared" si="318"/>
        <v>806456.91547066788</v>
      </c>
      <c r="BR42" s="152">
        <f t="shared" si="318"/>
        <v>5398217017.1083879</v>
      </c>
      <c r="BS42" s="177">
        <f t="shared" si="318"/>
        <v>7822445.2082013693</v>
      </c>
      <c r="BT42" s="152">
        <f t="shared" si="318"/>
        <v>20435862.516118664</v>
      </c>
      <c r="BU42" s="152">
        <f t="shared" si="318"/>
        <v>5418652879.624507</v>
      </c>
      <c r="BV42" s="177">
        <f t="shared" si="318"/>
        <v>7837863.502433436</v>
      </c>
      <c r="BW42" s="152">
        <f t="shared" si="318"/>
        <v>57014449.135102667</v>
      </c>
      <c r="BX42" s="152">
        <f t="shared" si="318"/>
        <v>5475667328.7596092</v>
      </c>
      <c r="BY42" s="177">
        <f t="shared" ref="BY42" si="319">SUBTOTAL(9,BY39:BY41)</f>
        <v>7894063.9466021033</v>
      </c>
      <c r="BZ42" s="152">
        <f t="shared" si="318"/>
        <v>11940715.995254667</v>
      </c>
      <c r="CA42" s="152">
        <f t="shared" si="318"/>
        <v>5487608044.7548637</v>
      </c>
      <c r="CB42" s="177">
        <f t="shared" si="318"/>
        <v>7944100.6705333767</v>
      </c>
      <c r="CC42" s="152">
        <f t="shared" si="318"/>
        <v>391680374.43454266</v>
      </c>
      <c r="CD42" s="152">
        <f t="shared" si="318"/>
        <v>5879288419.1894064</v>
      </c>
      <c r="CE42" s="177">
        <f t="shared" si="318"/>
        <v>8236956.8833889738</v>
      </c>
      <c r="CG42" s="153">
        <f>SUBTOTAL(9,CG39:CG41)</f>
        <v>94064925.155355349</v>
      </c>
    </row>
    <row r="43" spans="1:86" s="119" customFormat="1">
      <c r="I43" s="176"/>
      <c r="J43" s="144"/>
      <c r="K43" s="118"/>
      <c r="L43" s="118"/>
      <c r="M43" s="118"/>
      <c r="N43" s="113"/>
      <c r="O43" s="118"/>
      <c r="P43" s="118"/>
      <c r="Q43" s="113"/>
      <c r="R43" s="118"/>
      <c r="S43" s="118"/>
      <c r="T43" s="113"/>
      <c r="U43" s="118"/>
      <c r="V43" s="118"/>
      <c r="W43" s="113"/>
      <c r="X43" s="118"/>
      <c r="Y43" s="118"/>
      <c r="Z43" s="113"/>
      <c r="AA43" s="118"/>
      <c r="AB43" s="118"/>
      <c r="AC43" s="113"/>
      <c r="AD43" s="118"/>
      <c r="AE43" s="118"/>
      <c r="AF43" s="113"/>
      <c r="AG43" s="118"/>
      <c r="AH43" s="118"/>
      <c r="AI43" s="113"/>
      <c r="AJ43" s="118"/>
      <c r="AK43" s="118"/>
      <c r="AL43" s="113"/>
      <c r="AM43" s="118"/>
      <c r="AN43" s="118"/>
      <c r="AO43" s="113"/>
      <c r="AP43" s="118"/>
      <c r="AQ43" s="118"/>
      <c r="AR43" s="113"/>
      <c r="AS43" s="118"/>
      <c r="AT43" s="118"/>
      <c r="AU43" s="113"/>
      <c r="AV43" s="118"/>
      <c r="AW43" s="118"/>
      <c r="AX43" s="113"/>
      <c r="AY43" s="118"/>
      <c r="AZ43" s="118"/>
      <c r="BA43" s="113"/>
      <c r="BB43" s="118"/>
      <c r="BC43" s="118"/>
      <c r="BD43" s="113"/>
      <c r="BE43" s="118"/>
      <c r="BF43" s="118"/>
      <c r="BG43" s="113"/>
      <c r="BH43" s="118"/>
      <c r="BI43" s="118"/>
      <c r="BJ43" s="113"/>
      <c r="BK43" s="118"/>
      <c r="BL43" s="118"/>
      <c r="BM43" s="113"/>
      <c r="BN43" s="118"/>
      <c r="BO43" s="118"/>
      <c r="BP43" s="113"/>
      <c r="BQ43" s="118"/>
      <c r="BR43" s="118"/>
      <c r="BS43" s="113"/>
      <c r="BT43" s="118"/>
      <c r="BU43" s="118"/>
      <c r="BV43" s="113"/>
      <c r="BW43" s="118"/>
      <c r="BX43" s="118"/>
      <c r="BY43" s="113"/>
      <c r="BZ43" s="118"/>
      <c r="CA43" s="118"/>
      <c r="CB43" s="113"/>
      <c r="CC43" s="118"/>
      <c r="CD43" s="118"/>
      <c r="CE43" s="113"/>
      <c r="CG43" s="151"/>
    </row>
    <row r="44" spans="1:86" s="119" customFormat="1">
      <c r="A44" s="14" t="s">
        <v>13</v>
      </c>
      <c r="I44" s="176"/>
      <c r="J44" s="144"/>
      <c r="K44" s="118"/>
      <c r="L44" s="118"/>
      <c r="M44" s="118"/>
      <c r="N44" s="113"/>
      <c r="O44" s="118"/>
      <c r="P44" s="118"/>
      <c r="Q44" s="113"/>
      <c r="R44" s="118"/>
      <c r="S44" s="118"/>
      <c r="T44" s="113"/>
      <c r="U44" s="118"/>
      <c r="V44" s="118"/>
      <c r="W44" s="113"/>
      <c r="X44" s="118"/>
      <c r="Y44" s="118"/>
      <c r="Z44" s="113"/>
      <c r="AA44" s="118"/>
      <c r="AB44" s="118"/>
      <c r="AC44" s="113"/>
      <c r="AD44" s="118"/>
      <c r="AE44" s="118"/>
      <c r="AF44" s="113"/>
      <c r="AG44" s="118"/>
      <c r="AH44" s="118"/>
      <c r="AI44" s="113"/>
      <c r="AJ44" s="118"/>
      <c r="AK44" s="118"/>
      <c r="AL44" s="113"/>
      <c r="AM44" s="118"/>
      <c r="AN44" s="118"/>
      <c r="AO44" s="113"/>
      <c r="AP44" s="118"/>
      <c r="AQ44" s="118"/>
      <c r="AR44" s="113"/>
      <c r="AS44" s="118"/>
      <c r="AT44" s="118"/>
      <c r="AU44" s="113"/>
      <c r="AV44" s="118"/>
      <c r="AW44" s="118"/>
      <c r="AX44" s="113"/>
      <c r="AY44" s="118"/>
      <c r="AZ44" s="118"/>
      <c r="BA44" s="113"/>
      <c r="BB44" s="118"/>
      <c r="BC44" s="118"/>
      <c r="BD44" s="113"/>
      <c r="BE44" s="118"/>
      <c r="BF44" s="118"/>
      <c r="BG44" s="113"/>
      <c r="BH44" s="118"/>
      <c r="BI44" s="118"/>
      <c r="BJ44" s="113"/>
      <c r="BK44" s="118"/>
      <c r="BL44" s="118"/>
      <c r="BM44" s="113"/>
      <c r="BN44" s="118"/>
      <c r="BO44" s="118"/>
      <c r="BP44" s="113"/>
      <c r="BQ44" s="118"/>
      <c r="BR44" s="118"/>
      <c r="BS44" s="113"/>
      <c r="BT44" s="118"/>
      <c r="BU44" s="118"/>
      <c r="BV44" s="113"/>
      <c r="BW44" s="118"/>
      <c r="BX44" s="118"/>
      <c r="BY44" s="113"/>
      <c r="BZ44" s="118"/>
      <c r="CA44" s="118"/>
      <c r="CB44" s="113"/>
      <c r="CC44" s="118"/>
      <c r="CD44" s="118"/>
      <c r="CE44" s="113"/>
      <c r="CG44" s="151"/>
    </row>
    <row r="45" spans="1:86" s="119" customFormat="1">
      <c r="A45" s="119" t="s">
        <v>14</v>
      </c>
      <c r="B45" s="119" t="s">
        <v>45</v>
      </c>
      <c r="C45" s="119" t="s">
        <v>45</v>
      </c>
      <c r="D45" s="119" t="s">
        <v>78</v>
      </c>
      <c r="E45" s="119" t="s">
        <v>74</v>
      </c>
      <c r="F45" s="119" t="str">
        <f t="shared" ref="F45:F51" si="320">D45&amp;E45&amp;C45</f>
        <v>DDSTPCA</v>
      </c>
      <c r="G45" s="119" t="str">
        <f t="shared" ref="G45:G51" si="321">E45&amp;C45</f>
        <v>DSTPCA</v>
      </c>
      <c r="H45" s="176">
        <f>VLOOKUP($G45,Rates!$C$3:$D$43,2,0)</f>
        <v>2.886625942881179E-2</v>
      </c>
      <c r="I45" s="176">
        <f>VLOOKUP($G45,Rates!$C$3:$E$43,3,0)</f>
        <v>2.886625942881179E-2</v>
      </c>
      <c r="J45" s="144">
        <f t="array" ref="J45">(SUM(IF('[25]RB Summary'!$B$13:$B$613=$G45,'[25]RB Summary'!$G$13:$G$613,0)))-(SUMIF($G$101:$G$119,$G45,$J$101:$J$119))</f>
        <v>232672462.25999999</v>
      </c>
      <c r="K45" s="144">
        <f t="shared" ref="K45:K51" si="322">(J45*H45)/12</f>
        <v>559698.63812813174</v>
      </c>
      <c r="L45" s="144">
        <f t="array" ref="L45">(SUM(IF(Adjustments!$E$9:$E$67='June 13 - Dec 15 Expense'!$F45,IF(Adjustments!$G$6:$AE$6='June 13 - Dec 15 Expense'!M$7,Adjustments!$G$9:$AE$67),0)))+(SUM(IF(Adjustments!$E$73:$E$133='June 13 - Dec 15 Expense'!$F45,IF(Adjustments!$G$6:$AE$6='June 13 - Dec 15 Expense'!K$7,Adjustments!$G$73:$AE$133),0)))</f>
        <v>463839.21066666651</v>
      </c>
      <c r="M45" s="144">
        <f t="shared" ref="M45:M51" si="323">J45+L45</f>
        <v>233136301.47066665</v>
      </c>
      <c r="N45" s="144">
        <f t="shared" ref="N45:N51" si="324">(((J45+M45)/2)*$H45)/12</f>
        <v>560256.52575264662</v>
      </c>
      <c r="O45" s="144">
        <f t="array" ref="O45">(SUM(IF(Adjustments!$E$9:$E$67='June 13 - Dec 15 Expense'!$F45,IF(Adjustments!$G$6:$AE$6='June 13 - Dec 15 Expense'!P$7,Adjustments!$G$9:$AE$67),0)))+(SUM(IF(Adjustments!$E$73:$E$133='June 13 - Dec 15 Expense'!$F45,IF(Adjustments!$G$6:$AE$6='June 13 - Dec 15 Expense'!N$7,Adjustments!$G$73:$AE$133),0)))</f>
        <v>529494.23766666686</v>
      </c>
      <c r="P45" s="144">
        <f t="shared" ref="P45:P51" si="325">M45+O45</f>
        <v>233665795.70833331</v>
      </c>
      <c r="Q45" s="144">
        <f t="shared" ref="Q45:Q51" si="326">(((M45+P45)/2)*$H45)/12</f>
        <v>561451.26829510101</v>
      </c>
      <c r="R45" s="144">
        <f t="array" ref="R45">(SUM(IF(Adjustments!$E$9:$E$67='June 13 - Dec 15 Expense'!$F45,IF(Adjustments!$G$6:$AE$6='June 13 - Dec 15 Expense'!S$7,Adjustments!$G$9:$AE$67),0)))+(SUM(IF(Adjustments!$E$73:$E$133='June 13 - Dec 15 Expense'!$F45,IF(Adjustments!$G$6:$AE$6='June 13 - Dec 15 Expense'!Q$7,Adjustments!$G$73:$AE$133),0)))</f>
        <v>703918.0376666669</v>
      </c>
      <c r="S45" s="144">
        <f t="shared" ref="S45:S51" si="327">P45+R45</f>
        <v>234369713.74599999</v>
      </c>
      <c r="T45" s="144">
        <f t="shared" ref="T45:T51" si="328">(((P45+S45)/2)*$H45)/12</f>
        <v>562934.76824186987</v>
      </c>
      <c r="U45" s="144">
        <f t="array" ref="U45">(SUM(IF(Adjustments!$E$9:$E$67='June 13 - Dec 15 Expense'!$F45,IF(Adjustments!$G$6:$AE$6='June 13 - Dec 15 Expense'!V$7,Adjustments!$G$9:$AE$67),0)))+(SUM(IF(Adjustments!$E$73:$E$133='June 13 - Dec 15 Expense'!$F45,IF(Adjustments!$G$6:$AE$6='June 13 - Dec 15 Expense'!T$7,Adjustments!$G$73:$AE$133),0)))</f>
        <v>363503.43766666664</v>
      </c>
      <c r="V45" s="144">
        <f t="shared" ref="V45:V51" si="329">S45+U45</f>
        <v>234733217.18366665</v>
      </c>
      <c r="W45" s="144">
        <f t="shared" ref="W45:W51" si="330">(((S45+V45)/2)*$H45)/12</f>
        <v>564218.62095965561</v>
      </c>
      <c r="X45" s="144">
        <f t="array" ref="X45">(SUM(IF(Adjustments!$E$9:$E$67='June 13 - Dec 15 Expense'!$F45,IF(Adjustments!$G$6:$AE$6='June 13 - Dec 15 Expense'!Y$7,Adjustments!$G$9:$AE$67),0)))+(SUM(IF(Adjustments!$E$73:$E$133='June 13 - Dec 15 Expense'!$F45,IF(Adjustments!$G$6:$AE$6='June 13 - Dec 15 Expense'!W$7,Adjustments!$G$73:$AE$133),0)))</f>
        <v>298573.63766666659</v>
      </c>
      <c r="Y45" s="144">
        <f t="shared" ref="Y45:Y51" si="331">V45+X45</f>
        <v>235031790.82133332</v>
      </c>
      <c r="Z45" s="144">
        <f t="shared" ref="Z45:Z51" si="332">(((V45+Y45)/2)*$H45)/12</f>
        <v>565014.94131875737</v>
      </c>
      <c r="AA45" s="144">
        <f t="array" ref="AA45">(SUM(IF(Adjustments!$E$9:$E$67='June 13 - Dec 15 Expense'!$F45,IF(Adjustments!$G$6:$AE$6='June 13 - Dec 15 Expense'!AB$7,Adjustments!$G$9:$AE$67),0)))+(SUM(IF(Adjustments!$E$73:$E$133='June 13 - Dec 15 Expense'!$F45,IF(Adjustments!$G$6:$AE$6='June 13 - Dec 15 Expense'!Z$7,Adjustments!$G$73:$AE$133),0)))</f>
        <v>371434.20766666665</v>
      </c>
      <c r="AB45" s="144">
        <f t="shared" ref="AB45:AB51" si="333">Y45+AA45</f>
        <v>235403225.02899998</v>
      </c>
      <c r="AC45" s="144">
        <f t="shared" ref="AC45:AC51" si="334">(((Y45+AB45)/2)*$H45)/12</f>
        <v>565820.80049720453</v>
      </c>
      <c r="AD45" s="144">
        <f t="array" ref="AD45">(SUM(IF(Adjustments!$E$9:$E$67='June 13 - Dec 15 Expense'!$F45,IF(Adjustments!$G$6:$AE$6='June 13 - Dec 15 Expense'!AE$7,Adjustments!$G$9:$AE$67),0)))+(SUM(IF(Adjustments!$E$73:$E$133='June 13 - Dec 15 Expense'!$F45,IF(Adjustments!$G$6:$AE$6='June 13 - Dec 15 Expense'!AC$7,Adjustments!$G$73:$AE$133),0)))</f>
        <v>344192.95966666663</v>
      </c>
      <c r="AE45" s="144">
        <f t="shared" ref="AE45:AE51" si="335">AB45+AD45</f>
        <v>235747417.98866665</v>
      </c>
      <c r="AF45" s="144">
        <f t="shared" ref="AF45:AF51" si="336">(((AB45+AE45)/2)*IF($I$6="Yes",$I45,$H45))/12</f>
        <v>566681.52880831074</v>
      </c>
      <c r="AG45" s="144">
        <f t="array" ref="AG45">(SUM(IF(Adjustments!$E$9:$E$67='June 13 - Dec 15 Expense'!$F45,IF(Adjustments!$G$6:$AE$6='June 13 - Dec 15 Expense'!AH$7,Adjustments!$G$9:$AE$67),0)))+(SUM(IF(Adjustments!$E$73:$E$133='June 13 - Dec 15 Expense'!$F45,IF(Adjustments!$G$6:$AE$6='June 13 - Dec 15 Expense'!AF$7,Adjustments!$G$73:$AE$133),0)))</f>
        <v>383927.93866666668</v>
      </c>
      <c r="AH45" s="144">
        <f t="shared" ref="AH45:AH51" si="337">AE45+AG45</f>
        <v>236131345.92733333</v>
      </c>
      <c r="AI45" s="144">
        <f t="shared" ref="AI45:AI51" si="338">(((AE45+AH45)/2)*IF($I$6="Yes",$I45,$H45))/12</f>
        <v>567557.28408942872</v>
      </c>
      <c r="AJ45" s="144">
        <f t="array" ref="AJ45">(SUM(IF(Adjustments!$E$9:$E$67='June 13 - Dec 15 Expense'!$F45,IF(Adjustments!$G$6:$AE$6='June 13 - Dec 15 Expense'!AK$7,Adjustments!$G$9:$AE$67),0)))+(SUM(IF(Adjustments!$E$73:$E$133='June 13 - Dec 15 Expense'!$F45,IF(Adjustments!$G$6:$AE$6='June 13 - Dec 15 Expense'!AI$7,Adjustments!$G$73:$AE$133),0)))</f>
        <v>448804.93666666665</v>
      </c>
      <c r="AK45" s="144">
        <f t="shared" ref="AK45:AK51" si="339">AH45+AJ45</f>
        <v>236580150.86399999</v>
      </c>
      <c r="AL45" s="144">
        <f t="shared" ref="AL45:AL51" si="340">(((AH45+AK45)/2)*IF($I$6="Yes",$I45,$H45))/12</f>
        <v>568558.86255669</v>
      </c>
      <c r="AM45" s="144">
        <f t="array" ref="AM45">(SUM(IF(Adjustments!$E$9:$E$67='June 13 - Dec 15 Expense'!$F45,IF(Adjustments!$G$6:$AE$6='June 13 - Dec 15 Expense'!AN$7,Adjustments!$G$9:$AE$67),0)))+(SUM(IF(Adjustments!$E$73:$E$133='June 13 - Dec 15 Expense'!$F45,IF(Adjustments!$G$6:$AE$6='June 13 - Dec 15 Expense'!AL$7,Adjustments!$G$73:$AE$133),0)))</f>
        <v>377077.07066666672</v>
      </c>
      <c r="AN45" s="144">
        <f t="shared" ref="AN45:AN51" si="341">AK45+AM45</f>
        <v>236957227.93466666</v>
      </c>
      <c r="AO45" s="144">
        <f t="shared" ref="AO45:AO51" si="342">(((AK45+AN45)/2)*IF($I$6="Yes",$I45,$H45))/12</f>
        <v>569552.2010684096</v>
      </c>
      <c r="AP45" s="144">
        <f t="array" ref="AP45">(SUM(IF(Adjustments!$E$9:$E$67='June 13 - Dec 15 Expense'!$F45,IF(Adjustments!$G$6:$AE$6='June 13 - Dec 15 Expense'!AQ$7,Adjustments!$G$9:$AE$67),0)))+(SUM(IF(Adjustments!$E$73:$E$133='June 13 - Dec 15 Expense'!$F45,IF(Adjustments!$G$6:$AE$6='June 13 - Dec 15 Expense'!AO$7,Adjustments!$G$73:$AE$133),0)))</f>
        <v>1183421.7136666663</v>
      </c>
      <c r="AQ45" s="144">
        <f t="shared" ref="AQ45:AQ51" si="343">AN45+AP45</f>
        <v>238140649.64833334</v>
      </c>
      <c r="AR45" s="144">
        <f t="shared" ref="AR45:AR51" si="344">(((AN45+AQ45)/2)*IF($I$6="Yes",$I45,$H45))/12</f>
        <v>571429.10784953099</v>
      </c>
      <c r="AS45" s="144">
        <f t="array" ref="AS45">(SUM(IF(Adjustments!$E$9:$E$67='June 13 - Dec 15 Expense'!$F45,IF(Adjustments!$G$6:$AE$6='June 13 - Dec 15 Expense'!AT$7,Adjustments!$G$9:$AE$67),0)))+(SUM(IF(Adjustments!$E$73:$E$133='June 13 - Dec 15 Expense'!$F45,IF(Adjustments!$G$6:$AE$6='June 13 - Dec 15 Expense'!AR$7,Adjustments!$G$73:$AE$133),0)))</f>
        <v>412893.43966666661</v>
      </c>
      <c r="AT45" s="144">
        <f t="shared" ref="AT45:AT51" si="345">AQ45+AS45</f>
        <v>238553543.088</v>
      </c>
      <c r="AU45" s="144">
        <f t="shared" ref="AU45:AU51" si="346">(((AQ45+AT45)/2)*IF($I$6="Yes",$I45,$H45))/12</f>
        <v>573349.09315562539</v>
      </c>
      <c r="AV45" s="144">
        <f t="array" ref="AV45">(SUM(IF(Adjustments!$E$9:$E$67='June 13 - Dec 15 Expense'!$F45,IF(Adjustments!$G$6:$AE$6='June 13 - Dec 15 Expense'!AW$7,Adjustments!$G$9:$AE$67),0)))+(SUM(IF(Adjustments!$E$73:$E$133='June 13 - Dec 15 Expense'!$F45,IF(Adjustments!$G$6:$AE$6='June 13 - Dec 15 Expense'!AU$7,Adjustments!$G$73:$AE$133),0)))</f>
        <v>383902.87766666658</v>
      </c>
      <c r="AW45" s="144">
        <f t="shared" ref="AW45:AW51" si="347">AT45+AV45</f>
        <v>238937445.96566665</v>
      </c>
      <c r="AX45" s="144">
        <f t="shared" ref="AX45:AX51" si="348">(((AT45+AW45)/2)*IF($I$6="Yes",$I45,$H45))/12</f>
        <v>574307.44853929465</v>
      </c>
      <c r="AY45" s="144">
        <f t="array" ref="AY45">(SUM(IF(Adjustments!$E$9:$E$67='June 13 - Dec 15 Expense'!$F45,IF(Adjustments!$G$6:$AE$6='June 13 - Dec 15 Expense'!AZ$7,Adjustments!$G$9:$AE$67),0)))+(SUM(IF(Adjustments!$E$73:$E$133='June 13 - Dec 15 Expense'!$F45,IF(Adjustments!$G$6:$AE$6='June 13 - Dec 15 Expense'!AX$7,Adjustments!$G$73:$AE$133),0)))</f>
        <v>490017.31166666676</v>
      </c>
      <c r="AZ45" s="144">
        <f t="shared" ref="AZ45:AZ51" si="349">AW45+AY45</f>
        <v>239427463.27733332</v>
      </c>
      <c r="BA45" s="144">
        <f t="shared" ref="BA45:BA51" si="350">(((AW45+AZ45)/2)*IF($I$6="Yes",$I45,$H45))/12</f>
        <v>575358.56549368519</v>
      </c>
      <c r="BB45" s="144">
        <f t="array" ref="BB45">(SUM(IF(Adjustments!$E$9:$E$67='June 13 - Dec 15 Expense'!$F45,IF(Adjustments!$G$6:$AE$6='June 13 - Dec 15 Expense'!BC$7,Adjustments!$G$9:$AE$67),0)))+(SUM(IF(Adjustments!$E$73:$E$133='June 13 - Dec 15 Expense'!$F45,IF(Adjustments!$G$6:$AE$6='June 13 - Dec 15 Expense'!BA$7,Adjustments!$G$73:$AE$133),0)))</f>
        <v>384556.50466666667</v>
      </c>
      <c r="BC45" s="144">
        <f t="shared" ref="BC45:BC51" si="351">AZ45+BB45</f>
        <v>239812019.78199998</v>
      </c>
      <c r="BD45" s="144">
        <f t="shared" ref="BD45:BD51" si="352">(((AZ45+BC45)/2)*IF($I$6="Yes",$I45,$H45))/12</f>
        <v>576410.46860501531</v>
      </c>
      <c r="BE45" s="144">
        <f t="array" ref="BE45">(SUM(IF(Adjustments!$E$9:$E$67='June 13 - Dec 15 Expense'!$F45,IF(Adjustments!$G$6:$AE$6='June 13 - Dec 15 Expense'!BF$7,Adjustments!$G$9:$AE$67),0)))+(SUM(IF(Adjustments!$E$73:$E$133='June 13 - Dec 15 Expense'!$F45,IF(Adjustments!$G$6:$AE$6='June 13 - Dec 15 Expense'!BD$7,Adjustments!$G$73:$AE$133),0)))</f>
        <v>365528.56566666666</v>
      </c>
      <c r="BF45" s="144">
        <f t="shared" ref="BF45:BF51" si="353">BC45+BE45</f>
        <v>240177548.34766665</v>
      </c>
      <c r="BG45" s="144">
        <f t="shared" ref="BG45:BG51" si="354">(((BC45+BF45)/2)*IF($I$6="Yes",$I45,$H45))/12</f>
        <v>577312.64153142867</v>
      </c>
      <c r="BH45" s="144">
        <f t="array" ref="BH45">(SUM(IF(Adjustments!$E$9:$E$67='June 13 - Dec 15 Expense'!$F45,IF(Adjustments!$G$6:$AE$6='June 13 - Dec 15 Expense'!BI$7,Adjustments!$G$9:$AE$67),0)))+(SUM(IF(Adjustments!$E$73:$E$133='June 13 - Dec 15 Expense'!$F45,IF(Adjustments!$G$6:$AE$6='June 13 - Dec 15 Expense'!BG$7,Adjustments!$G$73:$AE$133),0)))</f>
        <v>348799.37466666667</v>
      </c>
      <c r="BI45" s="144">
        <f t="shared" ref="BI45:BI51" si="355">BF45+BH45</f>
        <v>240526347.72233331</v>
      </c>
      <c r="BJ45" s="144">
        <f t="shared" ref="BJ45:BJ51" si="356">(((BF45+BI45)/2)*IF($I$6="Yes",$I45,$H45))/12</f>
        <v>578171.80718321656</v>
      </c>
      <c r="BK45" s="144">
        <f t="array" ref="BK45">(SUM(IF(Adjustments!$E$9:$E$67='June 13 - Dec 15 Expense'!$F45,IF(Adjustments!$G$6:$AE$6='June 13 - Dec 15 Expense'!BL$7,Adjustments!$G$9:$AE$67),0)))+(SUM(IF(Adjustments!$E$73:$E$133='June 13 - Dec 15 Expense'!$F45,IF(Adjustments!$G$6:$AE$6='June 13 - Dec 15 Expense'!BJ$7,Adjustments!$G$73:$AE$133),0)))</f>
        <v>408475.59266666655</v>
      </c>
      <c r="BL45" s="144">
        <f t="shared" ref="BL45:BL51" si="357">BI45+BK45</f>
        <v>240934823.31499997</v>
      </c>
      <c r="BM45" s="144">
        <f t="shared" ref="BM45:BM51" si="358">(((BI45+BL45)/2)*IF($I$6="Yes",$I45,$H45))/12</f>
        <v>579082.62783596606</v>
      </c>
      <c r="BN45" s="144">
        <f t="array" ref="BN45">(SUM(IF(Adjustments!$E$9:$E$67='June 13 - Dec 15 Expense'!$F45,IF(Adjustments!$G$6:$AE$6='June 13 - Dec 15 Expense'!BO$7,Adjustments!$G$9:$AE$67),0)))+(SUM(IF(Adjustments!$E$73:$E$133='June 13 - Dec 15 Expense'!$F45,IF(Adjustments!$G$6:$AE$6='June 13 - Dec 15 Expense'!BM$7,Adjustments!$G$73:$AE$133),0)))</f>
        <v>390457.7005786667</v>
      </c>
      <c r="BO45" s="144">
        <f t="shared" ref="BO45:BO51" si="359">BL45+BN45</f>
        <v>241325281.01557863</v>
      </c>
      <c r="BP45" s="144">
        <f t="shared" ref="BP45:BP51" si="360">(((BL45+BO45)/2)*IF($I$6="Yes",$I45,$H45))/12</f>
        <v>580043.55349051335</v>
      </c>
      <c r="BQ45" s="144">
        <f t="array" ref="BQ45">(SUM(IF(Adjustments!$E$9:$E$67='June 13 - Dec 15 Expense'!$F45,IF(Adjustments!$G$6:$AE$6='June 13 - Dec 15 Expense'!BR$7,Adjustments!$G$9:$AE$67),0)))+(SUM(IF(Adjustments!$E$73:$E$133='June 13 - Dec 15 Expense'!$F45,IF(Adjustments!$G$6:$AE$6='June 13 - Dec 15 Expense'!BP$7,Adjustments!$G$73:$AE$133),0)))</f>
        <v>449256.28351466684</v>
      </c>
      <c r="BR45" s="144">
        <f t="shared" ref="BR45:BR51" si="361">BO45+BQ45</f>
        <v>241774537.29909331</v>
      </c>
      <c r="BS45" s="144">
        <f t="shared" ref="BS45:BS51" si="362">(((BO45+BR45)/2)*IF($I$6="Yes",$I45,$H45))/12</f>
        <v>581053.52856179839</v>
      </c>
      <c r="BT45" s="144">
        <f t="array" ref="BT45">(SUM(IF(Adjustments!$E$9:$E$67='June 13 - Dec 15 Expense'!$F45,IF(Adjustments!$G$6:$AE$6='June 13 - Dec 15 Expense'!BU$7,Adjustments!$G$9:$AE$67),0)))+(SUM(IF(Adjustments!$E$73:$E$133='June 13 - Dec 15 Expense'!$F45,IF(Adjustments!$G$6:$AE$6='June 13 - Dec 15 Expense'!BS$7,Adjustments!$G$73:$AE$133),0)))</f>
        <v>527696.5472586666</v>
      </c>
      <c r="BU45" s="144">
        <f t="shared" ref="BU45:BU51" si="363">BR45+BT45</f>
        <v>242302233.84635198</v>
      </c>
      <c r="BV45" s="144">
        <f t="shared" ref="BV45:BV51" si="364">(((BR45+BU45)/2)*IF($I$6="Yes",$I45,$H45))/12</f>
        <v>582228.56913941575</v>
      </c>
      <c r="BW45" s="144">
        <f t="array" ref="BW45">(SUM(IF(Adjustments!$E$9:$E$67='June 13 - Dec 15 Expense'!$F45,IF(Adjustments!$G$6:$AE$6='June 13 - Dec 15 Expense'!BX$7,Adjustments!$G$9:$AE$67),0)))+(SUM(IF(Adjustments!$E$73:$E$133='June 13 - Dec 15 Expense'!$F45,IF(Adjustments!$G$6:$AE$6='June 13 - Dec 15 Expense'!BV$7,Adjustments!$G$73:$AE$133),0)))</f>
        <v>458093.90769866679</v>
      </c>
      <c r="BX45" s="144">
        <f t="shared" ref="BX45:BX51" si="365">BU45+BW45</f>
        <v>242760327.75405064</v>
      </c>
      <c r="BY45" s="144">
        <f t="shared" ref="BY45:BY51" si="366">(((BU45+BX45)/2)*IF($I$6="Yes",$I45,$H45))/12</f>
        <v>583414.23926505086</v>
      </c>
      <c r="BZ45" s="144">
        <f t="array" ref="BZ45">(SUM(IF(Adjustments!$E$9:$E$67='June 13 - Dec 15 Expense'!$F45,IF(Adjustments!$G$6:$AE$6='June 13 - Dec 15 Expense'!CA$7,Adjustments!$G$9:$AE$67),0)))+(SUM(IF(Adjustments!$E$73:$E$133='June 13 - Dec 15 Expense'!$F45,IF(Adjustments!$G$6:$AE$6='June 13 - Dec 15 Expense'!BY$7,Adjustments!$G$73:$AE$133),0)))</f>
        <v>476455.84833066678</v>
      </c>
      <c r="CA45" s="144">
        <f t="shared" ref="CA45:CA51" si="367">BX45+BZ45</f>
        <v>243236783.60238132</v>
      </c>
      <c r="CB45" s="144">
        <f t="shared" ref="CB45:CB51" si="368">(((BX45+CA45)/2)*IF($I$6="Yes",$I45,$H45))/12</f>
        <v>584538.27908616245</v>
      </c>
      <c r="CC45" s="144">
        <f t="array" ref="CC45">(SUM(IF(Adjustments!$E$9:$E$67='June 13 - Dec 15 Expense'!$F45,IF(Adjustments!$G$6:$AE$6='June 13 - Dec 15 Expense'!CD$7,Adjustments!$G$9:$AE$67),0)))+(SUM(IF(Adjustments!$E$73:$E$133='June 13 - Dec 15 Expense'!$F45,IF(Adjustments!$G$6:$AE$6='June 13 - Dec 15 Expense'!CB$7,Adjustments!$G$73:$AE$133),0)))</f>
        <v>641743.31027466676</v>
      </c>
      <c r="CD45" s="144">
        <f t="shared" ref="CD45:CD51" si="369">CA45+CC45</f>
        <v>243878526.91265598</v>
      </c>
      <c r="CE45" s="144">
        <f t="shared" ref="CE45:CE51" si="370">(((CA45+CD45)/2)*IF($I$6="Yes",$I45,$H45))/12</f>
        <v>585883.20521138667</v>
      </c>
      <c r="CG45" s="151">
        <f t="shared" ref="CG45:CG51" si="371">SUMIF($AW$6:$CE$6,"Depreciation Expense",$AW45:$CE45)</f>
        <v>6957804.9339429345</v>
      </c>
      <c r="CH45" s="148"/>
    </row>
    <row r="46" spans="1:86" s="119" customFormat="1">
      <c r="A46" s="119" t="s">
        <v>15</v>
      </c>
      <c r="B46" s="119" t="s">
        <v>46</v>
      </c>
      <c r="C46" s="119" t="s">
        <v>46</v>
      </c>
      <c r="D46" s="119" t="s">
        <v>78</v>
      </c>
      <c r="E46" s="119" t="s">
        <v>74</v>
      </c>
      <c r="F46" s="119" t="str">
        <f t="shared" si="320"/>
        <v>DDSTPOR</v>
      </c>
      <c r="G46" s="119" t="str">
        <f t="shared" si="321"/>
        <v>DSTPOR</v>
      </c>
      <c r="H46" s="176">
        <f>VLOOKUP($G46,Rates!$C$3:$D$43,2,0)</f>
        <v>2.836536754192092E-2</v>
      </c>
      <c r="I46" s="176">
        <f>VLOOKUP($G46,Rates!$C$3:$E$43,3,0)</f>
        <v>2.5207735461193176E-2</v>
      </c>
      <c r="J46" s="144">
        <f t="array" ref="J46">(SUM(IF('[25]RB Summary'!$B$13:$B$613=$G46,'[25]RB Summary'!$G$13:$G$613,0)))-(SUMIF($G$101:$G$119,$G46,$J$101:$J$119))</f>
        <v>1811351382.4300001</v>
      </c>
      <c r="K46" s="144">
        <f t="shared" si="322"/>
        <v>4281637.3091827929</v>
      </c>
      <c r="L46" s="144">
        <f t="array" ref="L46">(SUM(IF(Adjustments!$E$9:$E$67='June 13 - Dec 15 Expense'!$F46,IF(Adjustments!$G$6:$AE$6='June 13 - Dec 15 Expense'!M$7,Adjustments!$G$9:$AE$67),0)))+(SUM(IF(Adjustments!$E$73:$E$133='June 13 - Dec 15 Expense'!$F46,IF(Adjustments!$G$6:$AE$6='June 13 - Dec 15 Expense'!K$7,Adjustments!$G$73:$AE$133),0)))</f>
        <v>3529355.3378333347</v>
      </c>
      <c r="M46" s="144">
        <f t="shared" si="323"/>
        <v>1814880737.7678335</v>
      </c>
      <c r="N46" s="144">
        <f t="shared" si="324"/>
        <v>4285808.6200721124</v>
      </c>
      <c r="O46" s="144">
        <f t="array" ref="O46">(SUM(IF(Adjustments!$E$9:$E$67='June 13 - Dec 15 Expense'!$F46,IF(Adjustments!$G$6:$AE$6='June 13 - Dec 15 Expense'!P$7,Adjustments!$G$9:$AE$67),0)))+(SUM(IF(Adjustments!$E$73:$E$133='June 13 - Dec 15 Expense'!$F46,IF(Adjustments!$G$6:$AE$6='June 13 - Dec 15 Expense'!N$7,Adjustments!$G$73:$AE$133),0)))</f>
        <v>3363384.543333333</v>
      </c>
      <c r="P46" s="144">
        <f t="shared" si="325"/>
        <v>1818244122.3111668</v>
      </c>
      <c r="Q46" s="144">
        <f t="shared" si="326"/>
        <v>4293955.082576286</v>
      </c>
      <c r="R46" s="144">
        <f t="array" ref="R46">(SUM(IF(Adjustments!$E$9:$E$67='June 13 - Dec 15 Expense'!$F46,IF(Adjustments!$G$6:$AE$6='June 13 - Dec 15 Expense'!S$7,Adjustments!$G$9:$AE$67),0)))+(SUM(IF(Adjustments!$E$73:$E$133='June 13 - Dec 15 Expense'!$F46,IF(Adjustments!$G$6:$AE$6='June 13 - Dec 15 Expense'!Q$7,Adjustments!$G$73:$AE$133),0)))</f>
        <v>9658365.2433333322</v>
      </c>
      <c r="S46" s="144">
        <f t="shared" si="327"/>
        <v>1827902487.5545001</v>
      </c>
      <c r="T46" s="144">
        <f t="shared" si="328"/>
        <v>4309345.3625236908</v>
      </c>
      <c r="U46" s="144">
        <f t="array" ref="U46">(SUM(IF(Adjustments!$E$9:$E$67='June 13 - Dec 15 Expense'!$F46,IF(Adjustments!$G$6:$AE$6='June 13 - Dec 15 Expense'!V$7,Adjustments!$G$9:$AE$67),0)))+(SUM(IF(Adjustments!$E$73:$E$133='June 13 - Dec 15 Expense'!$F46,IF(Adjustments!$G$6:$AE$6='June 13 - Dec 15 Expense'!T$7,Adjustments!$G$73:$AE$133),0)))</f>
        <v>3252994.2233333327</v>
      </c>
      <c r="V46" s="144">
        <f t="shared" si="329"/>
        <v>1831155481.7778335</v>
      </c>
      <c r="W46" s="144">
        <f t="shared" si="330"/>
        <v>4324605.173221102</v>
      </c>
      <c r="X46" s="144">
        <f t="array" ref="X46">(SUM(IF(Adjustments!$E$9:$E$67='June 13 - Dec 15 Expense'!$F46,IF(Adjustments!$G$6:$AE$6='June 13 - Dec 15 Expense'!Y$7,Adjustments!$G$9:$AE$67),0)))+(SUM(IF(Adjustments!$E$73:$E$133='June 13 - Dec 15 Expense'!$F46,IF(Adjustments!$G$6:$AE$6='June 13 - Dec 15 Expense'!W$7,Adjustments!$G$73:$AE$133),0)))</f>
        <v>7421115.2433333322</v>
      </c>
      <c r="Y46" s="144">
        <f t="shared" si="331"/>
        <v>1838576597.0211668</v>
      </c>
      <c r="Z46" s="144">
        <f t="shared" si="332"/>
        <v>4337220.7998129642</v>
      </c>
      <c r="AA46" s="144">
        <f t="array" ref="AA46">(SUM(IF(Adjustments!$E$9:$E$67='June 13 - Dec 15 Expense'!$F46,IF(Adjustments!$G$6:$AE$6='June 13 - Dec 15 Expense'!AB$7,Adjustments!$G$9:$AE$67),0)))+(SUM(IF(Adjustments!$E$73:$E$133='June 13 - Dec 15 Expense'!$F46,IF(Adjustments!$G$6:$AE$6='June 13 - Dec 15 Expense'!Z$7,Adjustments!$G$73:$AE$133),0)))</f>
        <v>3657389.7033333341</v>
      </c>
      <c r="AB46" s="144">
        <f t="shared" si="333"/>
        <v>1842233986.7245002</v>
      </c>
      <c r="AC46" s="144">
        <f t="shared" si="334"/>
        <v>4350314.3775057644</v>
      </c>
      <c r="AD46" s="144">
        <f t="array" ref="AD46">(SUM(IF(Adjustments!$E$9:$E$67='June 13 - Dec 15 Expense'!$F46,IF(Adjustments!$G$6:$AE$6='June 13 - Dec 15 Expense'!AE$7,Adjustments!$G$9:$AE$67),0)))+(SUM(IF(Adjustments!$E$73:$E$133='June 13 - Dec 15 Expense'!$F46,IF(Adjustments!$G$6:$AE$6='June 13 - Dec 15 Expense'!AC$7,Adjustments!$G$73:$AE$133),0)))</f>
        <v>2270789.4748333325</v>
      </c>
      <c r="AE46" s="144">
        <f t="shared" si="335"/>
        <v>1844504776.1993334</v>
      </c>
      <c r="AF46" s="144">
        <f t="shared" si="336"/>
        <v>3872263.9770962745</v>
      </c>
      <c r="AG46" s="144">
        <f t="array" ref="AG46">(SUM(IF(Adjustments!$E$9:$E$67='June 13 - Dec 15 Expense'!$F46,IF(Adjustments!$G$6:$AE$6='June 13 - Dec 15 Expense'!AH$7,Adjustments!$G$9:$AE$67),0)))+(SUM(IF(Adjustments!$E$73:$E$133='June 13 - Dec 15 Expense'!$F46,IF(Adjustments!$G$6:$AE$6='June 13 - Dec 15 Expense'!AF$7,Adjustments!$G$73:$AE$133),0)))</f>
        <v>2362955.5358333322</v>
      </c>
      <c r="AH46" s="144">
        <f t="shared" si="337"/>
        <v>1846867731.7351668</v>
      </c>
      <c r="AI46" s="144">
        <f t="shared" si="338"/>
        <v>3877130.9028639202</v>
      </c>
      <c r="AJ46" s="144">
        <f t="array" ref="AJ46">(SUM(IF(Adjustments!$E$9:$E$67='June 13 - Dec 15 Expense'!$F46,IF(Adjustments!$G$6:$AE$6='June 13 - Dec 15 Expense'!AK$7,Adjustments!$G$9:$AE$67),0)))+(SUM(IF(Adjustments!$E$73:$E$133='June 13 - Dec 15 Expense'!$F46,IF(Adjustments!$G$6:$AE$6='June 13 - Dec 15 Expense'!AI$7,Adjustments!$G$73:$AE$133),0)))</f>
        <v>3024160.0818333328</v>
      </c>
      <c r="AK46" s="144">
        <f t="shared" si="339"/>
        <v>1849891891.8170002</v>
      </c>
      <c r="AL46" s="144">
        <f t="shared" si="340"/>
        <v>3882789.1105884626</v>
      </c>
      <c r="AM46" s="144">
        <f t="array" ref="AM46">(SUM(IF(Adjustments!$E$9:$E$67='June 13 - Dec 15 Expense'!$F46,IF(Adjustments!$G$6:$AE$6='June 13 - Dec 15 Expense'!AN$7,Adjustments!$G$9:$AE$67),0)))+(SUM(IF(Adjustments!$E$73:$E$133='June 13 - Dec 15 Expense'!$F46,IF(Adjustments!$G$6:$AE$6='June 13 - Dec 15 Expense'!AL$7,Adjustments!$G$73:$AE$133),0)))</f>
        <v>2671417.0938333333</v>
      </c>
      <c r="AN46" s="144">
        <f t="shared" si="341"/>
        <v>1852563308.9108336</v>
      </c>
      <c r="AO46" s="144">
        <f t="shared" si="342"/>
        <v>3888771.3023694213</v>
      </c>
      <c r="AP46" s="144">
        <f t="array" ref="AP46">(SUM(IF(Adjustments!$E$9:$E$67='June 13 - Dec 15 Expense'!$F46,IF(Adjustments!$G$6:$AE$6='June 13 - Dec 15 Expense'!AQ$7,Adjustments!$G$9:$AE$67),0)))+(SUM(IF(Adjustments!$E$73:$E$133='June 13 - Dec 15 Expense'!$F46,IF(Adjustments!$G$6:$AE$6='June 13 - Dec 15 Expense'!AO$7,Adjustments!$G$73:$AE$133),0)))</f>
        <v>2532386.5328333331</v>
      </c>
      <c r="AQ46" s="144">
        <f t="shared" si="343"/>
        <v>1855095695.4436669</v>
      </c>
      <c r="AR46" s="144">
        <f t="shared" si="344"/>
        <v>3894236.9734199638</v>
      </c>
      <c r="AS46" s="144">
        <f t="array" ref="AS46">(SUM(IF(Adjustments!$E$9:$E$67='June 13 - Dec 15 Expense'!$F46,IF(Adjustments!$G$6:$AE$6='June 13 - Dec 15 Expense'!AT$7,Adjustments!$G$9:$AE$67),0)))+(SUM(IF(Adjustments!$E$73:$E$133='June 13 - Dec 15 Expense'!$F46,IF(Adjustments!$G$6:$AE$6='June 13 - Dec 15 Expense'!AR$7,Adjustments!$G$73:$AE$133),0)))</f>
        <v>2741578.8808333334</v>
      </c>
      <c r="AT46" s="144">
        <f t="shared" si="345"/>
        <v>1857837274.3245003</v>
      </c>
      <c r="AU46" s="144">
        <f t="shared" si="346"/>
        <v>3899776.3369607632</v>
      </c>
      <c r="AV46" s="144">
        <f t="array" ref="AV46">(SUM(IF(Adjustments!$E$9:$E$67='June 13 - Dec 15 Expense'!$F46,IF(Adjustments!$G$6:$AE$6='June 13 - Dec 15 Expense'!AW$7,Adjustments!$G$9:$AE$67),0)))+(SUM(IF(Adjustments!$E$73:$E$133='June 13 - Dec 15 Expense'!$F46,IF(Adjustments!$G$6:$AE$6='June 13 - Dec 15 Expense'!AU$7,Adjustments!$G$73:$AE$133),0)))</f>
        <v>3054337.3338333331</v>
      </c>
      <c r="AW46" s="144">
        <f t="shared" si="347"/>
        <v>1860891611.6583335</v>
      </c>
      <c r="AX46" s="144">
        <f t="shared" si="348"/>
        <v>3905863.9170730361</v>
      </c>
      <c r="AY46" s="144">
        <f t="array" ref="AY46">(SUM(IF(Adjustments!$E$9:$E$67='June 13 - Dec 15 Expense'!$F46,IF(Adjustments!$G$6:$AE$6='June 13 - Dec 15 Expense'!AZ$7,Adjustments!$G$9:$AE$67),0)))+(SUM(IF(Adjustments!$E$73:$E$133='June 13 - Dec 15 Expense'!$F46,IF(Adjustments!$G$6:$AE$6='June 13 - Dec 15 Expense'!AX$7,Adjustments!$G$73:$AE$133),0)))</f>
        <v>3342738.6868333323</v>
      </c>
      <c r="AZ46" s="144">
        <f t="shared" si="349"/>
        <v>1864234350.3451669</v>
      </c>
      <c r="BA46" s="144">
        <f t="shared" si="350"/>
        <v>3912582.908741958</v>
      </c>
      <c r="BB46" s="144">
        <f t="array" ref="BB46">(SUM(IF(Adjustments!$E$9:$E$67='June 13 - Dec 15 Expense'!$F46,IF(Adjustments!$G$6:$AE$6='June 13 - Dec 15 Expense'!BC$7,Adjustments!$G$9:$AE$67),0)))+(SUM(IF(Adjustments!$E$73:$E$133='June 13 - Dec 15 Expense'!$F46,IF(Adjustments!$G$6:$AE$6='June 13 - Dec 15 Expense'!BA$7,Adjustments!$G$73:$AE$133),0)))</f>
        <v>2419542.6188333337</v>
      </c>
      <c r="BC46" s="144">
        <f t="shared" si="351"/>
        <v>1866653892.9640002</v>
      </c>
      <c r="BD46" s="144">
        <f t="shared" si="352"/>
        <v>3918635.1613588836</v>
      </c>
      <c r="BE46" s="144">
        <f t="array" ref="BE46">(SUM(IF(Adjustments!$E$9:$E$67='June 13 - Dec 15 Expense'!$F46,IF(Adjustments!$G$6:$AE$6='June 13 - Dec 15 Expense'!BF$7,Adjustments!$G$9:$AE$67),0)))+(SUM(IF(Adjustments!$E$73:$E$133='June 13 - Dec 15 Expense'!$F46,IF(Adjustments!$G$6:$AE$6='June 13 - Dec 15 Expense'!BD$7,Adjustments!$G$73:$AE$133),0)))</f>
        <v>2587621.7118333331</v>
      </c>
      <c r="BF46" s="144">
        <f t="shared" si="353"/>
        <v>1869241514.6758335</v>
      </c>
      <c r="BG46" s="144">
        <f t="shared" si="354"/>
        <v>3923894.2977696401</v>
      </c>
      <c r="BH46" s="144">
        <f t="array" ref="BH46">(SUM(IF(Adjustments!$E$9:$E$67='June 13 - Dec 15 Expense'!$F46,IF(Adjustments!$G$6:$AE$6='June 13 - Dec 15 Expense'!BI$7,Adjustments!$G$9:$AE$67),0)))+(SUM(IF(Adjustments!$E$73:$E$133='June 13 - Dec 15 Expense'!$F46,IF(Adjustments!$G$6:$AE$6='June 13 - Dec 15 Expense'!BG$7,Adjustments!$G$73:$AE$133),0)))</f>
        <v>2379165.9308333336</v>
      </c>
      <c r="BI46" s="144">
        <f t="shared" si="355"/>
        <v>1871620680.6066668</v>
      </c>
      <c r="BJ46" s="144">
        <f t="shared" si="356"/>
        <v>3929111.0256441515</v>
      </c>
      <c r="BK46" s="144">
        <f t="array" ref="BK46">(SUM(IF(Adjustments!$E$9:$E$67='June 13 - Dec 15 Expense'!$F46,IF(Adjustments!$G$6:$AE$6='June 13 - Dec 15 Expense'!BL$7,Adjustments!$G$9:$AE$67),0)))+(SUM(IF(Adjustments!$E$73:$E$133='June 13 - Dec 15 Expense'!$F46,IF(Adjustments!$G$6:$AE$6='June 13 - Dec 15 Expense'!BJ$7,Adjustments!$G$73:$AE$133),0)))</f>
        <v>4786247.7838333333</v>
      </c>
      <c r="BL46" s="144">
        <f t="shared" si="357"/>
        <v>1876406928.3905001</v>
      </c>
      <c r="BM46" s="144">
        <f t="shared" si="358"/>
        <v>3936637.0195353725</v>
      </c>
      <c r="BN46" s="144">
        <f t="array" ref="BN46">(SUM(IF(Adjustments!$E$9:$E$67='June 13 - Dec 15 Expense'!$F46,IF(Adjustments!$G$6:$AE$6='June 13 - Dec 15 Expense'!BO$7,Adjustments!$G$9:$AE$67),0)))+(SUM(IF(Adjustments!$E$73:$E$133='June 13 - Dec 15 Expense'!$F46,IF(Adjustments!$G$6:$AE$6='June 13 - Dec 15 Expense'!BM$7,Adjustments!$G$73:$AE$133),0)))</f>
        <v>2412525.7983933329</v>
      </c>
      <c r="BO46" s="144">
        <f t="shared" si="359"/>
        <v>1878819454.1888933</v>
      </c>
      <c r="BP46" s="144">
        <f t="shared" si="360"/>
        <v>3944198.0520397811</v>
      </c>
      <c r="BQ46" s="144">
        <f t="array" ref="BQ46">(SUM(IF(Adjustments!$E$9:$E$67='June 13 - Dec 15 Expense'!$F46,IF(Adjustments!$G$6:$AE$6='June 13 - Dec 15 Expense'!BR$7,Adjustments!$G$9:$AE$67),0)))+(SUM(IF(Adjustments!$E$73:$E$133='June 13 - Dec 15 Expense'!$F46,IF(Adjustments!$G$6:$AE$6='June 13 - Dec 15 Expense'!BP$7,Adjustments!$G$73:$AE$133),0)))</f>
        <v>2527548.4649693323</v>
      </c>
      <c r="BR46" s="144">
        <f t="shared" si="361"/>
        <v>1881347002.6538627</v>
      </c>
      <c r="BS46" s="144">
        <f t="shared" si="362"/>
        <v>3949386.7222560104</v>
      </c>
      <c r="BT46" s="144">
        <f t="array" ref="BT46">(SUM(IF(Adjustments!$E$9:$E$67='June 13 - Dec 15 Expense'!$F46,IF(Adjustments!$G$6:$AE$6='June 13 - Dec 15 Expense'!BU$7,Adjustments!$G$9:$AE$67),0)))+(SUM(IF(Adjustments!$E$73:$E$133='June 13 - Dec 15 Expense'!$F46,IF(Adjustments!$G$6:$AE$6='June 13 - Dec 15 Expense'!BS$7,Adjustments!$G$73:$AE$133),0)))</f>
        <v>3192913.0554973325</v>
      </c>
      <c r="BU46" s="144">
        <f t="shared" si="363"/>
        <v>1884539915.7093601</v>
      </c>
      <c r="BV46" s="144">
        <f t="shared" si="364"/>
        <v>3955395.0506195049</v>
      </c>
      <c r="BW46" s="144">
        <f t="array" ref="BW46">(SUM(IF(Adjustments!$E$9:$E$67='June 13 - Dec 15 Expense'!$F46,IF(Adjustments!$G$6:$AE$6='June 13 - Dec 15 Expense'!BX$7,Adjustments!$G$9:$AE$67),0)))+(SUM(IF(Adjustments!$E$73:$E$133='June 13 - Dec 15 Expense'!$F46,IF(Adjustments!$G$6:$AE$6='June 13 - Dec 15 Expense'!BV$7,Adjustments!$G$73:$AE$133),0)))</f>
        <v>2850952.9591293321</v>
      </c>
      <c r="BX46" s="144">
        <f t="shared" si="365"/>
        <v>1887390868.6684895</v>
      </c>
      <c r="BY46" s="144">
        <f t="shared" si="366"/>
        <v>3961743.0579386544</v>
      </c>
      <c r="BZ46" s="144">
        <f t="array" ref="BZ46">(SUM(IF(Adjustments!$E$9:$E$67='June 13 - Dec 15 Expense'!$F46,IF(Adjustments!$G$6:$AE$6='June 13 - Dec 15 Expense'!CA$7,Adjustments!$G$9:$AE$67),0)))+(SUM(IF(Adjustments!$E$73:$E$133='June 13 - Dec 15 Expense'!$F46,IF(Adjustments!$G$6:$AE$6='June 13 - Dec 15 Expense'!BY$7,Adjustments!$G$73:$AE$133),0)))</f>
        <v>2693426.178425333</v>
      </c>
      <c r="CA46" s="144">
        <f t="shared" si="367"/>
        <v>1890084294.8469148</v>
      </c>
      <c r="CB46" s="144">
        <f t="shared" si="368"/>
        <v>3967566.4430468227</v>
      </c>
      <c r="CC46" s="144">
        <f t="array" ref="CC46">(SUM(IF(Adjustments!$E$9:$E$67='June 13 - Dec 15 Expense'!$F46,IF(Adjustments!$G$6:$AE$6='June 13 - Dec 15 Expense'!CD$7,Adjustments!$G$9:$AE$67),0)))+(SUM(IF(Adjustments!$E$73:$E$133='June 13 - Dec 15 Expense'!$F46,IF(Adjustments!$G$6:$AE$6='June 13 - Dec 15 Expense'!CB$7,Adjustments!$G$73:$AE$133),0)))</f>
        <v>2882756.2269933326</v>
      </c>
      <c r="CD46" s="144">
        <f t="shared" si="369"/>
        <v>1892967051.0739081</v>
      </c>
      <c r="CE46" s="144">
        <f t="shared" si="370"/>
        <v>3973423.2318367879</v>
      </c>
      <c r="CG46" s="151">
        <f t="shared" si="371"/>
        <v>47278436.887860604</v>
      </c>
      <c r="CH46" s="148"/>
    </row>
    <row r="47" spans="1:86" s="119" customFormat="1">
      <c r="A47" s="119" t="s">
        <v>16</v>
      </c>
      <c r="B47" s="119" t="s">
        <v>47</v>
      </c>
      <c r="C47" s="119" t="s">
        <v>47</v>
      </c>
      <c r="D47" s="119" t="s">
        <v>78</v>
      </c>
      <c r="E47" s="119" t="s">
        <v>74</v>
      </c>
      <c r="F47" s="119" t="str">
        <f t="shared" si="320"/>
        <v>DDSTPWA</v>
      </c>
      <c r="G47" s="119" t="str">
        <f t="shared" si="321"/>
        <v>DSTPWA</v>
      </c>
      <c r="H47" s="176">
        <f>VLOOKUP($G47,Rates!$C$3:$D$43,2,0)</f>
        <v>3.1115545121150237E-2</v>
      </c>
      <c r="I47" s="176">
        <f>VLOOKUP($G47,Rates!$C$3:$E$43,3,0)</f>
        <v>2.7970718780484766E-2</v>
      </c>
      <c r="J47" s="144">
        <f t="array" ref="J47">(SUM(IF('[25]RB Summary'!$B$13:$B$613=$G47,'[25]RB Summary'!$G$13:$G$613,0)))-(SUMIF($G$101:$G$119,$G47,$J$101:$J$119))</f>
        <v>419590605.05000007</v>
      </c>
      <c r="K47" s="144">
        <f t="shared" si="322"/>
        <v>1087982.5336536672</v>
      </c>
      <c r="L47" s="144">
        <f t="array" ref="L47">(SUM(IF(Adjustments!$E$9:$E$67='June 13 - Dec 15 Expense'!$F47,IF(Adjustments!$G$6:$AE$6='June 13 - Dec 15 Expense'!M$7,Adjustments!$G$9:$AE$67),0)))+(SUM(IF(Adjustments!$E$73:$E$133='June 13 - Dec 15 Expense'!$F47,IF(Adjustments!$G$6:$AE$6='June 13 - Dec 15 Expense'!K$7,Adjustments!$G$73:$AE$133),0)))</f>
        <v>480690.28399999987</v>
      </c>
      <c r="M47" s="144">
        <f t="shared" si="323"/>
        <v>420071295.33400005</v>
      </c>
      <c r="N47" s="144">
        <f t="shared" si="324"/>
        <v>1088605.7394962129</v>
      </c>
      <c r="O47" s="144">
        <f t="array" ref="O47">(SUM(IF(Adjustments!$E$9:$E$67='June 13 - Dec 15 Expense'!$F47,IF(Adjustments!$G$6:$AE$6='June 13 - Dec 15 Expense'!P$7,Adjustments!$G$9:$AE$67),0)))+(SUM(IF(Adjustments!$E$73:$E$133='June 13 - Dec 15 Expense'!$F47,IF(Adjustments!$G$6:$AE$6='June 13 - Dec 15 Expense'!N$7,Adjustments!$G$73:$AE$133),0)))</f>
        <v>416658.85149999999</v>
      </c>
      <c r="P47" s="144">
        <f t="shared" si="325"/>
        <v>420487954.18550003</v>
      </c>
      <c r="Q47" s="144">
        <f t="shared" si="326"/>
        <v>1089769.1356426743</v>
      </c>
      <c r="R47" s="144">
        <f t="array" ref="R47">(SUM(IF(Adjustments!$E$9:$E$67='June 13 - Dec 15 Expense'!$F47,IF(Adjustments!$G$6:$AE$6='June 13 - Dec 15 Expense'!S$7,Adjustments!$G$9:$AE$67),0)))+(SUM(IF(Adjustments!$E$73:$E$133='June 13 - Dec 15 Expense'!$F47,IF(Adjustments!$G$6:$AE$6='June 13 - Dec 15 Expense'!Q$7,Adjustments!$G$73:$AE$133),0)))</f>
        <v>330018.35149999999</v>
      </c>
      <c r="S47" s="144">
        <f t="shared" si="327"/>
        <v>420817972.537</v>
      </c>
      <c r="T47" s="144">
        <f t="shared" si="328"/>
        <v>1090737.1884843777</v>
      </c>
      <c r="U47" s="144">
        <f t="array" ref="U47">(SUM(IF(Adjustments!$E$9:$E$67='June 13 - Dec 15 Expense'!$F47,IF(Adjustments!$G$6:$AE$6='June 13 - Dec 15 Expense'!V$7,Adjustments!$G$9:$AE$67),0)))+(SUM(IF(Adjustments!$E$73:$E$133='June 13 - Dec 15 Expense'!$F47,IF(Adjustments!$G$6:$AE$6='June 13 - Dec 15 Expense'!T$7,Adjustments!$G$73:$AE$133),0)))</f>
        <v>224881.85150000002</v>
      </c>
      <c r="V47" s="144">
        <f t="shared" si="329"/>
        <v>421042854.38849998</v>
      </c>
      <c r="W47" s="144">
        <f t="shared" si="330"/>
        <v>1091456.6060803852</v>
      </c>
      <c r="X47" s="144">
        <f t="array" ref="X47">(SUM(IF(Adjustments!$E$9:$E$67='June 13 - Dec 15 Expense'!$F47,IF(Adjustments!$G$6:$AE$6='June 13 - Dec 15 Expense'!Y$7,Adjustments!$G$9:$AE$67),0)))+(SUM(IF(Adjustments!$E$73:$E$133='June 13 - Dec 15 Expense'!$F47,IF(Adjustments!$G$6:$AE$6='June 13 - Dec 15 Expense'!W$7,Adjustments!$G$73:$AE$133),0)))</f>
        <v>223257.35150000002</v>
      </c>
      <c r="Y47" s="144">
        <f t="shared" si="331"/>
        <v>421266111.73999995</v>
      </c>
      <c r="Z47" s="144">
        <f t="shared" si="332"/>
        <v>1092037.6100633645</v>
      </c>
      <c r="AA47" s="144">
        <f t="array" ref="AA47">(SUM(IF(Adjustments!$E$9:$E$67='June 13 - Dec 15 Expense'!$F47,IF(Adjustments!$G$6:$AE$6='June 13 - Dec 15 Expense'!AB$7,Adjustments!$G$9:$AE$67),0)))+(SUM(IF(Adjustments!$E$73:$E$133='June 13 - Dec 15 Expense'!$F47,IF(Adjustments!$G$6:$AE$6='June 13 - Dec 15 Expense'!Z$7,Adjustments!$G$73:$AE$133),0)))</f>
        <v>352251.89150000003</v>
      </c>
      <c r="AB47" s="144">
        <f t="shared" si="333"/>
        <v>421618363.63149995</v>
      </c>
      <c r="AC47" s="144">
        <f t="shared" si="334"/>
        <v>1092783.746889123</v>
      </c>
      <c r="AD47" s="144">
        <f t="array" ref="AD47">(SUM(IF(Adjustments!$E$9:$E$67='June 13 - Dec 15 Expense'!$F47,IF(Adjustments!$G$6:$AE$6='June 13 - Dec 15 Expense'!AE$7,Adjustments!$G$9:$AE$67),0)))+(SUM(IF(Adjustments!$E$73:$E$133='June 13 - Dec 15 Expense'!$F47,IF(Adjustments!$G$6:$AE$6='June 13 - Dec 15 Expense'!AC$7,Adjustments!$G$73:$AE$133),0)))</f>
        <v>408839.61099999992</v>
      </c>
      <c r="AE47" s="144">
        <f t="shared" si="335"/>
        <v>422027203.24249995</v>
      </c>
      <c r="AF47" s="144">
        <f t="shared" si="336"/>
        <v>983223.87089313765</v>
      </c>
      <c r="AG47" s="144">
        <f t="array" ref="AG47">(SUM(IF(Adjustments!$E$9:$E$67='June 13 - Dec 15 Expense'!$F47,IF(Adjustments!$G$6:$AE$6='June 13 - Dec 15 Expense'!AH$7,Adjustments!$G$9:$AE$67),0)))+(SUM(IF(Adjustments!$E$73:$E$133='June 13 - Dec 15 Expense'!$F47,IF(Adjustments!$G$6:$AE$6='June 13 - Dec 15 Expense'!AF$7,Adjustments!$G$73:$AE$133),0)))</f>
        <v>407201.04499999993</v>
      </c>
      <c r="AH47" s="144">
        <f t="shared" si="337"/>
        <v>422434404.28749996</v>
      </c>
      <c r="AI47" s="144">
        <f t="shared" si="338"/>
        <v>984174.92271407193</v>
      </c>
      <c r="AJ47" s="144">
        <f t="array" ref="AJ47">(SUM(IF(Adjustments!$E$9:$E$67='June 13 - Dec 15 Expense'!$F47,IF(Adjustments!$G$6:$AE$6='June 13 - Dec 15 Expense'!AK$7,Adjustments!$G$9:$AE$67),0)))+(SUM(IF(Adjustments!$E$73:$E$133='June 13 - Dec 15 Expense'!$F47,IF(Adjustments!$G$6:$AE$6='June 13 - Dec 15 Expense'!AI$7,Adjustments!$G$73:$AE$133),0)))</f>
        <v>629646.3189999999</v>
      </c>
      <c r="AK47" s="144">
        <f t="shared" si="339"/>
        <v>423064050.60649997</v>
      </c>
      <c r="AL47" s="144">
        <f t="shared" si="340"/>
        <v>985383.31296560226</v>
      </c>
      <c r="AM47" s="144">
        <f t="array" ref="AM47">(SUM(IF(Adjustments!$E$9:$E$67='June 13 - Dec 15 Expense'!$F47,IF(Adjustments!$G$6:$AE$6='June 13 - Dec 15 Expense'!AN$7,Adjustments!$G$9:$AE$67),0)))+(SUM(IF(Adjustments!$E$73:$E$133='June 13 - Dec 15 Expense'!$F47,IF(Adjustments!$G$6:$AE$6='June 13 - Dec 15 Expense'!AL$7,Adjustments!$G$73:$AE$133),0)))</f>
        <v>1332248.6059999997</v>
      </c>
      <c r="AN47" s="144">
        <f t="shared" si="341"/>
        <v>424396299.21249998</v>
      </c>
      <c r="AO47" s="144">
        <f t="shared" si="342"/>
        <v>987669.79676660383</v>
      </c>
      <c r="AP47" s="144">
        <f t="array" ref="AP47">(SUM(IF(Adjustments!$E$9:$E$67='June 13 - Dec 15 Expense'!$F47,IF(Adjustments!$G$6:$AE$6='June 13 - Dec 15 Expense'!AQ$7,Adjustments!$G$9:$AE$67),0)))+(SUM(IF(Adjustments!$E$73:$E$133='June 13 - Dec 15 Expense'!$F47,IF(Adjustments!$G$6:$AE$6='June 13 - Dec 15 Expense'!AO$7,Adjustments!$G$73:$AE$133),0)))</f>
        <v>532746.28699999989</v>
      </c>
      <c r="AQ47" s="144">
        <f t="shared" si="343"/>
        <v>424929045.49949998</v>
      </c>
      <c r="AR47" s="144">
        <f t="shared" si="344"/>
        <v>989843.34875323472</v>
      </c>
      <c r="AS47" s="144">
        <f t="array" ref="AS47">(SUM(IF(Adjustments!$E$9:$E$67='June 13 - Dec 15 Expense'!$F47,IF(Adjustments!$G$6:$AE$6='June 13 - Dec 15 Expense'!AT$7,Adjustments!$G$9:$AE$67),0)))+(SUM(IF(Adjustments!$E$73:$E$133='June 13 - Dec 15 Expense'!$F47,IF(Adjustments!$G$6:$AE$6='June 13 - Dec 15 Expense'!AR$7,Adjustments!$G$73:$AE$133),0)))</f>
        <v>5112300.608</v>
      </c>
      <c r="AT47" s="144">
        <f t="shared" si="345"/>
        <v>430041346.10749996</v>
      </c>
      <c r="AU47" s="144">
        <f t="shared" si="346"/>
        <v>996422.34955334698</v>
      </c>
      <c r="AV47" s="144">
        <f t="array" ref="AV47">(SUM(IF(Adjustments!$E$9:$E$67='June 13 - Dec 15 Expense'!$F47,IF(Adjustments!$G$6:$AE$6='June 13 - Dec 15 Expense'!AW$7,Adjustments!$G$9:$AE$67),0)))+(SUM(IF(Adjustments!$E$73:$E$133='June 13 - Dec 15 Expense'!$F47,IF(Adjustments!$G$6:$AE$6='June 13 - Dec 15 Expense'!AU$7,Adjustments!$G$73:$AE$133),0)))</f>
        <v>484738.66409999982</v>
      </c>
      <c r="AW47" s="144">
        <f t="shared" si="347"/>
        <v>430526084.77159995</v>
      </c>
      <c r="AX47" s="144">
        <f t="shared" si="348"/>
        <v>1002945.4000318152</v>
      </c>
      <c r="AY47" s="144">
        <f t="array" ref="AY47">(SUM(IF(Adjustments!$E$9:$E$67='June 13 - Dec 15 Expense'!$F47,IF(Adjustments!$G$6:$AE$6='June 13 - Dec 15 Expense'!AZ$7,Adjustments!$G$9:$AE$67),0)))+(SUM(IF(Adjustments!$E$73:$E$133='June 13 - Dec 15 Expense'!$F47,IF(Adjustments!$G$6:$AE$6='June 13 - Dec 15 Expense'!AX$7,Adjustments!$G$73:$AE$133),0)))</f>
        <v>648406.87049999996</v>
      </c>
      <c r="AZ47" s="144">
        <f t="shared" si="349"/>
        <v>431174491.64209998</v>
      </c>
      <c r="BA47" s="144">
        <f t="shared" si="350"/>
        <v>1004266.0206603842</v>
      </c>
      <c r="BB47" s="144">
        <f t="array" ref="BB47">(SUM(IF(Adjustments!$E$9:$E$67='June 13 - Dec 15 Expense'!$F47,IF(Adjustments!$G$6:$AE$6='June 13 - Dec 15 Expense'!BC$7,Adjustments!$G$9:$AE$67),0)))+(SUM(IF(Adjustments!$E$73:$E$133='June 13 - Dec 15 Expense'!$F47,IF(Adjustments!$G$6:$AE$6='June 13 - Dec 15 Expense'!BA$7,Adjustments!$G$73:$AE$133),0)))</f>
        <v>433331.50070000009</v>
      </c>
      <c r="BC47" s="144">
        <f t="shared" si="351"/>
        <v>431607823.14279997</v>
      </c>
      <c r="BD47" s="144">
        <f t="shared" si="352"/>
        <v>1005526.7289843383</v>
      </c>
      <c r="BE47" s="144">
        <f t="array" ref="BE47">(SUM(IF(Adjustments!$E$9:$E$67='June 13 - Dec 15 Expense'!$F47,IF(Adjustments!$G$6:$AE$6='June 13 - Dec 15 Expense'!BF$7,Adjustments!$G$9:$AE$67),0)))+(SUM(IF(Adjustments!$E$73:$E$133='June 13 - Dec 15 Expense'!$F47,IF(Adjustments!$G$6:$AE$6='June 13 - Dec 15 Expense'!BD$7,Adjustments!$G$73:$AE$133),0)))</f>
        <v>5269493.4927000003</v>
      </c>
      <c r="BF47" s="144">
        <f t="shared" si="353"/>
        <v>436877316.63549995</v>
      </c>
      <c r="BG47" s="144">
        <f t="shared" si="354"/>
        <v>1012173.0670737013</v>
      </c>
      <c r="BH47" s="144">
        <f t="array" ref="BH47">(SUM(IF(Adjustments!$E$9:$E$67='June 13 - Dec 15 Expense'!$F47,IF(Adjustments!$G$6:$AE$6='June 13 - Dec 15 Expense'!BI$7,Adjustments!$G$9:$AE$67),0)))+(SUM(IF(Adjustments!$E$73:$E$133='June 13 - Dec 15 Expense'!$F47,IF(Adjustments!$G$6:$AE$6='June 13 - Dec 15 Expense'!BG$7,Adjustments!$G$73:$AE$133),0)))</f>
        <v>519948.09399999992</v>
      </c>
      <c r="BI47" s="144">
        <f t="shared" si="355"/>
        <v>437397264.72949994</v>
      </c>
      <c r="BJ47" s="144">
        <f t="shared" si="356"/>
        <v>1018920.3521786025</v>
      </c>
      <c r="BK47" s="144">
        <f t="array" ref="BK47">(SUM(IF(Adjustments!$E$9:$E$67='June 13 - Dec 15 Expense'!$F47,IF(Adjustments!$G$6:$AE$6='June 13 - Dec 15 Expense'!BL$7,Adjustments!$G$9:$AE$67),0)))+(SUM(IF(Adjustments!$E$73:$E$133='June 13 - Dec 15 Expense'!$F47,IF(Adjustments!$G$6:$AE$6='June 13 - Dec 15 Expense'!BJ$7,Adjustments!$G$73:$AE$133),0)))</f>
        <v>536310.74</v>
      </c>
      <c r="BL47" s="144">
        <f t="shared" si="357"/>
        <v>437933575.46949995</v>
      </c>
      <c r="BM47" s="144">
        <f t="shared" si="358"/>
        <v>1020151.3654621531</v>
      </c>
      <c r="BN47" s="144">
        <f t="array" ref="BN47">(SUM(IF(Adjustments!$E$9:$E$67='June 13 - Dec 15 Expense'!$F47,IF(Adjustments!$G$6:$AE$6='June 13 - Dec 15 Expense'!BO$7,Adjustments!$G$9:$AE$67),0)))+(SUM(IF(Adjustments!$E$73:$E$133='June 13 - Dec 15 Expense'!$F47,IF(Adjustments!$G$6:$AE$6='June 13 - Dec 15 Expense'!BM$7,Adjustments!$G$73:$AE$133),0)))</f>
        <v>410754.39761600015</v>
      </c>
      <c r="BO47" s="144">
        <f t="shared" si="359"/>
        <v>438344329.86711597</v>
      </c>
      <c r="BP47" s="144">
        <f t="shared" si="360"/>
        <v>1021255.1193217806</v>
      </c>
      <c r="BQ47" s="144">
        <f t="array" ref="BQ47">(SUM(IF(Adjustments!$E$9:$E$67='June 13 - Dec 15 Expense'!$F47,IF(Adjustments!$G$6:$AE$6='June 13 - Dec 15 Expense'!BR$7,Adjustments!$G$9:$AE$67),0)))+(SUM(IF(Adjustments!$E$73:$E$133='June 13 - Dec 15 Expense'!$F47,IF(Adjustments!$G$6:$AE$6='June 13 - Dec 15 Expense'!BP$7,Adjustments!$G$73:$AE$133),0)))</f>
        <v>424330.12764000008</v>
      </c>
      <c r="BR47" s="144">
        <f t="shared" si="361"/>
        <v>438768659.99475598</v>
      </c>
      <c r="BS47" s="144">
        <f t="shared" si="362"/>
        <v>1022228.365755692</v>
      </c>
      <c r="BT47" s="144">
        <f t="array" ref="BT47">(SUM(IF(Adjustments!$E$9:$E$67='June 13 - Dec 15 Expense'!$F47,IF(Adjustments!$G$6:$AE$6='June 13 - Dec 15 Expense'!BU$7,Adjustments!$G$9:$AE$67),0)))+(SUM(IF(Adjustments!$E$73:$E$133='June 13 - Dec 15 Expense'!$F47,IF(Adjustments!$G$6:$AE$6='June 13 - Dec 15 Expense'!BS$7,Adjustments!$G$73:$AE$133),0)))</f>
        <v>634662.59089600004</v>
      </c>
      <c r="BU47" s="144">
        <f t="shared" si="363"/>
        <v>439403322.58565199</v>
      </c>
      <c r="BV47" s="144">
        <f t="shared" si="364"/>
        <v>1023462.5652357233</v>
      </c>
      <c r="BW47" s="144">
        <f t="array" ref="BW47">(SUM(IF(Adjustments!$E$9:$E$67='June 13 - Dec 15 Expense'!$F47,IF(Adjustments!$G$6:$AE$6='June 13 - Dec 15 Expense'!BX$7,Adjustments!$G$9:$AE$67),0)))+(SUM(IF(Adjustments!$E$73:$E$133='June 13 - Dec 15 Expense'!$F47,IF(Adjustments!$G$6:$AE$6='June 13 - Dec 15 Expense'!BV$7,Adjustments!$G$73:$AE$133),0)))</f>
        <v>508137.78628799994</v>
      </c>
      <c r="BX47" s="144">
        <f t="shared" si="365"/>
        <v>439911460.37194002</v>
      </c>
      <c r="BY47" s="144">
        <f t="shared" si="366"/>
        <v>1024794.4380679085</v>
      </c>
      <c r="BZ47" s="144">
        <f t="array" ref="BZ47">(SUM(IF(Adjustments!$E$9:$E$67='June 13 - Dec 15 Expense'!$F47,IF(Adjustments!$G$6:$AE$6='June 13 - Dec 15 Expense'!CA$7,Adjustments!$G$9:$AE$67),0)))+(SUM(IF(Adjustments!$E$73:$E$133='June 13 - Dec 15 Expense'!$F47,IF(Adjustments!$G$6:$AE$6='June 13 - Dec 15 Expense'!BY$7,Adjustments!$G$73:$AE$133),0)))</f>
        <v>497447.52471200004</v>
      </c>
      <c r="CA47" s="144">
        <f t="shared" si="367"/>
        <v>440408907.89665204</v>
      </c>
      <c r="CB47" s="144">
        <f t="shared" si="368"/>
        <v>1025966.3940655655</v>
      </c>
      <c r="CC47" s="144">
        <f t="array" ref="CC47">(SUM(IF(Adjustments!$E$9:$E$67='June 13 - Dec 15 Expense'!$F47,IF(Adjustments!$G$6:$AE$6='June 13 - Dec 15 Expense'!CD$7,Adjustments!$G$9:$AE$67),0)))+(SUM(IF(Adjustments!$E$73:$E$133='June 13 - Dec 15 Expense'!$F47,IF(Adjustments!$G$6:$AE$6='June 13 - Dec 15 Expense'!CB$7,Adjustments!$G$73:$AE$133),0)))</f>
        <v>528139.06708799978</v>
      </c>
      <c r="CD47" s="144">
        <f t="shared" si="369"/>
        <v>440937046.96374005</v>
      </c>
      <c r="CE47" s="144">
        <f t="shared" si="370"/>
        <v>1027161.6604882437</v>
      </c>
      <c r="CG47" s="151">
        <f t="shared" si="371"/>
        <v>12208851.477325911</v>
      </c>
      <c r="CH47" s="148"/>
    </row>
    <row r="48" spans="1:86" s="119" customFormat="1">
      <c r="A48" s="119" t="s">
        <v>17</v>
      </c>
      <c r="B48" s="119" t="s">
        <v>48</v>
      </c>
      <c r="C48" s="119" t="s">
        <v>48</v>
      </c>
      <c r="D48" s="119" t="s">
        <v>78</v>
      </c>
      <c r="E48" s="119" t="s">
        <v>74</v>
      </c>
      <c r="F48" s="119" t="str">
        <f t="shared" si="320"/>
        <v>DDSTPWYP</v>
      </c>
      <c r="G48" s="119" t="str">
        <f t="shared" si="321"/>
        <v>DSTPWYP</v>
      </c>
      <c r="H48" s="176">
        <f>VLOOKUP($G48,Rates!$C$3:$D$43,2,0)</f>
        <v>2.8328001347245963E-2</v>
      </c>
      <c r="I48" s="176">
        <f>VLOOKUP($G48,Rates!$C$3:$E$43,3,0)</f>
        <v>2.9165187428958392E-2</v>
      </c>
      <c r="J48" s="144">
        <f t="array" ref="J48">(SUM(IF('[25]RB Summary'!$B$13:$B$613=$G48,'[25]RB Summary'!$G$13:$G$613,0)))-(SUMIF($G$101:$G$119,$G48,$J$101:$J$119))</f>
        <v>523015250.12999994</v>
      </c>
      <c r="K48" s="144">
        <f t="shared" si="322"/>
        <v>1234664.725859402</v>
      </c>
      <c r="L48" s="144">
        <f t="array" ref="L48">(SUM(IF(Adjustments!$E$9:$E$67='June 13 - Dec 15 Expense'!$F48,IF(Adjustments!$G$6:$AE$6='June 13 - Dec 15 Expense'!M$7,Adjustments!$G$9:$AE$67),0)))+(SUM(IF(Adjustments!$E$73:$E$133='June 13 - Dec 15 Expense'!$F48,IF(Adjustments!$G$6:$AE$6='June 13 - Dec 15 Expense'!K$7,Adjustments!$G$73:$AE$133),0)))</f>
        <v>1905537.2710580002</v>
      </c>
      <c r="M48" s="144">
        <f t="shared" si="323"/>
        <v>524920787.40105796</v>
      </c>
      <c r="N48" s="144">
        <f t="shared" si="324"/>
        <v>1236913.8951253083</v>
      </c>
      <c r="O48" s="144">
        <f t="array" ref="O48">(SUM(IF(Adjustments!$E$9:$E$67='June 13 - Dec 15 Expense'!$F48,IF(Adjustments!$G$6:$AE$6='June 13 - Dec 15 Expense'!P$7,Adjustments!$G$9:$AE$67),0)))+(SUM(IF(Adjustments!$E$73:$E$133='June 13 - Dec 15 Expense'!$F48,IF(Adjustments!$G$6:$AE$6='June 13 - Dec 15 Expense'!N$7,Adjustments!$G$73:$AE$133),0)))</f>
        <v>2053866.7744580004</v>
      </c>
      <c r="P48" s="144">
        <f t="shared" si="325"/>
        <v>526974654.17551595</v>
      </c>
      <c r="Q48" s="144">
        <f t="shared" si="326"/>
        <v>1241587.311922628</v>
      </c>
      <c r="R48" s="144">
        <f t="array" ref="R48">(SUM(IF(Adjustments!$E$9:$E$67='June 13 - Dec 15 Expense'!$F48,IF(Adjustments!$G$6:$AE$6='June 13 - Dec 15 Expense'!S$7,Adjustments!$G$9:$AE$67),0)))+(SUM(IF(Adjustments!$E$73:$E$133='June 13 - Dec 15 Expense'!$F48,IF(Adjustments!$G$6:$AE$6='June 13 - Dec 15 Expense'!Q$7,Adjustments!$G$73:$AE$133),0)))</f>
        <v>2226013.5996580003</v>
      </c>
      <c r="S48" s="144">
        <f t="shared" si="327"/>
        <v>529200667.77517396</v>
      </c>
      <c r="T48" s="144">
        <f t="shared" si="328"/>
        <v>1246638.9976311284</v>
      </c>
      <c r="U48" s="144">
        <f t="array" ref="U48">(SUM(IF(Adjustments!$E$9:$E$67='June 13 - Dec 15 Expense'!$F48,IF(Adjustments!$G$6:$AE$6='June 13 - Dec 15 Expense'!V$7,Adjustments!$G$9:$AE$67),0)))+(SUM(IF(Adjustments!$E$73:$E$133='June 13 - Dec 15 Expense'!$F48,IF(Adjustments!$G$6:$AE$6='June 13 - Dec 15 Expense'!T$7,Adjustments!$G$73:$AE$133),0)))</f>
        <v>3577842.1519580004</v>
      </c>
      <c r="V48" s="144">
        <f t="shared" si="329"/>
        <v>532778509.92713195</v>
      </c>
      <c r="W48" s="144">
        <f t="shared" si="330"/>
        <v>1253489.4823624201</v>
      </c>
      <c r="X48" s="144">
        <f t="array" ref="X48">(SUM(IF(Adjustments!$E$9:$E$67='June 13 - Dec 15 Expense'!$F48,IF(Adjustments!$G$6:$AE$6='June 13 - Dec 15 Expense'!Y$7,Adjustments!$G$9:$AE$67),0)))+(SUM(IF(Adjustments!$E$73:$E$133='June 13 - Dec 15 Expense'!$F48,IF(Adjustments!$G$6:$AE$6='June 13 - Dec 15 Expense'!W$7,Adjustments!$G$73:$AE$133),0)))</f>
        <v>2057504.9288120004</v>
      </c>
      <c r="Y48" s="144">
        <f t="shared" si="331"/>
        <v>534836014.85594398</v>
      </c>
      <c r="Z48" s="144">
        <f t="shared" si="332"/>
        <v>1260141.0706830972</v>
      </c>
      <c r="AA48" s="144">
        <f t="array" ref="AA48">(SUM(IF(Adjustments!$E$9:$E$67='June 13 - Dec 15 Expense'!$F48,IF(Adjustments!$G$6:$AE$6='June 13 - Dec 15 Expense'!AB$7,Adjustments!$G$9:$AE$67),0)))+(SUM(IF(Adjustments!$E$73:$E$133='June 13 - Dec 15 Expense'!$F48,IF(Adjustments!$G$6:$AE$6='June 13 - Dec 15 Expense'!Z$7,Adjustments!$G$73:$AE$133),0)))</f>
        <v>1376719.85262</v>
      </c>
      <c r="AB48" s="144">
        <f t="shared" si="333"/>
        <v>536212734.70856398</v>
      </c>
      <c r="AC48" s="144">
        <f t="shared" si="334"/>
        <v>1264194.6008595619</v>
      </c>
      <c r="AD48" s="144">
        <f t="array" ref="AD48">(SUM(IF(Adjustments!$E$9:$E$67='June 13 - Dec 15 Expense'!$F48,IF(Adjustments!$G$6:$AE$6='June 13 - Dec 15 Expense'!AE$7,Adjustments!$G$9:$AE$67),0)))+(SUM(IF(Adjustments!$E$73:$E$133='June 13 - Dec 15 Expense'!$F48,IF(Adjustments!$G$6:$AE$6='June 13 - Dec 15 Expense'!AC$7,Adjustments!$G$73:$AE$133),0)))</f>
        <v>604373.75100000016</v>
      </c>
      <c r="AE48" s="144">
        <f t="shared" si="335"/>
        <v>536817108.45956397</v>
      </c>
      <c r="AF48" s="144">
        <f t="shared" si="336"/>
        <v>1303963.1872026783</v>
      </c>
      <c r="AG48" s="144">
        <f t="array" ref="AG48">(SUM(IF(Adjustments!$E$9:$E$67='June 13 - Dec 15 Expense'!$F48,IF(Adjustments!$G$6:$AE$6='June 13 - Dec 15 Expense'!AH$7,Adjustments!$G$9:$AE$67),0)))+(SUM(IF(Adjustments!$E$73:$E$133='June 13 - Dec 15 Expense'!$F48,IF(Adjustments!$G$6:$AE$6='June 13 - Dec 15 Expense'!AF$7,Adjustments!$G$73:$AE$133),0)))</f>
        <v>789037.8060000001</v>
      </c>
      <c r="AH48" s="144">
        <f t="shared" si="337"/>
        <v>537606146.26556396</v>
      </c>
      <c r="AI48" s="144">
        <f t="shared" si="338"/>
        <v>1305656.4834204109</v>
      </c>
      <c r="AJ48" s="144">
        <f t="array" ref="AJ48">(SUM(IF(Adjustments!$E$9:$E$67='June 13 - Dec 15 Expense'!$F48,IF(Adjustments!$G$6:$AE$6='June 13 - Dec 15 Expense'!AK$7,Adjustments!$G$9:$AE$67),0)))+(SUM(IF(Adjustments!$E$73:$E$133='June 13 - Dec 15 Expense'!$F48,IF(Adjustments!$G$6:$AE$6='June 13 - Dec 15 Expense'!AI$7,Adjustments!$G$73:$AE$133),0)))</f>
        <v>1143638.0290000003</v>
      </c>
      <c r="AK48" s="144">
        <f t="shared" si="339"/>
        <v>538749784.29456401</v>
      </c>
      <c r="AL48" s="144">
        <f t="shared" si="340"/>
        <v>1308005.1022940439</v>
      </c>
      <c r="AM48" s="144">
        <f t="array" ref="AM48">(SUM(IF(Adjustments!$E$9:$E$67='June 13 - Dec 15 Expense'!$F48,IF(Adjustments!$G$6:$AE$6='June 13 - Dec 15 Expense'!AN$7,Adjustments!$G$9:$AE$67),0)))+(SUM(IF(Adjustments!$E$73:$E$133='June 13 - Dec 15 Expense'!$F48,IF(Adjustments!$G$6:$AE$6='June 13 - Dec 15 Expense'!AL$7,Adjustments!$G$73:$AE$133),0)))</f>
        <v>966162.11600000015</v>
      </c>
      <c r="AN48" s="144">
        <f t="shared" si="341"/>
        <v>539715946.41056406</v>
      </c>
      <c r="AO48" s="144">
        <f t="shared" si="342"/>
        <v>1310568.9654884846</v>
      </c>
      <c r="AP48" s="144">
        <f t="array" ref="AP48">(SUM(IF(Adjustments!$E$9:$E$67='June 13 - Dec 15 Expense'!$F48,IF(Adjustments!$G$6:$AE$6='June 13 - Dec 15 Expense'!AQ$7,Adjustments!$G$9:$AE$67),0)))+(SUM(IF(Adjustments!$E$73:$E$133='June 13 - Dec 15 Expense'!$F48,IF(Adjustments!$G$6:$AE$6='June 13 - Dec 15 Expense'!AO$7,Adjustments!$G$73:$AE$133),0)))</f>
        <v>5798184.1300000008</v>
      </c>
      <c r="AQ48" s="144">
        <f t="shared" si="343"/>
        <v>545514130.54056406</v>
      </c>
      <c r="AR48" s="144">
        <f t="shared" si="344"/>
        <v>1318789.1082426079</v>
      </c>
      <c r="AS48" s="144">
        <f t="array" ref="AS48">(SUM(IF(Adjustments!$E$9:$E$67='June 13 - Dec 15 Expense'!$F48,IF(Adjustments!$G$6:$AE$6='June 13 - Dec 15 Expense'!AT$7,Adjustments!$G$9:$AE$67),0)))+(SUM(IF(Adjustments!$E$73:$E$133='June 13 - Dec 15 Expense'!$F48,IF(Adjustments!$G$6:$AE$6='June 13 - Dec 15 Expense'!AR$7,Adjustments!$G$73:$AE$133),0)))</f>
        <v>1297910.7230000005</v>
      </c>
      <c r="AT48" s="144">
        <f t="shared" si="345"/>
        <v>546812041.26356411</v>
      </c>
      <c r="AU48" s="144">
        <f t="shared" si="346"/>
        <v>1327412.3972593334</v>
      </c>
      <c r="AV48" s="144">
        <f t="array" ref="AV48">(SUM(IF(Adjustments!$E$9:$E$67='June 13 - Dec 15 Expense'!$F48,IF(Adjustments!$G$6:$AE$6='June 13 - Dec 15 Expense'!AW$7,Adjustments!$G$9:$AE$67),0)))+(SUM(IF(Adjustments!$E$73:$E$133='June 13 - Dec 15 Expense'!$F48,IF(Adjustments!$G$6:$AE$6='June 13 - Dec 15 Expense'!AU$7,Adjustments!$G$73:$AE$133),0)))</f>
        <v>1219152.7310000001</v>
      </c>
      <c r="AW48" s="144">
        <f t="shared" si="347"/>
        <v>548031193.99456406</v>
      </c>
      <c r="AX48" s="144">
        <f t="shared" si="348"/>
        <v>1330471.1734012708</v>
      </c>
      <c r="AY48" s="144">
        <f t="array" ref="AY48">(SUM(IF(Adjustments!$E$9:$E$67='June 13 - Dec 15 Expense'!$F48,IF(Adjustments!$G$6:$AE$6='June 13 - Dec 15 Expense'!AZ$7,Adjustments!$G$9:$AE$67),0)))+(SUM(IF(Adjustments!$E$73:$E$133='June 13 - Dec 15 Expense'!$F48,IF(Adjustments!$G$6:$AE$6='June 13 - Dec 15 Expense'!AX$7,Adjustments!$G$73:$AE$133),0)))</f>
        <v>1283475.7389999996</v>
      </c>
      <c r="AZ48" s="144">
        <f t="shared" si="349"/>
        <v>549314669.73356402</v>
      </c>
      <c r="BA48" s="144">
        <f t="shared" si="350"/>
        <v>1333512.4079176285</v>
      </c>
      <c r="BB48" s="144">
        <f t="array" ref="BB48">(SUM(IF(Adjustments!$E$9:$E$67='June 13 - Dec 15 Expense'!$F48,IF(Adjustments!$G$6:$AE$6='June 13 - Dec 15 Expense'!BC$7,Adjustments!$G$9:$AE$67),0)))+(SUM(IF(Adjustments!$E$73:$E$133='June 13 - Dec 15 Expense'!$F48,IF(Adjustments!$G$6:$AE$6='June 13 - Dec 15 Expense'!BA$7,Adjustments!$G$73:$AE$133),0)))</f>
        <v>1184635.4540000001</v>
      </c>
      <c r="BC48" s="144">
        <f t="shared" si="351"/>
        <v>550499305.18756402</v>
      </c>
      <c r="BD48" s="144">
        <f t="shared" si="352"/>
        <v>1336511.6964817685</v>
      </c>
      <c r="BE48" s="144">
        <f t="array" ref="BE48">(SUM(IF(Adjustments!$E$9:$E$67='June 13 - Dec 15 Expense'!$F48,IF(Adjustments!$G$6:$AE$6='June 13 - Dec 15 Expense'!BF$7,Adjustments!$G$9:$AE$67),0)))+(SUM(IF(Adjustments!$E$73:$E$133='June 13 - Dec 15 Expense'!$F48,IF(Adjustments!$G$6:$AE$6='June 13 - Dec 15 Expense'!BD$7,Adjustments!$G$73:$AE$133),0)))</f>
        <v>1118480.9780000001</v>
      </c>
      <c r="BF48" s="144">
        <f t="shared" si="353"/>
        <v>551617786.16556406</v>
      </c>
      <c r="BG48" s="144">
        <f t="shared" si="354"/>
        <v>1339310.4807488516</v>
      </c>
      <c r="BH48" s="144">
        <f t="array" ref="BH48">(SUM(IF(Adjustments!$E$9:$E$67='June 13 - Dec 15 Expense'!$F48,IF(Adjustments!$G$6:$AE$6='June 13 - Dec 15 Expense'!BI$7,Adjustments!$G$9:$AE$67),0)))+(SUM(IF(Adjustments!$E$73:$E$133='June 13 - Dec 15 Expense'!$F48,IF(Adjustments!$G$6:$AE$6='June 13 - Dec 15 Expense'!BG$7,Adjustments!$G$73:$AE$133),0)))</f>
        <v>885731.40599999996</v>
      </c>
      <c r="BI48" s="144">
        <f t="shared" si="355"/>
        <v>552503517.57156408</v>
      </c>
      <c r="BJ48" s="144">
        <f t="shared" si="356"/>
        <v>1341746.0319916352</v>
      </c>
      <c r="BK48" s="144">
        <f t="array" ref="BK48">(SUM(IF(Adjustments!$E$9:$E$67='June 13 - Dec 15 Expense'!$F48,IF(Adjustments!$G$6:$AE$6='June 13 - Dec 15 Expense'!BL$7,Adjustments!$G$9:$AE$67),0)))+(SUM(IF(Adjustments!$E$73:$E$133='June 13 - Dec 15 Expense'!$F48,IF(Adjustments!$G$6:$AE$6='June 13 - Dec 15 Expense'!BJ$7,Adjustments!$G$73:$AE$133),0)))</f>
        <v>847765.37700000056</v>
      </c>
      <c r="BL48" s="144">
        <f t="shared" si="357"/>
        <v>553351282.94856405</v>
      </c>
      <c r="BM48" s="144">
        <f t="shared" si="358"/>
        <v>1343852.6052659557</v>
      </c>
      <c r="BN48" s="144">
        <f t="array" ref="BN48">(SUM(IF(Adjustments!$E$9:$E$67='June 13 - Dec 15 Expense'!$F48,IF(Adjustments!$G$6:$AE$6='June 13 - Dec 15 Expense'!BO$7,Adjustments!$G$9:$AE$67),0)))+(SUM(IF(Adjustments!$E$73:$E$133='June 13 - Dec 15 Expense'!$F48,IF(Adjustments!$G$6:$AE$6='June 13 - Dec 15 Expense'!BM$7,Adjustments!$G$73:$AE$133),0)))</f>
        <v>566257.39201600011</v>
      </c>
      <c r="BO48" s="144">
        <f t="shared" si="359"/>
        <v>553917540.34058011</v>
      </c>
      <c r="BP48" s="144">
        <f t="shared" si="360"/>
        <v>1345570.948561254</v>
      </c>
      <c r="BQ48" s="144">
        <f t="array" ref="BQ48">(SUM(IF(Adjustments!$E$9:$E$67='June 13 - Dec 15 Expense'!$F48,IF(Adjustments!$G$6:$AE$6='June 13 - Dec 15 Expense'!BR$7,Adjustments!$G$9:$AE$67),0)))+(SUM(IF(Adjustments!$E$73:$E$133='June 13 - Dec 15 Expense'!$F48,IF(Adjustments!$G$6:$AE$6='June 13 - Dec 15 Expense'!BP$7,Adjustments!$G$73:$AE$133),0)))</f>
        <v>741467.89351200033</v>
      </c>
      <c r="BR48" s="144">
        <f t="shared" si="361"/>
        <v>554659008.23409212</v>
      </c>
      <c r="BS48" s="144">
        <f t="shared" si="362"/>
        <v>1347160.1174386714</v>
      </c>
      <c r="BT48" s="144">
        <f t="array" ref="BT48">(SUM(IF(Adjustments!$E$9:$E$67='June 13 - Dec 15 Expense'!$F48,IF(Adjustments!$G$6:$AE$6='June 13 - Dec 15 Expense'!BU$7,Adjustments!$G$9:$AE$67),0)))+(SUM(IF(Adjustments!$E$73:$E$133='June 13 - Dec 15 Expense'!$F48,IF(Adjustments!$G$6:$AE$6='June 13 - Dec 15 Expense'!BS$7,Adjustments!$G$73:$AE$133),0)))</f>
        <v>974119.55825600005</v>
      </c>
      <c r="BU48" s="144">
        <f t="shared" si="363"/>
        <v>555633127.79234815</v>
      </c>
      <c r="BV48" s="144">
        <f t="shared" si="364"/>
        <v>1349244.9270045706</v>
      </c>
      <c r="BW48" s="144">
        <f t="array" ref="BW48">(SUM(IF(Adjustments!$E$9:$E$67='June 13 - Dec 15 Expense'!$F48,IF(Adjustments!$G$6:$AE$6='June 13 - Dec 15 Expense'!BX$7,Adjustments!$G$9:$AE$67),0)))+(SUM(IF(Adjustments!$E$73:$E$133='June 13 - Dec 15 Expense'!$F48,IF(Adjustments!$G$6:$AE$6='June 13 - Dec 15 Expense'!BV$7,Adjustments!$G$73:$AE$133),0)))</f>
        <v>845338.01139999996</v>
      </c>
      <c r="BX48" s="144">
        <f t="shared" si="365"/>
        <v>556478465.80374813</v>
      </c>
      <c r="BY48" s="144">
        <f t="shared" si="366"/>
        <v>1351455.9612144895</v>
      </c>
      <c r="BZ48" s="144">
        <f t="array" ref="BZ48">(SUM(IF(Adjustments!$E$9:$E$67='June 13 - Dec 15 Expense'!$F48,IF(Adjustments!$G$6:$AE$6='June 13 - Dec 15 Expense'!CA$7,Adjustments!$G$9:$AE$67),0)))+(SUM(IF(Adjustments!$E$73:$E$133='June 13 - Dec 15 Expense'!$F48,IF(Adjustments!$G$6:$AE$6='June 13 - Dec 15 Expense'!BY$7,Adjustments!$G$73:$AE$133),0)))</f>
        <v>860177.12624799996</v>
      </c>
      <c r="CA48" s="144">
        <f t="shared" si="367"/>
        <v>557338642.92999613</v>
      </c>
      <c r="CB48" s="144">
        <f t="shared" si="368"/>
        <v>1353528.5307416741</v>
      </c>
      <c r="CC48" s="144">
        <f t="array" ref="CC48">(SUM(IF(Adjustments!$E$9:$E$67='June 13 - Dec 15 Expense'!$F48,IF(Adjustments!$G$6:$AE$6='June 13 - Dec 15 Expense'!CD$7,Adjustments!$G$9:$AE$67),0)))+(SUM(IF(Adjustments!$E$73:$E$133='June 13 - Dec 15 Expense'!$F48,IF(Adjustments!$G$6:$AE$6='June 13 - Dec 15 Expense'!CB$7,Adjustments!$G$73:$AE$133),0)))</f>
        <v>1059383.1418560003</v>
      </c>
      <c r="CD48" s="144">
        <f t="shared" si="369"/>
        <v>558398026.07185209</v>
      </c>
      <c r="CE48" s="144">
        <f t="shared" si="370"/>
        <v>1355861.2113666923</v>
      </c>
      <c r="CG48" s="151">
        <f t="shared" si="371"/>
        <v>16128226.092134465</v>
      </c>
      <c r="CH48" s="148"/>
    </row>
    <row r="49" spans="1:86" s="119" customFormat="1">
      <c r="A49" s="119" t="s">
        <v>18</v>
      </c>
      <c r="B49" s="119" t="s">
        <v>49</v>
      </c>
      <c r="C49" s="119" t="s">
        <v>49</v>
      </c>
      <c r="D49" s="119" t="s">
        <v>78</v>
      </c>
      <c r="E49" s="119" t="s">
        <v>74</v>
      </c>
      <c r="F49" s="119" t="str">
        <f t="shared" si="320"/>
        <v>DDSTPUT</v>
      </c>
      <c r="G49" s="119" t="str">
        <f t="shared" si="321"/>
        <v>DSTPUT</v>
      </c>
      <c r="H49" s="176">
        <f>VLOOKUP($G49,Rates!$C$3:$D$43,2,0)</f>
        <v>2.4714673268627464E-2</v>
      </c>
      <c r="I49" s="176">
        <f>VLOOKUP($G49,Rates!$C$3:$E$43,3,0)</f>
        <v>2.6063302677845051E-2</v>
      </c>
      <c r="J49" s="144">
        <f t="array" ref="J49">(SUM(IF('[25]RB Summary'!$B$13:$B$613=$G49,'[25]RB Summary'!$G$13:$G$613,0)))-(SUMIF($G$101:$G$119,$G49,$J$101:$J$119))</f>
        <v>2534878864.0200005</v>
      </c>
      <c r="K49" s="144">
        <f t="shared" si="322"/>
        <v>5220725.2416503215</v>
      </c>
      <c r="L49" s="144">
        <f t="array" ref="L49">(SUM(IF(Adjustments!$E$9:$E$67='June 13 - Dec 15 Expense'!$F49,IF(Adjustments!$G$6:$AE$6='June 13 - Dec 15 Expense'!M$7,Adjustments!$G$9:$AE$67),0)))+(SUM(IF(Adjustments!$E$73:$E$133='June 13 - Dec 15 Expense'!$F49,IF(Adjustments!$G$6:$AE$6='June 13 - Dec 15 Expense'!K$7,Adjustments!$G$73:$AE$133),0)))</f>
        <v>4659772.5636379998</v>
      </c>
      <c r="M49" s="144">
        <f t="shared" si="323"/>
        <v>2539538636.5836387</v>
      </c>
      <c r="N49" s="144">
        <f t="shared" si="324"/>
        <v>5225523.7731676735</v>
      </c>
      <c r="O49" s="144">
        <f t="array" ref="O49">(SUM(IF(Adjustments!$E$9:$E$67='June 13 - Dec 15 Expense'!$F49,IF(Adjustments!$G$6:$AE$6='June 13 - Dec 15 Expense'!P$7,Adjustments!$G$9:$AE$67),0)))+(SUM(IF(Adjustments!$E$73:$E$133='June 13 - Dec 15 Expense'!$F49,IF(Adjustments!$G$6:$AE$6='June 13 - Dec 15 Expense'!N$7,Adjustments!$G$73:$AE$133),0)))</f>
        <v>5346640.5810379991</v>
      </c>
      <c r="P49" s="144">
        <f t="shared" si="325"/>
        <v>2544885277.1646767</v>
      </c>
      <c r="Q49" s="144">
        <f t="shared" si="326"/>
        <v>5235828.1578119053</v>
      </c>
      <c r="R49" s="144">
        <f t="array" ref="R49">(SUM(IF(Adjustments!$E$9:$E$67='June 13 - Dec 15 Expense'!$F49,IF(Adjustments!$G$6:$AE$6='June 13 - Dec 15 Expense'!S$7,Adjustments!$G$9:$AE$67),0)))+(SUM(IF(Adjustments!$E$73:$E$133='June 13 - Dec 15 Expense'!$F49,IF(Adjustments!$G$6:$AE$6='June 13 - Dec 15 Expense'!Q$7,Adjustments!$G$73:$AE$133),0)))</f>
        <v>4934355.6482379995</v>
      </c>
      <c r="S49" s="144">
        <f t="shared" si="327"/>
        <v>2549819632.8129148</v>
      </c>
      <c r="T49" s="144">
        <f t="shared" si="328"/>
        <v>5246415.302090344</v>
      </c>
      <c r="U49" s="144">
        <f t="array" ref="U49">(SUM(IF(Adjustments!$E$9:$E$67='June 13 - Dec 15 Expense'!$F49,IF(Adjustments!$G$6:$AE$6='June 13 - Dec 15 Expense'!V$7,Adjustments!$G$9:$AE$67),0)))+(SUM(IF(Adjustments!$E$73:$E$133='June 13 - Dec 15 Expense'!$F49,IF(Adjustments!$G$6:$AE$6='June 13 - Dec 15 Expense'!T$7,Adjustments!$G$73:$AE$133),0)))</f>
        <v>5239866.3035380002</v>
      </c>
      <c r="V49" s="144">
        <f t="shared" si="329"/>
        <v>2555059499.1164527</v>
      </c>
      <c r="W49" s="144">
        <f t="shared" si="330"/>
        <v>5256892.4925612044</v>
      </c>
      <c r="X49" s="144">
        <f t="array" ref="X49">(SUM(IF(Adjustments!$E$9:$E$67='June 13 - Dec 15 Expense'!$F49,IF(Adjustments!$G$6:$AE$6='June 13 - Dec 15 Expense'!Y$7,Adjustments!$G$9:$AE$67),0)))+(SUM(IF(Adjustments!$E$73:$E$133='June 13 - Dec 15 Expense'!$F49,IF(Adjustments!$G$6:$AE$6='June 13 - Dec 15 Expense'!W$7,Adjustments!$G$73:$AE$133),0)))</f>
        <v>5013398.6039320007</v>
      </c>
      <c r="Y49" s="144">
        <f t="shared" si="331"/>
        <v>2560072897.7203846</v>
      </c>
      <c r="Z49" s="144">
        <f t="shared" si="332"/>
        <v>5267451.0797330718</v>
      </c>
      <c r="AA49" s="144">
        <f t="array" ref="AA49">(SUM(IF(Adjustments!$E$9:$E$67='June 13 - Dec 15 Expense'!$F49,IF(Adjustments!$G$6:$AE$6='June 13 - Dec 15 Expense'!AB$7,Adjustments!$G$9:$AE$67),0)))+(SUM(IF(Adjustments!$E$73:$E$133='June 13 - Dec 15 Expense'!$F49,IF(Adjustments!$G$6:$AE$6='June 13 - Dec 15 Expense'!Z$7,Adjustments!$G$73:$AE$133),0)))</f>
        <v>3601210.5258200001</v>
      </c>
      <c r="AB49" s="144">
        <f t="shared" si="333"/>
        <v>2563674108.2462044</v>
      </c>
      <c r="AC49" s="144">
        <f t="shared" si="334"/>
        <v>5276322.2151488522</v>
      </c>
      <c r="AD49" s="144">
        <f t="array" ref="AD49">(SUM(IF(Adjustments!$E$9:$E$67='June 13 - Dec 15 Expense'!$F49,IF(Adjustments!$G$6:$AE$6='June 13 - Dec 15 Expense'!AE$7,Adjustments!$G$9:$AE$67),0)))+(SUM(IF(Adjustments!$E$73:$E$133='June 13 - Dec 15 Expense'!$F49,IF(Adjustments!$G$6:$AE$6='June 13 - Dec 15 Expense'!AC$7,Adjustments!$G$73:$AE$133),0)))</f>
        <v>3107050.4690000005</v>
      </c>
      <c r="AE49" s="144">
        <f t="shared" si="335"/>
        <v>2566781158.7152042</v>
      </c>
      <c r="AF49" s="144">
        <f t="shared" si="336"/>
        <v>5571525.3540816465</v>
      </c>
      <c r="AG49" s="144">
        <f t="array" ref="AG49">(SUM(IF(Adjustments!$E$9:$E$67='June 13 - Dec 15 Expense'!$F49,IF(Adjustments!$G$6:$AE$6='June 13 - Dec 15 Expense'!AH$7,Adjustments!$G$9:$AE$67),0)))+(SUM(IF(Adjustments!$E$73:$E$133='June 13 - Dec 15 Expense'!$F49,IF(Adjustments!$G$6:$AE$6='June 13 - Dec 15 Expense'!AF$7,Adjustments!$G$73:$AE$133),0)))</f>
        <v>3273450.199</v>
      </c>
      <c r="AH49" s="144">
        <f t="shared" si="337"/>
        <v>2570054608.9142041</v>
      </c>
      <c r="AI49" s="144">
        <f t="shared" si="338"/>
        <v>5578454.3924210742</v>
      </c>
      <c r="AJ49" s="144">
        <f t="array" ref="AJ49">(SUM(IF(Adjustments!$E$9:$E$67='June 13 - Dec 15 Expense'!$F49,IF(Adjustments!$G$6:$AE$6='June 13 - Dec 15 Expense'!AK$7,Adjustments!$G$9:$AE$67),0)))+(SUM(IF(Adjustments!$E$73:$E$133='June 13 - Dec 15 Expense'!$F49,IF(Adjustments!$G$6:$AE$6='June 13 - Dec 15 Expense'!AI$7,Adjustments!$G$73:$AE$133),0)))</f>
        <v>4323406.5609999988</v>
      </c>
      <c r="AK49" s="144">
        <f t="shared" si="339"/>
        <v>2574378015.475204</v>
      </c>
      <c r="AL49" s="144">
        <f t="shared" si="340"/>
        <v>5586704.358135079</v>
      </c>
      <c r="AM49" s="144">
        <f t="array" ref="AM49">(SUM(IF(Adjustments!$E$9:$E$67='June 13 - Dec 15 Expense'!$F49,IF(Adjustments!$G$6:$AE$6='June 13 - Dec 15 Expense'!AN$7,Adjustments!$G$9:$AE$67),0)))+(SUM(IF(Adjustments!$E$73:$E$133='June 13 - Dec 15 Expense'!$F49,IF(Adjustments!$G$6:$AE$6='June 13 - Dec 15 Expense'!AL$7,Adjustments!$G$73:$AE$133),0)))</f>
        <v>3908383.3720000004</v>
      </c>
      <c r="AN49" s="144">
        <f t="shared" si="341"/>
        <v>2578286398.8472042</v>
      </c>
      <c r="AO49" s="144">
        <f t="shared" si="342"/>
        <v>5595643.8428269224</v>
      </c>
      <c r="AP49" s="144">
        <f t="array" ref="AP49">(SUM(IF(Adjustments!$E$9:$E$67='June 13 - Dec 15 Expense'!$F49,IF(Adjustments!$G$6:$AE$6='June 13 - Dec 15 Expense'!AQ$7,Adjustments!$G$9:$AE$67),0)))+(SUM(IF(Adjustments!$E$73:$E$133='June 13 - Dec 15 Expense'!$F49,IF(Adjustments!$G$6:$AE$6='June 13 - Dec 15 Expense'!AO$7,Adjustments!$G$73:$AE$133),0)))</f>
        <v>4385231.9250000007</v>
      </c>
      <c r="AQ49" s="144">
        <f t="shared" si="343"/>
        <v>2582671630.7722044</v>
      </c>
      <c r="AR49" s="144">
        <f t="shared" si="344"/>
        <v>5604650.4680677271</v>
      </c>
      <c r="AS49" s="144">
        <f t="array" ref="AS49">(SUM(IF(Adjustments!$E$9:$E$67='June 13 - Dec 15 Expense'!$F49,IF(Adjustments!$G$6:$AE$6='June 13 - Dec 15 Expense'!AT$7,Adjustments!$G$9:$AE$67),0)))+(SUM(IF(Adjustments!$E$73:$E$133='June 13 - Dec 15 Expense'!$F49,IF(Adjustments!$G$6:$AE$6='June 13 - Dec 15 Expense'!AR$7,Adjustments!$G$73:$AE$133),0)))</f>
        <v>4548959.3749999991</v>
      </c>
      <c r="AT49" s="144">
        <f t="shared" si="345"/>
        <v>2587220590.1472044</v>
      </c>
      <c r="AU49" s="144">
        <f t="shared" si="346"/>
        <v>5614352.7402357971</v>
      </c>
      <c r="AV49" s="144">
        <f t="array" ref="AV49">(SUM(IF(Adjustments!$E$9:$E$67='June 13 - Dec 15 Expense'!$F49,IF(Adjustments!$G$6:$AE$6='June 13 - Dec 15 Expense'!AW$7,Adjustments!$G$9:$AE$67),0)))+(SUM(IF(Adjustments!$E$73:$E$133='June 13 - Dec 15 Expense'!$F49,IF(Adjustments!$G$6:$AE$6='June 13 - Dec 15 Expense'!AU$7,Adjustments!$G$73:$AE$133),0)))</f>
        <v>4032147.0609999998</v>
      </c>
      <c r="AW49" s="144">
        <f t="shared" si="347"/>
        <v>2591252737.2082043</v>
      </c>
      <c r="AX49" s="144">
        <f t="shared" si="348"/>
        <v>5623671.5725004748</v>
      </c>
      <c r="AY49" s="144">
        <f t="array" ref="AY49">(SUM(IF(Adjustments!$E$9:$E$67='June 13 - Dec 15 Expense'!$F49,IF(Adjustments!$G$6:$AE$6='June 13 - Dec 15 Expense'!AZ$7,Adjustments!$G$9:$AE$67),0)))+(SUM(IF(Adjustments!$E$73:$E$133='June 13 - Dec 15 Expense'!$F49,IF(Adjustments!$G$6:$AE$6='June 13 - Dec 15 Expense'!AX$7,Adjustments!$G$73:$AE$133),0)))</f>
        <v>4409562.2120000003</v>
      </c>
      <c r="AZ49" s="144">
        <f t="shared" si="349"/>
        <v>2595662299.4202042</v>
      </c>
      <c r="BA49" s="144">
        <f t="shared" si="350"/>
        <v>5632839.0234963307</v>
      </c>
      <c r="BB49" s="144">
        <f t="array" ref="BB49">(SUM(IF(Adjustments!$E$9:$E$67='June 13 - Dec 15 Expense'!$F49,IF(Adjustments!$G$6:$AE$6='June 13 - Dec 15 Expense'!BC$7,Adjustments!$G$9:$AE$67),0)))+(SUM(IF(Adjustments!$E$73:$E$133='June 13 - Dec 15 Expense'!$F49,IF(Adjustments!$G$6:$AE$6='June 13 - Dec 15 Expense'!BA$7,Adjustments!$G$73:$AE$133),0)))</f>
        <v>4306640.983</v>
      </c>
      <c r="BC49" s="144">
        <f t="shared" si="351"/>
        <v>2599968940.403204</v>
      </c>
      <c r="BD49" s="144">
        <f t="shared" si="352"/>
        <v>5642304.5669160346</v>
      </c>
      <c r="BE49" s="144">
        <f t="array" ref="BE49">(SUM(IF(Adjustments!$E$9:$E$67='June 13 - Dec 15 Expense'!$F49,IF(Adjustments!$G$6:$AE$6='June 13 - Dec 15 Expense'!BF$7,Adjustments!$G$9:$AE$67),0)))+(SUM(IF(Adjustments!$E$73:$E$133='June 13 - Dec 15 Expense'!$F49,IF(Adjustments!$G$6:$AE$6='June 13 - Dec 15 Expense'!BD$7,Adjustments!$G$73:$AE$133),0)))</f>
        <v>4359988.2039999999</v>
      </c>
      <c r="BF49" s="144">
        <f t="shared" si="353"/>
        <v>2604328928.607204</v>
      </c>
      <c r="BG49" s="144">
        <f t="shared" si="354"/>
        <v>5651716.2744034277</v>
      </c>
      <c r="BH49" s="144">
        <f t="array" ref="BH49">(SUM(IF(Adjustments!$E$9:$E$67='June 13 - Dec 15 Expense'!$F49,IF(Adjustments!$G$6:$AE$6='June 13 - Dec 15 Expense'!BI$7,Adjustments!$G$9:$AE$67),0)))+(SUM(IF(Adjustments!$E$73:$E$133='June 13 - Dec 15 Expense'!$F49,IF(Adjustments!$G$6:$AE$6='June 13 - Dec 15 Expense'!BG$7,Adjustments!$G$73:$AE$133),0)))</f>
        <v>3581895.091</v>
      </c>
      <c r="BI49" s="144">
        <f t="shared" si="355"/>
        <v>2607910823.698204</v>
      </c>
      <c r="BJ49" s="144">
        <f t="shared" si="356"/>
        <v>5660340.9289096659</v>
      </c>
      <c r="BK49" s="144">
        <f t="array" ref="BK49">(SUM(IF(Adjustments!$E$9:$E$67='June 13 - Dec 15 Expense'!$F49,IF(Adjustments!$G$6:$AE$6='June 13 - Dec 15 Expense'!BL$7,Adjustments!$G$9:$AE$67),0)))+(SUM(IF(Adjustments!$E$73:$E$133='June 13 - Dec 15 Expense'!$F49,IF(Adjustments!$G$6:$AE$6='June 13 - Dec 15 Expense'!BJ$7,Adjustments!$G$73:$AE$133),0)))</f>
        <v>3943590.4819999989</v>
      </c>
      <c r="BL49" s="144">
        <f t="shared" si="357"/>
        <v>2611854414.1802039</v>
      </c>
      <c r="BM49" s="144">
        <f t="shared" si="358"/>
        <v>5668513.3875882849</v>
      </c>
      <c r="BN49" s="144">
        <f t="array" ref="BN49">(SUM(IF(Adjustments!$E$9:$E$67='June 13 - Dec 15 Expense'!$F49,IF(Adjustments!$G$6:$AE$6='June 13 - Dec 15 Expense'!BO$7,Adjustments!$G$9:$AE$67),0)))+(SUM(IF(Adjustments!$E$73:$E$133='June 13 - Dec 15 Expense'!$F49,IF(Adjustments!$G$6:$AE$6='June 13 - Dec 15 Expense'!BM$7,Adjustments!$G$73:$AE$133),0)))</f>
        <v>3790917.5427680016</v>
      </c>
      <c r="BO49" s="144">
        <f t="shared" si="359"/>
        <v>2615645331.7229719</v>
      </c>
      <c r="BP49" s="144">
        <f t="shared" si="360"/>
        <v>5676912.8385763569</v>
      </c>
      <c r="BQ49" s="144">
        <f t="array" ref="BQ49">(SUM(IF(Adjustments!$E$9:$E$67='June 13 - Dec 15 Expense'!$F49,IF(Adjustments!$G$6:$AE$6='June 13 - Dec 15 Expense'!BR$7,Adjustments!$G$9:$AE$67),0)))+(SUM(IF(Adjustments!$E$73:$E$133='June 13 - Dec 15 Expense'!$F49,IF(Adjustments!$G$6:$AE$6='June 13 - Dec 15 Expense'!BP$7,Adjustments!$G$73:$AE$133),0)))</f>
        <v>3915950.1288720015</v>
      </c>
      <c r="BR49" s="144">
        <f t="shared" si="361"/>
        <v>2619561281.8518438</v>
      </c>
      <c r="BS49" s="144">
        <f t="shared" si="362"/>
        <v>5685282.2729440257</v>
      </c>
      <c r="BT49" s="144">
        <f t="array" ref="BT49">(SUM(IF(Adjustments!$E$9:$E$67='June 13 - Dec 15 Expense'!$F49,IF(Adjustments!$G$6:$AE$6='June 13 - Dec 15 Expense'!BU$7,Adjustments!$G$9:$AE$67),0)))+(SUM(IF(Adjustments!$E$73:$E$133='June 13 - Dec 15 Expense'!$F49,IF(Adjustments!$G$6:$AE$6='June 13 - Dec 15 Expense'!BS$7,Adjustments!$G$73:$AE$133),0)))</f>
        <v>4960899.1123760017</v>
      </c>
      <c r="BU49" s="144">
        <f t="shared" si="363"/>
        <v>2624522180.96422</v>
      </c>
      <c r="BV49" s="144">
        <f t="shared" si="364"/>
        <v>5694922.2733023688</v>
      </c>
      <c r="BW49" s="144">
        <f t="array" ref="BW49">(SUM(IF(Adjustments!$E$9:$E$67='June 13 - Dec 15 Expense'!$F49,IF(Adjustments!$G$6:$AE$6='June 13 - Dec 15 Expense'!BX$7,Adjustments!$G$9:$AE$67),0)))+(SUM(IF(Adjustments!$E$73:$E$133='June 13 - Dec 15 Expense'!$F49,IF(Adjustments!$G$6:$AE$6='June 13 - Dec 15 Expense'!BV$7,Adjustments!$G$73:$AE$133),0)))</f>
        <v>12739227.009680001</v>
      </c>
      <c r="BX49" s="144">
        <f t="shared" si="365"/>
        <v>2637261407.9738998</v>
      </c>
      <c r="BY49" s="144">
        <f t="shared" si="366"/>
        <v>5714144.0959921693</v>
      </c>
      <c r="BZ49" s="144">
        <f t="array" ref="BZ49">(SUM(IF(Adjustments!$E$9:$E$67='June 13 - Dec 15 Expense'!$F49,IF(Adjustments!$G$6:$AE$6='June 13 - Dec 15 Expense'!CA$7,Adjustments!$G$9:$AE$67),0)))+(SUM(IF(Adjustments!$E$73:$E$133='June 13 - Dec 15 Expense'!$F49,IF(Adjustments!$G$6:$AE$6='June 13 - Dec 15 Expense'!BY$7,Adjustments!$G$73:$AE$133),0)))</f>
        <v>4687856.7059599999</v>
      </c>
      <c r="CA49" s="144">
        <f t="shared" si="367"/>
        <v>2641949264.6798596</v>
      </c>
      <c r="CB49" s="144">
        <f t="shared" si="368"/>
        <v>5733069.4025618704</v>
      </c>
      <c r="CC49" s="144">
        <f t="array" ref="CC49">(SUM(IF(Adjustments!$E$9:$E$67='June 13 - Dec 15 Expense'!$F49,IF(Adjustments!$G$6:$AE$6='June 13 - Dec 15 Expense'!CD$7,Adjustments!$G$9:$AE$67),0)))+(SUM(IF(Adjustments!$E$73:$E$133='June 13 - Dec 15 Expense'!$F49,IF(Adjustments!$G$6:$AE$6='June 13 - Dec 15 Expense'!CB$7,Adjustments!$G$73:$AE$133),0)))</f>
        <v>4793042.257336</v>
      </c>
      <c r="CD49" s="144">
        <f t="shared" si="369"/>
        <v>2646742306.9371958</v>
      </c>
      <c r="CE49" s="144">
        <f t="shared" si="370"/>
        <v>5743365.38336764</v>
      </c>
      <c r="CG49" s="151">
        <f t="shared" si="371"/>
        <v>68127082.020558655</v>
      </c>
      <c r="CH49" s="148"/>
    </row>
    <row r="50" spans="1:86" s="119" customFormat="1">
      <c r="A50" s="119" t="s">
        <v>19</v>
      </c>
      <c r="B50" s="119" t="s">
        <v>50</v>
      </c>
      <c r="C50" s="119" t="s">
        <v>50</v>
      </c>
      <c r="D50" s="119" t="s">
        <v>78</v>
      </c>
      <c r="E50" s="119" t="s">
        <v>74</v>
      </c>
      <c r="F50" s="119" t="str">
        <f t="shared" si="320"/>
        <v>DDSTPID</v>
      </c>
      <c r="G50" s="119" t="str">
        <f t="shared" si="321"/>
        <v>DSTPID</v>
      </c>
      <c r="H50" s="176">
        <f>VLOOKUP($G50,Rates!$C$3:$D$43,2,0)</f>
        <v>2.5731990272752612E-2</v>
      </c>
      <c r="I50" s="176">
        <f>VLOOKUP($G50,Rates!$C$3:$E$43,3,0)</f>
        <v>2.6929045057727516E-2</v>
      </c>
      <c r="J50" s="144">
        <f t="array" ref="J50">(SUM(IF('[25]RB Summary'!$B$13:$B$613=$G50,'[25]RB Summary'!$G$13:$G$613,0)))-(SUMIF($G$101:$G$119,$G50,$J$101:$J$119))</f>
        <v>295686551.59000003</v>
      </c>
      <c r="K50" s="144">
        <f t="shared" si="322"/>
        <v>634050.28910813702</v>
      </c>
      <c r="L50" s="144">
        <f t="array" ref="L50">(SUM(IF(Adjustments!$E$9:$E$67='June 13 - Dec 15 Expense'!$F50,IF(Adjustments!$G$6:$AE$6='June 13 - Dec 15 Expense'!M$7,Adjustments!$G$9:$AE$67),0)))+(SUM(IF(Adjustments!$E$73:$E$133='June 13 - Dec 15 Expense'!$F50,IF(Adjustments!$G$6:$AE$6='June 13 - Dec 15 Expense'!K$7,Adjustments!$G$73:$AE$133),0)))</f>
        <v>614659.13513733342</v>
      </c>
      <c r="M50" s="144">
        <f t="shared" si="323"/>
        <v>296301210.72513735</v>
      </c>
      <c r="N50" s="144">
        <f t="shared" si="324"/>
        <v>634709.30589507089</v>
      </c>
      <c r="O50" s="144">
        <f t="array" ref="O50">(SUM(IF(Adjustments!$E$9:$E$67='June 13 - Dec 15 Expense'!$F50,IF(Adjustments!$G$6:$AE$6='June 13 - Dec 15 Expense'!P$7,Adjustments!$G$9:$AE$67),0)))+(SUM(IF(Adjustments!$E$73:$E$133='June 13 - Dec 15 Expense'!$F50,IF(Adjustments!$G$6:$AE$6='June 13 - Dec 15 Expense'!N$7,Adjustments!$G$73:$AE$133),0)))</f>
        <v>754931.59433733346</v>
      </c>
      <c r="P50" s="144">
        <f t="shared" si="325"/>
        <v>297056142.3194747</v>
      </c>
      <c r="Q50" s="144">
        <f t="shared" si="326"/>
        <v>636177.73486709141</v>
      </c>
      <c r="R50" s="144">
        <f t="array" ref="R50">(SUM(IF(Adjustments!$E$9:$E$67='June 13 - Dec 15 Expense'!$F50,IF(Adjustments!$G$6:$AE$6='June 13 - Dec 15 Expense'!S$7,Adjustments!$G$9:$AE$67),0)))+(SUM(IF(Adjustments!$E$73:$E$133='June 13 - Dec 15 Expense'!$F50,IF(Adjustments!$G$6:$AE$6='June 13 - Dec 15 Expense'!Q$7,Adjustments!$G$73:$AE$133),0)))</f>
        <v>704583.69193733344</v>
      </c>
      <c r="S50" s="144">
        <f t="shared" si="327"/>
        <v>297760726.01141202</v>
      </c>
      <c r="T50" s="144">
        <f t="shared" si="328"/>
        <v>637742.57791498117</v>
      </c>
      <c r="U50" s="144">
        <f t="array" ref="U50">(SUM(IF(Adjustments!$E$9:$E$67='June 13 - Dec 15 Expense'!$F50,IF(Adjustments!$G$6:$AE$6='June 13 - Dec 15 Expense'!V$7,Adjustments!$G$9:$AE$67),0)))+(SUM(IF(Adjustments!$E$73:$E$133='June 13 - Dec 15 Expense'!$F50,IF(Adjustments!$G$6:$AE$6='June 13 - Dec 15 Expense'!T$7,Adjustments!$G$73:$AE$133),0)))</f>
        <v>667855.81433733343</v>
      </c>
      <c r="V50" s="144">
        <f t="shared" si="329"/>
        <v>298428581.82574934</v>
      </c>
      <c r="W50" s="144">
        <f t="shared" si="330"/>
        <v>639214.06124937278</v>
      </c>
      <c r="X50" s="144">
        <f t="array" ref="X50">(SUM(IF(Adjustments!$E$9:$E$67='June 13 - Dec 15 Expense'!$F50,IF(Adjustments!$G$6:$AE$6='June 13 - Dec 15 Expense'!Y$7,Adjustments!$G$9:$AE$67),0)))+(SUM(IF(Adjustments!$E$73:$E$133='June 13 - Dec 15 Expense'!$F50,IF(Adjustments!$G$6:$AE$6='June 13 - Dec 15 Expense'!W$7,Adjustments!$G$73:$AE$133),0)))</f>
        <v>656421.46708933322</v>
      </c>
      <c r="Y50" s="144">
        <f t="shared" si="331"/>
        <v>299085003.29283869</v>
      </c>
      <c r="Z50" s="144">
        <f t="shared" si="332"/>
        <v>640633.90667121019</v>
      </c>
      <c r="AA50" s="144">
        <f t="array" ref="AA50">(SUM(IF(Adjustments!$E$9:$E$67='June 13 - Dec 15 Expense'!$F50,IF(Adjustments!$G$6:$AE$6='June 13 - Dec 15 Expense'!AB$7,Adjustments!$G$9:$AE$67),0)))+(SUM(IF(Adjustments!$E$73:$E$133='June 13 - Dec 15 Expense'!$F50,IF(Adjustments!$G$6:$AE$6='June 13 - Dec 15 Expense'!Z$7,Adjustments!$G$73:$AE$133),0)))</f>
        <v>546867.58139333338</v>
      </c>
      <c r="AB50" s="144">
        <f t="shared" si="333"/>
        <v>299631870.87423205</v>
      </c>
      <c r="AC50" s="144">
        <f t="shared" si="334"/>
        <v>641924.03259166307</v>
      </c>
      <c r="AD50" s="144">
        <f t="array" ref="AD50">(SUM(IF(Adjustments!$E$9:$E$67='June 13 - Dec 15 Expense'!$F50,IF(Adjustments!$G$6:$AE$6='June 13 - Dec 15 Expense'!AE$7,Adjustments!$G$9:$AE$67),0)))+(SUM(IF(Adjustments!$E$73:$E$133='June 13 - Dec 15 Expense'!$F50,IF(Adjustments!$G$6:$AE$6='June 13 - Dec 15 Expense'!AC$7,Adjustments!$G$73:$AE$133),0)))</f>
        <v>704487.90083333361</v>
      </c>
      <c r="AE50" s="144">
        <f t="shared" si="335"/>
        <v>300336358.77506536</v>
      </c>
      <c r="AF50" s="144">
        <f t="shared" si="336"/>
        <v>673190.47872628924</v>
      </c>
      <c r="AG50" s="144">
        <f t="array" ref="AG50">(SUM(IF(Adjustments!$E$9:$E$67='June 13 - Dec 15 Expense'!$F50,IF(Adjustments!$G$6:$AE$6='June 13 - Dec 15 Expense'!AH$7,Adjustments!$G$9:$AE$67),0)))+(SUM(IF(Adjustments!$E$73:$E$133='June 13 - Dec 15 Expense'!$F50,IF(Adjustments!$G$6:$AE$6='June 13 - Dec 15 Expense'!AF$7,Adjustments!$G$73:$AE$133),0)))</f>
        <v>891512.63383333315</v>
      </c>
      <c r="AH50" s="144">
        <f t="shared" si="337"/>
        <v>301227871.40889871</v>
      </c>
      <c r="AI50" s="144">
        <f t="shared" si="338"/>
        <v>674981.26082254725</v>
      </c>
      <c r="AJ50" s="144">
        <f t="array" ref="AJ50">(SUM(IF(Adjustments!$E$9:$E$67='June 13 - Dec 15 Expense'!$F50,IF(Adjustments!$G$6:$AE$6='June 13 - Dec 15 Expense'!AK$7,Adjustments!$G$9:$AE$67),0)))+(SUM(IF(Adjustments!$E$73:$E$133='June 13 - Dec 15 Expense'!$F50,IF(Adjustments!$G$6:$AE$6='June 13 - Dec 15 Expense'!AI$7,Adjustments!$G$73:$AE$133),0)))</f>
        <v>1323807.3608333333</v>
      </c>
      <c r="AK50" s="144">
        <f t="shared" si="339"/>
        <v>302551678.76973206</v>
      </c>
      <c r="AL50" s="144">
        <f t="shared" si="340"/>
        <v>677466.94632061676</v>
      </c>
      <c r="AM50" s="144">
        <f t="array" ref="AM50">(SUM(IF(Adjustments!$E$9:$E$67='June 13 - Dec 15 Expense'!$F50,IF(Adjustments!$G$6:$AE$6='June 13 - Dec 15 Expense'!AN$7,Adjustments!$G$9:$AE$67),0)))+(SUM(IF(Adjustments!$E$73:$E$133='June 13 - Dec 15 Expense'!$F50,IF(Adjustments!$G$6:$AE$6='June 13 - Dec 15 Expense'!AL$7,Adjustments!$G$73:$AE$133),0)))</f>
        <v>1027435.7058333335</v>
      </c>
      <c r="AN50" s="144">
        <f t="shared" si="341"/>
        <v>303579114.47556537</v>
      </c>
      <c r="AO50" s="144">
        <f t="shared" si="342"/>
        <v>680105.14342411398</v>
      </c>
      <c r="AP50" s="144">
        <f t="array" ref="AP50">(SUM(IF(Adjustments!$E$9:$E$67='June 13 - Dec 15 Expense'!$F50,IF(Adjustments!$G$6:$AE$6='June 13 - Dec 15 Expense'!AQ$7,Adjustments!$G$9:$AE$67),0)))+(SUM(IF(Adjustments!$E$73:$E$133='June 13 - Dec 15 Expense'!$F50,IF(Adjustments!$G$6:$AE$6='June 13 - Dec 15 Expense'!AO$7,Adjustments!$G$73:$AE$133),0)))</f>
        <v>1088281.7278333332</v>
      </c>
      <c r="AQ50" s="144">
        <f t="shared" si="343"/>
        <v>304667396.2033987</v>
      </c>
      <c r="AR50" s="144">
        <f t="shared" si="344"/>
        <v>682479.07051164028</v>
      </c>
      <c r="AS50" s="144">
        <f t="array" ref="AS50">(SUM(IF(Adjustments!$E$9:$E$67='June 13 - Dec 15 Expense'!$F50,IF(Adjustments!$G$6:$AE$6='June 13 - Dec 15 Expense'!AT$7,Adjustments!$G$9:$AE$67),0)))+(SUM(IF(Adjustments!$E$73:$E$133='June 13 - Dec 15 Expense'!$F50,IF(Adjustments!$G$6:$AE$6='June 13 - Dec 15 Expense'!AR$7,Adjustments!$G$73:$AE$133),0)))</f>
        <v>1456023.6508333334</v>
      </c>
      <c r="AT50" s="144">
        <f t="shared" si="345"/>
        <v>306123419.85423201</v>
      </c>
      <c r="AU50" s="144">
        <f t="shared" si="346"/>
        <v>685333.89193592069</v>
      </c>
      <c r="AV50" s="144">
        <f t="array" ref="AV50">(SUM(IF(Adjustments!$E$9:$E$67='June 13 - Dec 15 Expense'!$F50,IF(Adjustments!$G$6:$AE$6='June 13 - Dec 15 Expense'!AW$7,Adjustments!$G$9:$AE$67),0)))+(SUM(IF(Adjustments!$E$73:$E$133='June 13 - Dec 15 Expense'!$F50,IF(Adjustments!$G$6:$AE$6='June 13 - Dec 15 Expense'!AU$7,Adjustments!$G$73:$AE$133),0)))</f>
        <v>1132861.1208333333</v>
      </c>
      <c r="AW50" s="144">
        <f t="shared" si="347"/>
        <v>307256280.97506535</v>
      </c>
      <c r="AX50" s="144">
        <f t="shared" si="348"/>
        <v>688238.73338031548</v>
      </c>
      <c r="AY50" s="144">
        <f t="array" ref="AY50">(SUM(IF(Adjustments!$E$9:$E$67='June 13 - Dec 15 Expense'!$F50,IF(Adjustments!$G$6:$AE$6='June 13 - Dec 15 Expense'!AZ$7,Adjustments!$G$9:$AE$67),0)))+(SUM(IF(Adjustments!$E$73:$E$133='June 13 - Dec 15 Expense'!$F50,IF(Adjustments!$G$6:$AE$6='June 13 - Dec 15 Expense'!AX$7,Adjustments!$G$73:$AE$133),0)))</f>
        <v>1169171.932833333</v>
      </c>
      <c r="AZ50" s="144">
        <f t="shared" si="349"/>
        <v>308425452.90789866</v>
      </c>
      <c r="BA50" s="144">
        <f t="shared" si="350"/>
        <v>690821.71470642253</v>
      </c>
      <c r="BB50" s="144">
        <f t="array" ref="BB50">(SUM(IF(Adjustments!$E$9:$E$67='June 13 - Dec 15 Expense'!$F50,IF(Adjustments!$G$6:$AE$6='June 13 - Dec 15 Expense'!BC$7,Adjustments!$G$9:$AE$67),0)))+(SUM(IF(Adjustments!$E$73:$E$133='June 13 - Dec 15 Expense'!$F50,IF(Adjustments!$G$6:$AE$6='June 13 - Dec 15 Expense'!BA$7,Adjustments!$G$73:$AE$133),0)))</f>
        <v>1106351.7268333333</v>
      </c>
      <c r="BC50" s="144">
        <f t="shared" si="351"/>
        <v>309531804.63473201</v>
      </c>
      <c r="BD50" s="144">
        <f t="shared" si="352"/>
        <v>693374.95133813447</v>
      </c>
      <c r="BE50" s="144">
        <f t="array" ref="BE50">(SUM(IF(Adjustments!$E$9:$E$67='June 13 - Dec 15 Expense'!$F50,IF(Adjustments!$G$6:$AE$6='June 13 - Dec 15 Expense'!BF$7,Adjustments!$G$9:$AE$67),0)))+(SUM(IF(Adjustments!$E$73:$E$133='June 13 - Dec 15 Expense'!$F50,IF(Adjustments!$G$6:$AE$6='June 13 - Dec 15 Expense'!BD$7,Adjustments!$G$73:$AE$133),0)))</f>
        <v>2137243.9558333335</v>
      </c>
      <c r="BF50" s="144">
        <f t="shared" si="353"/>
        <v>311669048.59056532</v>
      </c>
      <c r="BG50" s="144">
        <f t="shared" si="354"/>
        <v>697014.40693345037</v>
      </c>
      <c r="BH50" s="144">
        <f t="array" ref="BH50">(SUM(IF(Adjustments!$E$9:$E$67='June 13 - Dec 15 Expense'!$F50,IF(Adjustments!$G$6:$AE$6='June 13 - Dec 15 Expense'!BI$7,Adjustments!$G$9:$AE$67),0)))+(SUM(IF(Adjustments!$E$73:$E$133='June 13 - Dec 15 Expense'!$F50,IF(Adjustments!$G$6:$AE$6='June 13 - Dec 15 Expense'!BG$7,Adjustments!$G$73:$AE$133),0)))</f>
        <v>923252.59583333344</v>
      </c>
      <c r="BI50" s="144">
        <f t="shared" si="355"/>
        <v>312592301.18639868</v>
      </c>
      <c r="BJ50" s="144">
        <f t="shared" si="356"/>
        <v>700448.41733090254</v>
      </c>
      <c r="BK50" s="144">
        <f t="array" ref="BK50">(SUM(IF(Adjustments!$E$9:$E$67='June 13 - Dec 15 Expense'!$F50,IF(Adjustments!$G$6:$AE$6='June 13 - Dec 15 Expense'!BL$7,Adjustments!$G$9:$AE$67),0)))+(SUM(IF(Adjustments!$E$73:$E$133='June 13 - Dec 15 Expense'!$F50,IF(Adjustments!$G$6:$AE$6='June 13 - Dec 15 Expense'!BJ$7,Adjustments!$G$73:$AE$133),0)))</f>
        <v>812898.00183333328</v>
      </c>
      <c r="BL50" s="144">
        <f t="shared" si="357"/>
        <v>313405199.188232</v>
      </c>
      <c r="BM50" s="144">
        <f t="shared" si="358"/>
        <v>702396.45390055107</v>
      </c>
      <c r="BN50" s="144">
        <f t="array" ref="BN50">(SUM(IF(Adjustments!$E$9:$E$67='June 13 - Dec 15 Expense'!$F50,IF(Adjustments!$G$6:$AE$6='June 13 - Dec 15 Expense'!BO$7,Adjustments!$G$9:$AE$67),0)))+(SUM(IF(Adjustments!$E$73:$E$133='June 13 - Dec 15 Expense'!$F50,IF(Adjustments!$G$6:$AE$6='June 13 - Dec 15 Expense'!BM$7,Adjustments!$G$73:$AE$133),0)))</f>
        <v>529912.43438533344</v>
      </c>
      <c r="BO50" s="144">
        <f t="shared" si="359"/>
        <v>313935111.62261736</v>
      </c>
      <c r="BP50" s="144">
        <f t="shared" si="360"/>
        <v>703903.14568142279</v>
      </c>
      <c r="BQ50" s="144">
        <f t="array" ref="BQ50">(SUM(IF(Adjustments!$E$9:$E$67='June 13 - Dec 15 Expense'!$F50,IF(Adjustments!$G$6:$AE$6='June 13 - Dec 15 Expense'!BR$7,Adjustments!$G$9:$AE$67),0)))+(SUM(IF(Adjustments!$E$73:$E$133='June 13 - Dec 15 Expense'!$F50,IF(Adjustments!$G$6:$AE$6='June 13 - Dec 15 Expense'!BP$7,Adjustments!$G$73:$AE$133),0)))</f>
        <v>650222.12823333323</v>
      </c>
      <c r="BR50" s="144">
        <f t="shared" si="361"/>
        <v>314585333.75085068</v>
      </c>
      <c r="BS50" s="144">
        <f t="shared" si="362"/>
        <v>705227.30804854527</v>
      </c>
      <c r="BT50" s="144">
        <f t="array" ref="BT50">(SUM(IF(Adjustments!$E$9:$E$67='June 13 - Dec 15 Expense'!$F50,IF(Adjustments!$G$6:$AE$6='June 13 - Dec 15 Expense'!BU$7,Adjustments!$G$9:$AE$67),0)))+(SUM(IF(Adjustments!$E$73:$E$133='June 13 - Dec 15 Expense'!$F50,IF(Adjustments!$G$6:$AE$6='June 13 - Dec 15 Expense'!BS$7,Adjustments!$G$73:$AE$133),0)))</f>
        <v>918986.62600933341</v>
      </c>
      <c r="BU50" s="144">
        <f t="shared" si="363"/>
        <v>315504320.37686002</v>
      </c>
      <c r="BV50" s="144">
        <f t="shared" si="364"/>
        <v>706988.02860054455</v>
      </c>
      <c r="BW50" s="144">
        <f t="array" ref="BW50">(SUM(IF(Adjustments!$E$9:$E$67='June 13 - Dec 15 Expense'!$F50,IF(Adjustments!$G$6:$AE$6='June 13 - Dec 15 Expense'!BX$7,Adjustments!$G$9:$AE$67),0)))+(SUM(IF(Adjustments!$E$73:$E$133='June 13 - Dec 15 Expense'!$F50,IF(Adjustments!$G$6:$AE$6='June 13 - Dec 15 Expense'!BV$7,Adjustments!$G$73:$AE$133),0)))</f>
        <v>761023.34122533328</v>
      </c>
      <c r="BX50" s="144">
        <f t="shared" si="365"/>
        <v>316265343.71808535</v>
      </c>
      <c r="BY50" s="144">
        <f t="shared" si="366"/>
        <v>708873.07293825678</v>
      </c>
      <c r="BZ50" s="144">
        <f t="array" ref="BZ50">(SUM(IF(Adjustments!$E$9:$E$67='June 13 - Dec 15 Expense'!$F50,IF(Adjustments!$G$6:$AE$6='June 13 - Dec 15 Expense'!CA$7,Adjustments!$G$9:$AE$67),0)))+(SUM(IF(Adjustments!$E$73:$E$133='June 13 - Dec 15 Expense'!$F50,IF(Adjustments!$G$6:$AE$6='June 13 - Dec 15 Expense'!BY$7,Adjustments!$G$73:$AE$133),0)))</f>
        <v>773696.09108933341</v>
      </c>
      <c r="CA50" s="144">
        <f t="shared" si="367"/>
        <v>317039039.80917466</v>
      </c>
      <c r="CB50" s="144">
        <f t="shared" si="368"/>
        <v>710595.09496924735</v>
      </c>
      <c r="CC50" s="144">
        <f t="array" ref="CC50">(SUM(IF(Adjustments!$E$9:$E$67='June 13 - Dec 15 Expense'!$F50,IF(Adjustments!$G$6:$AE$6='June 13 - Dec 15 Expense'!CD$7,Adjustments!$G$9:$AE$67),0)))+(SUM(IF(Adjustments!$E$73:$E$133='June 13 - Dec 15 Expense'!$F50,IF(Adjustments!$G$6:$AE$6='June 13 - Dec 15 Expense'!CB$7,Adjustments!$G$73:$AE$133),0)))</f>
        <v>831091.37888933334</v>
      </c>
      <c r="CD50" s="144">
        <f t="shared" si="369"/>
        <v>317870131.18806398</v>
      </c>
      <c r="CE50" s="144">
        <f t="shared" si="370"/>
        <v>712395.73638954433</v>
      </c>
      <c r="CG50" s="151">
        <f t="shared" si="371"/>
        <v>8420277.0642173383</v>
      </c>
      <c r="CH50" s="148"/>
    </row>
    <row r="51" spans="1:86" s="119" customFormat="1">
      <c r="A51" s="119" t="s">
        <v>20</v>
      </c>
      <c r="B51" s="119" t="s">
        <v>51</v>
      </c>
      <c r="C51" s="119" t="s">
        <v>51</v>
      </c>
      <c r="D51" s="119" t="s">
        <v>78</v>
      </c>
      <c r="E51" s="119" t="s">
        <v>74</v>
      </c>
      <c r="F51" s="119" t="str">
        <f t="shared" si="320"/>
        <v>DDSTPWYU</v>
      </c>
      <c r="G51" s="119" t="str">
        <f t="shared" si="321"/>
        <v>DSTPWYU</v>
      </c>
      <c r="H51" s="176">
        <f>VLOOKUP($G51,Rates!$C$3:$D$43,2,0)</f>
        <v>2.9695733130807939E-2</v>
      </c>
      <c r="I51" s="176">
        <f>VLOOKUP($G51,Rates!$C$3:$E$43,3,0)</f>
        <v>3.0651948484979236E-2</v>
      </c>
      <c r="J51" s="144">
        <f t="array" ref="J51">(SUM(IF('[25]RB Summary'!$B$13:$B$613=$G51,'[25]RB Summary'!$G$13:$G$613,0)))-(SUMIF($G$101:$G$119,$G51,$J$101:$J$119))</f>
        <v>104125688.03999999</v>
      </c>
      <c r="K51" s="144">
        <f t="shared" si="322"/>
        <v>257674.05367479997</v>
      </c>
      <c r="L51" s="144">
        <f t="array" ref="L51">(SUM(IF(Adjustments!$E$9:$E$67='June 13 - Dec 15 Expense'!$F51,IF(Adjustments!$G$6:$AE$6='June 13 - Dec 15 Expense'!M$7,Adjustments!$G$9:$AE$67),0)))+(SUM(IF(Adjustments!$E$73:$E$133='June 13 - Dec 15 Expense'!$F51,IF(Adjustments!$G$6:$AE$6='June 13 - Dec 15 Expense'!K$7,Adjustments!$G$73:$AE$133),0)))</f>
        <v>-75806.143333333326</v>
      </c>
      <c r="M51" s="144">
        <f t="shared" si="323"/>
        <v>104049881.89666666</v>
      </c>
      <c r="N51" s="144">
        <f t="shared" si="324"/>
        <v>257580.25704971238</v>
      </c>
      <c r="O51" s="144">
        <f t="array" ref="O51">(SUM(IF(Adjustments!$E$9:$E$67='June 13 - Dec 15 Expense'!$F51,IF(Adjustments!$G$6:$AE$6='June 13 - Dec 15 Expense'!P$7,Adjustments!$G$9:$AE$67),0)))+(SUM(IF(Adjustments!$E$73:$E$133='June 13 - Dec 15 Expense'!$F51,IF(Adjustments!$G$6:$AE$6='June 13 - Dec 15 Expense'!N$7,Adjustments!$G$73:$AE$133),0)))</f>
        <v>-75806.143333333326</v>
      </c>
      <c r="P51" s="144">
        <f t="shared" si="325"/>
        <v>103974075.75333333</v>
      </c>
      <c r="Q51" s="144">
        <f t="shared" si="326"/>
        <v>257392.66379953714</v>
      </c>
      <c r="R51" s="144">
        <f t="array" ref="R51">(SUM(IF(Adjustments!$E$9:$E$67='June 13 - Dec 15 Expense'!$F51,IF(Adjustments!$G$6:$AE$6='June 13 - Dec 15 Expense'!S$7,Adjustments!$G$9:$AE$67),0)))+(SUM(IF(Adjustments!$E$73:$E$133='June 13 - Dec 15 Expense'!$F51,IF(Adjustments!$G$6:$AE$6='June 13 - Dec 15 Expense'!Q$7,Adjustments!$G$73:$AE$133),0)))</f>
        <v>-75806.143333333326</v>
      </c>
      <c r="S51" s="144">
        <f t="shared" si="327"/>
        <v>103898269.61</v>
      </c>
      <c r="T51" s="144">
        <f t="shared" si="328"/>
        <v>257205.07054936199</v>
      </c>
      <c r="U51" s="144">
        <f t="array" ref="U51">(SUM(IF(Adjustments!$E$9:$E$67='June 13 - Dec 15 Expense'!$F51,IF(Adjustments!$G$6:$AE$6='June 13 - Dec 15 Expense'!V$7,Adjustments!$G$9:$AE$67),0)))+(SUM(IF(Adjustments!$E$73:$E$133='June 13 - Dec 15 Expense'!$F51,IF(Adjustments!$G$6:$AE$6='June 13 - Dec 15 Expense'!T$7,Adjustments!$G$73:$AE$133),0)))</f>
        <v>-75806.143333333326</v>
      </c>
      <c r="V51" s="144">
        <f t="shared" si="329"/>
        <v>103822463.46666667</v>
      </c>
      <c r="W51" s="144">
        <f t="shared" si="330"/>
        <v>257017.47729918678</v>
      </c>
      <c r="X51" s="144">
        <f t="array" ref="X51">(SUM(IF(Adjustments!$E$9:$E$67='June 13 - Dec 15 Expense'!$F51,IF(Adjustments!$G$6:$AE$6='June 13 - Dec 15 Expense'!Y$7,Adjustments!$G$9:$AE$67),0)))+(SUM(IF(Adjustments!$E$73:$E$133='June 13 - Dec 15 Expense'!$F51,IF(Adjustments!$G$6:$AE$6='June 13 - Dec 15 Expense'!W$7,Adjustments!$G$73:$AE$133),0)))</f>
        <v>-75806.143333333326</v>
      </c>
      <c r="Y51" s="144">
        <f t="shared" si="331"/>
        <v>103746657.32333334</v>
      </c>
      <c r="Z51" s="144">
        <f t="shared" si="332"/>
        <v>256829.88404901163</v>
      </c>
      <c r="AA51" s="144">
        <f t="array" ref="AA51">(SUM(IF(Adjustments!$E$9:$E$67='June 13 - Dec 15 Expense'!$F51,IF(Adjustments!$G$6:$AE$6='June 13 - Dec 15 Expense'!AB$7,Adjustments!$G$9:$AE$67),0)))+(SUM(IF(Adjustments!$E$73:$E$133='June 13 - Dec 15 Expense'!$F51,IF(Adjustments!$G$6:$AE$6='June 13 - Dec 15 Expense'!Z$7,Adjustments!$G$73:$AE$133),0)))</f>
        <v>-75806.143333333326</v>
      </c>
      <c r="AB51" s="144">
        <f t="shared" si="333"/>
        <v>103670851.18000001</v>
      </c>
      <c r="AC51" s="144">
        <f t="shared" si="334"/>
        <v>256642.29079883639</v>
      </c>
      <c r="AD51" s="144">
        <f t="array" ref="AD51">(SUM(IF(Adjustments!$E$9:$E$67='June 13 - Dec 15 Expense'!$F51,IF(Adjustments!$G$6:$AE$6='June 13 - Dec 15 Expense'!AE$7,Adjustments!$G$9:$AE$67),0)))+(SUM(IF(Adjustments!$E$73:$E$133='June 13 - Dec 15 Expense'!$F51,IF(Adjustments!$G$6:$AE$6='June 13 - Dec 15 Expense'!AC$7,Adjustments!$G$73:$AE$133),0)))</f>
        <v>-75806.143333333326</v>
      </c>
      <c r="AE51" s="144">
        <f t="shared" si="335"/>
        <v>103595045.03666668</v>
      </c>
      <c r="AF51" s="144">
        <f t="shared" si="336"/>
        <v>264712.64889692998</v>
      </c>
      <c r="AG51" s="144">
        <f t="array" ref="AG51">(SUM(IF(Adjustments!$E$9:$E$67='June 13 - Dec 15 Expense'!$F51,IF(Adjustments!$G$6:$AE$6='June 13 - Dec 15 Expense'!AH$7,Adjustments!$G$9:$AE$67),0)))+(SUM(IF(Adjustments!$E$73:$E$133='June 13 - Dec 15 Expense'!$F51,IF(Adjustments!$G$6:$AE$6='June 13 - Dec 15 Expense'!AF$7,Adjustments!$G$73:$AE$133),0)))</f>
        <v>-75806.143333333326</v>
      </c>
      <c r="AH51" s="144">
        <f t="shared" si="337"/>
        <v>103519238.89333335</v>
      </c>
      <c r="AI51" s="144">
        <f t="shared" si="338"/>
        <v>264519.0150635718</v>
      </c>
      <c r="AJ51" s="144">
        <f t="array" ref="AJ51">(SUM(IF(Adjustments!$E$9:$E$67='June 13 - Dec 15 Expense'!$F51,IF(Adjustments!$G$6:$AE$6='June 13 - Dec 15 Expense'!AK$7,Adjustments!$G$9:$AE$67),0)))+(SUM(IF(Adjustments!$E$73:$E$133='June 13 - Dec 15 Expense'!$F51,IF(Adjustments!$G$6:$AE$6='June 13 - Dec 15 Expense'!AI$7,Adjustments!$G$73:$AE$133),0)))</f>
        <v>-75806.143333333326</v>
      </c>
      <c r="AK51" s="144">
        <f t="shared" si="339"/>
        <v>103443432.75000001</v>
      </c>
      <c r="AL51" s="144">
        <f t="shared" si="340"/>
        <v>264325.38123021362</v>
      </c>
      <c r="AM51" s="144">
        <f t="array" ref="AM51">(SUM(IF(Adjustments!$E$9:$E$67='June 13 - Dec 15 Expense'!$F51,IF(Adjustments!$G$6:$AE$6='June 13 - Dec 15 Expense'!AN$7,Adjustments!$G$9:$AE$67),0)))+(SUM(IF(Adjustments!$E$73:$E$133='June 13 - Dec 15 Expense'!$F51,IF(Adjustments!$G$6:$AE$6='June 13 - Dec 15 Expense'!AL$7,Adjustments!$G$73:$AE$133),0)))</f>
        <v>-75806.143333333326</v>
      </c>
      <c r="AN51" s="144">
        <f t="shared" si="341"/>
        <v>103367626.60666668</v>
      </c>
      <c r="AO51" s="144">
        <f t="shared" si="342"/>
        <v>264131.74739685544</v>
      </c>
      <c r="AP51" s="144">
        <f t="array" ref="AP51">(SUM(IF(Adjustments!$E$9:$E$67='June 13 - Dec 15 Expense'!$F51,IF(Adjustments!$G$6:$AE$6='June 13 - Dec 15 Expense'!AQ$7,Adjustments!$G$9:$AE$67),0)))+(SUM(IF(Adjustments!$E$73:$E$133='June 13 - Dec 15 Expense'!$F51,IF(Adjustments!$G$6:$AE$6='June 13 - Dec 15 Expense'!AO$7,Adjustments!$G$73:$AE$133),0)))</f>
        <v>-75806.143333333326</v>
      </c>
      <c r="AQ51" s="144">
        <f t="shared" si="343"/>
        <v>103291820.46333335</v>
      </c>
      <c r="AR51" s="144">
        <f t="shared" si="344"/>
        <v>263938.11356349726</v>
      </c>
      <c r="AS51" s="144">
        <f t="array" ref="AS51">(SUM(IF(Adjustments!$E$9:$E$67='June 13 - Dec 15 Expense'!$F51,IF(Adjustments!$G$6:$AE$6='June 13 - Dec 15 Expense'!AT$7,Adjustments!$G$9:$AE$67),0)))+(SUM(IF(Adjustments!$E$73:$E$133='June 13 - Dec 15 Expense'!$F51,IF(Adjustments!$G$6:$AE$6='June 13 - Dec 15 Expense'!AR$7,Adjustments!$G$73:$AE$133),0)))</f>
        <v>-75806.143333333326</v>
      </c>
      <c r="AT51" s="144">
        <f t="shared" si="345"/>
        <v>103216014.32000002</v>
      </c>
      <c r="AU51" s="144">
        <f t="shared" si="346"/>
        <v>263744.47973013908</v>
      </c>
      <c r="AV51" s="144">
        <f t="array" ref="AV51">(SUM(IF(Adjustments!$E$9:$E$67='June 13 - Dec 15 Expense'!$F51,IF(Adjustments!$G$6:$AE$6='June 13 - Dec 15 Expense'!AW$7,Adjustments!$G$9:$AE$67),0)))+(SUM(IF(Adjustments!$E$73:$E$133='June 13 - Dec 15 Expense'!$F51,IF(Adjustments!$G$6:$AE$6='June 13 - Dec 15 Expense'!AU$7,Adjustments!$G$73:$AE$133),0)))</f>
        <v>-75806.143333333326</v>
      </c>
      <c r="AW51" s="144">
        <f t="shared" si="347"/>
        <v>103140208.17666669</v>
      </c>
      <c r="AX51" s="144">
        <f t="shared" si="348"/>
        <v>263550.8458967809</v>
      </c>
      <c r="AY51" s="144">
        <f t="array" ref="AY51">(SUM(IF(Adjustments!$E$9:$E$67='June 13 - Dec 15 Expense'!$F51,IF(Adjustments!$G$6:$AE$6='June 13 - Dec 15 Expense'!AZ$7,Adjustments!$G$9:$AE$67),0)))+(SUM(IF(Adjustments!$E$73:$E$133='June 13 - Dec 15 Expense'!$F51,IF(Adjustments!$G$6:$AE$6='June 13 - Dec 15 Expense'!AX$7,Adjustments!$G$73:$AE$133),0)))</f>
        <v>-75806.143333333326</v>
      </c>
      <c r="AZ51" s="144">
        <f t="shared" si="349"/>
        <v>103064402.03333336</v>
      </c>
      <c r="BA51" s="144">
        <f t="shared" si="350"/>
        <v>263357.21206342272</v>
      </c>
      <c r="BB51" s="144">
        <f t="array" ref="BB51">(SUM(IF(Adjustments!$E$9:$E$67='June 13 - Dec 15 Expense'!$F51,IF(Adjustments!$G$6:$AE$6='June 13 - Dec 15 Expense'!BC$7,Adjustments!$G$9:$AE$67),0)))+(SUM(IF(Adjustments!$E$73:$E$133='June 13 - Dec 15 Expense'!$F51,IF(Adjustments!$G$6:$AE$6='June 13 - Dec 15 Expense'!BA$7,Adjustments!$G$73:$AE$133),0)))</f>
        <v>-75806.143333333326</v>
      </c>
      <c r="BC51" s="144">
        <f t="shared" si="351"/>
        <v>102988595.89000003</v>
      </c>
      <c r="BD51" s="144">
        <f t="shared" si="352"/>
        <v>263163.57823006454</v>
      </c>
      <c r="BE51" s="144">
        <f t="array" ref="BE51">(SUM(IF(Adjustments!$E$9:$E$67='June 13 - Dec 15 Expense'!$F51,IF(Adjustments!$G$6:$AE$6='June 13 - Dec 15 Expense'!BF$7,Adjustments!$G$9:$AE$67),0)))+(SUM(IF(Adjustments!$E$73:$E$133='June 13 - Dec 15 Expense'!$F51,IF(Adjustments!$G$6:$AE$6='June 13 - Dec 15 Expense'!BD$7,Adjustments!$G$73:$AE$133),0)))</f>
        <v>-75806.143333333326</v>
      </c>
      <c r="BF51" s="144">
        <f t="shared" si="353"/>
        <v>102912789.7466667</v>
      </c>
      <c r="BG51" s="144">
        <f t="shared" si="354"/>
        <v>262969.94439670636</v>
      </c>
      <c r="BH51" s="144">
        <f t="array" ref="BH51">(SUM(IF(Adjustments!$E$9:$E$67='June 13 - Dec 15 Expense'!$F51,IF(Adjustments!$G$6:$AE$6='June 13 - Dec 15 Expense'!BI$7,Adjustments!$G$9:$AE$67),0)))+(SUM(IF(Adjustments!$E$73:$E$133='June 13 - Dec 15 Expense'!$F51,IF(Adjustments!$G$6:$AE$6='June 13 - Dec 15 Expense'!BG$7,Adjustments!$G$73:$AE$133),0)))</f>
        <v>-75806.143333333326</v>
      </c>
      <c r="BI51" s="144">
        <f t="shared" si="355"/>
        <v>102836983.60333337</v>
      </c>
      <c r="BJ51" s="144">
        <f t="shared" si="356"/>
        <v>262776.31056334818</v>
      </c>
      <c r="BK51" s="144">
        <f t="array" ref="BK51">(SUM(IF(Adjustments!$E$9:$E$67='June 13 - Dec 15 Expense'!$F51,IF(Adjustments!$G$6:$AE$6='June 13 - Dec 15 Expense'!BL$7,Adjustments!$G$9:$AE$67),0)))+(SUM(IF(Adjustments!$E$73:$E$133='June 13 - Dec 15 Expense'!$F51,IF(Adjustments!$G$6:$AE$6='June 13 - Dec 15 Expense'!BJ$7,Adjustments!$G$73:$AE$133),0)))</f>
        <v>-75806.143333333326</v>
      </c>
      <c r="BL51" s="144">
        <f t="shared" si="357"/>
        <v>102761177.46000004</v>
      </c>
      <c r="BM51" s="144">
        <f t="shared" si="358"/>
        <v>262582.67672998994</v>
      </c>
      <c r="BN51" s="144">
        <f t="array" ref="BN51">(SUM(IF(Adjustments!$E$9:$E$67='June 13 - Dec 15 Expense'!$F51,IF(Adjustments!$G$6:$AE$6='June 13 - Dec 15 Expense'!BO$7,Adjustments!$G$9:$AE$67),0)))+(SUM(IF(Adjustments!$E$73:$E$133='June 13 - Dec 15 Expense'!$F51,IF(Adjustments!$G$6:$AE$6='June 13 - Dec 15 Expense'!BM$7,Adjustments!$G$73:$AE$133),0)))</f>
        <v>-75806.143333333326</v>
      </c>
      <c r="BO51" s="144">
        <f t="shared" si="359"/>
        <v>102685371.31666671</v>
      </c>
      <c r="BP51" s="144">
        <f t="shared" si="360"/>
        <v>262389.04289663181</v>
      </c>
      <c r="BQ51" s="144">
        <f t="array" ref="BQ51">(SUM(IF(Adjustments!$E$9:$E$67='June 13 - Dec 15 Expense'!$F51,IF(Adjustments!$G$6:$AE$6='June 13 - Dec 15 Expense'!BR$7,Adjustments!$G$9:$AE$67),0)))+(SUM(IF(Adjustments!$E$73:$E$133='June 13 - Dec 15 Expense'!$F51,IF(Adjustments!$G$6:$AE$6='June 13 - Dec 15 Expense'!BP$7,Adjustments!$G$73:$AE$133),0)))</f>
        <v>-75806.143333333326</v>
      </c>
      <c r="BR51" s="144">
        <f t="shared" si="361"/>
        <v>102609565.17333338</v>
      </c>
      <c r="BS51" s="144">
        <f t="shared" si="362"/>
        <v>262195.40906327358</v>
      </c>
      <c r="BT51" s="144">
        <f t="array" ref="BT51">(SUM(IF(Adjustments!$E$9:$E$67='June 13 - Dec 15 Expense'!$F51,IF(Adjustments!$G$6:$AE$6='June 13 - Dec 15 Expense'!BU$7,Adjustments!$G$9:$AE$67),0)))+(SUM(IF(Adjustments!$E$73:$E$133='June 13 - Dec 15 Expense'!$F51,IF(Adjustments!$G$6:$AE$6='June 13 - Dec 15 Expense'!BS$7,Adjustments!$G$73:$AE$133),0)))</f>
        <v>-75806.143333333326</v>
      </c>
      <c r="BU51" s="144">
        <f t="shared" si="363"/>
        <v>102533759.03000005</v>
      </c>
      <c r="BV51" s="144">
        <f t="shared" si="364"/>
        <v>262001.77522991542</v>
      </c>
      <c r="BW51" s="144">
        <f t="array" ref="BW51">(SUM(IF(Adjustments!$E$9:$E$67='June 13 - Dec 15 Expense'!$F51,IF(Adjustments!$G$6:$AE$6='June 13 - Dec 15 Expense'!BX$7,Adjustments!$G$9:$AE$67),0)))+(SUM(IF(Adjustments!$E$73:$E$133='June 13 - Dec 15 Expense'!$F51,IF(Adjustments!$G$6:$AE$6='June 13 - Dec 15 Expense'!BV$7,Adjustments!$G$73:$AE$133),0)))</f>
        <v>-75806.143333333326</v>
      </c>
      <c r="BX51" s="144">
        <f t="shared" si="365"/>
        <v>102457952.88666672</v>
      </c>
      <c r="BY51" s="144">
        <f t="shared" si="366"/>
        <v>261808.14139655721</v>
      </c>
      <c r="BZ51" s="144">
        <f t="array" ref="BZ51">(SUM(IF(Adjustments!$E$9:$E$67='June 13 - Dec 15 Expense'!$F51,IF(Adjustments!$G$6:$AE$6='June 13 - Dec 15 Expense'!CA$7,Adjustments!$G$9:$AE$67),0)))+(SUM(IF(Adjustments!$E$73:$E$133='June 13 - Dec 15 Expense'!$F51,IF(Adjustments!$G$6:$AE$6='June 13 - Dec 15 Expense'!BY$7,Adjustments!$G$73:$AE$133),0)))</f>
        <v>-75806.143333333326</v>
      </c>
      <c r="CA51" s="144">
        <f t="shared" si="367"/>
        <v>102382146.74333338</v>
      </c>
      <c r="CB51" s="144">
        <f t="shared" si="368"/>
        <v>261614.50756319906</v>
      </c>
      <c r="CC51" s="144">
        <f t="array" ref="CC51">(SUM(IF(Adjustments!$E$9:$E$67='June 13 - Dec 15 Expense'!$F51,IF(Adjustments!$G$6:$AE$6='June 13 - Dec 15 Expense'!CD$7,Adjustments!$G$9:$AE$67),0)))+(SUM(IF(Adjustments!$E$73:$E$133='June 13 - Dec 15 Expense'!$F51,IF(Adjustments!$G$6:$AE$6='June 13 - Dec 15 Expense'!CB$7,Adjustments!$G$73:$AE$133),0)))</f>
        <v>-75806.143333333326</v>
      </c>
      <c r="CD51" s="144">
        <f t="shared" si="369"/>
        <v>102306340.60000005</v>
      </c>
      <c r="CE51" s="144">
        <f t="shared" si="370"/>
        <v>261420.87372984085</v>
      </c>
      <c r="CG51" s="151">
        <f t="shared" si="371"/>
        <v>3149830.3177597309</v>
      </c>
      <c r="CH51" s="148"/>
    </row>
    <row r="52" spans="1:86" s="119" customFormat="1">
      <c r="A52" s="119" t="s">
        <v>21</v>
      </c>
      <c r="I52" s="176"/>
      <c r="J52" s="152">
        <f>SUBTOTAL(9,J45:J51)</f>
        <v>5921320803.5200014</v>
      </c>
      <c r="K52" s="152">
        <f t="shared" ref="K52:BB52" si="372">SUBTOTAL(9,K45:K51)</f>
        <v>13276432.791257251</v>
      </c>
      <c r="L52" s="152">
        <f t="shared" si="372"/>
        <v>11578047.659000002</v>
      </c>
      <c r="M52" s="152">
        <f t="shared" si="372"/>
        <v>5932898851.1790018</v>
      </c>
      <c r="N52" s="177">
        <f t="shared" si="372"/>
        <v>13289398.116558738</v>
      </c>
      <c r="O52" s="152">
        <f t="shared" si="372"/>
        <v>12389170.439000001</v>
      </c>
      <c r="P52" s="152">
        <f t="shared" si="372"/>
        <v>5945288021.618001</v>
      </c>
      <c r="Q52" s="177">
        <f t="shared" si="372"/>
        <v>13316161.354915226</v>
      </c>
      <c r="R52" s="152">
        <f t="shared" si="372"/>
        <v>18481448.429000001</v>
      </c>
      <c r="S52" s="152">
        <f t="shared" si="372"/>
        <v>5963769470.0469999</v>
      </c>
      <c r="T52" s="177">
        <f t="shared" si="372"/>
        <v>13351019.267435754</v>
      </c>
      <c r="U52" s="152">
        <f t="shared" si="372"/>
        <v>13251137.639</v>
      </c>
      <c r="V52" s="152">
        <f t="shared" si="372"/>
        <v>5977020607.6860008</v>
      </c>
      <c r="W52" s="177">
        <f t="shared" si="372"/>
        <v>13386893.913733328</v>
      </c>
      <c r="X52" s="152">
        <f t="shared" si="372"/>
        <v>15594465.089</v>
      </c>
      <c r="Y52" s="152">
        <f t="shared" si="372"/>
        <v>5992615072.7750015</v>
      </c>
      <c r="Z52" s="177">
        <f t="shared" si="372"/>
        <v>13419329.292331478</v>
      </c>
      <c r="AA52" s="152">
        <f t="shared" si="372"/>
        <v>9830067.6190000027</v>
      </c>
      <c r="AB52" s="152">
        <f t="shared" si="372"/>
        <v>6002445140.394001</v>
      </c>
      <c r="AC52" s="177">
        <f t="shared" si="372"/>
        <v>13448002.064291004</v>
      </c>
      <c r="AD52" s="152">
        <f t="shared" si="372"/>
        <v>7363928.023</v>
      </c>
      <c r="AE52" s="152">
        <f t="shared" si="372"/>
        <v>6009809068.4170008</v>
      </c>
      <c r="AF52" s="177">
        <f t="shared" si="372"/>
        <v>13235561.045705268</v>
      </c>
      <c r="AG52" s="152">
        <f t="shared" si="372"/>
        <v>8032279.0149999987</v>
      </c>
      <c r="AH52" s="152">
        <f t="shared" si="372"/>
        <v>6017841347.4320002</v>
      </c>
      <c r="AI52" s="177">
        <f t="shared" ref="AI52" si="373">SUBTOTAL(9,AI45:AI51)</f>
        <v>13252474.261395028</v>
      </c>
      <c r="AJ52" s="152">
        <f t="shared" si="372"/>
        <v>10817657.145</v>
      </c>
      <c r="AK52" s="152">
        <f t="shared" si="372"/>
        <v>6028659004.5770006</v>
      </c>
      <c r="AL52" s="177">
        <f t="shared" ref="AL52" si="374">SUBTOTAL(9,AL45:AL51)</f>
        <v>13273233.074090708</v>
      </c>
      <c r="AM52" s="152">
        <f t="shared" si="372"/>
        <v>10206917.821</v>
      </c>
      <c r="AN52" s="152">
        <f t="shared" si="372"/>
        <v>6038865922.3979998</v>
      </c>
      <c r="AO52" s="177">
        <f t="shared" ref="AO52" si="375">SUBTOTAL(9,AO45:AO51)</f>
        <v>13296442.99934081</v>
      </c>
      <c r="AP52" s="152">
        <f t="shared" si="372"/>
        <v>15444446.173</v>
      </c>
      <c r="AQ52" s="152">
        <f t="shared" si="372"/>
        <v>6054310368.5710001</v>
      </c>
      <c r="AR52" s="177">
        <f t="shared" ref="AR52" si="376">SUBTOTAL(9,AR45:AR51)</f>
        <v>13325366.190408202</v>
      </c>
      <c r="AS52" s="152">
        <f t="shared" si="372"/>
        <v>15493860.534000002</v>
      </c>
      <c r="AT52" s="152">
        <f t="shared" si="372"/>
        <v>6069804229.1050005</v>
      </c>
      <c r="AU52" s="177">
        <f t="shared" ref="AU52" si="377">SUBTOTAL(9,AU45:AU51)</f>
        <v>13360391.288830925</v>
      </c>
      <c r="AV52" s="152">
        <f t="shared" si="372"/>
        <v>10231333.645099999</v>
      </c>
      <c r="AW52" s="152">
        <f t="shared" si="372"/>
        <v>6080035562.7500992</v>
      </c>
      <c r="AX52" s="177">
        <f t="shared" ref="AX52" si="378">SUBTOTAL(9,AX45:AX51)</f>
        <v>13389049.090822989</v>
      </c>
      <c r="AY52" s="152">
        <f t="shared" si="372"/>
        <v>11267566.6095</v>
      </c>
      <c r="AZ52" s="152">
        <f t="shared" ref="AZ52:BM52" si="379">SUBTOTAL(9,AZ45:AZ51)</f>
        <v>6091303129.359601</v>
      </c>
      <c r="BA52" s="177">
        <f t="shared" si="379"/>
        <v>13412737.853079833</v>
      </c>
      <c r="BB52" s="152">
        <f t="shared" si="372"/>
        <v>9759252.6447000001</v>
      </c>
      <c r="BC52" s="152">
        <f t="shared" si="379"/>
        <v>6101062382.0043011</v>
      </c>
      <c r="BD52" s="177">
        <f t="shared" si="379"/>
        <v>13435927.151914239</v>
      </c>
      <c r="BE52" s="152">
        <f t="shared" si="379"/>
        <v>15762550.764700001</v>
      </c>
      <c r="BF52" s="152">
        <f t="shared" si="379"/>
        <v>6116824932.769001</v>
      </c>
      <c r="BG52" s="177">
        <f t="shared" si="379"/>
        <v>13464391.112857208</v>
      </c>
      <c r="BH52" s="152">
        <f t="shared" si="379"/>
        <v>8562986.3490000013</v>
      </c>
      <c r="BI52" s="152">
        <f t="shared" si="379"/>
        <v>6125387919.118</v>
      </c>
      <c r="BJ52" s="177">
        <f t="shared" si="379"/>
        <v>13491514.873801522</v>
      </c>
      <c r="BK52" s="152">
        <f t="shared" si="379"/>
        <v>11259481.833999999</v>
      </c>
      <c r="BL52" s="152">
        <f t="shared" si="379"/>
        <v>6136647400.9520006</v>
      </c>
      <c r="BM52" s="177">
        <f t="shared" si="379"/>
        <v>13513216.136318274</v>
      </c>
      <c r="BN52" s="152">
        <f t="shared" ref="BN52:CE52" si="380">SUBTOTAL(9,BN45:BN51)</f>
        <v>8025019.1224240009</v>
      </c>
      <c r="BO52" s="152">
        <f t="shared" si="380"/>
        <v>6144672420.0744238</v>
      </c>
      <c r="BP52" s="177">
        <f t="shared" si="380"/>
        <v>13534272.700567741</v>
      </c>
      <c r="BQ52" s="152">
        <f t="shared" si="380"/>
        <v>8632968.8834080026</v>
      </c>
      <c r="BR52" s="152">
        <f t="shared" si="380"/>
        <v>6153305388.9578314</v>
      </c>
      <c r="BS52" s="177">
        <f t="shared" si="380"/>
        <v>13552533.724068016</v>
      </c>
      <c r="BT52" s="152">
        <f t="shared" si="380"/>
        <v>11133471.346960003</v>
      </c>
      <c r="BU52" s="152">
        <f t="shared" si="380"/>
        <v>6164438860.3047915</v>
      </c>
      <c r="BV52" s="177">
        <f t="shared" si="380"/>
        <v>13574243.189132042</v>
      </c>
      <c r="BW52" s="152">
        <f t="shared" si="380"/>
        <v>18086966.872088</v>
      </c>
      <c r="BX52" s="152">
        <f t="shared" si="380"/>
        <v>6182525827.1768799</v>
      </c>
      <c r="BY52" s="177">
        <f t="shared" ref="BY52" si="381">SUBTOTAL(9,BY45:BY51)</f>
        <v>13606233.006813087</v>
      </c>
      <c r="BZ52" s="152">
        <f t="shared" si="380"/>
        <v>9913253.3314320017</v>
      </c>
      <c r="CA52" s="152">
        <f t="shared" si="380"/>
        <v>6192439080.5083122</v>
      </c>
      <c r="CB52" s="177">
        <f t="shared" si="380"/>
        <v>13636878.652034542</v>
      </c>
      <c r="CC52" s="152">
        <f t="shared" si="380"/>
        <v>10660349.239104001</v>
      </c>
      <c r="CD52" s="152">
        <f t="shared" si="380"/>
        <v>6203099429.7474165</v>
      </c>
      <c r="CE52" s="177">
        <f t="shared" si="380"/>
        <v>13659511.302390136</v>
      </c>
      <c r="CG52" s="153">
        <f>SUBTOTAL(9,CG45:CG51)</f>
        <v>162270508.79379961</v>
      </c>
    </row>
    <row r="53" spans="1:86" s="119" customFormat="1">
      <c r="I53" s="176"/>
      <c r="J53" s="144"/>
      <c r="K53" s="118"/>
      <c r="L53" s="118"/>
      <c r="M53" s="118"/>
      <c r="N53" s="113"/>
      <c r="O53" s="118"/>
      <c r="P53" s="118"/>
      <c r="Q53" s="113"/>
      <c r="R53" s="118"/>
      <c r="S53" s="118"/>
      <c r="T53" s="113"/>
      <c r="U53" s="118"/>
      <c r="V53" s="118"/>
      <c r="W53" s="113"/>
      <c r="X53" s="118"/>
      <c r="Y53" s="118"/>
      <c r="Z53" s="113"/>
      <c r="AA53" s="118"/>
      <c r="AB53" s="118"/>
      <c r="AC53" s="113"/>
      <c r="AD53" s="118"/>
      <c r="AE53" s="118"/>
      <c r="AF53" s="113"/>
      <c r="AG53" s="118"/>
      <c r="AH53" s="118"/>
      <c r="AI53" s="113"/>
      <c r="AJ53" s="118"/>
      <c r="AK53" s="118"/>
      <c r="AL53" s="113"/>
      <c r="AM53" s="118"/>
      <c r="AN53" s="118"/>
      <c r="AO53" s="113"/>
      <c r="AP53" s="118"/>
      <c r="AQ53" s="118"/>
      <c r="AR53" s="113"/>
      <c r="AS53" s="118"/>
      <c r="AT53" s="118"/>
      <c r="AU53" s="113"/>
      <c r="AV53" s="118"/>
      <c r="AW53" s="118"/>
      <c r="AX53" s="113"/>
      <c r="AY53" s="118"/>
      <c r="AZ53" s="118"/>
      <c r="BA53" s="113"/>
      <c r="BB53" s="118"/>
      <c r="BC53" s="118"/>
      <c r="BD53" s="113"/>
      <c r="BE53" s="118"/>
      <c r="BF53" s="118"/>
      <c r="BG53" s="113"/>
      <c r="BH53" s="118"/>
      <c r="BI53" s="118"/>
      <c r="BJ53" s="113"/>
      <c r="BK53" s="118"/>
      <c r="BL53" s="118"/>
      <c r="BM53" s="113"/>
      <c r="BN53" s="118"/>
      <c r="BO53" s="118"/>
      <c r="BP53" s="113"/>
      <c r="BQ53" s="118"/>
      <c r="BR53" s="118"/>
      <c r="BS53" s="113"/>
      <c r="BT53" s="118"/>
      <c r="BU53" s="118"/>
      <c r="BV53" s="113"/>
      <c r="BW53" s="118"/>
      <c r="BX53" s="118"/>
      <c r="BY53" s="113"/>
      <c r="BZ53" s="118"/>
      <c r="CA53" s="118"/>
      <c r="CB53" s="113"/>
      <c r="CC53" s="118"/>
      <c r="CD53" s="118"/>
      <c r="CE53" s="113"/>
      <c r="CG53" s="151"/>
    </row>
    <row r="54" spans="1:86" s="119" customFormat="1">
      <c r="A54" s="14" t="s">
        <v>22</v>
      </c>
      <c r="I54" s="176"/>
      <c r="J54" s="144"/>
      <c r="K54" s="118"/>
      <c r="L54" s="118"/>
      <c r="M54" s="118"/>
      <c r="N54" s="113"/>
      <c r="O54" s="118"/>
      <c r="P54" s="118"/>
      <c r="Q54" s="113"/>
      <c r="R54" s="118"/>
      <c r="S54" s="118"/>
      <c r="T54" s="113"/>
      <c r="U54" s="118"/>
      <c r="V54" s="118"/>
      <c r="W54" s="113"/>
      <c r="X54" s="118"/>
      <c r="Y54" s="118"/>
      <c r="Z54" s="113"/>
      <c r="AA54" s="118"/>
      <c r="AB54" s="118"/>
      <c r="AC54" s="113"/>
      <c r="AD54" s="118"/>
      <c r="AE54" s="118"/>
      <c r="AF54" s="113"/>
      <c r="AG54" s="118"/>
      <c r="AH54" s="118"/>
      <c r="AI54" s="113"/>
      <c r="AJ54" s="118"/>
      <c r="AK54" s="118"/>
      <c r="AL54" s="113"/>
      <c r="AM54" s="118"/>
      <c r="AN54" s="118"/>
      <c r="AO54" s="113"/>
      <c r="AP54" s="118"/>
      <c r="AQ54" s="118"/>
      <c r="AR54" s="113"/>
      <c r="AS54" s="118"/>
      <c r="AT54" s="118"/>
      <c r="AU54" s="113"/>
      <c r="AV54" s="118"/>
      <c r="AW54" s="118"/>
      <c r="AX54" s="113"/>
      <c r="AY54" s="118"/>
      <c r="AZ54" s="118"/>
      <c r="BA54" s="113"/>
      <c r="BB54" s="118"/>
      <c r="BC54" s="118"/>
      <c r="BD54" s="113"/>
      <c r="BE54" s="118"/>
      <c r="BF54" s="118"/>
      <c r="BG54" s="113"/>
      <c r="BH54" s="118"/>
      <c r="BI54" s="118"/>
      <c r="BJ54" s="113"/>
      <c r="BK54" s="118"/>
      <c r="BL54" s="118"/>
      <c r="BM54" s="113"/>
      <c r="BN54" s="118"/>
      <c r="BO54" s="118"/>
      <c r="BP54" s="113"/>
      <c r="BQ54" s="118"/>
      <c r="BR54" s="118"/>
      <c r="BS54" s="113"/>
      <c r="BT54" s="118"/>
      <c r="BU54" s="118"/>
      <c r="BV54" s="113"/>
      <c r="BW54" s="118"/>
      <c r="BX54" s="118"/>
      <c r="BY54" s="113"/>
      <c r="BZ54" s="118"/>
      <c r="CA54" s="118"/>
      <c r="CB54" s="113"/>
      <c r="CC54" s="118"/>
      <c r="CD54" s="118"/>
      <c r="CE54" s="113"/>
      <c r="CG54" s="151"/>
    </row>
    <row r="55" spans="1:86" s="119" customFormat="1">
      <c r="A55" s="119" t="s">
        <v>14</v>
      </c>
      <c r="B55" s="119" t="s">
        <v>45</v>
      </c>
      <c r="C55" s="119" t="s">
        <v>45</v>
      </c>
      <c r="D55" s="119" t="s">
        <v>78</v>
      </c>
      <c r="E55" s="119" t="s">
        <v>75</v>
      </c>
      <c r="F55" s="119" t="str">
        <f t="shared" ref="F55:F69" si="382">D55&amp;E55&amp;C55</f>
        <v>DGNLPCA</v>
      </c>
      <c r="G55" s="119" t="str">
        <f t="shared" ref="G55:G69" si="383">E55&amp;C55</f>
        <v>GNLPCA</v>
      </c>
      <c r="H55" s="176">
        <f>VLOOKUP($G55,Rates!$C$3:$D$43,2,0)</f>
        <v>2.3066265443749345E-2</v>
      </c>
      <c r="I55" s="176">
        <f>VLOOKUP($G55,Rates!$C$3:$E$43,3,0)</f>
        <v>2.2702180012006988E-2</v>
      </c>
      <c r="J55" s="144">
        <f t="array" ref="J55">(SUM(IF('[25]RB Summary'!$B$13:$B$613=$G55,'[25]RB Summary'!$G$13:$G$613,0)))-(SUMIF($G$101:$G$119,$G55,$J$101:$J$119))</f>
        <v>15403882.020000001</v>
      </c>
      <c r="K55" s="144">
        <f t="shared" ref="K55:K69" si="384">(J55*H55)/12</f>
        <v>29609.169294793159</v>
      </c>
      <c r="L55" s="144">
        <f t="array" ref="L55">(SUM(IF(Adjustments!$E$9:$E$67='June 13 - Dec 15 Expense'!$F55,IF(Adjustments!$G$6:$AE$6='June 13 - Dec 15 Expense'!M$7,Adjustments!$G$9:$AE$67),0)))+(SUM(IF(Adjustments!$E$73:$E$133='June 13 - Dec 15 Expense'!$F55,IF(Adjustments!$G$6:$AE$6='June 13 - Dec 15 Expense'!K$7,Adjustments!$G$73:$AE$133),0)))</f>
        <v>-30399.675233333342</v>
      </c>
      <c r="M55" s="144">
        <f t="shared" ref="M55:M69" si="385">J55+L55</f>
        <v>15373482.344766669</v>
      </c>
      <c r="N55" s="144">
        <f t="shared" ref="N55:N69" si="386">(((J55+M55)/2)*$H55)/12</f>
        <v>29579.952337362502</v>
      </c>
      <c r="O55" s="144">
        <f t="array" ref="O55">(SUM(IF(Adjustments!$E$9:$E$67='June 13 - Dec 15 Expense'!$F55,IF(Adjustments!$G$6:$AE$6='June 13 - Dec 15 Expense'!P$7,Adjustments!$G$9:$AE$67),0)))+(SUM(IF(Adjustments!$E$73:$E$133='June 13 - Dec 15 Expense'!$F55,IF(Adjustments!$G$6:$AE$6='June 13 - Dec 15 Expense'!N$7,Adjustments!$G$73:$AE$133),0)))</f>
        <v>-12233.204737333348</v>
      </c>
      <c r="P55" s="144">
        <f t="shared" ref="P55:P69" si="387">M55+O55</f>
        <v>15361249.140029335</v>
      </c>
      <c r="Q55" s="144">
        <f t="shared" ref="Q55:Q69" si="388">(((M55+P55)/2)*$H55)/12</f>
        <v>29538.978115444377</v>
      </c>
      <c r="R55" s="144">
        <f t="array" ref="R55">(SUM(IF(Adjustments!$E$9:$E$67='June 13 - Dec 15 Expense'!$F55,IF(Adjustments!$G$6:$AE$6='June 13 - Dec 15 Expense'!S$7,Adjustments!$G$9:$AE$67),0)))+(SUM(IF(Adjustments!$E$73:$E$133='June 13 - Dec 15 Expense'!$F55,IF(Adjustments!$G$6:$AE$6='June 13 - Dec 15 Expense'!Q$7,Adjustments!$G$73:$AE$133),0)))</f>
        <v>147191.27077418668</v>
      </c>
      <c r="S55" s="144">
        <f t="shared" ref="S55:S69" si="389">P55+R55</f>
        <v>15508440.410803523</v>
      </c>
      <c r="T55" s="144">
        <f t="shared" ref="T55:T69" si="390">(((P55+S55)/2)*$H55)/12</f>
        <v>29668.685556068594</v>
      </c>
      <c r="U55" s="144">
        <f t="array" ref="U55">(SUM(IF(Adjustments!$E$9:$E$67='June 13 - Dec 15 Expense'!$F55,IF(Adjustments!$G$6:$AE$6='June 13 - Dec 15 Expense'!V$7,Adjustments!$G$9:$AE$67),0)))+(SUM(IF(Adjustments!$E$73:$E$133='June 13 - Dec 15 Expense'!$F55,IF(Adjustments!$G$6:$AE$6='June 13 - Dec 15 Expense'!T$7,Adjustments!$G$73:$AE$133),0)))</f>
        <v>1053739.3308152969</v>
      </c>
      <c r="V55" s="144">
        <f t="shared" ref="V55:V69" si="391">S55+U55</f>
        <v>16562179.74161882</v>
      </c>
      <c r="W55" s="144">
        <f t="shared" ref="W55:W69" si="392">(((S55+V55)/2)*$H55)/12</f>
        <v>30822.893224226285</v>
      </c>
      <c r="X55" s="144">
        <f t="array" ref="X55">(SUM(IF(Adjustments!$E$9:$E$67='June 13 - Dec 15 Expense'!$F55,IF(Adjustments!$G$6:$AE$6='June 13 - Dec 15 Expense'!Y$7,Adjustments!$G$9:$AE$67),0)))+(SUM(IF(Adjustments!$E$73:$E$133='June 13 - Dec 15 Expense'!$F55,IF(Adjustments!$G$6:$AE$6='June 13 - Dec 15 Expense'!W$7,Adjustments!$G$73:$AE$133),0)))</f>
        <v>-44425.08813733334</v>
      </c>
      <c r="Y55" s="144">
        <f t="shared" ref="Y55:Y69" si="393">V55+X55</f>
        <v>16517754.653481485</v>
      </c>
      <c r="Z55" s="144">
        <f t="shared" ref="Z55:Z69" si="394">(((V55+Y55)/2)*$H55)/12</f>
        <v>31792.939484133229</v>
      </c>
      <c r="AA55" s="144">
        <f t="array" ref="AA55">(SUM(IF(Adjustments!$E$9:$E$67='June 13 - Dec 15 Expense'!$F55,IF(Adjustments!$G$6:$AE$6='June 13 - Dec 15 Expense'!AB$7,Adjustments!$G$9:$AE$67),0)))+(SUM(IF(Adjustments!$E$73:$E$133='June 13 - Dec 15 Expense'!$F55,IF(Adjustments!$G$6:$AE$6='June 13 - Dec 15 Expense'!Z$7,Adjustments!$G$73:$AE$133),0)))</f>
        <v>1223694.7497383973</v>
      </c>
      <c r="AB55" s="144">
        <f t="shared" ref="AB55:AB69" si="395">Y55+AA55</f>
        <v>17741449.403219882</v>
      </c>
      <c r="AC55" s="144">
        <f t="shared" ref="AC55:AC69" si="396">(((Y55+AB55)/2)*$H55)/12</f>
        <v>32926.328944310342</v>
      </c>
      <c r="AD55" s="144">
        <f t="array" ref="AD55">(SUM(IF(Adjustments!$E$9:$E$67='June 13 - Dec 15 Expense'!$F55,IF(Adjustments!$G$6:$AE$6='June 13 - Dec 15 Expense'!AE$7,Adjustments!$G$9:$AE$67),0)))+(SUM(IF(Adjustments!$E$73:$E$133='June 13 - Dec 15 Expense'!$F55,IF(Adjustments!$G$6:$AE$6='June 13 - Dec 15 Expense'!AC$7,Adjustments!$G$73:$AE$133),0)))</f>
        <v>-1910.094833333329</v>
      </c>
      <c r="AE55" s="144">
        <f t="shared" ref="AE55:AE69" si="397">AB55+AD55</f>
        <v>17739539.308386549</v>
      </c>
      <c r="AF55" s="144">
        <f t="shared" ref="AF55:AF69" si="398">(((AB55+AE55)/2)*IF($I$6="Yes",$I55,$H55))/12</f>
        <v>33562.324697286538</v>
      </c>
      <c r="AG55" s="144">
        <f t="array" ref="AG55">(SUM(IF(Adjustments!$E$9:$E$67='June 13 - Dec 15 Expense'!$F55,IF(Adjustments!$G$6:$AE$6='June 13 - Dec 15 Expense'!AH$7,Adjustments!$G$9:$AE$67),0)))+(SUM(IF(Adjustments!$E$73:$E$133='June 13 - Dec 15 Expense'!$F55,IF(Adjustments!$G$6:$AE$6='June 13 - Dec 15 Expense'!AF$7,Adjustments!$G$73:$AE$133),0)))</f>
        <v>179.19316666664963</v>
      </c>
      <c r="AH55" s="144">
        <f t="shared" ref="AH55:AH69" si="399">AE55+AG55</f>
        <v>17739718.501553215</v>
      </c>
      <c r="AI55" s="144">
        <f t="shared" ref="AI55:AI69" si="400">(((AE55+AH55)/2)*IF($I$6="Yes",$I55,$H55))/12</f>
        <v>33560.687395569061</v>
      </c>
      <c r="AJ55" s="144">
        <f t="array" ref="AJ55">(SUM(IF(Adjustments!$E$9:$E$67='June 13 - Dec 15 Expense'!$F55,IF(Adjustments!$G$6:$AE$6='June 13 - Dec 15 Expense'!AK$7,Adjustments!$G$9:$AE$67),0)))+(SUM(IF(Adjustments!$E$73:$E$133='June 13 - Dec 15 Expense'!$F55,IF(Adjustments!$G$6:$AE$6='June 13 - Dec 15 Expense'!AI$7,Adjustments!$G$73:$AE$133),0)))</f>
        <v>2350.7501666666649</v>
      </c>
      <c r="AK55" s="144">
        <f t="shared" ref="AK55:AK69" si="401">AH55+AJ55</f>
        <v>17742069.251719881</v>
      </c>
      <c r="AL55" s="144">
        <f t="shared" ref="AL55:AL69" si="402">(((AH55+AK55)/2)*IF($I$6="Yes",$I55,$H55))/12</f>
        <v>33563.080530109619</v>
      </c>
      <c r="AM55" s="144">
        <f t="array" ref="AM55">(SUM(IF(Adjustments!$E$9:$E$67='June 13 - Dec 15 Expense'!$F55,IF(Adjustments!$G$6:$AE$6='June 13 - Dec 15 Expense'!AN$7,Adjustments!$G$9:$AE$67),0)))+(SUM(IF(Adjustments!$E$73:$E$133='June 13 - Dec 15 Expense'!$F55,IF(Adjustments!$G$6:$AE$6='June 13 - Dec 15 Expense'!AL$7,Adjustments!$G$73:$AE$133),0)))</f>
        <v>1565.9861666666475</v>
      </c>
      <c r="AN55" s="144">
        <f t="shared" ref="AN55:AN69" si="403">AK55+AM55</f>
        <v>17743635.237886548</v>
      </c>
      <c r="AO55" s="144">
        <f t="shared" ref="AO55:AO69" si="404">(((AK55+AN55)/2)*IF($I$6="Yes",$I55,$H55))/12</f>
        <v>33566.785465663736</v>
      </c>
      <c r="AP55" s="144">
        <f t="array" ref="AP55">(SUM(IF(Adjustments!$E$9:$E$67='June 13 - Dec 15 Expense'!$F55,IF(Adjustments!$G$6:$AE$6='June 13 - Dec 15 Expense'!AQ$7,Adjustments!$G$9:$AE$67),0)))+(SUM(IF(Adjustments!$E$73:$E$133='June 13 - Dec 15 Expense'!$F55,IF(Adjustments!$G$6:$AE$6='June 13 - Dec 15 Expense'!AO$7,Adjustments!$G$73:$AE$133),0)))</f>
        <v>37.385166666666919</v>
      </c>
      <c r="AQ55" s="144">
        <f t="shared" ref="AQ55:AQ69" si="405">AN55+AP55</f>
        <v>17743672.623053215</v>
      </c>
      <c r="AR55" s="144">
        <f t="shared" ref="AR55:AR69" si="406">(((AN55+AQ55)/2)*IF($I$6="Yes",$I55,$H55))/12</f>
        <v>33568.302133356883</v>
      </c>
      <c r="AS55" s="144">
        <f t="array" ref="AS55">(SUM(IF(Adjustments!$E$9:$E$67='June 13 - Dec 15 Expense'!$F55,IF(Adjustments!$G$6:$AE$6='June 13 - Dec 15 Expense'!AT$7,Adjustments!$G$9:$AE$67),0)))+(SUM(IF(Adjustments!$E$73:$E$133='June 13 - Dec 15 Expense'!$F55,IF(Adjustments!$G$6:$AE$6='June 13 - Dec 15 Expense'!AR$7,Adjustments!$G$73:$AE$133),0)))</f>
        <v>1907.005166666655</v>
      </c>
      <c r="AT55" s="144">
        <f t="shared" ref="AT55:AT69" si="407">AQ55+AS55</f>
        <v>17745579.628219884</v>
      </c>
      <c r="AU55" s="144">
        <f t="shared" ref="AU55:AU69" si="408">(((AQ55+AT55)/2)*IF($I$6="Yes",$I55,$H55))/12</f>
        <v>33570.141379163586</v>
      </c>
      <c r="AV55" s="144">
        <f t="array" ref="AV55">(SUM(IF(Adjustments!$E$9:$E$67='June 13 - Dec 15 Expense'!$F55,IF(Adjustments!$G$6:$AE$6='June 13 - Dec 15 Expense'!AW$7,Adjustments!$G$9:$AE$67),0)))+(SUM(IF(Adjustments!$E$73:$E$133='June 13 - Dec 15 Expense'!$F55,IF(Adjustments!$G$6:$AE$6='June 13 - Dec 15 Expense'!AU$7,Adjustments!$G$73:$AE$133),0)))</f>
        <v>-751.44983333333221</v>
      </c>
      <c r="AW55" s="144">
        <f t="shared" ref="AW55:AW69" si="409">AT55+AV55</f>
        <v>17744828.17838655</v>
      </c>
      <c r="AX55" s="144">
        <f t="shared" ref="AX55:AX69" si="410">(((AT55+AW55)/2)*IF($I$6="Yes",$I55,$H55))/12</f>
        <v>33571.234446879891</v>
      </c>
      <c r="AY55" s="144">
        <f t="array" ref="AY55">(SUM(IF(Adjustments!$E$9:$E$67='June 13 - Dec 15 Expense'!$F55,IF(Adjustments!$G$6:$AE$6='June 13 - Dec 15 Expense'!AZ$7,Adjustments!$G$9:$AE$67),0)))+(SUM(IF(Adjustments!$E$73:$E$133='June 13 - Dec 15 Expense'!$F55,IF(Adjustments!$G$6:$AE$6='June 13 - Dec 15 Expense'!AX$7,Adjustments!$G$73:$AE$133),0)))</f>
        <v>1151.9551666666666</v>
      </c>
      <c r="AZ55" s="144">
        <f t="shared" ref="AZ55:AZ69" si="411">AW55+AY55</f>
        <v>17745980.133553218</v>
      </c>
      <c r="BA55" s="144">
        <f t="shared" ref="BA55:BA69" si="412">(((AW55+AZ55)/2)*IF($I$6="Yes",$I55,$H55))/12</f>
        <v>33571.613294553768</v>
      </c>
      <c r="BB55" s="144">
        <f t="array" ref="BB55">(SUM(IF(Adjustments!$E$9:$E$67='June 13 - Dec 15 Expense'!$F55,IF(Adjustments!$G$6:$AE$6='June 13 - Dec 15 Expense'!BC$7,Adjustments!$G$9:$AE$67),0)))+(SUM(IF(Adjustments!$E$73:$E$133='June 13 - Dec 15 Expense'!$F55,IF(Adjustments!$G$6:$AE$6='June 13 - Dec 15 Expense'!BA$7,Adjustments!$G$73:$AE$133),0)))</f>
        <v>77973.161166666658</v>
      </c>
      <c r="BC55" s="144">
        <f t="shared" ref="BC55:BC69" si="413">AZ55+BB55</f>
        <v>17823953.294719886</v>
      </c>
      <c r="BD55" s="144">
        <f t="shared" ref="BD55:BD69" si="414">(((AZ55+BC55)/2)*IF($I$6="Yes",$I55,$H55))/12</f>
        <v>33646.459654323371</v>
      </c>
      <c r="BE55" s="144">
        <f t="array" ref="BE55">(SUM(IF(Adjustments!$E$9:$E$67='June 13 - Dec 15 Expense'!$F55,IF(Adjustments!$G$6:$AE$6='June 13 - Dec 15 Expense'!BF$7,Adjustments!$G$9:$AE$67),0)))+(SUM(IF(Adjustments!$E$73:$E$133='June 13 - Dec 15 Expense'!$F55,IF(Adjustments!$G$6:$AE$6='June 13 - Dec 15 Expense'!BD$7,Adjustments!$G$73:$AE$133),0)))</f>
        <v>8083.0151666666643</v>
      </c>
      <c r="BF55" s="144">
        <f t="shared" ref="BF55:BF69" si="415">BC55+BE55</f>
        <v>17832036.309886552</v>
      </c>
      <c r="BG55" s="144">
        <f t="shared" ref="BG55:BG69" si="416">(((BC55+BF55)/2)*IF($I$6="Yes",$I55,$H55))/12</f>
        <v>33727.862271251048</v>
      </c>
      <c r="BH55" s="144">
        <f t="array" ref="BH55">(SUM(IF(Adjustments!$E$9:$E$67='June 13 - Dec 15 Expense'!$F55,IF(Adjustments!$G$6:$AE$6='June 13 - Dec 15 Expense'!BI$7,Adjustments!$G$9:$AE$67),0)))+(SUM(IF(Adjustments!$E$73:$E$133='June 13 - Dec 15 Expense'!$F55,IF(Adjustments!$G$6:$AE$6='June 13 - Dec 15 Expense'!BG$7,Adjustments!$G$73:$AE$133),0)))</f>
        <v>6849.9391666666488</v>
      </c>
      <c r="BI55" s="144">
        <f t="shared" ref="BI55:BI69" si="417">BF55+BH55</f>
        <v>17838886.249053217</v>
      </c>
      <c r="BJ55" s="144">
        <f t="shared" ref="BJ55:BJ69" si="418">(((BF55+BI55)/2)*IF($I$6="Yes",$I55,$H55))/12</f>
        <v>33741.987713642149</v>
      </c>
      <c r="BK55" s="144">
        <f t="array" ref="BK55">(SUM(IF(Adjustments!$E$9:$E$67='June 13 - Dec 15 Expense'!$F55,IF(Adjustments!$G$6:$AE$6='June 13 - Dec 15 Expense'!BL$7,Adjustments!$G$9:$AE$67),0)))+(SUM(IF(Adjustments!$E$73:$E$133='June 13 - Dec 15 Expense'!$F55,IF(Adjustments!$G$6:$AE$6='June 13 - Dec 15 Expense'!BJ$7,Adjustments!$G$73:$AE$133),0)))</f>
        <v>6073.0801666666666</v>
      </c>
      <c r="BL55" s="144">
        <f t="shared" ref="BL55:BL69" si="419">BI55+BK55</f>
        <v>17844959.329219885</v>
      </c>
      <c r="BM55" s="144">
        <f t="shared" ref="BM55:BM69" si="420">(((BI55+BL55)/2)*IF($I$6="Yes",$I55,$H55))/12</f>
        <v>33754.211909942314</v>
      </c>
      <c r="BN55" s="144">
        <f t="array" ref="BN55">(SUM(IF(Adjustments!$E$9:$E$67='June 13 - Dec 15 Expense'!$F55,IF(Adjustments!$G$6:$AE$6='June 13 - Dec 15 Expense'!BO$7,Adjustments!$G$9:$AE$67),0)))+(SUM(IF(Adjustments!$E$73:$E$133='June 13 - Dec 15 Expense'!$F55,IF(Adjustments!$G$6:$AE$6='June 13 - Dec 15 Expense'!BM$7,Adjustments!$G$73:$AE$133),0)))</f>
        <v>91567.947502666648</v>
      </c>
      <c r="BO55" s="144">
        <f t="shared" ref="BO55:BO69" si="421">BL55+BN55</f>
        <v>17936527.27672255</v>
      </c>
      <c r="BP55" s="144">
        <f t="shared" ref="BP55:BP69" si="422">(((BL55+BO55)/2)*IF($I$6="Yes",$I55,$H55))/12</f>
        <v>33846.572917721751</v>
      </c>
      <c r="BQ55" s="144">
        <f t="array" ref="BQ55">(SUM(IF(Adjustments!$E$9:$E$67='June 13 - Dec 15 Expense'!$F55,IF(Adjustments!$G$6:$AE$6='June 13 - Dec 15 Expense'!BR$7,Adjustments!$G$9:$AE$67),0)))+(SUM(IF(Adjustments!$E$73:$E$133='June 13 - Dec 15 Expense'!$F55,IF(Adjustments!$G$6:$AE$6='June 13 - Dec 15 Expense'!BP$7,Adjustments!$G$73:$AE$133),0)))</f>
        <v>89902.82611866665</v>
      </c>
      <c r="BR55" s="144">
        <f t="shared" ref="BR55:BR69" si="423">BO55+BQ55</f>
        <v>18026430.102841217</v>
      </c>
      <c r="BS55" s="144">
        <f t="shared" ref="BS55:BS69" si="424">(((BO55+BR55)/2)*IF($I$6="Yes",$I55,$H55))/12</f>
        <v>34018.230508124652</v>
      </c>
      <c r="BT55" s="144">
        <f t="array" ref="BT55">(SUM(IF(Adjustments!$E$9:$E$67='June 13 - Dec 15 Expense'!$F55,IF(Adjustments!$G$6:$AE$6='June 13 - Dec 15 Expense'!BU$7,Adjustments!$G$9:$AE$67),0)))+(SUM(IF(Adjustments!$E$73:$E$133='June 13 - Dec 15 Expense'!$F55,IF(Adjustments!$G$6:$AE$6='June 13 - Dec 15 Expense'!BS$7,Adjustments!$G$73:$AE$133),0)))</f>
        <v>88252.366630666627</v>
      </c>
      <c r="BU55" s="144">
        <f t="shared" ref="BU55:BU69" si="425">BR55+BT55</f>
        <v>18114682.469471883</v>
      </c>
      <c r="BV55" s="144">
        <f t="shared" ref="BV55:BV69" si="426">(((BR55+BU55)/2)*IF($I$6="Yes",$I55,$H55))/12</f>
        <v>34186.751810452537</v>
      </c>
      <c r="BW55" s="144">
        <f t="array" ref="BW55">(SUM(IF(Adjustments!$E$9:$E$67='June 13 - Dec 15 Expense'!$F55,IF(Adjustments!$G$6:$AE$6='June 13 - Dec 15 Expense'!BX$7,Adjustments!$G$9:$AE$67),0)))+(SUM(IF(Adjustments!$E$73:$E$133='June 13 - Dec 15 Expense'!$F55,IF(Adjustments!$G$6:$AE$6='June 13 - Dec 15 Expense'!BV$7,Adjustments!$G$73:$AE$133),0)))</f>
        <v>82326.369846666668</v>
      </c>
      <c r="BX55" s="144">
        <f t="shared" ref="BX55:BX69" si="427">BU55+BW55</f>
        <v>18197008.839318551</v>
      </c>
      <c r="BY55" s="144">
        <f t="shared" ref="BY55:BY69" si="428">(((BU55+BX55)/2)*IF($I$6="Yes",$I55,$H55))/12</f>
        <v>34348.10635969125</v>
      </c>
      <c r="BZ55" s="144">
        <f t="array" ref="BZ55">(SUM(IF(Adjustments!$E$9:$E$67='June 13 - Dec 15 Expense'!$F55,IF(Adjustments!$G$6:$AE$6='June 13 - Dec 15 Expense'!CA$7,Adjustments!$G$9:$AE$67),0)))+(SUM(IF(Adjustments!$E$73:$E$133='June 13 - Dec 15 Expense'!$F55,IF(Adjustments!$G$6:$AE$6='June 13 - Dec 15 Expense'!BY$7,Adjustments!$G$73:$AE$133),0)))</f>
        <v>80759.847198666655</v>
      </c>
      <c r="CA55" s="144">
        <f t="shared" ref="CA55:CA69" si="429">BX55+BZ55</f>
        <v>18277768.686517216</v>
      </c>
      <c r="CB55" s="144">
        <f t="shared" ref="CB55:CB69" si="430">(((BX55+CA55)/2)*IF($I$6="Yes",$I55,$H55))/12</f>
        <v>34502.373553726269</v>
      </c>
      <c r="CC55" s="144">
        <f t="array" ref="CC55">(SUM(IF(Adjustments!$E$9:$E$67='June 13 - Dec 15 Expense'!$F55,IF(Adjustments!$G$6:$AE$6='June 13 - Dec 15 Expense'!CD$7,Adjustments!$G$9:$AE$67),0)))+(SUM(IF(Adjustments!$E$73:$E$133='June 13 - Dec 15 Expense'!$F55,IF(Adjustments!$G$6:$AE$6='June 13 - Dec 15 Expense'!CB$7,Adjustments!$G$73:$AE$133),0)))</f>
        <v>86960.553110666631</v>
      </c>
      <c r="CD55" s="144">
        <f t="shared" ref="CD55:CD69" si="431">CA55+CC55</f>
        <v>18364729.239627883</v>
      </c>
      <c r="CE55" s="144">
        <f t="shared" ref="CE55:CE69" si="432">(((CA55+CD55)/2)*IF($I$6="Yes",$I55,$H55))/12</f>
        <v>34661.024333705784</v>
      </c>
      <c r="CG55" s="151">
        <f t="shared" ref="CG55:CG69" si="433">SUMIF($AW$6:$CE$6,"Depreciation Expense",$AW55:$CE55)</f>
        <v>407576.42877401481</v>
      </c>
      <c r="CH55" s="148"/>
    </row>
    <row r="56" spans="1:86" s="119" customFormat="1">
      <c r="A56" s="119" t="s">
        <v>15</v>
      </c>
      <c r="B56" s="119" t="s">
        <v>46</v>
      </c>
      <c r="C56" s="119" t="s">
        <v>46</v>
      </c>
      <c r="D56" s="119" t="s">
        <v>78</v>
      </c>
      <c r="E56" s="119" t="s">
        <v>75</v>
      </c>
      <c r="F56" s="119" t="str">
        <f t="shared" si="382"/>
        <v>DGNLPOR</v>
      </c>
      <c r="G56" s="119" t="str">
        <f t="shared" si="383"/>
        <v>GNLPOR</v>
      </c>
      <c r="H56" s="176">
        <f>VLOOKUP($G56,Rates!$C$3:$D$43,2,0)</f>
        <v>2.5310388610119805E-2</v>
      </c>
      <c r="I56" s="176">
        <f>VLOOKUP($G56,Rates!$C$3:$E$43,3,0)</f>
        <v>2.5388332614902021E-2</v>
      </c>
      <c r="J56" s="144">
        <f t="array" ref="J56">(SUM(IF('[25]RB Summary'!$B$13:$B$613=$G56,'[25]RB Summary'!$G$13:$G$613,0)))-(SUMIF($G$101:$G$119,$G56,$J$101:$J$119))</f>
        <v>165742840.91000003</v>
      </c>
      <c r="K56" s="144">
        <f t="shared" si="384"/>
        <v>349584.64273144695</v>
      </c>
      <c r="L56" s="144">
        <f t="array" ref="L56">(SUM(IF(Adjustments!$E$9:$E$67='June 13 - Dec 15 Expense'!$F56,IF(Adjustments!$G$6:$AE$6='June 13 - Dec 15 Expense'!M$7,Adjustments!$G$9:$AE$67),0)))+(SUM(IF(Adjustments!$E$73:$E$133='June 13 - Dec 15 Expense'!$F56,IF(Adjustments!$G$6:$AE$6='June 13 - Dec 15 Expense'!K$7,Adjustments!$G$73:$AE$133),0)))</f>
        <v>171403.37756666646</v>
      </c>
      <c r="M56" s="144">
        <f t="shared" si="385"/>
        <v>165914244.28756669</v>
      </c>
      <c r="N56" s="144">
        <f t="shared" si="386"/>
        <v>349765.40465208446</v>
      </c>
      <c r="O56" s="144">
        <f t="array" ref="O56">(SUM(IF(Adjustments!$E$9:$E$67='June 13 - Dec 15 Expense'!$F56,IF(Adjustments!$G$6:$AE$6='June 13 - Dec 15 Expense'!P$7,Adjustments!$G$9:$AE$67),0)))+(SUM(IF(Adjustments!$E$73:$E$133='June 13 - Dec 15 Expense'!$F56,IF(Adjustments!$G$6:$AE$6='June 13 - Dec 15 Expense'!N$7,Adjustments!$G$73:$AE$133),0)))</f>
        <v>-22143.648453333415</v>
      </c>
      <c r="P56" s="144">
        <f t="shared" si="387"/>
        <v>165892100.63911337</v>
      </c>
      <c r="Q56" s="144">
        <f t="shared" si="388"/>
        <v>349922.81389157195</v>
      </c>
      <c r="R56" s="144">
        <f t="array" ref="R56">(SUM(IF(Adjustments!$E$9:$E$67='June 13 - Dec 15 Expense'!$F56,IF(Adjustments!$G$6:$AE$6='June 13 - Dec 15 Expense'!S$7,Adjustments!$G$9:$AE$67),0)))+(SUM(IF(Adjustments!$E$73:$E$133='June 13 - Dec 15 Expense'!$F56,IF(Adjustments!$G$6:$AE$6='June 13 - Dec 15 Expense'!Q$7,Adjustments!$G$73:$AE$133),0)))</f>
        <v>1234163.8289002664</v>
      </c>
      <c r="S56" s="144">
        <f t="shared" si="389"/>
        <v>167126264.46801364</v>
      </c>
      <c r="T56" s="144">
        <f t="shared" si="390"/>
        <v>351201.00979867275</v>
      </c>
      <c r="U56" s="144">
        <f t="array" ref="U56">(SUM(IF(Adjustments!$E$9:$E$67='June 13 - Dec 15 Expense'!$F56,IF(Adjustments!$G$6:$AE$6='June 13 - Dec 15 Expense'!V$7,Adjustments!$G$9:$AE$67),0)))+(SUM(IF(Adjustments!$E$73:$E$133='June 13 - Dec 15 Expense'!$F56,IF(Adjustments!$G$6:$AE$6='June 13 - Dec 15 Expense'!T$7,Adjustments!$G$73:$AE$133),0)))</f>
        <v>1473913.7405525665</v>
      </c>
      <c r="V56" s="144">
        <f t="shared" si="391"/>
        <v>168600178.20856622</v>
      </c>
      <c r="W56" s="144">
        <f t="shared" si="392"/>
        <v>354056.94711822271</v>
      </c>
      <c r="X56" s="144">
        <f t="array" ref="X56">(SUM(IF(Adjustments!$E$9:$E$67='June 13 - Dec 15 Expense'!$F56,IF(Adjustments!$G$6:$AE$6='June 13 - Dec 15 Expense'!Y$7,Adjustments!$G$9:$AE$67),0)))+(SUM(IF(Adjustments!$E$73:$E$133='June 13 - Dec 15 Expense'!$F56,IF(Adjustments!$G$6:$AE$6='June 13 - Dec 15 Expense'!W$7,Adjustments!$G$73:$AE$133),0)))</f>
        <v>354498.07844666659</v>
      </c>
      <c r="Y56" s="144">
        <f t="shared" si="393"/>
        <v>168954676.28701288</v>
      </c>
      <c r="Z56" s="144">
        <f t="shared" si="394"/>
        <v>355985.18935481476</v>
      </c>
      <c r="AA56" s="144">
        <f t="array" ref="AA56">(SUM(IF(Adjustments!$E$9:$E$67='June 13 - Dec 15 Expense'!$F56,IF(Adjustments!$G$6:$AE$6='June 13 - Dec 15 Expense'!AB$7,Adjustments!$G$9:$AE$67),0)))+(SUM(IF(Adjustments!$E$73:$E$133='June 13 - Dec 15 Expense'!$F56,IF(Adjustments!$G$6:$AE$6='June 13 - Dec 15 Expense'!Z$7,Adjustments!$G$73:$AE$133),0)))</f>
        <v>4330730.3471107455</v>
      </c>
      <c r="AB56" s="144">
        <f t="shared" si="395"/>
        <v>173285406.63412362</v>
      </c>
      <c r="AC56" s="144">
        <f t="shared" si="396"/>
        <v>360926.22902889963</v>
      </c>
      <c r="AD56" s="144">
        <f t="array" ref="AD56">(SUM(IF(Adjustments!$E$9:$E$67='June 13 - Dec 15 Expense'!$F56,IF(Adjustments!$G$6:$AE$6='June 13 - Dec 15 Expense'!AE$7,Adjustments!$G$9:$AE$67),0)))+(SUM(IF(Adjustments!$E$73:$E$133='June 13 - Dec 15 Expense'!$F56,IF(Adjustments!$G$6:$AE$6='June 13 - Dec 15 Expense'!AC$7,Adjustments!$G$73:$AE$133),0)))</f>
        <v>-180281.63183333335</v>
      </c>
      <c r="AE56" s="144">
        <f t="shared" si="397"/>
        <v>173105125.00229028</v>
      </c>
      <c r="AF56" s="144">
        <f t="shared" si="398"/>
        <v>366428.25132658408</v>
      </c>
      <c r="AG56" s="144">
        <f t="array" ref="AG56">(SUM(IF(Adjustments!$E$9:$E$67='June 13 - Dec 15 Expense'!$F56,IF(Adjustments!$G$6:$AE$6='June 13 - Dec 15 Expense'!AH$7,Adjustments!$G$9:$AE$67),0)))+(SUM(IF(Adjustments!$E$73:$E$133='June 13 - Dec 15 Expense'!$F56,IF(Adjustments!$G$6:$AE$6='June 13 - Dec 15 Expense'!AF$7,Adjustments!$G$73:$AE$133),0)))</f>
        <v>-175648.0348333334</v>
      </c>
      <c r="AH56" s="144">
        <f t="shared" si="399"/>
        <v>172929476.96745694</v>
      </c>
      <c r="AI56" s="144">
        <f t="shared" si="400"/>
        <v>366051.73212804878</v>
      </c>
      <c r="AJ56" s="144">
        <f t="array" ref="AJ56">(SUM(IF(Adjustments!$E$9:$E$67='June 13 - Dec 15 Expense'!$F56,IF(Adjustments!$G$6:$AE$6='June 13 - Dec 15 Expense'!AK$7,Adjustments!$G$9:$AE$67),0)))+(SUM(IF(Adjustments!$E$73:$E$133='June 13 - Dec 15 Expense'!$F56,IF(Adjustments!$G$6:$AE$6='June 13 - Dec 15 Expense'!AI$7,Adjustments!$G$73:$AE$133),0)))</f>
        <v>-141500.38383333344</v>
      </c>
      <c r="AK56" s="144">
        <f t="shared" si="401"/>
        <v>172787976.58362362</v>
      </c>
      <c r="AL56" s="144">
        <f t="shared" si="402"/>
        <v>365716.23756382387</v>
      </c>
      <c r="AM56" s="144">
        <f t="array" ref="AM56">(SUM(IF(Adjustments!$E$9:$E$67='June 13 - Dec 15 Expense'!$F56,IF(Adjustments!$G$6:$AE$6='June 13 - Dec 15 Expense'!AN$7,Adjustments!$G$9:$AE$67),0)))+(SUM(IF(Adjustments!$E$73:$E$133='June 13 - Dec 15 Expense'!$F56,IF(Adjustments!$G$6:$AE$6='June 13 - Dec 15 Expense'!AL$7,Adjustments!$G$73:$AE$133),0)))</f>
        <v>-155249.60883333342</v>
      </c>
      <c r="AN56" s="144">
        <f t="shared" si="403"/>
        <v>172632726.97479028</v>
      </c>
      <c r="AO56" s="144">
        <f t="shared" si="404"/>
        <v>365402.32141727005</v>
      </c>
      <c r="AP56" s="144">
        <f t="array" ref="AP56">(SUM(IF(Adjustments!$E$9:$E$67='June 13 - Dec 15 Expense'!$F56,IF(Adjustments!$G$6:$AE$6='June 13 - Dec 15 Expense'!AQ$7,Adjustments!$G$9:$AE$67),0)))+(SUM(IF(Adjustments!$E$73:$E$133='June 13 - Dec 15 Expense'!$F56,IF(Adjustments!$G$6:$AE$6='June 13 - Dec 15 Expense'!AO$7,Adjustments!$G$73:$AE$133),0)))</f>
        <v>-161306.35183333344</v>
      </c>
      <c r="AQ56" s="144">
        <f t="shared" si="405"/>
        <v>172471420.62295693</v>
      </c>
      <c r="AR56" s="144">
        <f t="shared" si="406"/>
        <v>365067.45358307689</v>
      </c>
      <c r="AS56" s="144">
        <f t="array" ref="AS56">(SUM(IF(Adjustments!$E$9:$E$67='June 13 - Dec 15 Expense'!$F56,IF(Adjustments!$G$6:$AE$6='June 13 - Dec 15 Expense'!AT$7,Adjustments!$G$9:$AE$67),0)))+(SUM(IF(Adjustments!$E$73:$E$133='June 13 - Dec 15 Expense'!$F56,IF(Adjustments!$G$6:$AE$6='June 13 - Dec 15 Expense'!AR$7,Adjustments!$G$73:$AE$133),0)))</f>
        <v>-136617.70183333341</v>
      </c>
      <c r="AT56" s="144">
        <f t="shared" si="407"/>
        <v>172334802.92112359</v>
      </c>
      <c r="AU56" s="144">
        <f t="shared" si="408"/>
        <v>364752.29545939068</v>
      </c>
      <c r="AV56" s="144">
        <f t="array" ref="AV56">(SUM(IF(Adjustments!$E$9:$E$67='June 13 - Dec 15 Expense'!$F56,IF(Adjustments!$G$6:$AE$6='June 13 - Dec 15 Expense'!AW$7,Adjustments!$G$9:$AE$67),0)))+(SUM(IF(Adjustments!$E$73:$E$133='June 13 - Dec 15 Expense'!$F56,IF(Adjustments!$G$6:$AE$6='June 13 - Dec 15 Expense'!AU$7,Adjustments!$G$73:$AE$133),0)))</f>
        <v>-170793.99183333339</v>
      </c>
      <c r="AW56" s="144">
        <f t="shared" si="409"/>
        <v>172164008.92929026</v>
      </c>
      <c r="AX56" s="144">
        <f t="shared" si="410"/>
        <v>364427.100862369</v>
      </c>
      <c r="AY56" s="144">
        <f t="array" ref="AY56">(SUM(IF(Adjustments!$E$9:$E$67='June 13 - Dec 15 Expense'!$F56,IF(Adjustments!$G$6:$AE$6='June 13 - Dec 15 Expense'!AZ$7,Adjustments!$G$9:$AE$67),0)))+(SUM(IF(Adjustments!$E$73:$E$133='June 13 - Dec 15 Expense'!$F56,IF(Adjustments!$G$6:$AE$6='June 13 - Dec 15 Expense'!AX$7,Adjustments!$G$73:$AE$133),0)))</f>
        <v>-154051.75983333337</v>
      </c>
      <c r="AZ56" s="144">
        <f t="shared" si="411"/>
        <v>172009957.16945693</v>
      </c>
      <c r="BA56" s="144">
        <f t="shared" si="412"/>
        <v>364083.4636960419</v>
      </c>
      <c r="BB56" s="144">
        <f t="array" ref="BB56">(SUM(IF(Adjustments!$E$9:$E$67='June 13 - Dec 15 Expense'!$F56,IF(Adjustments!$G$6:$AE$6='June 13 - Dec 15 Expense'!BC$7,Adjustments!$G$9:$AE$67),0)))+(SUM(IF(Adjustments!$E$73:$E$133='June 13 - Dec 15 Expense'!$F56,IF(Adjustments!$G$6:$AE$6='June 13 - Dec 15 Expense'!BA$7,Adjustments!$G$73:$AE$133),0)))</f>
        <v>-180509.9308333334</v>
      </c>
      <c r="BC56" s="144">
        <f t="shared" si="413"/>
        <v>171829447.23862359</v>
      </c>
      <c r="BD56" s="144">
        <f t="shared" si="414"/>
        <v>363729.54855092318</v>
      </c>
      <c r="BE56" s="144">
        <f t="array" ref="BE56">(SUM(IF(Adjustments!$E$9:$E$67='June 13 - Dec 15 Expense'!$F56,IF(Adjustments!$G$6:$AE$6='June 13 - Dec 15 Expense'!BF$7,Adjustments!$G$9:$AE$67),0)))+(SUM(IF(Adjustments!$E$73:$E$133='June 13 - Dec 15 Expense'!$F56,IF(Adjustments!$G$6:$AE$6='June 13 - Dec 15 Expense'!BD$7,Adjustments!$G$73:$AE$133),0)))</f>
        <v>-173027.0398333334</v>
      </c>
      <c r="BF56" s="144">
        <f t="shared" si="415"/>
        <v>171656420.19879025</v>
      </c>
      <c r="BG56" s="144">
        <f t="shared" si="416"/>
        <v>363355.56045913353</v>
      </c>
      <c r="BH56" s="144">
        <f t="array" ref="BH56">(SUM(IF(Adjustments!$E$9:$E$67='June 13 - Dec 15 Expense'!$F56,IF(Adjustments!$G$6:$AE$6='June 13 - Dec 15 Expense'!BI$7,Adjustments!$G$9:$AE$67),0)))+(SUM(IF(Adjustments!$E$73:$E$133='June 13 - Dec 15 Expense'!$F56,IF(Adjustments!$G$6:$AE$6='June 13 - Dec 15 Expense'!BG$7,Adjustments!$G$73:$AE$133),0)))</f>
        <v>-189405.11283333338</v>
      </c>
      <c r="BI56" s="144">
        <f t="shared" si="417"/>
        <v>171467015.08595693</v>
      </c>
      <c r="BJ56" s="144">
        <f t="shared" si="418"/>
        <v>362972.16262404039</v>
      </c>
      <c r="BK56" s="144">
        <f t="array" ref="BK56">(SUM(IF(Adjustments!$E$9:$E$67='June 13 - Dec 15 Expense'!$F56,IF(Adjustments!$G$6:$AE$6='June 13 - Dec 15 Expense'!BL$7,Adjustments!$G$9:$AE$67),0)))+(SUM(IF(Adjustments!$E$73:$E$133='June 13 - Dec 15 Expense'!$F56,IF(Adjustments!$G$6:$AE$6='June 13 - Dec 15 Expense'!BJ$7,Adjustments!$G$73:$AE$133),0)))</f>
        <v>6456.4581666666782</v>
      </c>
      <c r="BL56" s="144">
        <f t="shared" si="419"/>
        <v>171473471.54412359</v>
      </c>
      <c r="BM56" s="144">
        <f t="shared" si="420"/>
        <v>362778.63090336852</v>
      </c>
      <c r="BN56" s="144">
        <f t="array" ref="BN56">(SUM(IF(Adjustments!$E$9:$E$67='June 13 - Dec 15 Expense'!$F56,IF(Adjustments!$G$6:$AE$6='June 13 - Dec 15 Expense'!BO$7,Adjustments!$G$9:$AE$67),0)))+(SUM(IF(Adjustments!$E$73:$E$133='June 13 - Dec 15 Expense'!$F56,IF(Adjustments!$G$6:$AE$6='June 13 - Dec 15 Expense'!BM$7,Adjustments!$G$73:$AE$133),0)))</f>
        <v>-39015.282233333332</v>
      </c>
      <c r="BO56" s="144">
        <f t="shared" si="421"/>
        <v>171434456.26189026</v>
      </c>
      <c r="BP56" s="144">
        <f t="shared" si="422"/>
        <v>362744.18864274537</v>
      </c>
      <c r="BQ56" s="144">
        <f t="array" ref="BQ56">(SUM(IF(Adjustments!$E$9:$E$67='June 13 - Dec 15 Expense'!$F56,IF(Adjustments!$G$6:$AE$6='June 13 - Dec 15 Expense'!BR$7,Adjustments!$G$9:$AE$67),0)))+(SUM(IF(Adjustments!$E$73:$E$133='June 13 - Dec 15 Expense'!$F56,IF(Adjustments!$G$6:$AE$6='June 13 - Dec 15 Expense'!BP$7,Adjustments!$G$73:$AE$133),0)))</f>
        <v>-39428.741401333362</v>
      </c>
      <c r="BR56" s="144">
        <f t="shared" si="423"/>
        <v>171395027.52048892</v>
      </c>
      <c r="BS56" s="144">
        <f t="shared" si="424"/>
        <v>362661.20685259165</v>
      </c>
      <c r="BT56" s="144">
        <f t="array" ref="BT56">(SUM(IF(Adjustments!$E$9:$E$67='June 13 - Dec 15 Expense'!$F56,IF(Adjustments!$G$6:$AE$6='June 13 - Dec 15 Expense'!BU$7,Adjustments!$G$9:$AE$67),0)))+(SUM(IF(Adjustments!$E$73:$E$133='June 13 - Dec 15 Expense'!$F56,IF(Adjustments!$G$6:$AE$6='June 13 - Dec 15 Expense'!BS$7,Adjustments!$G$73:$AE$133),0)))</f>
        <v>37039.658366666525</v>
      </c>
      <c r="BU56" s="144">
        <f t="shared" si="425"/>
        <v>171432067.1788556</v>
      </c>
      <c r="BV56" s="144">
        <f t="shared" si="426"/>
        <v>362658.67956781131</v>
      </c>
      <c r="BW56" s="144">
        <f t="array" ref="BW56">(SUM(IF(Adjustments!$E$9:$E$67='June 13 - Dec 15 Expense'!$F56,IF(Adjustments!$G$6:$AE$6='June 13 - Dec 15 Expense'!BX$7,Adjustments!$G$9:$AE$67),0)))+(SUM(IF(Adjustments!$E$73:$E$133='June 13 - Dec 15 Expense'!$F56,IF(Adjustments!$G$6:$AE$6='June 13 - Dec 15 Expense'!BV$7,Adjustments!$G$73:$AE$133),0)))</f>
        <v>-16073.660857333336</v>
      </c>
      <c r="BX56" s="144">
        <f t="shared" si="427"/>
        <v>171415993.51799828</v>
      </c>
      <c r="BY56" s="144">
        <f t="shared" si="428"/>
        <v>362680.85838941013</v>
      </c>
      <c r="BZ56" s="144">
        <f t="array" ref="BZ56">(SUM(IF(Adjustments!$E$9:$E$67='June 13 - Dec 15 Expense'!$F56,IF(Adjustments!$G$6:$AE$6='June 13 - Dec 15 Expense'!CA$7,Adjustments!$G$9:$AE$67),0)))+(SUM(IF(Adjustments!$E$73:$E$133='June 13 - Dec 15 Expense'!$F56,IF(Adjustments!$G$6:$AE$6='June 13 - Dec 15 Expense'!BY$7,Adjustments!$G$73:$AE$133),0)))</f>
        <v>-19359.224009333411</v>
      </c>
      <c r="CA56" s="144">
        <f t="shared" si="429"/>
        <v>171396634.29398894</v>
      </c>
      <c r="CB56" s="144">
        <f t="shared" si="430"/>
        <v>362643.3758116393</v>
      </c>
      <c r="CC56" s="144">
        <f t="array" ref="CC56">(SUM(IF(Adjustments!$E$9:$E$67='June 13 - Dec 15 Expense'!$F56,IF(Adjustments!$G$6:$AE$6='June 13 - Dec 15 Expense'!CD$7,Adjustments!$G$9:$AE$67),0)))+(SUM(IF(Adjustments!$E$73:$E$133='June 13 - Dec 15 Expense'!$F56,IF(Adjustments!$G$6:$AE$6='June 13 - Dec 15 Expense'!CB$7,Adjustments!$G$73:$AE$133),0)))</f>
        <v>37496.409294666606</v>
      </c>
      <c r="CD56" s="144">
        <f t="shared" si="431"/>
        <v>171434130.70328361</v>
      </c>
      <c r="CE56" s="144">
        <f t="shared" si="432"/>
        <v>362662.56218216941</v>
      </c>
      <c r="CG56" s="151">
        <f t="shared" si="433"/>
        <v>4357397.3385422435</v>
      </c>
      <c r="CH56" s="148"/>
    </row>
    <row r="57" spans="1:86" s="119" customFormat="1">
      <c r="A57" s="119" t="s">
        <v>16</v>
      </c>
      <c r="B57" s="119" t="s">
        <v>47</v>
      </c>
      <c r="C57" s="119" t="s">
        <v>47</v>
      </c>
      <c r="D57" s="119" t="s">
        <v>78</v>
      </c>
      <c r="E57" s="119" t="s">
        <v>75</v>
      </c>
      <c r="F57" s="119" t="str">
        <f t="shared" si="382"/>
        <v>DGNLPWA</v>
      </c>
      <c r="G57" s="119" t="str">
        <f t="shared" si="383"/>
        <v>GNLPWA</v>
      </c>
      <c r="H57" s="176">
        <f>VLOOKUP($G57,Rates!$C$3:$D$43,2,0)</f>
        <v>3.4367014689918693E-2</v>
      </c>
      <c r="I57" s="176">
        <f>VLOOKUP($G57,Rates!$C$3:$E$43,3,0)</f>
        <v>2.8569482455012868E-2</v>
      </c>
      <c r="J57" s="144">
        <f t="array" ref="J57">(SUM(IF('[25]RB Summary'!$B$13:$B$613=$G57,'[25]RB Summary'!$G$13:$G$613,0)))-(SUMIF($G$101:$G$119,$G57,$J$101:$J$119))</f>
        <v>43675723.359999999</v>
      </c>
      <c r="K57" s="144">
        <f t="shared" si="384"/>
        <v>125083.68552549543</v>
      </c>
      <c r="L57" s="144">
        <f t="array" ref="L57">(SUM(IF(Adjustments!$E$9:$E$67='June 13 - Dec 15 Expense'!$F57,IF(Adjustments!$G$6:$AE$6='June 13 - Dec 15 Expense'!M$7,Adjustments!$G$9:$AE$67),0)))+(SUM(IF(Adjustments!$E$73:$E$133='June 13 - Dec 15 Expense'!$F57,IF(Adjustments!$G$6:$AE$6='June 13 - Dec 15 Expense'!K$7,Adjustments!$G$73:$AE$133),0)))</f>
        <v>-79044.412333333341</v>
      </c>
      <c r="M57" s="144">
        <f t="shared" si="385"/>
        <v>43596678.947666667</v>
      </c>
      <c r="N57" s="144">
        <f t="shared" si="386"/>
        <v>124970.49717216975</v>
      </c>
      <c r="O57" s="144">
        <f t="array" ref="O57">(SUM(IF(Adjustments!$E$9:$E$67='June 13 - Dec 15 Expense'!$F57,IF(Adjustments!$G$6:$AE$6='June 13 - Dec 15 Expense'!P$7,Adjustments!$G$9:$AE$67),0)))+(SUM(IF(Adjustments!$E$73:$E$133='June 13 - Dec 15 Expense'!$F57,IF(Adjustments!$G$6:$AE$6='June 13 - Dec 15 Expense'!N$7,Adjustments!$G$73:$AE$133),0)))</f>
        <v>-54235.84425733333</v>
      </c>
      <c r="P57" s="144">
        <f t="shared" si="387"/>
        <v>43542443.103409335</v>
      </c>
      <c r="Q57" s="144">
        <f t="shared" si="388"/>
        <v>124779.64531649777</v>
      </c>
      <c r="R57" s="144">
        <f t="array" ref="R57">(SUM(IF(Adjustments!$E$9:$E$67='June 13 - Dec 15 Expense'!$F57,IF(Adjustments!$G$6:$AE$6='June 13 - Dec 15 Expense'!S$7,Adjustments!$G$9:$AE$67),0)))+(SUM(IF(Adjustments!$E$73:$E$133='June 13 - Dec 15 Expense'!$F57,IF(Adjustments!$G$6:$AE$6='June 13 - Dec 15 Expense'!Q$7,Adjustments!$G$73:$AE$133),0)))</f>
        <v>118345.98205978665</v>
      </c>
      <c r="S57" s="144">
        <f t="shared" si="389"/>
        <v>43660789.085469119</v>
      </c>
      <c r="T57" s="144">
        <f t="shared" si="390"/>
        <v>124871.44840181567</v>
      </c>
      <c r="U57" s="144">
        <f t="array" ref="U57">(SUM(IF(Adjustments!$E$9:$E$67='June 13 - Dec 15 Expense'!$F57,IF(Adjustments!$G$6:$AE$6='June 13 - Dec 15 Expense'!V$7,Adjustments!$G$9:$AE$67),0)))+(SUM(IF(Adjustments!$E$73:$E$133='June 13 - Dec 15 Expense'!$F57,IF(Adjustments!$G$6:$AE$6='June 13 - Dec 15 Expense'!T$7,Adjustments!$G$73:$AE$133),0)))</f>
        <v>238983.17460794665</v>
      </c>
      <c r="V57" s="144">
        <f t="shared" si="391"/>
        <v>43899772.260077067</v>
      </c>
      <c r="W57" s="144">
        <f t="shared" si="392"/>
        <v>125383.12908416304</v>
      </c>
      <c r="X57" s="144">
        <f t="array" ref="X57">(SUM(IF(Adjustments!$E$9:$E$67='June 13 - Dec 15 Expense'!$F57,IF(Adjustments!$G$6:$AE$6='June 13 - Dec 15 Expense'!Y$7,Adjustments!$G$9:$AE$67),0)))+(SUM(IF(Adjustments!$E$73:$E$133='June 13 - Dec 15 Expense'!$F57,IF(Adjustments!$G$6:$AE$6='June 13 - Dec 15 Expense'!W$7,Adjustments!$G$73:$AE$133),0)))</f>
        <v>-98984.647757333325</v>
      </c>
      <c r="Y57" s="144">
        <f t="shared" si="393"/>
        <v>43800787.61231973</v>
      </c>
      <c r="Z57" s="144">
        <f t="shared" si="394"/>
        <v>125583.60122703144</v>
      </c>
      <c r="AA57" s="144">
        <f t="array" ref="AA57">(SUM(IF(Adjustments!$E$9:$E$67='June 13 - Dec 15 Expense'!$F57,IF(Adjustments!$G$6:$AE$6='June 13 - Dec 15 Expense'!AB$7,Adjustments!$G$9:$AE$67),0)))+(SUM(IF(Adjustments!$E$73:$E$133='June 13 - Dec 15 Expense'!$F57,IF(Adjustments!$G$6:$AE$6='June 13 - Dec 15 Expense'!Z$7,Adjustments!$G$73:$AE$133),0)))</f>
        <v>557769.34163274034</v>
      </c>
      <c r="AB57" s="144">
        <f t="shared" si="395"/>
        <v>44358556.953952469</v>
      </c>
      <c r="AC57" s="144">
        <f t="shared" si="396"/>
        <v>126240.56207344501</v>
      </c>
      <c r="AD57" s="144">
        <f t="array" ref="AD57">(SUM(IF(Adjustments!$E$9:$E$67='June 13 - Dec 15 Expense'!$F57,IF(Adjustments!$G$6:$AE$6='June 13 - Dec 15 Expense'!AE$7,Adjustments!$G$9:$AE$67),0)))+(SUM(IF(Adjustments!$E$73:$E$133='June 13 - Dec 15 Expense'!$F57,IF(Adjustments!$G$6:$AE$6='June 13 - Dec 15 Expense'!AC$7,Adjustments!$G$73:$AE$133),0)))</f>
        <v>-33153.990333333306</v>
      </c>
      <c r="AE57" s="144">
        <f t="shared" si="397"/>
        <v>44325402.963619135</v>
      </c>
      <c r="AF57" s="144">
        <f t="shared" si="398"/>
        <v>105568.95153775526</v>
      </c>
      <c r="AG57" s="144">
        <f t="array" ref="AG57">(SUM(IF(Adjustments!$E$9:$E$67='June 13 - Dec 15 Expense'!$F57,IF(Adjustments!$G$6:$AE$6='June 13 - Dec 15 Expense'!AH$7,Adjustments!$G$9:$AE$67),0)))+(SUM(IF(Adjustments!$E$73:$E$133='June 13 - Dec 15 Expense'!$F57,IF(Adjustments!$G$6:$AE$6='June 13 - Dec 15 Expense'!AF$7,Adjustments!$G$73:$AE$133),0)))</f>
        <v>-31450.094333333327</v>
      </c>
      <c r="AH57" s="144">
        <f t="shared" si="399"/>
        <v>44293952.8692858</v>
      </c>
      <c r="AI57" s="144">
        <f t="shared" si="400"/>
        <v>105492.04715177999</v>
      </c>
      <c r="AJ57" s="144">
        <f t="array" ref="AJ57">(SUM(IF(Adjustments!$E$9:$E$67='June 13 - Dec 15 Expense'!$F57,IF(Adjustments!$G$6:$AE$6='June 13 - Dec 15 Expense'!AK$7,Adjustments!$G$9:$AE$67),0)))+(SUM(IF(Adjustments!$E$73:$E$133='June 13 - Dec 15 Expense'!$F57,IF(Adjustments!$G$6:$AE$6='June 13 - Dec 15 Expense'!AI$7,Adjustments!$G$73:$AE$133),0)))</f>
        <v>-26813.947333333301</v>
      </c>
      <c r="AK57" s="144">
        <f t="shared" si="401"/>
        <v>44267138.921952464</v>
      </c>
      <c r="AL57" s="144">
        <f t="shared" si="402"/>
        <v>105422.68992194023</v>
      </c>
      <c r="AM57" s="144">
        <f t="array" ref="AM57">(SUM(IF(Adjustments!$E$9:$E$67='June 13 - Dec 15 Expense'!$F57,IF(Adjustments!$G$6:$AE$6='June 13 - Dec 15 Expense'!AN$7,Adjustments!$G$9:$AE$67),0)))+(SUM(IF(Adjustments!$E$73:$E$133='June 13 - Dec 15 Expense'!$F57,IF(Adjustments!$G$6:$AE$6='June 13 - Dec 15 Expense'!AL$7,Adjustments!$G$73:$AE$133),0)))</f>
        <v>-28535.253333333327</v>
      </c>
      <c r="AN57" s="144">
        <f t="shared" si="403"/>
        <v>44238603.668619134</v>
      </c>
      <c r="AO57" s="144">
        <f t="shared" si="404"/>
        <v>105356.80250455084</v>
      </c>
      <c r="AP57" s="144">
        <f t="array" ref="AP57">(SUM(IF(Adjustments!$E$9:$E$67='June 13 - Dec 15 Expense'!$F57,IF(Adjustments!$G$6:$AE$6='June 13 - Dec 15 Expense'!AQ$7,Adjustments!$G$9:$AE$67),0)))+(SUM(IF(Adjustments!$E$73:$E$133='June 13 - Dec 15 Expense'!$F57,IF(Adjustments!$G$6:$AE$6='June 13 - Dec 15 Expense'!AO$7,Adjustments!$G$73:$AE$133),0)))</f>
        <v>-30111.310333333313</v>
      </c>
      <c r="AQ57" s="144">
        <f t="shared" si="405"/>
        <v>44208492.3582858</v>
      </c>
      <c r="AR57" s="144">
        <f t="shared" si="406"/>
        <v>105286.98992239579</v>
      </c>
      <c r="AS57" s="144">
        <f t="array" ref="AS57">(SUM(IF(Adjustments!$E$9:$E$67='June 13 - Dec 15 Expense'!$F57,IF(Adjustments!$G$6:$AE$6='June 13 - Dec 15 Expense'!AT$7,Adjustments!$G$9:$AE$67),0)))+(SUM(IF(Adjustments!$E$73:$E$133='June 13 - Dec 15 Expense'!$F57,IF(Adjustments!$G$6:$AE$6='June 13 - Dec 15 Expense'!AR$7,Adjustments!$G$73:$AE$133),0)))</f>
        <v>-26466.760333333325</v>
      </c>
      <c r="AT57" s="144">
        <f t="shared" si="407"/>
        <v>44182025.597952463</v>
      </c>
      <c r="AU57" s="144">
        <f t="shared" si="408"/>
        <v>105219.63966417704</v>
      </c>
      <c r="AV57" s="144">
        <f t="array" ref="AV57">(SUM(IF(Adjustments!$E$9:$E$67='June 13 - Dec 15 Expense'!$F57,IF(Adjustments!$G$6:$AE$6='June 13 - Dec 15 Expense'!AW$7,Adjustments!$G$9:$AE$67),0)))+(SUM(IF(Adjustments!$E$73:$E$133='June 13 - Dec 15 Expense'!$F57,IF(Adjustments!$G$6:$AE$6='June 13 - Dec 15 Expense'!AU$7,Adjustments!$G$73:$AE$133),0)))</f>
        <v>-31539.500333333315</v>
      </c>
      <c r="AW57" s="144">
        <f t="shared" si="409"/>
        <v>44150486.097619131</v>
      </c>
      <c r="AX57" s="144">
        <f t="shared" si="410"/>
        <v>105150.58929557716</v>
      </c>
      <c r="AY57" s="144">
        <f t="array" ref="AY57">(SUM(IF(Adjustments!$E$9:$E$67='June 13 - Dec 15 Expense'!$F57,IF(Adjustments!$G$6:$AE$6='June 13 - Dec 15 Expense'!AZ$7,Adjustments!$G$9:$AE$67),0)))+(SUM(IF(Adjustments!$E$73:$E$133='June 13 - Dec 15 Expense'!$F57,IF(Adjustments!$G$6:$AE$6='June 13 - Dec 15 Expense'!AX$7,Adjustments!$G$73:$AE$133),0)))</f>
        <v>-28721.388333333307</v>
      </c>
      <c r="AZ57" s="144">
        <f t="shared" si="411"/>
        <v>44121764.709285796</v>
      </c>
      <c r="BA57" s="144">
        <f t="shared" si="412"/>
        <v>105078.85502884857</v>
      </c>
      <c r="BB57" s="144">
        <f t="array" ref="BB57">(SUM(IF(Adjustments!$E$9:$E$67='June 13 - Dec 15 Expense'!$F57,IF(Adjustments!$G$6:$AE$6='June 13 - Dec 15 Expense'!BC$7,Adjustments!$G$9:$AE$67),0)))+(SUM(IF(Adjustments!$E$73:$E$133='June 13 - Dec 15 Expense'!$F57,IF(Adjustments!$G$6:$AE$6='June 13 - Dec 15 Expense'!BA$7,Adjustments!$G$73:$AE$133),0)))</f>
        <v>-32102.00533333332</v>
      </c>
      <c r="BC57" s="144">
        <f t="shared" si="413"/>
        <v>44089662.703952461</v>
      </c>
      <c r="BD57" s="144">
        <f t="shared" si="414"/>
        <v>105006.45115892298</v>
      </c>
      <c r="BE57" s="144">
        <f t="array" ref="BE57">(SUM(IF(Adjustments!$E$9:$E$67='June 13 - Dec 15 Expense'!$F57,IF(Adjustments!$G$6:$AE$6='June 13 - Dec 15 Expense'!BF$7,Adjustments!$G$9:$AE$67),0)))+(SUM(IF(Adjustments!$E$73:$E$133='June 13 - Dec 15 Expense'!$F57,IF(Adjustments!$G$6:$AE$6='June 13 - Dec 15 Expense'!BD$7,Adjustments!$G$73:$AE$133),0)))</f>
        <v>22084.466666666674</v>
      </c>
      <c r="BF57" s="144">
        <f t="shared" si="415"/>
        <v>44111747.17061913</v>
      </c>
      <c r="BG57" s="144">
        <f t="shared" si="416"/>
        <v>104994.52632995717</v>
      </c>
      <c r="BH57" s="144">
        <f t="array" ref="BH57">(SUM(IF(Adjustments!$E$9:$E$67='June 13 - Dec 15 Expense'!$F57,IF(Adjustments!$G$6:$AE$6='June 13 - Dec 15 Expense'!BI$7,Adjustments!$G$9:$AE$67),0)))+(SUM(IF(Adjustments!$E$73:$E$133='June 13 - Dec 15 Expense'!$F57,IF(Adjustments!$G$6:$AE$6='June 13 - Dec 15 Expense'!BG$7,Adjustments!$G$73:$AE$133),0)))</f>
        <v>-28567.587333333329</v>
      </c>
      <c r="BI57" s="144">
        <f t="shared" si="417"/>
        <v>44083179.583285794</v>
      </c>
      <c r="BJ57" s="144">
        <f t="shared" si="418"/>
        <v>104986.808854868</v>
      </c>
      <c r="BK57" s="144">
        <f t="array" ref="BK57">(SUM(IF(Adjustments!$E$9:$E$67='June 13 - Dec 15 Expense'!$F57,IF(Adjustments!$G$6:$AE$6='June 13 - Dec 15 Expense'!BL$7,Adjustments!$G$9:$AE$67),0)))+(SUM(IF(Adjustments!$E$73:$E$133='June 13 - Dec 15 Expense'!$F57,IF(Adjustments!$G$6:$AE$6='June 13 - Dec 15 Expense'!BJ$7,Adjustments!$G$73:$AE$133),0)))</f>
        <v>-29548.265333333315</v>
      </c>
      <c r="BL57" s="144">
        <f t="shared" si="419"/>
        <v>44053631.317952462</v>
      </c>
      <c r="BM57" s="144">
        <f t="shared" si="420"/>
        <v>104917.62802848806</v>
      </c>
      <c r="BN57" s="144">
        <f t="array" ref="BN57">(SUM(IF(Adjustments!$E$9:$E$67='June 13 - Dec 15 Expense'!$F57,IF(Adjustments!$G$6:$AE$6='June 13 - Dec 15 Expense'!BO$7,Adjustments!$G$9:$AE$67),0)))+(SUM(IF(Adjustments!$E$73:$E$133='June 13 - Dec 15 Expense'!$F57,IF(Adjustments!$G$6:$AE$6='June 13 - Dec 15 Expense'!BM$7,Adjustments!$G$73:$AE$133),0)))</f>
        <v>5985.1547226667026</v>
      </c>
      <c r="BO57" s="144">
        <f t="shared" si="421"/>
        <v>44059616.47267513</v>
      </c>
      <c r="BP57" s="144">
        <f t="shared" si="422"/>
        <v>104889.57861702236</v>
      </c>
      <c r="BQ57" s="144">
        <f t="array" ref="BQ57">(SUM(IF(Adjustments!$E$9:$E$67='June 13 - Dec 15 Expense'!$F57,IF(Adjustments!$G$6:$AE$6='June 13 - Dec 15 Expense'!BR$7,Adjustments!$G$9:$AE$67),0)))+(SUM(IF(Adjustments!$E$73:$E$133='June 13 - Dec 15 Expense'!$F57,IF(Adjustments!$G$6:$AE$6='June 13 - Dec 15 Expense'!BP$7,Adjustments!$G$73:$AE$133),0)))</f>
        <v>6763.3985306666727</v>
      </c>
      <c r="BR57" s="144">
        <f t="shared" si="423"/>
        <v>44066379.871205799</v>
      </c>
      <c r="BS57" s="144">
        <f t="shared" si="424"/>
        <v>104904.75443237642</v>
      </c>
      <c r="BT57" s="144">
        <f t="array" ref="BT57">(SUM(IF(Adjustments!$E$9:$E$67='June 13 - Dec 15 Expense'!$F57,IF(Adjustments!$G$6:$AE$6='June 13 - Dec 15 Expense'!BU$7,Adjustments!$G$9:$AE$67),0)))+(SUM(IF(Adjustments!$E$73:$E$133='June 13 - Dec 15 Expense'!$F57,IF(Adjustments!$G$6:$AE$6='June 13 - Dec 15 Expense'!BS$7,Adjustments!$G$73:$AE$133),0)))</f>
        <v>20089.213890666695</v>
      </c>
      <c r="BU57" s="144">
        <f t="shared" si="425"/>
        <v>44086469.085096464</v>
      </c>
      <c r="BV57" s="144">
        <f t="shared" si="426"/>
        <v>104936.71965068653</v>
      </c>
      <c r="BW57" s="144">
        <f t="array" ref="BW57">(SUM(IF(Adjustments!$E$9:$E$67='June 13 - Dec 15 Expense'!$F57,IF(Adjustments!$G$6:$AE$6='June 13 - Dec 15 Expense'!BX$7,Adjustments!$G$9:$AE$67),0)))+(SUM(IF(Adjustments!$E$73:$E$133='June 13 - Dec 15 Expense'!$F57,IF(Adjustments!$G$6:$AE$6='June 13 - Dec 15 Expense'!BV$7,Adjustments!$G$73:$AE$133),0)))</f>
        <v>9865.2373866666749</v>
      </c>
      <c r="BX57" s="144">
        <f t="shared" si="427"/>
        <v>44096334.32248313</v>
      </c>
      <c r="BY57" s="144">
        <f t="shared" si="428"/>
        <v>104972.37728277892</v>
      </c>
      <c r="BZ57" s="144">
        <f t="array" ref="BZ57">(SUM(IF(Adjustments!$E$9:$E$67='June 13 - Dec 15 Expense'!$F57,IF(Adjustments!$G$6:$AE$6='June 13 - Dec 15 Expense'!CA$7,Adjustments!$G$9:$AE$67),0)))+(SUM(IF(Adjustments!$E$73:$E$133='June 13 - Dec 15 Expense'!$F57,IF(Adjustments!$G$6:$AE$6='June 13 - Dec 15 Expense'!BY$7,Adjustments!$G$73:$AE$133),0)))</f>
        <v>7417.2880026666826</v>
      </c>
      <c r="CA57" s="144">
        <f t="shared" si="429"/>
        <v>44103751.6104858</v>
      </c>
      <c r="CB57" s="144">
        <f t="shared" si="430"/>
        <v>104992.95031635762</v>
      </c>
      <c r="CC57" s="144">
        <f t="array" ref="CC57">(SUM(IF(Adjustments!$E$9:$E$67='June 13 - Dec 15 Expense'!$F57,IF(Adjustments!$G$6:$AE$6='June 13 - Dec 15 Expense'!CD$7,Adjustments!$G$9:$AE$67),0)))+(SUM(IF(Adjustments!$E$73:$E$133='June 13 - Dec 15 Expense'!$F57,IF(Adjustments!$G$6:$AE$6='June 13 - Dec 15 Expense'!CB$7,Adjustments!$G$73:$AE$133),0)))</f>
        <v>20219.780050666683</v>
      </c>
      <c r="CD57" s="144">
        <f t="shared" si="431"/>
        <v>44123971.390536465</v>
      </c>
      <c r="CE57" s="144">
        <f t="shared" si="432"/>
        <v>105025.84934681004</v>
      </c>
      <c r="CG57" s="151">
        <f t="shared" si="433"/>
        <v>1259857.0883426939</v>
      </c>
      <c r="CH57" s="148"/>
    </row>
    <row r="58" spans="1:86" s="119" customFormat="1">
      <c r="A58" s="119" t="s">
        <v>17</v>
      </c>
      <c r="B58" s="119" t="s">
        <v>48</v>
      </c>
      <c r="C58" s="119" t="s">
        <v>48</v>
      </c>
      <c r="D58" s="119" t="s">
        <v>78</v>
      </c>
      <c r="E58" s="119" t="s">
        <v>75</v>
      </c>
      <c r="F58" s="119" t="str">
        <f t="shared" si="382"/>
        <v>DGNLPWYP</v>
      </c>
      <c r="G58" s="119" t="str">
        <f t="shared" si="383"/>
        <v>GNLPWYP</v>
      </c>
      <c r="H58" s="176">
        <f>VLOOKUP($G58,Rates!$C$3:$D$43,2,0)</f>
        <v>3.7666302056995643E-2</v>
      </c>
      <c r="I58" s="176">
        <f>VLOOKUP($G58,Rates!$C$3:$E$43,3,0)</f>
        <v>3.2426345133898554E-2</v>
      </c>
      <c r="J58" s="144">
        <f t="array" ref="J58">(SUM(IF('[25]RB Summary'!$B$13:$B$613=$G58,'[25]RB Summary'!$G$13:$G$613,0)))-(SUMIF($G$101:$G$119,$G58,$J$101:$J$119))</f>
        <v>63807764.440000013</v>
      </c>
      <c r="K58" s="144">
        <f t="shared" si="384"/>
        <v>200283.54408155548</v>
      </c>
      <c r="L58" s="144">
        <f t="array" ref="L58">(SUM(IF(Adjustments!$E$9:$E$67='June 13 - Dec 15 Expense'!$F58,IF(Adjustments!$G$6:$AE$6='June 13 - Dec 15 Expense'!M$7,Adjustments!$G$9:$AE$67),0)))+(SUM(IF(Adjustments!$E$73:$E$133='June 13 - Dec 15 Expense'!$F58,IF(Adjustments!$G$6:$AE$6='June 13 - Dec 15 Expense'!K$7,Adjustments!$G$73:$AE$133),0)))</f>
        <v>6778.7305000000051</v>
      </c>
      <c r="M58" s="144">
        <f t="shared" si="385"/>
        <v>63814543.17050001</v>
      </c>
      <c r="N58" s="144">
        <f t="shared" si="386"/>
        <v>200294.18281949614</v>
      </c>
      <c r="O58" s="144">
        <f t="array" ref="O58">(SUM(IF(Adjustments!$E$9:$E$67='June 13 - Dec 15 Expense'!$F58,IF(Adjustments!$G$6:$AE$6='June 13 - Dec 15 Expense'!P$7,Adjustments!$G$9:$AE$67),0)))+(SUM(IF(Adjustments!$E$73:$E$133='June 13 - Dec 15 Expense'!$F58,IF(Adjustments!$G$6:$AE$6='June 13 - Dec 15 Expense'!N$7,Adjustments!$G$73:$AE$133),0)))</f>
        <v>66327.148599999986</v>
      </c>
      <c r="P58" s="144">
        <f t="shared" si="387"/>
        <v>63880870.319100007</v>
      </c>
      <c r="Q58" s="144">
        <f t="shared" si="388"/>
        <v>200408.91732467627</v>
      </c>
      <c r="R58" s="144">
        <f t="array" ref="R58">(SUM(IF(Adjustments!$E$9:$E$67='June 13 - Dec 15 Expense'!$F58,IF(Adjustments!$G$6:$AE$6='June 13 - Dec 15 Expense'!S$7,Adjustments!$G$9:$AE$67),0)))+(SUM(IF(Adjustments!$E$73:$E$133='June 13 - Dec 15 Expense'!$F58,IF(Adjustments!$G$6:$AE$6='June 13 - Dec 15 Expense'!Q$7,Adjustments!$G$73:$AE$133),0)))</f>
        <v>572901.60482200002</v>
      </c>
      <c r="S58" s="144">
        <f t="shared" si="389"/>
        <v>64453771.92392201</v>
      </c>
      <c r="T58" s="144">
        <f t="shared" si="390"/>
        <v>201412.14162925584</v>
      </c>
      <c r="U58" s="144">
        <f t="array" ref="U58">(SUM(IF(Adjustments!$E$9:$E$67='June 13 - Dec 15 Expense'!$F58,IF(Adjustments!$G$6:$AE$6='June 13 - Dec 15 Expense'!V$7,Adjustments!$G$9:$AE$67),0)))+(SUM(IF(Adjustments!$E$73:$E$133='June 13 - Dec 15 Expense'!$F58,IF(Adjustments!$G$6:$AE$6='June 13 - Dec 15 Expense'!T$7,Adjustments!$G$73:$AE$133),0)))</f>
        <v>332082.40079999994</v>
      </c>
      <c r="V58" s="144">
        <f t="shared" si="391"/>
        <v>64785854.324722007</v>
      </c>
      <c r="W58" s="144">
        <f t="shared" si="392"/>
        <v>202832.45000061035</v>
      </c>
      <c r="X58" s="144">
        <f t="array" ref="X58">(SUM(IF(Adjustments!$E$9:$E$67='June 13 - Dec 15 Expense'!$F58,IF(Adjustments!$G$6:$AE$6='June 13 - Dec 15 Expense'!Y$7,Adjustments!$G$9:$AE$67),0)))+(SUM(IF(Adjustments!$E$73:$E$133='June 13 - Dec 15 Expense'!$F58,IF(Adjustments!$G$6:$AE$6='June 13 - Dec 15 Expense'!W$7,Adjustments!$G$73:$AE$133),0)))</f>
        <v>-16577.751400000008</v>
      </c>
      <c r="Y58" s="144">
        <f t="shared" si="393"/>
        <v>64769276.573322006</v>
      </c>
      <c r="Z58" s="144">
        <f t="shared" si="394"/>
        <v>203327.61222663897</v>
      </c>
      <c r="AA58" s="144">
        <f t="array" ref="AA58">(SUM(IF(Adjustments!$E$9:$E$67='June 13 - Dec 15 Expense'!$F58,IF(Adjustments!$G$6:$AE$6='June 13 - Dec 15 Expense'!AB$7,Adjustments!$G$9:$AE$67),0)))+(SUM(IF(Adjustments!$E$73:$E$133='June 13 - Dec 15 Expense'!$F58,IF(Adjustments!$G$6:$AE$6='June 13 - Dec 15 Expense'!Z$7,Adjustments!$G$73:$AE$133),0)))</f>
        <v>1056741.1009609997</v>
      </c>
      <c r="AB58" s="144">
        <f t="shared" si="395"/>
        <v>65826017.674283005</v>
      </c>
      <c r="AC58" s="144">
        <f t="shared" si="396"/>
        <v>204960.07501468816</v>
      </c>
      <c r="AD58" s="144">
        <f t="array" ref="AD58">(SUM(IF(Adjustments!$E$9:$E$67='June 13 - Dec 15 Expense'!$F58,IF(Adjustments!$G$6:$AE$6='June 13 - Dec 15 Expense'!AE$7,Adjustments!$G$9:$AE$67),0)))+(SUM(IF(Adjustments!$E$73:$E$133='June 13 - Dec 15 Expense'!$F58,IF(Adjustments!$G$6:$AE$6='June 13 - Dec 15 Expense'!AC$7,Adjustments!$G$73:$AE$133),0)))</f>
        <v>-72118.710499999986</v>
      </c>
      <c r="AE58" s="144">
        <f t="shared" si="397"/>
        <v>65753898.963783003</v>
      </c>
      <c r="AF58" s="144">
        <f t="shared" si="398"/>
        <v>177777.32456648038</v>
      </c>
      <c r="AG58" s="144">
        <f t="array" ref="AG58">(SUM(IF(Adjustments!$E$9:$E$67='June 13 - Dec 15 Expense'!$F58,IF(Adjustments!$G$6:$AE$6='June 13 - Dec 15 Expense'!AH$7,Adjustments!$G$9:$AE$67),0)))+(SUM(IF(Adjustments!$E$73:$E$133='June 13 - Dec 15 Expense'!$F58,IF(Adjustments!$G$6:$AE$6='June 13 - Dec 15 Expense'!AF$7,Adjustments!$G$73:$AE$133),0)))</f>
        <v>-65620.255499999999</v>
      </c>
      <c r="AH58" s="144">
        <f t="shared" si="399"/>
        <v>65688278.708283</v>
      </c>
      <c r="AI58" s="144">
        <f t="shared" si="400"/>
        <v>177591.22576440111</v>
      </c>
      <c r="AJ58" s="144">
        <f t="array" ref="AJ58">(SUM(IF(Adjustments!$E$9:$E$67='June 13 - Dec 15 Expense'!$F58,IF(Adjustments!$G$6:$AE$6='June 13 - Dec 15 Expense'!AK$7,Adjustments!$G$9:$AE$67),0)))+(SUM(IF(Adjustments!$E$73:$E$133='June 13 - Dec 15 Expense'!$F58,IF(Adjustments!$G$6:$AE$6='June 13 - Dec 15 Expense'!AI$7,Adjustments!$G$73:$AE$133),0)))</f>
        <v>-80354.78349999999</v>
      </c>
      <c r="AK58" s="144">
        <f t="shared" si="401"/>
        <v>65607923.924782999</v>
      </c>
      <c r="AL58" s="144">
        <f t="shared" si="402"/>
        <v>177393.99922291993</v>
      </c>
      <c r="AM58" s="144">
        <f t="array" ref="AM58">(SUM(IF(Adjustments!$E$9:$E$67='June 13 - Dec 15 Expense'!$F58,IF(Adjustments!$G$6:$AE$6='June 13 - Dec 15 Expense'!AN$7,Adjustments!$G$9:$AE$67),0)))+(SUM(IF(Adjustments!$E$73:$E$133='June 13 - Dec 15 Expense'!$F58,IF(Adjustments!$G$6:$AE$6='June 13 - Dec 15 Expense'!AL$7,Adjustments!$G$73:$AE$133),0)))</f>
        <v>-83237.99549999999</v>
      </c>
      <c r="AN58" s="144">
        <f t="shared" si="403"/>
        <v>65524685.929283001</v>
      </c>
      <c r="AO58" s="144">
        <f t="shared" si="404"/>
        <v>177172.96939320044</v>
      </c>
      <c r="AP58" s="144">
        <f t="array" ref="AP58">(SUM(IF(Adjustments!$E$9:$E$67='June 13 - Dec 15 Expense'!$F58,IF(Adjustments!$G$6:$AE$6='June 13 - Dec 15 Expense'!AQ$7,Adjustments!$G$9:$AE$67),0)))+(SUM(IF(Adjustments!$E$73:$E$133='June 13 - Dec 15 Expense'!$F58,IF(Adjustments!$G$6:$AE$6='June 13 - Dec 15 Expense'!AO$7,Adjustments!$G$73:$AE$133),0)))</f>
        <v>-79424.550499999983</v>
      </c>
      <c r="AQ58" s="144">
        <f t="shared" si="405"/>
        <v>65445261.378783002</v>
      </c>
      <c r="AR58" s="144">
        <f t="shared" si="406"/>
        <v>176953.19639916069</v>
      </c>
      <c r="AS58" s="144">
        <f t="array" ref="AS58">(SUM(IF(Adjustments!$E$9:$E$67='June 13 - Dec 15 Expense'!$F58,IF(Adjustments!$G$6:$AE$6='June 13 - Dec 15 Expense'!AT$7,Adjustments!$G$9:$AE$67),0)))+(SUM(IF(Adjustments!$E$73:$E$133='June 13 - Dec 15 Expense'!$F58,IF(Adjustments!$G$6:$AE$6='June 13 - Dec 15 Expense'!AR$7,Adjustments!$G$73:$AE$133),0)))</f>
        <v>-77665.182499999995</v>
      </c>
      <c r="AT58" s="144">
        <f t="shared" si="407"/>
        <v>65367596.196283005</v>
      </c>
      <c r="AU58" s="144">
        <f t="shared" si="408"/>
        <v>176740.95282002527</v>
      </c>
      <c r="AV58" s="144">
        <f t="array" ref="AV58">(SUM(IF(Adjustments!$E$9:$E$67='June 13 - Dec 15 Expense'!$F58,IF(Adjustments!$G$6:$AE$6='June 13 - Dec 15 Expense'!AW$7,Adjustments!$G$9:$AE$67),0)))+(SUM(IF(Adjustments!$E$73:$E$133='June 13 - Dec 15 Expense'!$F58,IF(Adjustments!$G$6:$AE$6='June 13 - Dec 15 Expense'!AU$7,Adjustments!$G$73:$AE$133),0)))</f>
        <v>-48184.770499999984</v>
      </c>
      <c r="AW58" s="144">
        <f t="shared" si="409"/>
        <v>65319411.425783008</v>
      </c>
      <c r="AX58" s="144">
        <f t="shared" si="410"/>
        <v>176570.91723623101</v>
      </c>
      <c r="AY58" s="144">
        <f t="array" ref="AY58">(SUM(IF(Adjustments!$E$9:$E$67='June 13 - Dec 15 Expense'!$F58,IF(Adjustments!$G$6:$AE$6='June 13 - Dec 15 Expense'!AZ$7,Adjustments!$G$9:$AE$67),0)))+(SUM(IF(Adjustments!$E$73:$E$133='June 13 - Dec 15 Expense'!$F58,IF(Adjustments!$G$6:$AE$6='June 13 - Dec 15 Expense'!AX$7,Adjustments!$G$73:$AE$133),0)))</f>
        <v>-43238.569500000012</v>
      </c>
      <c r="AZ58" s="144">
        <f t="shared" si="411"/>
        <v>65276172.856283009</v>
      </c>
      <c r="BA58" s="144">
        <f t="shared" si="412"/>
        <v>176447.39537055875</v>
      </c>
      <c r="BB58" s="144">
        <f t="array" ref="BB58">(SUM(IF(Adjustments!$E$9:$E$67='June 13 - Dec 15 Expense'!$F58,IF(Adjustments!$G$6:$AE$6='June 13 - Dec 15 Expense'!BC$7,Adjustments!$G$9:$AE$67),0)))+(SUM(IF(Adjustments!$E$73:$E$133='June 13 - Dec 15 Expense'!$F58,IF(Adjustments!$G$6:$AE$6='June 13 - Dec 15 Expense'!BA$7,Adjustments!$G$73:$AE$133),0)))</f>
        <v>-49588.308499999985</v>
      </c>
      <c r="BC58" s="144">
        <f t="shared" si="413"/>
        <v>65226584.54778301</v>
      </c>
      <c r="BD58" s="144">
        <f t="shared" si="414"/>
        <v>176321.97718790334</v>
      </c>
      <c r="BE58" s="144">
        <f t="array" ref="BE58">(SUM(IF(Adjustments!$E$9:$E$67='June 13 - Dec 15 Expense'!$F58,IF(Adjustments!$G$6:$AE$6='June 13 - Dec 15 Expense'!BF$7,Adjustments!$G$9:$AE$67),0)))+(SUM(IF(Adjustments!$E$73:$E$133='June 13 - Dec 15 Expense'!$F58,IF(Adjustments!$G$6:$AE$6='June 13 - Dec 15 Expense'!BD$7,Adjustments!$G$73:$AE$133),0)))</f>
        <v>-66047.749500000005</v>
      </c>
      <c r="BF58" s="144">
        <f t="shared" si="415"/>
        <v>65160536.798283011</v>
      </c>
      <c r="BG58" s="144">
        <f t="shared" si="416"/>
        <v>176165.7415742937</v>
      </c>
      <c r="BH58" s="144">
        <f t="array" ref="BH58">(SUM(IF(Adjustments!$E$9:$E$67='June 13 - Dec 15 Expense'!$F58,IF(Adjustments!$G$6:$AE$6='June 13 - Dec 15 Expense'!BI$7,Adjustments!$G$9:$AE$67),0)))+(SUM(IF(Adjustments!$E$73:$E$133='June 13 - Dec 15 Expense'!$F58,IF(Adjustments!$G$6:$AE$6='June 13 - Dec 15 Expense'!BG$7,Adjustments!$G$73:$AE$133),0)))</f>
        <v>-37029.77549999996</v>
      </c>
      <c r="BI58" s="144">
        <f t="shared" si="417"/>
        <v>65123507.022783011</v>
      </c>
      <c r="BJ58" s="144">
        <f t="shared" si="418"/>
        <v>176026.4737659104</v>
      </c>
      <c r="BK58" s="144">
        <f t="array" ref="BK58">(SUM(IF(Adjustments!$E$9:$E$67='June 13 - Dec 15 Expense'!$F58,IF(Adjustments!$G$6:$AE$6='June 13 - Dec 15 Expense'!BL$7,Adjustments!$G$9:$AE$67),0)))+(SUM(IF(Adjustments!$E$73:$E$133='June 13 - Dec 15 Expense'!$F58,IF(Adjustments!$G$6:$AE$6='June 13 - Dec 15 Expense'!BJ$7,Adjustments!$G$73:$AE$133),0)))</f>
        <v>-22501.782500000001</v>
      </c>
      <c r="BL58" s="144">
        <f t="shared" si="419"/>
        <v>65101005.240283012</v>
      </c>
      <c r="BM58" s="144">
        <f t="shared" si="420"/>
        <v>175946.04081399099</v>
      </c>
      <c r="BN58" s="144">
        <f t="array" ref="BN58">(SUM(IF(Adjustments!$E$9:$E$67='June 13 - Dec 15 Expense'!$F58,IF(Adjustments!$G$6:$AE$6='June 13 - Dec 15 Expense'!BO$7,Adjustments!$G$9:$AE$67),0)))+(SUM(IF(Adjustments!$E$73:$E$133='June 13 - Dec 15 Expense'!$F58,IF(Adjustments!$G$6:$AE$6='June 13 - Dec 15 Expense'!BM$7,Adjustments!$G$73:$AE$133),0)))</f>
        <v>80387.071691999998</v>
      </c>
      <c r="BO58" s="144">
        <f t="shared" si="421"/>
        <v>65181392.31197501</v>
      </c>
      <c r="BP58" s="144">
        <f t="shared" si="422"/>
        <v>176024.24949588743</v>
      </c>
      <c r="BQ58" s="144">
        <f t="array" ref="BQ58">(SUM(IF(Adjustments!$E$9:$E$67='June 13 - Dec 15 Expense'!$F58,IF(Adjustments!$G$6:$AE$6='June 13 - Dec 15 Expense'!BR$7,Adjustments!$G$9:$AE$67),0)))+(SUM(IF(Adjustments!$E$73:$E$133='June 13 - Dec 15 Expense'!$F58,IF(Adjustments!$G$6:$AE$6='June 13 - Dec 15 Expense'!BP$7,Adjustments!$G$73:$AE$133),0)))</f>
        <v>78925.584140000021</v>
      </c>
      <c r="BR58" s="144">
        <f t="shared" si="423"/>
        <v>65260317.896115012</v>
      </c>
      <c r="BS58" s="144">
        <f t="shared" si="424"/>
        <v>176239.49646097937</v>
      </c>
      <c r="BT58" s="144">
        <f t="array" ref="BT58">(SUM(IF(Adjustments!$E$9:$E$67='June 13 - Dec 15 Expense'!$F58,IF(Adjustments!$G$6:$AE$6='June 13 - Dec 15 Expense'!BU$7,Adjustments!$G$9:$AE$67),0)))+(SUM(IF(Adjustments!$E$73:$E$133='June 13 - Dec 15 Expense'!$F58,IF(Adjustments!$G$6:$AE$6='June 13 - Dec 15 Expense'!BS$7,Adjustments!$G$73:$AE$133),0)))</f>
        <v>135110.40446000002</v>
      </c>
      <c r="BU58" s="144">
        <f t="shared" si="425"/>
        <v>65395428.30057501</v>
      </c>
      <c r="BV58" s="144">
        <f t="shared" si="426"/>
        <v>176528.67999587185</v>
      </c>
      <c r="BW58" s="144">
        <f t="array" ref="BW58">(SUM(IF(Adjustments!$E$9:$E$67='June 13 - Dec 15 Expense'!$F58,IF(Adjustments!$G$6:$AE$6='June 13 - Dec 15 Expense'!BX$7,Adjustments!$G$9:$AE$67),0)))+(SUM(IF(Adjustments!$E$73:$E$133='June 13 - Dec 15 Expense'!$F58,IF(Adjustments!$G$6:$AE$6='June 13 - Dec 15 Expense'!BV$7,Adjustments!$G$73:$AE$133),0)))</f>
        <v>104011.327212</v>
      </c>
      <c r="BX58" s="144">
        <f t="shared" si="427"/>
        <v>65499439.627787009</v>
      </c>
      <c r="BY58" s="144">
        <f t="shared" si="428"/>
        <v>176851.75682088066</v>
      </c>
      <c r="BZ58" s="144">
        <f t="array" ref="BZ58">(SUM(IF(Adjustments!$E$9:$E$67='June 13 - Dec 15 Expense'!$F58,IF(Adjustments!$G$6:$AE$6='June 13 - Dec 15 Expense'!CA$7,Adjustments!$G$9:$AE$67),0)))+(SUM(IF(Adjustments!$E$73:$E$133='June 13 - Dec 15 Expense'!$F58,IF(Adjustments!$G$6:$AE$6='June 13 - Dec 15 Expense'!BY$7,Adjustments!$G$73:$AE$133),0)))</f>
        <v>99816.750892000011</v>
      </c>
      <c r="CA58" s="144">
        <f t="shared" si="429"/>
        <v>65599256.378679007</v>
      </c>
      <c r="CB58" s="144">
        <f t="shared" si="430"/>
        <v>177127.14847123812</v>
      </c>
      <c r="CC58" s="144">
        <f t="array" ref="CC58">(SUM(IF(Adjustments!$E$9:$E$67='June 13 - Dec 15 Expense'!$F58,IF(Adjustments!$G$6:$AE$6='June 13 - Dec 15 Expense'!CD$7,Adjustments!$G$9:$AE$67),0)))+(SUM(IF(Adjustments!$E$73:$E$133='June 13 - Dec 15 Expense'!$F58,IF(Adjustments!$G$6:$AE$6='June 13 - Dec 15 Expense'!CB$7,Adjustments!$G$73:$AE$133),0)))</f>
        <v>144864.25947600001</v>
      </c>
      <c r="CD58" s="144">
        <f t="shared" si="431"/>
        <v>65744120.638155006</v>
      </c>
      <c r="CE58" s="144">
        <f t="shared" si="432"/>
        <v>177457.73642498415</v>
      </c>
      <c r="CG58" s="151">
        <f t="shared" si="433"/>
        <v>2117707.6136187296</v>
      </c>
      <c r="CH58" s="148"/>
    </row>
    <row r="59" spans="1:86" s="119" customFormat="1">
      <c r="A59" s="119" t="s">
        <v>18</v>
      </c>
      <c r="B59" s="119" t="s">
        <v>49</v>
      </c>
      <c r="C59" s="119" t="s">
        <v>49</v>
      </c>
      <c r="D59" s="119" t="s">
        <v>78</v>
      </c>
      <c r="E59" s="119" t="s">
        <v>75</v>
      </c>
      <c r="F59" s="119" t="str">
        <f t="shared" si="382"/>
        <v>DGNLPUT</v>
      </c>
      <c r="G59" s="119" t="str">
        <f t="shared" si="383"/>
        <v>GNLPUT</v>
      </c>
      <c r="H59" s="176">
        <f>VLOOKUP($G59,Rates!$C$3:$D$43,2,0)</f>
        <v>2.3200731892194945E-2</v>
      </c>
      <c r="I59" s="176">
        <f>VLOOKUP($G59,Rates!$C$3:$E$43,3,0)</f>
        <v>2.2335467759754583E-2</v>
      </c>
      <c r="J59" s="144">
        <f t="array" ref="J59">(SUM(IF('[25]RB Summary'!$B$13:$B$613=$G59,'[25]RB Summary'!$G$13:$G$613,0)))-(SUMIF($G$101:$G$119,$G59,$J$101:$J$119))</f>
        <v>199989242.38</v>
      </c>
      <c r="K59" s="144">
        <f t="shared" si="384"/>
        <v>386658.06614846428</v>
      </c>
      <c r="L59" s="144">
        <f t="array" ref="L59">(SUM(IF(Adjustments!$E$9:$E$67='June 13 - Dec 15 Expense'!$F59,IF(Adjustments!$G$6:$AE$6='June 13 - Dec 15 Expense'!M$7,Adjustments!$G$9:$AE$67),0)))+(SUM(IF(Adjustments!$E$73:$E$133='June 13 - Dec 15 Expense'!$F59,IF(Adjustments!$G$6:$AE$6='June 13 - Dec 15 Expense'!K$7,Adjustments!$G$73:$AE$133),0)))</f>
        <v>171584.3131666666</v>
      </c>
      <c r="M59" s="144">
        <f t="shared" si="385"/>
        <v>200160826.69316667</v>
      </c>
      <c r="N59" s="144">
        <f t="shared" si="386"/>
        <v>386823.93621707615</v>
      </c>
      <c r="O59" s="144">
        <f t="array" ref="O59">(SUM(IF(Adjustments!$E$9:$E$67='June 13 - Dec 15 Expense'!$F59,IF(Adjustments!$G$6:$AE$6='June 13 - Dec 15 Expense'!P$7,Adjustments!$G$9:$AE$67),0)))+(SUM(IF(Adjustments!$E$73:$E$133='June 13 - Dec 15 Expense'!$F59,IF(Adjustments!$G$6:$AE$6='June 13 - Dec 15 Expense'!N$7,Adjustments!$G$73:$AE$133),0)))</f>
        <v>1811988.4811066666</v>
      </c>
      <c r="P59" s="144">
        <f t="shared" si="387"/>
        <v>201972815.17427334</v>
      </c>
      <c r="Q59" s="144">
        <f t="shared" si="388"/>
        <v>388741.45040826732</v>
      </c>
      <c r="R59" s="144">
        <f t="array" ref="R59">(SUM(IF(Adjustments!$E$9:$E$67='June 13 - Dec 15 Expense'!$F59,IF(Adjustments!$G$6:$AE$6='June 13 - Dec 15 Expense'!S$7,Adjustments!$G$9:$AE$67),0)))+(SUM(IF(Adjustments!$E$73:$E$133='June 13 - Dec 15 Expense'!$F59,IF(Adjustments!$G$6:$AE$6='June 13 - Dec 15 Expense'!Q$7,Adjustments!$G$73:$AE$133),0)))</f>
        <v>1441874.5150294665</v>
      </c>
      <c r="S59" s="144">
        <f t="shared" si="389"/>
        <v>203414689.6893028</v>
      </c>
      <c r="T59" s="144">
        <f t="shared" si="390"/>
        <v>391886.95053273771</v>
      </c>
      <c r="U59" s="144">
        <f t="array" ref="U59">(SUM(IF(Adjustments!$E$9:$E$67='June 13 - Dec 15 Expense'!$F59,IF(Adjustments!$G$6:$AE$6='June 13 - Dec 15 Expense'!V$7,Adjustments!$G$9:$AE$67),0)))+(SUM(IF(Adjustments!$E$73:$E$133='June 13 - Dec 15 Expense'!$F59,IF(Adjustments!$G$6:$AE$6='June 13 - Dec 15 Expense'!T$7,Adjustments!$G$73:$AE$133),0)))</f>
        <v>539913.73538666661</v>
      </c>
      <c r="V59" s="144">
        <f t="shared" si="391"/>
        <v>203954603.42468947</v>
      </c>
      <c r="W59" s="144">
        <f t="shared" si="392"/>
        <v>393802.73961044633</v>
      </c>
      <c r="X59" s="144">
        <f t="array" ref="X59">(SUM(IF(Adjustments!$E$9:$E$67='June 13 - Dec 15 Expense'!$F59,IF(Adjustments!$G$6:$AE$6='June 13 - Dec 15 Expense'!Y$7,Adjustments!$G$9:$AE$67),0)))+(SUM(IF(Adjustments!$E$73:$E$133='June 13 - Dec 15 Expense'!$F59,IF(Adjustments!$G$6:$AE$6='June 13 - Dec 15 Expense'!W$7,Adjustments!$G$73:$AE$133),0)))</f>
        <v>200557.38110666658</v>
      </c>
      <c r="Y59" s="144">
        <f t="shared" si="393"/>
        <v>204155160.80579615</v>
      </c>
      <c r="Z59" s="144">
        <f t="shared" si="394"/>
        <v>394518.5509374328</v>
      </c>
      <c r="AA59" s="144">
        <f t="array" ref="AA59">(SUM(IF(Adjustments!$E$9:$E$67='June 13 - Dec 15 Expense'!$F59,IF(Adjustments!$G$6:$AE$6='June 13 - Dec 15 Expense'!AB$7,Adjustments!$G$9:$AE$67),0)))+(SUM(IF(Adjustments!$E$73:$E$133='June 13 - Dec 15 Expense'!$F59,IF(Adjustments!$G$6:$AE$6='June 13 - Dec 15 Expense'!Z$7,Adjustments!$G$73:$AE$133),0)))</f>
        <v>2276759.6161199957</v>
      </c>
      <c r="AB59" s="144">
        <f t="shared" si="395"/>
        <v>206431920.42191613</v>
      </c>
      <c r="AC59" s="144">
        <f t="shared" si="396"/>
        <v>396913.36624845915</v>
      </c>
      <c r="AD59" s="144">
        <f t="array" ref="AD59">(SUM(IF(Adjustments!$E$9:$E$67='June 13 - Dec 15 Expense'!$F59,IF(Adjustments!$G$6:$AE$6='June 13 - Dec 15 Expense'!AE$7,Adjustments!$G$9:$AE$67),0)))+(SUM(IF(Adjustments!$E$73:$E$133='June 13 - Dec 15 Expense'!$F59,IF(Adjustments!$G$6:$AE$6='June 13 - Dec 15 Expense'!AC$7,Adjustments!$G$73:$AE$133),0)))</f>
        <v>-8147.9898333333549</v>
      </c>
      <c r="AE59" s="144">
        <f t="shared" si="397"/>
        <v>206423772.4320828</v>
      </c>
      <c r="AF59" s="144">
        <f t="shared" si="398"/>
        <v>384221.87571548467</v>
      </c>
      <c r="AG59" s="144">
        <f t="array" ref="AG59">(SUM(IF(Adjustments!$E$9:$E$67='June 13 - Dec 15 Expense'!$F59,IF(Adjustments!$G$6:$AE$6='June 13 - Dec 15 Expense'!AH$7,Adjustments!$G$9:$AE$67),0)))+(SUM(IF(Adjustments!$E$73:$E$133='June 13 - Dec 15 Expense'!$F59,IF(Adjustments!$G$6:$AE$6='June 13 - Dec 15 Expense'!AF$7,Adjustments!$G$73:$AE$133),0)))</f>
        <v>14594.259166666598</v>
      </c>
      <c r="AH59" s="144">
        <f t="shared" si="399"/>
        <v>206438366.69124946</v>
      </c>
      <c r="AI59" s="144">
        <f t="shared" si="400"/>
        <v>384227.87490052078</v>
      </c>
      <c r="AJ59" s="144">
        <f t="array" ref="AJ59">(SUM(IF(Adjustments!$E$9:$E$67='June 13 - Dec 15 Expense'!$F59,IF(Adjustments!$G$6:$AE$6='June 13 - Dec 15 Expense'!AK$7,Adjustments!$G$9:$AE$67),0)))+(SUM(IF(Adjustments!$E$73:$E$133='June 13 - Dec 15 Expense'!$F59,IF(Adjustments!$G$6:$AE$6='June 13 - Dec 15 Expense'!AI$7,Adjustments!$G$73:$AE$133),0)))</f>
        <v>-19902.117833333381</v>
      </c>
      <c r="AK59" s="144">
        <f t="shared" si="401"/>
        <v>206418464.57341611</v>
      </c>
      <c r="AL59" s="144">
        <f t="shared" si="402"/>
        <v>384222.93517109897</v>
      </c>
      <c r="AM59" s="144">
        <f t="array" ref="AM59">(SUM(IF(Adjustments!$E$9:$E$67='June 13 - Dec 15 Expense'!$F59,IF(Adjustments!$G$6:$AE$6='June 13 - Dec 15 Expense'!AN$7,Adjustments!$G$9:$AE$67),0)))+(SUM(IF(Adjustments!$E$73:$E$133='June 13 - Dec 15 Expense'!$F59,IF(Adjustments!$G$6:$AE$6='June 13 - Dec 15 Expense'!AL$7,Adjustments!$G$73:$AE$133),0)))</f>
        <v>-25539.090833333379</v>
      </c>
      <c r="AN59" s="144">
        <f t="shared" si="403"/>
        <v>206392925.48258278</v>
      </c>
      <c r="AO59" s="144">
        <f t="shared" si="404"/>
        <v>384180.64556063496</v>
      </c>
      <c r="AP59" s="144">
        <f t="array" ref="AP59">(SUM(IF(Adjustments!$E$9:$E$67='June 13 - Dec 15 Expense'!$F59,IF(Adjustments!$G$6:$AE$6='June 13 - Dec 15 Expense'!AQ$7,Adjustments!$G$9:$AE$67),0)))+(SUM(IF(Adjustments!$E$73:$E$133='June 13 - Dec 15 Expense'!$F59,IF(Adjustments!$G$6:$AE$6='June 13 - Dec 15 Expense'!AO$7,Adjustments!$G$73:$AE$133),0)))</f>
        <v>-15582.739833333355</v>
      </c>
      <c r="AQ59" s="144">
        <f t="shared" si="405"/>
        <v>206377342.74274945</v>
      </c>
      <c r="AR59" s="144">
        <f t="shared" si="406"/>
        <v>384142.37575550674</v>
      </c>
      <c r="AS59" s="144">
        <f t="array" ref="AS59">(SUM(IF(Adjustments!$E$9:$E$67='June 13 - Dec 15 Expense'!$F59,IF(Adjustments!$G$6:$AE$6='June 13 - Dec 15 Expense'!AT$7,Adjustments!$G$9:$AE$67),0)))+(SUM(IF(Adjustments!$E$73:$E$133='June 13 - Dec 15 Expense'!$F59,IF(Adjustments!$G$6:$AE$6='June 13 - Dec 15 Expense'!AR$7,Adjustments!$G$73:$AE$133),0)))</f>
        <v>-13285.499833333364</v>
      </c>
      <c r="AT59" s="144">
        <f t="shared" si="407"/>
        <v>206364057.24291611</v>
      </c>
      <c r="AU59" s="144">
        <f t="shared" si="408"/>
        <v>384115.50968732516</v>
      </c>
      <c r="AV59" s="144">
        <f t="array" ref="AV59">(SUM(IF(Adjustments!$E$9:$E$67='June 13 - Dec 15 Expense'!$F59,IF(Adjustments!$G$6:$AE$6='June 13 - Dec 15 Expense'!AW$7,Adjustments!$G$9:$AE$67),0)))+(SUM(IF(Adjustments!$E$73:$E$133='June 13 - Dec 15 Expense'!$F59,IF(Adjustments!$G$6:$AE$6='June 13 - Dec 15 Expense'!AU$7,Adjustments!$G$73:$AE$133),0)))</f>
        <v>75008.13016666664</v>
      </c>
      <c r="AW59" s="144">
        <f t="shared" si="409"/>
        <v>206439065.37308279</v>
      </c>
      <c r="AX59" s="144">
        <f t="shared" si="410"/>
        <v>384172.95151315257</v>
      </c>
      <c r="AY59" s="144">
        <f t="array" ref="AY59">(SUM(IF(Adjustments!$E$9:$E$67='June 13 - Dec 15 Expense'!$F59,IF(Adjustments!$G$6:$AE$6='June 13 - Dec 15 Expense'!AZ$7,Adjustments!$G$9:$AE$67),0)))+(SUM(IF(Adjustments!$E$73:$E$133='June 13 - Dec 15 Expense'!$F59,IF(Adjustments!$G$6:$AE$6='June 13 - Dec 15 Expense'!AX$7,Adjustments!$G$73:$AE$133),0)))</f>
        <v>470614.81816666661</v>
      </c>
      <c r="AZ59" s="144">
        <f t="shared" si="411"/>
        <v>206909680.19124946</v>
      </c>
      <c r="BA59" s="144">
        <f t="shared" si="412"/>
        <v>384680.73250363098</v>
      </c>
      <c r="BB59" s="144">
        <f t="array" ref="BB59">(SUM(IF(Adjustments!$E$9:$E$67='June 13 - Dec 15 Expense'!$F59,IF(Adjustments!$G$6:$AE$6='June 13 - Dec 15 Expense'!BC$7,Adjustments!$G$9:$AE$67),0)))+(SUM(IF(Adjustments!$E$73:$E$133='June 13 - Dec 15 Expense'!$F59,IF(Adjustments!$G$6:$AE$6='June 13 - Dec 15 Expense'!BA$7,Adjustments!$G$73:$AE$133),0)))</f>
        <v>55106.131166666572</v>
      </c>
      <c r="BC59" s="144">
        <f t="shared" si="413"/>
        <v>206964786.32241613</v>
      </c>
      <c r="BD59" s="144">
        <f t="shared" si="414"/>
        <v>385169.9918084002</v>
      </c>
      <c r="BE59" s="144">
        <f t="array" ref="BE59">(SUM(IF(Adjustments!$E$9:$E$67='June 13 - Dec 15 Expense'!$F59,IF(Adjustments!$G$6:$AE$6='June 13 - Dec 15 Expense'!BF$7,Adjustments!$G$9:$AE$67),0)))+(SUM(IF(Adjustments!$E$73:$E$133='June 13 - Dec 15 Expense'!$F59,IF(Adjustments!$G$6:$AE$6='June 13 - Dec 15 Expense'!BD$7,Adjustments!$G$73:$AE$133),0)))</f>
        <v>9100.9081666665734</v>
      </c>
      <c r="BF59" s="144">
        <f t="shared" si="415"/>
        <v>206973887.2305828</v>
      </c>
      <c r="BG59" s="144">
        <f t="shared" si="416"/>
        <v>385229.74573577434</v>
      </c>
      <c r="BH59" s="144">
        <f t="array" ref="BH59">(SUM(IF(Adjustments!$E$9:$E$67='June 13 - Dec 15 Expense'!$F59,IF(Adjustments!$G$6:$AE$6='June 13 - Dec 15 Expense'!BI$7,Adjustments!$G$9:$AE$67),0)))+(SUM(IF(Adjustments!$E$73:$E$133='June 13 - Dec 15 Expense'!$F59,IF(Adjustments!$G$6:$AE$6='June 13 - Dec 15 Expense'!BG$7,Adjustments!$G$73:$AE$133),0)))</f>
        <v>83129.47916666657</v>
      </c>
      <c r="BI59" s="144">
        <f t="shared" si="417"/>
        <v>207057016.70974946</v>
      </c>
      <c r="BJ59" s="144">
        <f t="shared" si="418"/>
        <v>385315.5794375558</v>
      </c>
      <c r="BK59" s="144">
        <f t="array" ref="BK59">(SUM(IF(Adjustments!$E$9:$E$67='June 13 - Dec 15 Expense'!$F59,IF(Adjustments!$G$6:$AE$6='June 13 - Dec 15 Expense'!BL$7,Adjustments!$G$9:$AE$67),0)))+(SUM(IF(Adjustments!$E$73:$E$133='June 13 - Dec 15 Expense'!$F59,IF(Adjustments!$G$6:$AE$6='June 13 - Dec 15 Expense'!BJ$7,Adjustments!$G$73:$AE$133),0)))</f>
        <v>114469.99016666663</v>
      </c>
      <c r="BL59" s="144">
        <f t="shared" si="419"/>
        <v>207171486.69991612</v>
      </c>
      <c r="BM59" s="144">
        <f t="shared" si="420"/>
        <v>385499.47429491574</v>
      </c>
      <c r="BN59" s="144">
        <f t="array" ref="BN59">(SUM(IF(Adjustments!$E$9:$E$67='June 13 - Dec 15 Expense'!$F59,IF(Adjustments!$G$6:$AE$6='June 13 - Dec 15 Expense'!BO$7,Adjustments!$G$9:$AE$67),0)))+(SUM(IF(Adjustments!$E$73:$E$133='June 13 - Dec 15 Expense'!$F59,IF(Adjustments!$G$6:$AE$6='June 13 - Dec 15 Expense'!BM$7,Adjustments!$G$73:$AE$133),0)))</f>
        <v>275318.50047866657</v>
      </c>
      <c r="BO59" s="144">
        <f t="shared" si="421"/>
        <v>207446805.20039478</v>
      </c>
      <c r="BP59" s="144">
        <f t="shared" si="422"/>
        <v>385862.22880599619</v>
      </c>
      <c r="BQ59" s="144">
        <f t="array" ref="BQ59">(SUM(IF(Adjustments!$E$9:$E$67='June 13 - Dec 15 Expense'!$F59,IF(Adjustments!$G$6:$AE$6='June 13 - Dec 15 Expense'!BR$7,Adjustments!$G$9:$AE$67),0)))+(SUM(IF(Adjustments!$E$73:$E$133='June 13 - Dec 15 Expense'!$F59,IF(Adjustments!$G$6:$AE$6='June 13 - Dec 15 Expense'!BP$7,Adjustments!$G$73:$AE$133),0)))</f>
        <v>256718.35073466651</v>
      </c>
      <c r="BR59" s="144">
        <f t="shared" si="423"/>
        <v>207703523.55112946</v>
      </c>
      <c r="BS59" s="144">
        <f t="shared" si="424"/>
        <v>386357.36597004934</v>
      </c>
      <c r="BT59" s="144">
        <f t="array" ref="BT59">(SUM(IF(Adjustments!$E$9:$E$67='June 13 - Dec 15 Expense'!$F59,IF(Adjustments!$G$6:$AE$6='June 13 - Dec 15 Expense'!BU$7,Adjustments!$G$9:$AE$67),0)))+(SUM(IF(Adjustments!$E$73:$E$133='June 13 - Dec 15 Expense'!$F59,IF(Adjustments!$G$6:$AE$6='June 13 - Dec 15 Expense'!BS$7,Adjustments!$G$73:$AE$133),0)))</f>
        <v>267469.32542266656</v>
      </c>
      <c r="BU59" s="144">
        <f t="shared" si="425"/>
        <v>207970992.87655213</v>
      </c>
      <c r="BV59" s="144">
        <f t="shared" si="426"/>
        <v>386845.19834258576</v>
      </c>
      <c r="BW59" s="144">
        <f t="array" ref="BW59">(SUM(IF(Adjustments!$E$9:$E$67='June 13 - Dec 15 Expense'!$F59,IF(Adjustments!$G$6:$AE$6='June 13 - Dec 15 Expense'!BX$7,Adjustments!$G$9:$AE$67),0)))+(SUM(IF(Adjustments!$E$73:$E$133='June 13 - Dec 15 Expense'!$F59,IF(Adjustments!$G$6:$AE$6='June 13 - Dec 15 Expense'!BV$7,Adjustments!$G$73:$AE$133),0)))</f>
        <v>226107.39747866656</v>
      </c>
      <c r="BX59" s="144">
        <f t="shared" si="427"/>
        <v>208197100.2740308</v>
      </c>
      <c r="BY59" s="144">
        <f t="shared" si="428"/>
        <v>387304.54280014109</v>
      </c>
      <c r="BZ59" s="144">
        <f t="array" ref="BZ59">(SUM(IF(Adjustments!$E$9:$E$67='June 13 - Dec 15 Expense'!$F59,IF(Adjustments!$G$6:$AE$6='June 13 - Dec 15 Expense'!CA$7,Adjustments!$G$9:$AE$67),0)))+(SUM(IF(Adjustments!$E$73:$E$133='June 13 - Dec 15 Expense'!$F59,IF(Adjustments!$G$6:$AE$6='June 13 - Dec 15 Expense'!BY$7,Adjustments!$G$73:$AE$133),0)))</f>
        <v>222966.06263866654</v>
      </c>
      <c r="CA59" s="144">
        <f t="shared" si="429"/>
        <v>208420066.33666947</v>
      </c>
      <c r="CB59" s="144">
        <f t="shared" si="430"/>
        <v>387722.47054139996</v>
      </c>
      <c r="CC59" s="144">
        <f t="array" ref="CC59">(SUM(IF(Adjustments!$E$9:$E$67='June 13 - Dec 15 Expense'!$F59,IF(Adjustments!$G$6:$AE$6='June 13 - Dec 15 Expense'!CD$7,Adjustments!$G$9:$AE$67),0)))+(SUM(IF(Adjustments!$E$73:$E$133='June 13 - Dec 15 Expense'!$F59,IF(Adjustments!$G$6:$AE$6='June 13 - Dec 15 Expense'!CB$7,Adjustments!$G$73:$AE$133),0)))</f>
        <v>286417.73558266653</v>
      </c>
      <c r="CD59" s="144">
        <f t="shared" si="431"/>
        <v>208706484.07225215</v>
      </c>
      <c r="CE59" s="144">
        <f t="shared" si="432"/>
        <v>388196.5257665047</v>
      </c>
      <c r="CG59" s="151">
        <f t="shared" si="433"/>
        <v>4632356.8075201074</v>
      </c>
      <c r="CH59" s="148"/>
    </row>
    <row r="60" spans="1:86" s="119" customFormat="1">
      <c r="A60" s="119" t="s">
        <v>19</v>
      </c>
      <c r="B60" s="119" t="s">
        <v>50</v>
      </c>
      <c r="C60" s="119" t="s">
        <v>50</v>
      </c>
      <c r="D60" s="119" t="s">
        <v>78</v>
      </c>
      <c r="E60" s="119" t="s">
        <v>75</v>
      </c>
      <c r="F60" s="119" t="str">
        <f t="shared" si="382"/>
        <v>DGNLPID</v>
      </c>
      <c r="G60" s="119" t="str">
        <f t="shared" si="383"/>
        <v>GNLPID</v>
      </c>
      <c r="H60" s="176">
        <f>VLOOKUP($G60,Rates!$C$3:$D$43,2,0)</f>
        <v>2.3153974200481178E-2</v>
      </c>
      <c r="I60" s="176">
        <f>VLOOKUP($G60,Rates!$C$3:$E$43,3,0)</f>
        <v>2.3112188445976407E-2</v>
      </c>
      <c r="J60" s="144">
        <f t="array" ref="J60">(SUM(IF('[25]RB Summary'!$B$13:$B$613=$G60,'[25]RB Summary'!$G$13:$G$613,0)))-(SUMIF($G$101:$G$119,$G60,$J$101:$J$119))</f>
        <v>37488933.779999994</v>
      </c>
      <c r="K60" s="144">
        <f t="shared" si="384"/>
        <v>72334.817128805604</v>
      </c>
      <c r="L60" s="144">
        <f t="array" ref="L60">(SUM(IF(Adjustments!$E$9:$E$67='June 13 - Dec 15 Expense'!$F60,IF(Adjustments!$G$6:$AE$6='June 13 - Dec 15 Expense'!M$7,Adjustments!$G$9:$AE$67),0)))+(SUM(IF(Adjustments!$E$73:$E$133='June 13 - Dec 15 Expense'!$F60,IF(Adjustments!$G$6:$AE$6='June 13 - Dec 15 Expense'!K$7,Adjustments!$G$73:$AE$133),0)))</f>
        <v>18018.348166666663</v>
      </c>
      <c r="M60" s="144">
        <f t="shared" si="385"/>
        <v>37506952.128166661</v>
      </c>
      <c r="N60" s="144">
        <f t="shared" si="386"/>
        <v>72352.200310830012</v>
      </c>
      <c r="O60" s="144">
        <f t="array" ref="O60">(SUM(IF(Adjustments!$E$9:$E$67='June 13 - Dec 15 Expense'!$F60,IF(Adjustments!$G$6:$AE$6='June 13 - Dec 15 Expense'!P$7,Adjustments!$G$9:$AE$67),0)))+(SUM(IF(Adjustments!$E$73:$E$133='June 13 - Dec 15 Expense'!$F60,IF(Adjustments!$G$6:$AE$6='June 13 - Dec 15 Expense'!N$7,Adjustments!$G$73:$AE$133),0)))</f>
        <v>-15831.65787333333</v>
      </c>
      <c r="P60" s="144">
        <f t="shared" si="387"/>
        <v>37491120.470293328</v>
      </c>
      <c r="Q60" s="144">
        <f t="shared" si="388"/>
        <v>72354.309917939871</v>
      </c>
      <c r="R60" s="144">
        <f t="array" ref="R60">(SUM(IF(Adjustments!$E$9:$E$67='June 13 - Dec 15 Expense'!$F60,IF(Adjustments!$G$6:$AE$6='June 13 - Dec 15 Expense'!S$7,Adjustments!$G$9:$AE$67),0)))+(SUM(IF(Adjustments!$E$73:$E$133='June 13 - Dec 15 Expense'!$F60,IF(Adjustments!$G$6:$AE$6='June 13 - Dec 15 Expense'!Q$7,Adjustments!$G$73:$AE$133),0)))</f>
        <v>126758.29198186664</v>
      </c>
      <c r="S60" s="144">
        <f t="shared" si="389"/>
        <v>37617878.762275197</v>
      </c>
      <c r="T60" s="144">
        <f t="shared" si="390"/>
        <v>72461.32626895218</v>
      </c>
      <c r="U60" s="144">
        <f t="array" ref="U60">(SUM(IF(Adjustments!$E$9:$E$67='June 13 - Dec 15 Expense'!$F60,IF(Adjustments!$G$6:$AE$6='June 13 - Dec 15 Expense'!V$7,Adjustments!$G$9:$AE$67),0)))+(SUM(IF(Adjustments!$E$73:$E$133='June 13 - Dec 15 Expense'!$F60,IF(Adjustments!$G$6:$AE$6='June 13 - Dec 15 Expense'!T$7,Adjustments!$G$73:$AE$133),0)))</f>
        <v>-21554.164353333326</v>
      </c>
      <c r="V60" s="144">
        <f t="shared" si="391"/>
        <v>37596324.597921863</v>
      </c>
      <c r="W60" s="144">
        <f t="shared" si="392"/>
        <v>72562.821837989482</v>
      </c>
      <c r="X60" s="144">
        <f t="array" ref="X60">(SUM(IF(Adjustments!$E$9:$E$67='June 13 - Dec 15 Expense'!$F60,IF(Adjustments!$G$6:$AE$6='June 13 - Dec 15 Expense'!Y$7,Adjustments!$G$9:$AE$67),0)))+(SUM(IF(Adjustments!$E$73:$E$133='June 13 - Dec 15 Expense'!$F60,IF(Adjustments!$G$6:$AE$6='June 13 - Dec 15 Expense'!W$7,Adjustments!$G$73:$AE$133),0)))</f>
        <v>228293.34212666663</v>
      </c>
      <c r="Y60" s="144">
        <f t="shared" si="393"/>
        <v>37824617.940048531</v>
      </c>
      <c r="Z60" s="144">
        <f t="shared" si="394"/>
        <v>72762.273237505826</v>
      </c>
      <c r="AA60" s="144">
        <f t="array" ref="AA60">(SUM(IF(Adjustments!$E$9:$E$67='June 13 - Dec 15 Expense'!$F60,IF(Adjustments!$G$6:$AE$6='June 13 - Dec 15 Expense'!AB$7,Adjustments!$G$9:$AE$67),0)))+(SUM(IF(Adjustments!$E$73:$E$133='June 13 - Dec 15 Expense'!$F60,IF(Adjustments!$G$6:$AE$6='June 13 - Dec 15 Expense'!Z$7,Adjustments!$G$73:$AE$133),0)))</f>
        <v>316022.46035426663</v>
      </c>
      <c r="AB60" s="144">
        <f t="shared" si="395"/>
        <v>38140640.400402799</v>
      </c>
      <c r="AC60" s="144">
        <f t="shared" si="396"/>
        <v>73287.401322820733</v>
      </c>
      <c r="AD60" s="144">
        <f t="array" ref="AD60">(SUM(IF(Adjustments!$E$9:$E$67='June 13 - Dec 15 Expense'!$F60,IF(Adjustments!$G$6:$AE$6='June 13 - Dec 15 Expense'!AE$7,Adjustments!$G$9:$AE$67),0)))+(SUM(IF(Adjustments!$E$73:$E$133='June 13 - Dec 15 Expense'!$F60,IF(Adjustments!$G$6:$AE$6='June 13 - Dec 15 Expense'!AC$7,Adjustments!$G$73:$AE$133),0)))</f>
        <v>-14091.407833333331</v>
      </c>
      <c r="AE60" s="144">
        <f t="shared" si="397"/>
        <v>38126548.992569469</v>
      </c>
      <c r="AF60" s="144">
        <f t="shared" si="398"/>
        <v>73445.902228972831</v>
      </c>
      <c r="AG60" s="144">
        <f t="array" ref="AG60">(SUM(IF(Adjustments!$E$9:$E$67='June 13 - Dec 15 Expense'!$F60,IF(Adjustments!$G$6:$AE$6='June 13 - Dec 15 Expense'!AH$7,Adjustments!$G$9:$AE$67),0)))+(SUM(IF(Adjustments!$E$73:$E$133='June 13 - Dec 15 Expense'!$F60,IF(Adjustments!$G$6:$AE$6='June 13 - Dec 15 Expense'!AF$7,Adjustments!$G$73:$AE$133),0)))</f>
        <v>-5257.5928333333286</v>
      </c>
      <c r="AH60" s="144">
        <f t="shared" si="399"/>
        <v>38121291.399736136</v>
      </c>
      <c r="AI60" s="144">
        <f t="shared" si="400"/>
        <v>73427.268989404125</v>
      </c>
      <c r="AJ60" s="144">
        <f t="array" ref="AJ60">(SUM(IF(Adjustments!$E$9:$E$67='June 13 - Dec 15 Expense'!$F60,IF(Adjustments!$G$6:$AE$6='June 13 - Dec 15 Expense'!AK$7,Adjustments!$G$9:$AE$67),0)))+(SUM(IF(Adjustments!$E$73:$E$133='June 13 - Dec 15 Expense'!$F60,IF(Adjustments!$G$6:$AE$6='June 13 - Dec 15 Expense'!AI$7,Adjustments!$G$73:$AE$133),0)))</f>
        <v>-10871.272833333322</v>
      </c>
      <c r="AK60" s="144">
        <f t="shared" si="401"/>
        <v>38110420.126902804</v>
      </c>
      <c r="AL60" s="144">
        <f t="shared" si="402"/>
        <v>73411.736765124617</v>
      </c>
      <c r="AM60" s="144">
        <f t="array" ref="AM60">(SUM(IF(Adjustments!$E$9:$E$67='June 13 - Dec 15 Expense'!$F60,IF(Adjustments!$G$6:$AE$6='June 13 - Dec 15 Expense'!AN$7,Adjustments!$G$9:$AE$67),0)))+(SUM(IF(Adjustments!$E$73:$E$133='June 13 - Dec 15 Expense'!$F60,IF(Adjustments!$G$6:$AE$6='June 13 - Dec 15 Expense'!AL$7,Adjustments!$G$73:$AE$133),0)))</f>
        <v>-12217.232833333343</v>
      </c>
      <c r="AN60" s="144">
        <f t="shared" si="403"/>
        <v>38098202.89406947</v>
      </c>
      <c r="AO60" s="144">
        <f t="shared" si="404"/>
        <v>73389.502352878641</v>
      </c>
      <c r="AP60" s="144">
        <f t="array" ref="AP60">(SUM(IF(Adjustments!$E$9:$E$67='June 13 - Dec 15 Expense'!$F60,IF(Adjustments!$G$6:$AE$6='June 13 - Dec 15 Expense'!AQ$7,Adjustments!$G$9:$AE$67),0)))+(SUM(IF(Adjustments!$E$73:$E$133='June 13 - Dec 15 Expense'!$F60,IF(Adjustments!$G$6:$AE$6='June 13 - Dec 15 Expense'!AO$7,Adjustments!$G$73:$AE$133),0)))</f>
        <v>-8578.9578333333338</v>
      </c>
      <c r="AQ60" s="144">
        <f t="shared" si="405"/>
        <v>38089623.936236136</v>
      </c>
      <c r="AR60" s="144">
        <f t="shared" si="406"/>
        <v>73369.475457976689</v>
      </c>
      <c r="AS60" s="144">
        <f t="array" ref="AS60">(SUM(IF(Adjustments!$E$9:$E$67='June 13 - Dec 15 Expense'!$F60,IF(Adjustments!$G$6:$AE$6='June 13 - Dec 15 Expense'!AT$7,Adjustments!$G$9:$AE$67),0)))+(SUM(IF(Adjustments!$E$73:$E$133='June 13 - Dec 15 Expense'!$F60,IF(Adjustments!$G$6:$AE$6='June 13 - Dec 15 Expense'!AR$7,Adjustments!$G$73:$AE$133),0)))</f>
        <v>-7563.2248333333409</v>
      </c>
      <c r="AT60" s="144">
        <f t="shared" si="407"/>
        <v>38082060.711402804</v>
      </c>
      <c r="AU60" s="144">
        <f t="shared" si="408"/>
        <v>73353.930409321634</v>
      </c>
      <c r="AV60" s="144">
        <f t="array" ref="AV60">(SUM(IF(Adjustments!$E$9:$E$67='June 13 - Dec 15 Expense'!$F60,IF(Adjustments!$G$6:$AE$6='June 13 - Dec 15 Expense'!AW$7,Adjustments!$G$9:$AE$67),0)))+(SUM(IF(Adjustments!$E$73:$E$133='June 13 - Dec 15 Expense'!$F60,IF(Adjustments!$G$6:$AE$6='June 13 - Dec 15 Expense'!AU$7,Adjustments!$G$73:$AE$133),0)))</f>
        <v>19772.642166666657</v>
      </c>
      <c r="AW60" s="144">
        <f t="shared" si="409"/>
        <v>38101833.35356947</v>
      </c>
      <c r="AX60" s="144">
        <f t="shared" si="410"/>
        <v>73365.688174080962</v>
      </c>
      <c r="AY60" s="144">
        <f t="array" ref="AY60">(SUM(IF(Adjustments!$E$9:$E$67='June 13 - Dec 15 Expense'!$F60,IF(Adjustments!$G$6:$AE$6='June 13 - Dec 15 Expense'!AZ$7,Adjustments!$G$9:$AE$67),0)))+(SUM(IF(Adjustments!$E$73:$E$133='June 13 - Dec 15 Expense'!$F60,IF(Adjustments!$G$6:$AE$6='June 13 - Dec 15 Expense'!AX$7,Adjustments!$G$73:$AE$133),0)))</f>
        <v>22388.010166666674</v>
      </c>
      <c r="AZ60" s="144">
        <f t="shared" si="411"/>
        <v>38124221.363736138</v>
      </c>
      <c r="BA60" s="144">
        <f t="shared" si="412"/>
        <v>73406.289213319833</v>
      </c>
      <c r="BB60" s="144">
        <f t="array" ref="BB60">(SUM(IF(Adjustments!$E$9:$E$67='June 13 - Dec 15 Expense'!$F60,IF(Adjustments!$G$6:$AE$6='June 13 - Dec 15 Expense'!BC$7,Adjustments!$G$9:$AE$67),0)))+(SUM(IF(Adjustments!$E$73:$E$133='June 13 - Dec 15 Expense'!$F60,IF(Adjustments!$G$6:$AE$6='June 13 - Dec 15 Expense'!BA$7,Adjustments!$G$73:$AE$133),0)))</f>
        <v>10258.842166666669</v>
      </c>
      <c r="BC60" s="144">
        <f t="shared" si="413"/>
        <v>38134480.205902807</v>
      </c>
      <c r="BD60" s="144">
        <f t="shared" si="414"/>
        <v>73437.728388457166</v>
      </c>
      <c r="BE60" s="144">
        <f t="array" ref="BE60">(SUM(IF(Adjustments!$E$9:$E$67='June 13 - Dec 15 Expense'!$F60,IF(Adjustments!$G$6:$AE$6='June 13 - Dec 15 Expense'!BF$7,Adjustments!$G$9:$AE$67),0)))+(SUM(IF(Adjustments!$E$73:$E$133='June 13 - Dec 15 Expense'!$F60,IF(Adjustments!$G$6:$AE$6='June 13 - Dec 15 Expense'!BD$7,Adjustments!$G$73:$AE$133),0)))</f>
        <v>-1592.549833333338</v>
      </c>
      <c r="BF60" s="144">
        <f t="shared" si="415"/>
        <v>38132887.656069472</v>
      </c>
      <c r="BG60" s="144">
        <f t="shared" si="416"/>
        <v>73446.07409602117</v>
      </c>
      <c r="BH60" s="144">
        <f t="array" ref="BH60">(SUM(IF(Adjustments!$E$9:$E$67='June 13 - Dec 15 Expense'!$F60,IF(Adjustments!$G$6:$AE$6='June 13 - Dec 15 Expense'!BI$7,Adjustments!$G$9:$AE$67),0)))+(SUM(IF(Adjustments!$E$73:$E$133='June 13 - Dec 15 Expense'!$F60,IF(Adjustments!$G$6:$AE$6='June 13 - Dec 15 Expense'!BG$7,Adjustments!$G$73:$AE$133),0)))</f>
        <v>12797.107166666654</v>
      </c>
      <c r="BI60" s="144">
        <f t="shared" si="417"/>
        <v>38145684.763236143</v>
      </c>
      <c r="BJ60" s="144">
        <f t="shared" si="418"/>
        <v>73456.864172710411</v>
      </c>
      <c r="BK60" s="144">
        <f t="array" ref="BK60">(SUM(IF(Adjustments!$E$9:$E$67='June 13 - Dec 15 Expense'!$F60,IF(Adjustments!$G$6:$AE$6='June 13 - Dec 15 Expense'!BL$7,Adjustments!$G$9:$AE$67),0)))+(SUM(IF(Adjustments!$E$73:$E$133='June 13 - Dec 15 Expense'!$F60,IF(Adjustments!$G$6:$AE$6='June 13 - Dec 15 Expense'!BJ$7,Adjustments!$G$73:$AE$133),0)))</f>
        <v>14409.455166666681</v>
      </c>
      <c r="BL60" s="144">
        <f t="shared" si="419"/>
        <v>38160094.21840281</v>
      </c>
      <c r="BM60" s="144">
        <f t="shared" si="420"/>
        <v>73483.064305861059</v>
      </c>
      <c r="BN60" s="144">
        <f t="array" ref="BN60">(SUM(IF(Adjustments!$E$9:$E$67='June 13 - Dec 15 Expense'!$F60,IF(Adjustments!$G$6:$AE$6='June 13 - Dec 15 Expense'!BO$7,Adjustments!$G$9:$AE$67),0)))+(SUM(IF(Adjustments!$E$73:$E$133='June 13 - Dec 15 Expense'!$F60,IF(Adjustments!$G$6:$AE$6='June 13 - Dec 15 Expense'!BM$7,Adjustments!$G$73:$AE$133),0)))</f>
        <v>69418.386454666703</v>
      </c>
      <c r="BO60" s="144">
        <f t="shared" si="421"/>
        <v>38229512.604857475</v>
      </c>
      <c r="BP60" s="144">
        <f t="shared" si="422"/>
        <v>73563.791175551523</v>
      </c>
      <c r="BQ60" s="144">
        <f t="array" ref="BQ60">(SUM(IF(Adjustments!$E$9:$E$67='June 13 - Dec 15 Expense'!$F60,IF(Adjustments!$G$6:$AE$6='June 13 - Dec 15 Expense'!BR$7,Adjustments!$G$9:$AE$67),0)))+(SUM(IF(Adjustments!$E$73:$E$133='June 13 - Dec 15 Expense'!$F60,IF(Adjustments!$G$6:$AE$6='June 13 - Dec 15 Expense'!BP$7,Adjustments!$G$73:$AE$133),0)))</f>
        <v>70417.571654666681</v>
      </c>
      <c r="BR60" s="144">
        <f t="shared" si="423"/>
        <v>38299930.176512145</v>
      </c>
      <c r="BS60" s="144">
        <f t="shared" si="424"/>
        <v>73698.454301190985</v>
      </c>
      <c r="BT60" s="144">
        <f t="array" ref="BT60">(SUM(IF(Adjustments!$E$9:$E$67='June 13 - Dec 15 Expense'!$F60,IF(Adjustments!$G$6:$AE$6='June 13 - Dec 15 Expense'!BU$7,Adjustments!$G$9:$AE$67),0)))+(SUM(IF(Adjustments!$E$73:$E$133='June 13 - Dec 15 Expense'!$F60,IF(Adjustments!$G$6:$AE$6='June 13 - Dec 15 Expense'!BS$7,Adjustments!$G$73:$AE$133),0)))</f>
        <v>111206.37603066667</v>
      </c>
      <c r="BU60" s="144">
        <f t="shared" si="425"/>
        <v>38411136.552542813</v>
      </c>
      <c r="BV60" s="144">
        <f t="shared" si="426"/>
        <v>73873.359588907886</v>
      </c>
      <c r="BW60" s="144">
        <f t="array" ref="BW60">(SUM(IF(Adjustments!$E$9:$E$67='June 13 - Dec 15 Expense'!$F60,IF(Adjustments!$G$6:$AE$6='June 13 - Dec 15 Expense'!BX$7,Adjustments!$G$9:$AE$67),0)))+(SUM(IF(Adjustments!$E$73:$E$133='June 13 - Dec 15 Expense'!$F60,IF(Adjustments!$G$6:$AE$6='June 13 - Dec 15 Expense'!BV$7,Adjustments!$G$73:$AE$133),0)))</f>
        <v>93539.389774666663</v>
      </c>
      <c r="BX60" s="144">
        <f t="shared" si="427"/>
        <v>38504675.942317478</v>
      </c>
      <c r="BY60" s="144">
        <f t="shared" si="428"/>
        <v>74070.531369024902</v>
      </c>
      <c r="BZ60" s="144">
        <f t="array" ref="BZ60">(SUM(IF(Adjustments!$E$9:$E$67='June 13 - Dec 15 Expense'!$F60,IF(Adjustments!$G$6:$AE$6='June 13 - Dec 15 Expense'!CA$7,Adjustments!$G$9:$AE$67),0)))+(SUM(IF(Adjustments!$E$73:$E$133='June 13 - Dec 15 Expense'!$F60,IF(Adjustments!$G$6:$AE$6='June 13 - Dec 15 Expense'!BY$7,Adjustments!$G$73:$AE$133),0)))</f>
        <v>91701.430534666666</v>
      </c>
      <c r="CA60" s="144">
        <f t="shared" si="429"/>
        <v>38596377.372852147</v>
      </c>
      <c r="CB60" s="144">
        <f t="shared" si="430"/>
        <v>74248.919733478106</v>
      </c>
      <c r="CC60" s="144">
        <f t="array" ref="CC60">(SUM(IF(Adjustments!$E$9:$E$67='June 13 - Dec 15 Expense'!$F60,IF(Adjustments!$G$6:$AE$6='June 13 - Dec 15 Expense'!CD$7,Adjustments!$G$9:$AE$67),0)))+(SUM(IF(Adjustments!$E$73:$E$133='June 13 - Dec 15 Expense'!$F60,IF(Adjustments!$G$6:$AE$6='June 13 - Dec 15 Expense'!CB$7,Adjustments!$G$73:$AE$133),0)))</f>
        <v>125513.41879066668</v>
      </c>
      <c r="CD60" s="144">
        <f t="shared" si="431"/>
        <v>38721890.791642815</v>
      </c>
      <c r="CE60" s="144">
        <f t="shared" si="432"/>
        <v>74458.099338931075</v>
      </c>
      <c r="CG60" s="151">
        <f t="shared" si="433"/>
        <v>884508.86385753506</v>
      </c>
      <c r="CH60" s="148"/>
    </row>
    <row r="61" spans="1:86" s="119" customFormat="1">
      <c r="A61" s="119" t="s">
        <v>20</v>
      </c>
      <c r="B61" s="119" t="s">
        <v>51</v>
      </c>
      <c r="C61" s="119" t="s">
        <v>51</v>
      </c>
      <c r="D61" s="119" t="s">
        <v>78</v>
      </c>
      <c r="E61" s="119" t="s">
        <v>75</v>
      </c>
      <c r="F61" s="119" t="str">
        <f t="shared" si="382"/>
        <v>DGNLPWYU</v>
      </c>
      <c r="G61" s="119" t="str">
        <f t="shared" si="383"/>
        <v>GNLPWYU</v>
      </c>
      <c r="H61" s="176">
        <f>VLOOKUP($G61,Rates!$C$3:$D$43,2,0)</f>
        <v>2.9512681602254311E-2</v>
      </c>
      <c r="I61" s="176">
        <f>VLOOKUP($G61,Rates!$C$3:$E$43,3,0)</f>
        <v>2.3563484012093367E-2</v>
      </c>
      <c r="J61" s="144">
        <f t="array" ref="J61">(SUM(IF('[25]RB Summary'!$B$13:$B$613=$G61,'[25]RB Summary'!$G$13:$G$613,0)))-(SUMIF($G$101:$G$119,$G61,$J$101:$J$119))</f>
        <v>14861141.17</v>
      </c>
      <c r="K61" s="144">
        <f t="shared" si="384"/>
        <v>36549.343966363595</v>
      </c>
      <c r="L61" s="144">
        <f t="array" ref="L61">(SUM(IF(Adjustments!$E$9:$E$67='June 13 - Dec 15 Expense'!$F61,IF(Adjustments!$G$6:$AE$6='June 13 - Dec 15 Expense'!M$7,Adjustments!$G$9:$AE$67),0)))+(SUM(IF(Adjustments!$E$73:$E$133='June 13 - Dec 15 Expense'!$F61,IF(Adjustments!$G$6:$AE$6='June 13 - Dec 15 Expense'!K$7,Adjustments!$G$73:$AE$133),0)))</f>
        <v>-39184.463666666663</v>
      </c>
      <c r="M61" s="144">
        <f t="shared" si="385"/>
        <v>14821956.706333334</v>
      </c>
      <c r="N61" s="144">
        <f t="shared" si="386"/>
        <v>36501.159024699031</v>
      </c>
      <c r="O61" s="144">
        <f t="array" ref="O61">(SUM(IF(Adjustments!$E$9:$E$67='June 13 - Dec 15 Expense'!$F61,IF(Adjustments!$G$6:$AE$6='June 13 - Dec 15 Expense'!P$7,Adjustments!$G$9:$AE$67),0)))+(SUM(IF(Adjustments!$E$73:$E$133='June 13 - Dec 15 Expense'!$F61,IF(Adjustments!$G$6:$AE$6='June 13 - Dec 15 Expense'!N$7,Adjustments!$G$73:$AE$133),0)))</f>
        <v>-39184.463666666663</v>
      </c>
      <c r="P61" s="144">
        <f t="shared" si="387"/>
        <v>14782772.242666667</v>
      </c>
      <c r="Q61" s="144">
        <f t="shared" si="388"/>
        <v>36404.789141369918</v>
      </c>
      <c r="R61" s="144">
        <f t="array" ref="R61">(SUM(IF(Adjustments!$E$9:$E$67='June 13 - Dec 15 Expense'!$F61,IF(Adjustments!$G$6:$AE$6='June 13 - Dec 15 Expense'!S$7,Adjustments!$G$9:$AE$67),0)))+(SUM(IF(Adjustments!$E$73:$E$133='June 13 - Dec 15 Expense'!$F61,IF(Adjustments!$G$6:$AE$6='June 13 - Dec 15 Expense'!Q$7,Adjustments!$G$73:$AE$133),0)))</f>
        <v>-39184.463666666663</v>
      </c>
      <c r="S61" s="144">
        <f t="shared" si="389"/>
        <v>14743587.779000001</v>
      </c>
      <c r="T61" s="144">
        <f t="shared" si="390"/>
        <v>36308.419258040791</v>
      </c>
      <c r="U61" s="144">
        <f t="array" ref="U61">(SUM(IF(Adjustments!$E$9:$E$67='June 13 - Dec 15 Expense'!$F61,IF(Adjustments!$G$6:$AE$6='June 13 - Dec 15 Expense'!V$7,Adjustments!$G$9:$AE$67),0)))+(SUM(IF(Adjustments!$E$73:$E$133='June 13 - Dec 15 Expense'!$F61,IF(Adjustments!$G$6:$AE$6='June 13 - Dec 15 Expense'!T$7,Adjustments!$G$73:$AE$133),0)))</f>
        <v>-39184.463666666663</v>
      </c>
      <c r="V61" s="144">
        <f t="shared" si="391"/>
        <v>14704403.315333335</v>
      </c>
      <c r="W61" s="144">
        <f t="shared" si="392"/>
        <v>36212.049374711678</v>
      </c>
      <c r="X61" s="144">
        <f t="array" ref="X61">(SUM(IF(Adjustments!$E$9:$E$67='June 13 - Dec 15 Expense'!$F61,IF(Adjustments!$G$6:$AE$6='June 13 - Dec 15 Expense'!Y$7,Adjustments!$G$9:$AE$67),0)))+(SUM(IF(Adjustments!$E$73:$E$133='June 13 - Dec 15 Expense'!$F61,IF(Adjustments!$G$6:$AE$6='June 13 - Dec 15 Expense'!W$7,Adjustments!$G$73:$AE$133),0)))</f>
        <v>-39184.463666666663</v>
      </c>
      <c r="Y61" s="144">
        <f t="shared" si="393"/>
        <v>14665218.851666668</v>
      </c>
      <c r="Z61" s="144">
        <f t="shared" si="394"/>
        <v>36115.679491382558</v>
      </c>
      <c r="AA61" s="144">
        <f t="array" ref="AA61">(SUM(IF(Adjustments!$E$9:$E$67='June 13 - Dec 15 Expense'!$F61,IF(Adjustments!$G$6:$AE$6='June 13 - Dec 15 Expense'!AB$7,Adjustments!$G$9:$AE$67),0)))+(SUM(IF(Adjustments!$E$73:$E$133='June 13 - Dec 15 Expense'!$F61,IF(Adjustments!$G$6:$AE$6='June 13 - Dec 15 Expense'!Z$7,Adjustments!$G$73:$AE$133),0)))</f>
        <v>-39184.463666666663</v>
      </c>
      <c r="AB61" s="144">
        <f t="shared" si="395"/>
        <v>14626034.388000002</v>
      </c>
      <c r="AC61" s="144">
        <f t="shared" si="396"/>
        <v>36019.309608053438</v>
      </c>
      <c r="AD61" s="144">
        <f t="array" ref="AD61">(SUM(IF(Adjustments!$E$9:$E$67='June 13 - Dec 15 Expense'!$F61,IF(Adjustments!$G$6:$AE$6='June 13 - Dec 15 Expense'!AE$7,Adjustments!$G$9:$AE$67),0)))+(SUM(IF(Adjustments!$E$73:$E$133='June 13 - Dec 15 Expense'!$F61,IF(Adjustments!$G$6:$AE$6='June 13 - Dec 15 Expense'!AC$7,Adjustments!$G$73:$AE$133),0)))</f>
        <v>-39184.463666666663</v>
      </c>
      <c r="AE61" s="144">
        <f t="shared" si="397"/>
        <v>14586849.924333336</v>
      </c>
      <c r="AF61" s="144">
        <f t="shared" si="398"/>
        <v>28681.555518366658</v>
      </c>
      <c r="AG61" s="144">
        <f t="array" ref="AG61">(SUM(IF(Adjustments!$E$9:$E$67='June 13 - Dec 15 Expense'!$F61,IF(Adjustments!$G$6:$AE$6='June 13 - Dec 15 Expense'!AH$7,Adjustments!$G$9:$AE$67),0)))+(SUM(IF(Adjustments!$E$73:$E$133='June 13 - Dec 15 Expense'!$F61,IF(Adjustments!$G$6:$AE$6='June 13 - Dec 15 Expense'!AF$7,Adjustments!$G$73:$AE$133),0)))</f>
        <v>-39184.463666666663</v>
      </c>
      <c r="AH61" s="144">
        <f t="shared" si="399"/>
        <v>14547665.46066667</v>
      </c>
      <c r="AI61" s="144">
        <f t="shared" si="400"/>
        <v>28604.611978105662</v>
      </c>
      <c r="AJ61" s="144">
        <f t="array" ref="AJ61">(SUM(IF(Adjustments!$E$9:$E$67='June 13 - Dec 15 Expense'!$F61,IF(Adjustments!$G$6:$AE$6='June 13 - Dec 15 Expense'!AK$7,Adjustments!$G$9:$AE$67),0)))+(SUM(IF(Adjustments!$E$73:$E$133='June 13 - Dec 15 Expense'!$F61,IF(Adjustments!$G$6:$AE$6='June 13 - Dec 15 Expense'!AI$7,Adjustments!$G$73:$AE$133),0)))</f>
        <v>-39184.463666666663</v>
      </c>
      <c r="AK61" s="144">
        <f t="shared" si="401"/>
        <v>14508480.997000003</v>
      </c>
      <c r="AL61" s="144">
        <f t="shared" si="402"/>
        <v>28527.668437844666</v>
      </c>
      <c r="AM61" s="144">
        <f t="array" ref="AM61">(SUM(IF(Adjustments!$E$9:$E$67='June 13 - Dec 15 Expense'!$F61,IF(Adjustments!$G$6:$AE$6='June 13 - Dec 15 Expense'!AN$7,Adjustments!$G$9:$AE$67),0)))+(SUM(IF(Adjustments!$E$73:$E$133='June 13 - Dec 15 Expense'!$F61,IF(Adjustments!$G$6:$AE$6='June 13 - Dec 15 Expense'!AL$7,Adjustments!$G$73:$AE$133),0)))</f>
        <v>-39184.463666666663</v>
      </c>
      <c r="AN61" s="144">
        <f t="shared" si="403"/>
        <v>14469296.533333337</v>
      </c>
      <c r="AO61" s="144">
        <f t="shared" si="404"/>
        <v>28450.72489758367</v>
      </c>
      <c r="AP61" s="144">
        <f t="array" ref="AP61">(SUM(IF(Adjustments!$E$9:$E$67='June 13 - Dec 15 Expense'!$F61,IF(Adjustments!$G$6:$AE$6='June 13 - Dec 15 Expense'!AQ$7,Adjustments!$G$9:$AE$67),0)))+(SUM(IF(Adjustments!$E$73:$E$133='June 13 - Dec 15 Expense'!$F61,IF(Adjustments!$G$6:$AE$6='June 13 - Dec 15 Expense'!AO$7,Adjustments!$G$73:$AE$133),0)))</f>
        <v>-39184.463666666663</v>
      </c>
      <c r="AQ61" s="144">
        <f t="shared" si="405"/>
        <v>14430112.069666671</v>
      </c>
      <c r="AR61" s="144">
        <f t="shared" si="406"/>
        <v>28373.781357322674</v>
      </c>
      <c r="AS61" s="144">
        <f t="array" ref="AS61">(SUM(IF(Adjustments!$E$9:$E$67='June 13 - Dec 15 Expense'!$F61,IF(Adjustments!$G$6:$AE$6='June 13 - Dec 15 Expense'!AT$7,Adjustments!$G$9:$AE$67),0)))+(SUM(IF(Adjustments!$E$73:$E$133='June 13 - Dec 15 Expense'!$F61,IF(Adjustments!$G$6:$AE$6='June 13 - Dec 15 Expense'!AR$7,Adjustments!$G$73:$AE$133),0)))</f>
        <v>-39184.463666666663</v>
      </c>
      <c r="AT61" s="144">
        <f t="shared" si="407"/>
        <v>14390927.606000004</v>
      </c>
      <c r="AU61" s="144">
        <f t="shared" si="408"/>
        <v>28296.837817061678</v>
      </c>
      <c r="AV61" s="144">
        <f t="array" ref="AV61">(SUM(IF(Adjustments!$E$9:$E$67='June 13 - Dec 15 Expense'!$F61,IF(Adjustments!$G$6:$AE$6='June 13 - Dec 15 Expense'!AW$7,Adjustments!$G$9:$AE$67),0)))+(SUM(IF(Adjustments!$E$73:$E$133='June 13 - Dec 15 Expense'!$F61,IF(Adjustments!$G$6:$AE$6='June 13 - Dec 15 Expense'!AU$7,Adjustments!$G$73:$AE$133),0)))</f>
        <v>-39184.463666666663</v>
      </c>
      <c r="AW61" s="144">
        <f t="shared" si="409"/>
        <v>14351743.142333338</v>
      </c>
      <c r="AX61" s="144">
        <f t="shared" si="410"/>
        <v>28219.894276800682</v>
      </c>
      <c r="AY61" s="144">
        <f t="array" ref="AY61">(SUM(IF(Adjustments!$E$9:$E$67='June 13 - Dec 15 Expense'!$F61,IF(Adjustments!$G$6:$AE$6='June 13 - Dec 15 Expense'!AZ$7,Adjustments!$G$9:$AE$67),0)))+(SUM(IF(Adjustments!$E$73:$E$133='June 13 - Dec 15 Expense'!$F61,IF(Adjustments!$G$6:$AE$6='June 13 - Dec 15 Expense'!AX$7,Adjustments!$G$73:$AE$133),0)))</f>
        <v>-39184.463666666663</v>
      </c>
      <c r="AZ61" s="144">
        <f t="shared" si="411"/>
        <v>14312558.678666672</v>
      </c>
      <c r="BA61" s="144">
        <f t="shared" si="412"/>
        <v>28142.950736539689</v>
      </c>
      <c r="BB61" s="144">
        <f t="array" ref="BB61">(SUM(IF(Adjustments!$E$9:$E$67='June 13 - Dec 15 Expense'!$F61,IF(Adjustments!$G$6:$AE$6='June 13 - Dec 15 Expense'!BC$7,Adjustments!$G$9:$AE$67),0)))+(SUM(IF(Adjustments!$E$73:$E$133='June 13 - Dec 15 Expense'!$F61,IF(Adjustments!$G$6:$AE$6='June 13 - Dec 15 Expense'!BA$7,Adjustments!$G$73:$AE$133),0)))</f>
        <v>-39184.463666666663</v>
      </c>
      <c r="BC61" s="144">
        <f t="shared" si="413"/>
        <v>14273374.215000005</v>
      </c>
      <c r="BD61" s="144">
        <f t="shared" si="414"/>
        <v>28066.007196278693</v>
      </c>
      <c r="BE61" s="144">
        <f t="array" ref="BE61">(SUM(IF(Adjustments!$E$9:$E$67='June 13 - Dec 15 Expense'!$F61,IF(Adjustments!$G$6:$AE$6='June 13 - Dec 15 Expense'!BF$7,Adjustments!$G$9:$AE$67),0)))+(SUM(IF(Adjustments!$E$73:$E$133='June 13 - Dec 15 Expense'!$F61,IF(Adjustments!$G$6:$AE$6='June 13 - Dec 15 Expense'!BD$7,Adjustments!$G$73:$AE$133),0)))</f>
        <v>-39184.463666666663</v>
      </c>
      <c r="BF61" s="144">
        <f t="shared" si="415"/>
        <v>14234189.751333339</v>
      </c>
      <c r="BG61" s="144">
        <f t="shared" si="416"/>
        <v>27989.063656017697</v>
      </c>
      <c r="BH61" s="144">
        <f t="array" ref="BH61">(SUM(IF(Adjustments!$E$9:$E$67='June 13 - Dec 15 Expense'!$F61,IF(Adjustments!$G$6:$AE$6='June 13 - Dec 15 Expense'!BI$7,Adjustments!$G$9:$AE$67),0)))+(SUM(IF(Adjustments!$E$73:$E$133='June 13 - Dec 15 Expense'!$F61,IF(Adjustments!$G$6:$AE$6='June 13 - Dec 15 Expense'!BG$7,Adjustments!$G$73:$AE$133),0)))</f>
        <v>-39184.463666666663</v>
      </c>
      <c r="BI61" s="144">
        <f t="shared" si="417"/>
        <v>14195005.287666673</v>
      </c>
      <c r="BJ61" s="144">
        <f t="shared" si="418"/>
        <v>27912.120115756701</v>
      </c>
      <c r="BK61" s="144">
        <f t="array" ref="BK61">(SUM(IF(Adjustments!$E$9:$E$67='June 13 - Dec 15 Expense'!$F61,IF(Adjustments!$G$6:$AE$6='June 13 - Dec 15 Expense'!BL$7,Adjustments!$G$9:$AE$67),0)))+(SUM(IF(Adjustments!$E$73:$E$133='June 13 - Dec 15 Expense'!$F61,IF(Adjustments!$G$6:$AE$6='June 13 - Dec 15 Expense'!BJ$7,Adjustments!$G$73:$AE$133),0)))</f>
        <v>-39184.463666666663</v>
      </c>
      <c r="BL61" s="144">
        <f t="shared" si="419"/>
        <v>14155820.824000007</v>
      </c>
      <c r="BM61" s="144">
        <f t="shared" si="420"/>
        <v>27835.176575495705</v>
      </c>
      <c r="BN61" s="144">
        <f t="array" ref="BN61">(SUM(IF(Adjustments!$E$9:$E$67='June 13 - Dec 15 Expense'!$F61,IF(Adjustments!$G$6:$AE$6='June 13 - Dec 15 Expense'!BO$7,Adjustments!$G$9:$AE$67),0)))+(SUM(IF(Adjustments!$E$73:$E$133='June 13 - Dec 15 Expense'!$F61,IF(Adjustments!$G$6:$AE$6='June 13 - Dec 15 Expense'!BM$7,Adjustments!$G$73:$AE$133),0)))</f>
        <v>-39184.463666666663</v>
      </c>
      <c r="BO61" s="144">
        <f t="shared" si="421"/>
        <v>14116636.36033334</v>
      </c>
      <c r="BP61" s="144">
        <f t="shared" si="422"/>
        <v>27758.233035234709</v>
      </c>
      <c r="BQ61" s="144">
        <f t="array" ref="BQ61">(SUM(IF(Adjustments!$E$9:$E$67='June 13 - Dec 15 Expense'!$F61,IF(Adjustments!$G$6:$AE$6='June 13 - Dec 15 Expense'!BR$7,Adjustments!$G$9:$AE$67),0)))+(SUM(IF(Adjustments!$E$73:$E$133='June 13 - Dec 15 Expense'!$F61,IF(Adjustments!$G$6:$AE$6='June 13 - Dec 15 Expense'!BP$7,Adjustments!$G$73:$AE$133),0)))</f>
        <v>-39184.463666666663</v>
      </c>
      <c r="BR61" s="144">
        <f t="shared" si="423"/>
        <v>14077451.896666674</v>
      </c>
      <c r="BS61" s="144">
        <f t="shared" si="424"/>
        <v>27681.289494973713</v>
      </c>
      <c r="BT61" s="144">
        <f t="array" ref="BT61">(SUM(IF(Adjustments!$E$9:$E$67='June 13 - Dec 15 Expense'!$F61,IF(Adjustments!$G$6:$AE$6='June 13 - Dec 15 Expense'!BU$7,Adjustments!$G$9:$AE$67),0)))+(SUM(IF(Adjustments!$E$73:$E$133='June 13 - Dec 15 Expense'!$F61,IF(Adjustments!$G$6:$AE$6='June 13 - Dec 15 Expense'!BS$7,Adjustments!$G$73:$AE$133),0)))</f>
        <v>-39184.463666666663</v>
      </c>
      <c r="BU61" s="144">
        <f t="shared" si="425"/>
        <v>14038267.433000008</v>
      </c>
      <c r="BV61" s="144">
        <f t="shared" si="426"/>
        <v>27604.345954712724</v>
      </c>
      <c r="BW61" s="144">
        <f t="array" ref="BW61">(SUM(IF(Adjustments!$E$9:$E$67='June 13 - Dec 15 Expense'!$F61,IF(Adjustments!$G$6:$AE$6='June 13 - Dec 15 Expense'!BX$7,Adjustments!$G$9:$AE$67),0)))+(SUM(IF(Adjustments!$E$73:$E$133='June 13 - Dec 15 Expense'!$F61,IF(Adjustments!$G$6:$AE$6='June 13 - Dec 15 Expense'!BV$7,Adjustments!$G$73:$AE$133),0)))</f>
        <v>-39184.463666666663</v>
      </c>
      <c r="BX61" s="144">
        <f t="shared" si="427"/>
        <v>13999082.969333341</v>
      </c>
      <c r="BY61" s="144">
        <f t="shared" si="428"/>
        <v>27527.402414451728</v>
      </c>
      <c r="BZ61" s="144">
        <f t="array" ref="BZ61">(SUM(IF(Adjustments!$E$9:$E$67='June 13 - Dec 15 Expense'!$F61,IF(Adjustments!$G$6:$AE$6='June 13 - Dec 15 Expense'!CA$7,Adjustments!$G$9:$AE$67),0)))+(SUM(IF(Adjustments!$E$73:$E$133='June 13 - Dec 15 Expense'!$F61,IF(Adjustments!$G$6:$AE$6='June 13 - Dec 15 Expense'!BY$7,Adjustments!$G$73:$AE$133),0)))</f>
        <v>-39184.463666666663</v>
      </c>
      <c r="CA61" s="144">
        <f t="shared" si="429"/>
        <v>13959898.505666675</v>
      </c>
      <c r="CB61" s="144">
        <f t="shared" si="430"/>
        <v>27450.458874190732</v>
      </c>
      <c r="CC61" s="144">
        <f t="array" ref="CC61">(SUM(IF(Adjustments!$E$9:$E$67='June 13 - Dec 15 Expense'!$F61,IF(Adjustments!$G$6:$AE$6='June 13 - Dec 15 Expense'!CD$7,Adjustments!$G$9:$AE$67),0)))+(SUM(IF(Adjustments!$E$73:$E$133='June 13 - Dec 15 Expense'!$F61,IF(Adjustments!$G$6:$AE$6='June 13 - Dec 15 Expense'!CB$7,Adjustments!$G$73:$AE$133),0)))</f>
        <v>-39184.463666666663</v>
      </c>
      <c r="CD61" s="144">
        <f t="shared" si="431"/>
        <v>13920714.042000009</v>
      </c>
      <c r="CE61" s="144">
        <f t="shared" si="432"/>
        <v>27373.515333929736</v>
      </c>
      <c r="CG61" s="151">
        <f t="shared" si="433"/>
        <v>333560.45766438253</v>
      </c>
      <c r="CH61" s="148"/>
    </row>
    <row r="62" spans="1:86" s="119" customFormat="1">
      <c r="A62" s="119" t="s">
        <v>3</v>
      </c>
      <c r="B62" s="119" t="s">
        <v>37</v>
      </c>
      <c r="C62" s="119" t="s">
        <v>35</v>
      </c>
      <c r="D62" s="119" t="s">
        <v>78</v>
      </c>
      <c r="E62" s="119" t="s">
        <v>75</v>
      </c>
      <c r="F62" s="119" t="str">
        <f t="shared" si="382"/>
        <v>DGNLPDGP</v>
      </c>
      <c r="G62" s="119" t="str">
        <f t="shared" si="383"/>
        <v>GNLPDGP</v>
      </c>
      <c r="H62" s="176">
        <f>VLOOKUP($G62,Rates!$C$3:$D$43,2,0)</f>
        <v>3.0486692140658394E-2</v>
      </c>
      <c r="I62" s="176">
        <f>VLOOKUP($G62,Rates!$C$3:$E$43,3,0)</f>
        <v>2.8018152455991641E-2</v>
      </c>
      <c r="J62" s="144">
        <f t="array" ref="J62">(SUM(IF('[25]RB Summary'!$B$13:$B$613=$G62,'[25]RB Summary'!$G$13:$G$613,0)))-(SUMIF($G$101:$G$119,$G62,$J$101:$J$119))</f>
        <v>2945142.67</v>
      </c>
      <c r="K62" s="144">
        <f t="shared" si="384"/>
        <v>7482.3048242172226</v>
      </c>
      <c r="L62" s="144">
        <f t="array" ref="L62">(SUM(IF(Adjustments!$E$9:$E$67='June 13 - Dec 15 Expense'!$F62,IF(Adjustments!$G$6:$AE$6='June 13 - Dec 15 Expense'!M$7,Adjustments!$G$9:$AE$67),0)))+(SUM(IF(Adjustments!$E$73:$E$133='June 13 - Dec 15 Expense'!$F62,IF(Adjustments!$G$6:$AE$6='June 13 - Dec 15 Expense'!K$7,Adjustments!$G$73:$AE$133),0)))</f>
        <v>-75791.276833333322</v>
      </c>
      <c r="M62" s="144">
        <f t="shared" si="385"/>
        <v>2869351.3931666664</v>
      </c>
      <c r="N62" s="144">
        <f t="shared" si="386"/>
        <v>7386.0287690603373</v>
      </c>
      <c r="O62" s="144">
        <f t="array" ref="O62">(SUM(IF(Adjustments!$E$9:$E$67='June 13 - Dec 15 Expense'!$F62,IF(Adjustments!$G$6:$AE$6='June 13 - Dec 15 Expense'!P$7,Adjustments!$G$9:$AE$67),0)))+(SUM(IF(Adjustments!$E$73:$E$133='June 13 - Dec 15 Expense'!$F62,IF(Adjustments!$G$6:$AE$6='June 13 - Dec 15 Expense'!N$7,Adjustments!$G$73:$AE$133),0)))</f>
        <v>-75791.276833333322</v>
      </c>
      <c r="P62" s="144">
        <f t="shared" si="387"/>
        <v>2793560.1163333328</v>
      </c>
      <c r="Q62" s="144">
        <f t="shared" si="388"/>
        <v>7193.4766587465647</v>
      </c>
      <c r="R62" s="144">
        <f t="array" ref="R62">(SUM(IF(Adjustments!$E$9:$E$67='June 13 - Dec 15 Expense'!$F62,IF(Adjustments!$G$6:$AE$6='June 13 - Dec 15 Expense'!S$7,Adjustments!$G$9:$AE$67),0)))+(SUM(IF(Adjustments!$E$73:$E$133='June 13 - Dec 15 Expense'!$F62,IF(Adjustments!$G$6:$AE$6='June 13 - Dec 15 Expense'!Q$7,Adjustments!$G$73:$AE$133),0)))</f>
        <v>-75791.276833333322</v>
      </c>
      <c r="S62" s="144">
        <f t="shared" si="389"/>
        <v>2717768.8394999993</v>
      </c>
      <c r="T62" s="144">
        <f t="shared" si="390"/>
        <v>7000.9245484327957</v>
      </c>
      <c r="U62" s="144">
        <f t="array" ref="U62">(SUM(IF(Adjustments!$E$9:$E$67='June 13 - Dec 15 Expense'!$F62,IF(Adjustments!$G$6:$AE$6='June 13 - Dec 15 Expense'!V$7,Adjustments!$G$9:$AE$67),0)))+(SUM(IF(Adjustments!$E$73:$E$133='June 13 - Dec 15 Expense'!$F62,IF(Adjustments!$G$6:$AE$6='June 13 - Dec 15 Expense'!T$7,Adjustments!$G$73:$AE$133),0)))</f>
        <v>-75791.276833333322</v>
      </c>
      <c r="V62" s="144">
        <f t="shared" si="391"/>
        <v>2641977.5626666658</v>
      </c>
      <c r="W62" s="144">
        <f t="shared" si="392"/>
        <v>6808.3724381190232</v>
      </c>
      <c r="X62" s="144">
        <f t="array" ref="X62">(SUM(IF(Adjustments!$E$9:$E$67='June 13 - Dec 15 Expense'!$F62,IF(Adjustments!$G$6:$AE$6='June 13 - Dec 15 Expense'!Y$7,Adjustments!$G$9:$AE$67),0)))+(SUM(IF(Adjustments!$E$73:$E$133='June 13 - Dec 15 Expense'!$F62,IF(Adjustments!$G$6:$AE$6='June 13 - Dec 15 Expense'!W$7,Adjustments!$G$73:$AE$133),0)))</f>
        <v>-75791.276833333322</v>
      </c>
      <c r="Y62" s="144">
        <f t="shared" si="393"/>
        <v>2566186.2858333322</v>
      </c>
      <c r="Z62" s="144">
        <f t="shared" si="394"/>
        <v>6615.8203278052533</v>
      </c>
      <c r="AA62" s="144">
        <f t="array" ref="AA62">(SUM(IF(Adjustments!$E$9:$E$67='June 13 - Dec 15 Expense'!$F62,IF(Adjustments!$G$6:$AE$6='June 13 - Dec 15 Expense'!AB$7,Adjustments!$G$9:$AE$67),0)))+(SUM(IF(Adjustments!$E$73:$E$133='June 13 - Dec 15 Expense'!$F62,IF(Adjustments!$G$6:$AE$6='June 13 - Dec 15 Expense'!Z$7,Adjustments!$G$73:$AE$133),0)))</f>
        <v>-75791.276833333322</v>
      </c>
      <c r="AB62" s="144">
        <f t="shared" si="395"/>
        <v>2490395.0089999987</v>
      </c>
      <c r="AC62" s="144">
        <f t="shared" si="396"/>
        <v>6423.2682174914808</v>
      </c>
      <c r="AD62" s="144">
        <f t="array" ref="AD62">(SUM(IF(Adjustments!$E$9:$E$67='June 13 - Dec 15 Expense'!$F62,IF(Adjustments!$G$6:$AE$6='June 13 - Dec 15 Expense'!AE$7,Adjustments!$G$9:$AE$67),0)))+(SUM(IF(Adjustments!$E$73:$E$133='June 13 - Dec 15 Expense'!$F62,IF(Adjustments!$G$6:$AE$6='June 13 - Dec 15 Expense'!AC$7,Adjustments!$G$73:$AE$133),0)))</f>
        <v>-75791.276833333322</v>
      </c>
      <c r="AE62" s="144">
        <f t="shared" si="397"/>
        <v>2414603.7321666651</v>
      </c>
      <c r="AF62" s="144">
        <f t="shared" si="398"/>
        <v>5726.2084386022789</v>
      </c>
      <c r="AG62" s="144">
        <f t="array" ref="AG62">(SUM(IF(Adjustments!$E$9:$E$67='June 13 - Dec 15 Expense'!$F62,IF(Adjustments!$G$6:$AE$6='June 13 - Dec 15 Expense'!AH$7,Adjustments!$G$9:$AE$67),0)))+(SUM(IF(Adjustments!$E$73:$E$133='June 13 - Dec 15 Expense'!$F62,IF(Adjustments!$G$6:$AE$6='June 13 - Dec 15 Expense'!AF$7,Adjustments!$G$73:$AE$133),0)))</f>
        <v>-75791.276833333322</v>
      </c>
      <c r="AH62" s="144">
        <f t="shared" si="399"/>
        <v>2338812.4553333316</v>
      </c>
      <c r="AI62" s="144">
        <f t="shared" si="400"/>
        <v>5549.24747617306</v>
      </c>
      <c r="AJ62" s="144">
        <f t="array" ref="AJ62">(SUM(IF(Adjustments!$E$9:$E$67='June 13 - Dec 15 Expense'!$F62,IF(Adjustments!$G$6:$AE$6='June 13 - Dec 15 Expense'!AK$7,Adjustments!$G$9:$AE$67),0)))+(SUM(IF(Adjustments!$E$73:$E$133='June 13 - Dec 15 Expense'!$F62,IF(Adjustments!$G$6:$AE$6='June 13 - Dec 15 Expense'!AI$7,Adjustments!$G$73:$AE$133),0)))</f>
        <v>-75791.276833333322</v>
      </c>
      <c r="AK62" s="144">
        <f t="shared" si="401"/>
        <v>2263021.1784999981</v>
      </c>
      <c r="AL62" s="144">
        <f t="shared" si="402"/>
        <v>5372.2865137438439</v>
      </c>
      <c r="AM62" s="144">
        <f t="array" ref="AM62">(SUM(IF(Adjustments!$E$9:$E$67='June 13 - Dec 15 Expense'!$F62,IF(Adjustments!$G$6:$AE$6='June 13 - Dec 15 Expense'!AN$7,Adjustments!$G$9:$AE$67),0)))+(SUM(IF(Adjustments!$E$73:$E$133='June 13 - Dec 15 Expense'!$F62,IF(Adjustments!$G$6:$AE$6='June 13 - Dec 15 Expense'!AL$7,Adjustments!$G$73:$AE$133),0)))</f>
        <v>-75791.276833333322</v>
      </c>
      <c r="AN62" s="144">
        <f t="shared" si="403"/>
        <v>2187229.9016666645</v>
      </c>
      <c r="AO62" s="144">
        <f t="shared" si="404"/>
        <v>5195.325551314626</v>
      </c>
      <c r="AP62" s="144">
        <f t="array" ref="AP62">(SUM(IF(Adjustments!$E$9:$E$67='June 13 - Dec 15 Expense'!$F62,IF(Adjustments!$G$6:$AE$6='June 13 - Dec 15 Expense'!AQ$7,Adjustments!$G$9:$AE$67),0)))+(SUM(IF(Adjustments!$E$73:$E$133='June 13 - Dec 15 Expense'!$F62,IF(Adjustments!$G$6:$AE$6='June 13 - Dec 15 Expense'!AO$7,Adjustments!$G$73:$AE$133),0)))</f>
        <v>-75791.276833333322</v>
      </c>
      <c r="AQ62" s="144">
        <f t="shared" si="405"/>
        <v>2111438.624833331</v>
      </c>
      <c r="AR62" s="144">
        <f t="shared" si="406"/>
        <v>5018.3645888854098</v>
      </c>
      <c r="AS62" s="144">
        <f t="array" ref="AS62">(SUM(IF(Adjustments!$E$9:$E$67='June 13 - Dec 15 Expense'!$F62,IF(Adjustments!$G$6:$AE$6='June 13 - Dec 15 Expense'!AT$7,Adjustments!$G$9:$AE$67),0)))+(SUM(IF(Adjustments!$E$73:$E$133='June 13 - Dec 15 Expense'!$F62,IF(Adjustments!$G$6:$AE$6='June 13 - Dec 15 Expense'!AR$7,Adjustments!$G$73:$AE$133),0)))</f>
        <v>-75791.276833333322</v>
      </c>
      <c r="AT62" s="144">
        <f t="shared" si="407"/>
        <v>2035647.3479999977</v>
      </c>
      <c r="AU62" s="144">
        <f t="shared" si="408"/>
        <v>4841.4036264561919</v>
      </c>
      <c r="AV62" s="144">
        <f t="array" ref="AV62">(SUM(IF(Adjustments!$E$9:$E$67='June 13 - Dec 15 Expense'!$F62,IF(Adjustments!$G$6:$AE$6='June 13 - Dec 15 Expense'!AW$7,Adjustments!$G$9:$AE$67),0)))+(SUM(IF(Adjustments!$E$73:$E$133='June 13 - Dec 15 Expense'!$F62,IF(Adjustments!$G$6:$AE$6='June 13 - Dec 15 Expense'!AU$7,Adjustments!$G$73:$AE$133),0)))</f>
        <v>-75791.276833333322</v>
      </c>
      <c r="AW62" s="144">
        <f t="shared" si="409"/>
        <v>1959856.0711666644</v>
      </c>
      <c r="AX62" s="144">
        <f t="shared" si="410"/>
        <v>4664.4426640269749</v>
      </c>
      <c r="AY62" s="144">
        <f t="array" ref="AY62">(SUM(IF(Adjustments!$E$9:$E$67='June 13 - Dec 15 Expense'!$F62,IF(Adjustments!$G$6:$AE$6='June 13 - Dec 15 Expense'!AZ$7,Adjustments!$G$9:$AE$67),0)))+(SUM(IF(Adjustments!$E$73:$E$133='June 13 - Dec 15 Expense'!$F62,IF(Adjustments!$G$6:$AE$6='June 13 - Dec 15 Expense'!AX$7,Adjustments!$G$73:$AE$133),0)))</f>
        <v>-75791.276833333322</v>
      </c>
      <c r="AZ62" s="144">
        <f t="shared" si="411"/>
        <v>1884064.7943333311</v>
      </c>
      <c r="BA62" s="144">
        <f t="shared" si="412"/>
        <v>4487.4817015977596</v>
      </c>
      <c r="BB62" s="144">
        <f t="array" ref="BB62">(SUM(IF(Adjustments!$E$9:$E$67='June 13 - Dec 15 Expense'!$F62,IF(Adjustments!$G$6:$AE$6='June 13 - Dec 15 Expense'!BC$7,Adjustments!$G$9:$AE$67),0)))+(SUM(IF(Adjustments!$E$73:$E$133='June 13 - Dec 15 Expense'!$F62,IF(Adjustments!$G$6:$AE$6='June 13 - Dec 15 Expense'!BA$7,Adjustments!$G$73:$AE$133),0)))</f>
        <v>-75791.276833333322</v>
      </c>
      <c r="BC62" s="144">
        <f t="shared" si="413"/>
        <v>1808273.5174999977</v>
      </c>
      <c r="BD62" s="144">
        <f t="shared" si="414"/>
        <v>4310.5207391685417</v>
      </c>
      <c r="BE62" s="144">
        <f t="array" ref="BE62">(SUM(IF(Adjustments!$E$9:$E$67='June 13 - Dec 15 Expense'!$F62,IF(Adjustments!$G$6:$AE$6='June 13 - Dec 15 Expense'!BF$7,Adjustments!$G$9:$AE$67),0)))+(SUM(IF(Adjustments!$E$73:$E$133='June 13 - Dec 15 Expense'!$F62,IF(Adjustments!$G$6:$AE$6='June 13 - Dec 15 Expense'!BD$7,Adjustments!$G$73:$AE$133),0)))</f>
        <v>-75791.276833333322</v>
      </c>
      <c r="BF62" s="144">
        <f t="shared" si="415"/>
        <v>1732482.2406666644</v>
      </c>
      <c r="BG62" s="144">
        <f t="shared" si="416"/>
        <v>4133.5597767393256</v>
      </c>
      <c r="BH62" s="144">
        <f t="array" ref="BH62">(SUM(IF(Adjustments!$E$9:$E$67='June 13 - Dec 15 Expense'!$F62,IF(Adjustments!$G$6:$AE$6='June 13 - Dec 15 Expense'!BI$7,Adjustments!$G$9:$AE$67),0)))+(SUM(IF(Adjustments!$E$73:$E$133='June 13 - Dec 15 Expense'!$F62,IF(Adjustments!$G$6:$AE$6='June 13 - Dec 15 Expense'!BG$7,Adjustments!$G$73:$AE$133),0)))</f>
        <v>-75791.276833333322</v>
      </c>
      <c r="BI62" s="144">
        <f t="shared" si="417"/>
        <v>1656690.9638333311</v>
      </c>
      <c r="BJ62" s="144">
        <f t="shared" si="418"/>
        <v>3956.598814310109</v>
      </c>
      <c r="BK62" s="144">
        <f t="array" ref="BK62">(SUM(IF(Adjustments!$E$9:$E$67='June 13 - Dec 15 Expense'!$F62,IF(Adjustments!$G$6:$AE$6='June 13 - Dec 15 Expense'!BL$7,Adjustments!$G$9:$AE$67),0)))+(SUM(IF(Adjustments!$E$73:$E$133='June 13 - Dec 15 Expense'!$F62,IF(Adjustments!$G$6:$AE$6='June 13 - Dec 15 Expense'!BJ$7,Adjustments!$G$73:$AE$133),0)))</f>
        <v>-75791.276833333322</v>
      </c>
      <c r="BL62" s="144">
        <f t="shared" si="419"/>
        <v>1580899.6869999978</v>
      </c>
      <c r="BM62" s="144">
        <f t="shared" si="420"/>
        <v>3779.6378518808924</v>
      </c>
      <c r="BN62" s="144">
        <f t="array" ref="BN62">(SUM(IF(Adjustments!$E$9:$E$67='June 13 - Dec 15 Expense'!$F62,IF(Adjustments!$G$6:$AE$6='June 13 - Dec 15 Expense'!BO$7,Adjustments!$G$9:$AE$67),0)))+(SUM(IF(Adjustments!$E$73:$E$133='June 13 - Dec 15 Expense'!$F62,IF(Adjustments!$G$6:$AE$6='June 13 - Dec 15 Expense'!BM$7,Adjustments!$G$73:$AE$133),0)))</f>
        <v>-75791.276833333322</v>
      </c>
      <c r="BO62" s="144">
        <f t="shared" si="421"/>
        <v>1505108.4101666645</v>
      </c>
      <c r="BP62" s="144">
        <f t="shared" si="422"/>
        <v>3602.6768894516754</v>
      </c>
      <c r="BQ62" s="144">
        <f t="array" ref="BQ62">(SUM(IF(Adjustments!$E$9:$E$67='June 13 - Dec 15 Expense'!$F62,IF(Adjustments!$G$6:$AE$6='June 13 - Dec 15 Expense'!BR$7,Adjustments!$G$9:$AE$67),0)))+(SUM(IF(Adjustments!$E$73:$E$133='June 13 - Dec 15 Expense'!$F62,IF(Adjustments!$G$6:$AE$6='June 13 - Dec 15 Expense'!BP$7,Adjustments!$G$73:$AE$133),0)))</f>
        <v>-75791.276833333322</v>
      </c>
      <c r="BR62" s="144">
        <f t="shared" si="423"/>
        <v>1429317.1333333312</v>
      </c>
      <c r="BS62" s="144">
        <f t="shared" si="424"/>
        <v>3425.7159270224588</v>
      </c>
      <c r="BT62" s="144">
        <f t="array" ref="BT62">(SUM(IF(Adjustments!$E$9:$E$67='June 13 - Dec 15 Expense'!$F62,IF(Adjustments!$G$6:$AE$6='June 13 - Dec 15 Expense'!BU$7,Adjustments!$G$9:$AE$67),0)))+(SUM(IF(Adjustments!$E$73:$E$133='June 13 - Dec 15 Expense'!$F62,IF(Adjustments!$G$6:$AE$6='June 13 - Dec 15 Expense'!BS$7,Adjustments!$G$73:$AE$133),0)))</f>
        <v>-75791.276833333322</v>
      </c>
      <c r="BU62" s="144">
        <f t="shared" si="425"/>
        <v>1353525.8564999979</v>
      </c>
      <c r="BV62" s="144">
        <f t="shared" si="426"/>
        <v>3248.7549645932418</v>
      </c>
      <c r="BW62" s="144">
        <f t="array" ref="BW62">(SUM(IF(Adjustments!$E$9:$E$67='June 13 - Dec 15 Expense'!$F62,IF(Adjustments!$G$6:$AE$6='June 13 - Dec 15 Expense'!BX$7,Adjustments!$G$9:$AE$67),0)))+(SUM(IF(Adjustments!$E$73:$E$133='June 13 - Dec 15 Expense'!$F62,IF(Adjustments!$G$6:$AE$6='June 13 - Dec 15 Expense'!BV$7,Adjustments!$G$73:$AE$133),0)))</f>
        <v>-75791.276833333322</v>
      </c>
      <c r="BX62" s="144">
        <f t="shared" si="427"/>
        <v>1277734.5796666646</v>
      </c>
      <c r="BY62" s="144">
        <f t="shared" si="428"/>
        <v>3071.7940021640256</v>
      </c>
      <c r="BZ62" s="144">
        <f t="array" ref="BZ62">(SUM(IF(Adjustments!$E$9:$E$67='June 13 - Dec 15 Expense'!$F62,IF(Adjustments!$G$6:$AE$6='June 13 - Dec 15 Expense'!CA$7,Adjustments!$G$9:$AE$67),0)))+(SUM(IF(Adjustments!$E$73:$E$133='June 13 - Dec 15 Expense'!$F62,IF(Adjustments!$G$6:$AE$6='June 13 - Dec 15 Expense'!BY$7,Adjustments!$G$73:$AE$133),0)))</f>
        <v>-75791.276833333322</v>
      </c>
      <c r="CA62" s="144">
        <f t="shared" si="429"/>
        <v>1201943.3028333313</v>
      </c>
      <c r="CB62" s="144">
        <f t="shared" si="430"/>
        <v>2894.8330397348086</v>
      </c>
      <c r="CC62" s="144">
        <f t="array" ref="CC62">(SUM(IF(Adjustments!$E$9:$E$67='June 13 - Dec 15 Expense'!$F62,IF(Adjustments!$G$6:$AE$6='June 13 - Dec 15 Expense'!CD$7,Adjustments!$G$9:$AE$67),0)))+(SUM(IF(Adjustments!$E$73:$E$133='June 13 - Dec 15 Expense'!$F62,IF(Adjustments!$G$6:$AE$6='June 13 - Dec 15 Expense'!CB$7,Adjustments!$G$73:$AE$133),0)))</f>
        <v>-75791.276833333322</v>
      </c>
      <c r="CD62" s="144">
        <f t="shared" si="431"/>
        <v>1126152.025999998</v>
      </c>
      <c r="CE62" s="144">
        <f t="shared" si="432"/>
        <v>2717.8720773055925</v>
      </c>
      <c r="CG62" s="151">
        <f t="shared" si="433"/>
        <v>44293.888447995407</v>
      </c>
      <c r="CH62" s="148"/>
    </row>
    <row r="63" spans="1:86" s="119" customFormat="1">
      <c r="A63" s="119" t="s">
        <v>4</v>
      </c>
      <c r="B63" s="119" t="s">
        <v>37</v>
      </c>
      <c r="C63" s="119" t="s">
        <v>36</v>
      </c>
      <c r="D63" s="119" t="s">
        <v>78</v>
      </c>
      <c r="E63" s="119" t="s">
        <v>75</v>
      </c>
      <c r="F63" s="119" t="str">
        <f t="shared" si="382"/>
        <v>DGNLPDGU</v>
      </c>
      <c r="G63" s="119" t="str">
        <f t="shared" si="383"/>
        <v>GNLPDGU</v>
      </c>
      <c r="H63" s="176">
        <f>VLOOKUP($G63,Rates!$C$3:$D$43,2,0)</f>
        <v>2.0281679319843222E-2</v>
      </c>
      <c r="I63" s="176">
        <f>VLOOKUP($G63,Rates!$C$3:$E$43,3,0)</f>
        <v>1.9003343477649509E-2</v>
      </c>
      <c r="J63" s="144">
        <f t="array" ref="J63">(SUM(IF('[25]RB Summary'!$B$13:$B$613=$G63,'[25]RB Summary'!$G$13:$G$613,0)))-(SUMIF($G$101:$G$119,$G63,$J$101:$J$119))</f>
        <v>5593375.21</v>
      </c>
      <c r="K63" s="144">
        <f t="shared" si="384"/>
        <v>9453.5868603983945</v>
      </c>
      <c r="L63" s="144">
        <f t="array" ref="L63">(SUM(IF(Adjustments!$E$9:$E$67='June 13 - Dec 15 Expense'!$F63,IF(Adjustments!$G$6:$AE$6='June 13 - Dec 15 Expense'!M$7,Adjustments!$G$9:$AE$67),0)))+(SUM(IF(Adjustments!$E$73:$E$133='June 13 - Dec 15 Expense'!$F63,IF(Adjustments!$G$6:$AE$6='June 13 - Dec 15 Expense'!K$7,Adjustments!$G$73:$AE$133),0)))</f>
        <v>-159402.58499999993</v>
      </c>
      <c r="M63" s="144">
        <f t="shared" si="385"/>
        <v>5433972.625</v>
      </c>
      <c r="N63" s="144">
        <f t="shared" si="386"/>
        <v>9318.8805224098924</v>
      </c>
      <c r="O63" s="144">
        <f t="array" ref="O63">(SUM(IF(Adjustments!$E$9:$E$67='June 13 - Dec 15 Expense'!$F63,IF(Adjustments!$G$6:$AE$6='June 13 - Dec 15 Expense'!P$7,Adjustments!$G$9:$AE$67),0)))+(SUM(IF(Adjustments!$E$73:$E$133='June 13 - Dec 15 Expense'!$F63,IF(Adjustments!$G$6:$AE$6='June 13 - Dec 15 Expense'!N$7,Adjustments!$G$73:$AE$133),0)))</f>
        <v>-159402.58499999993</v>
      </c>
      <c r="P63" s="144">
        <f t="shared" si="387"/>
        <v>5274570.04</v>
      </c>
      <c r="Q63" s="144">
        <f t="shared" si="388"/>
        <v>9049.4678464328881</v>
      </c>
      <c r="R63" s="144">
        <f t="array" ref="R63">(SUM(IF(Adjustments!$E$9:$E$67='June 13 - Dec 15 Expense'!$F63,IF(Adjustments!$G$6:$AE$6='June 13 - Dec 15 Expense'!S$7,Adjustments!$G$9:$AE$67),0)))+(SUM(IF(Adjustments!$E$73:$E$133='June 13 - Dec 15 Expense'!$F63,IF(Adjustments!$G$6:$AE$6='June 13 - Dec 15 Expense'!Q$7,Adjustments!$G$73:$AE$133),0)))</f>
        <v>-159402.58499999993</v>
      </c>
      <c r="S63" s="144">
        <f t="shared" si="389"/>
        <v>5115167.4550000001</v>
      </c>
      <c r="T63" s="144">
        <f t="shared" si="390"/>
        <v>8780.0551704558839</v>
      </c>
      <c r="U63" s="144">
        <f t="array" ref="U63">(SUM(IF(Adjustments!$E$9:$E$67='June 13 - Dec 15 Expense'!$F63,IF(Adjustments!$G$6:$AE$6='June 13 - Dec 15 Expense'!V$7,Adjustments!$G$9:$AE$67),0)))+(SUM(IF(Adjustments!$E$73:$E$133='June 13 - Dec 15 Expense'!$F63,IF(Adjustments!$G$6:$AE$6='June 13 - Dec 15 Expense'!T$7,Adjustments!$G$73:$AE$133),0)))</f>
        <v>-159402.58499999993</v>
      </c>
      <c r="V63" s="144">
        <f t="shared" si="391"/>
        <v>4955764.87</v>
      </c>
      <c r="W63" s="144">
        <f t="shared" si="392"/>
        <v>8510.6424944788796</v>
      </c>
      <c r="X63" s="144">
        <f t="array" ref="X63">(SUM(IF(Adjustments!$E$9:$E$67='June 13 - Dec 15 Expense'!$F63,IF(Adjustments!$G$6:$AE$6='June 13 - Dec 15 Expense'!Y$7,Adjustments!$G$9:$AE$67),0)))+(SUM(IF(Adjustments!$E$73:$E$133='June 13 - Dec 15 Expense'!$F63,IF(Adjustments!$G$6:$AE$6='June 13 - Dec 15 Expense'!W$7,Adjustments!$G$73:$AE$133),0)))</f>
        <v>-159402.58499999993</v>
      </c>
      <c r="Y63" s="144">
        <f t="shared" si="393"/>
        <v>4796362.2850000001</v>
      </c>
      <c r="Z63" s="144">
        <f t="shared" si="394"/>
        <v>8241.2298185018753</v>
      </c>
      <c r="AA63" s="144">
        <f t="array" ref="AA63">(SUM(IF(Adjustments!$E$9:$E$67='June 13 - Dec 15 Expense'!$F63,IF(Adjustments!$G$6:$AE$6='June 13 - Dec 15 Expense'!AB$7,Adjustments!$G$9:$AE$67),0)))+(SUM(IF(Adjustments!$E$73:$E$133='June 13 - Dec 15 Expense'!$F63,IF(Adjustments!$G$6:$AE$6='June 13 - Dec 15 Expense'!Z$7,Adjustments!$G$73:$AE$133),0)))</f>
        <v>-159402.58499999993</v>
      </c>
      <c r="AB63" s="144">
        <f t="shared" si="395"/>
        <v>4636959.7</v>
      </c>
      <c r="AC63" s="144">
        <f t="shared" si="396"/>
        <v>7971.8171425248702</v>
      </c>
      <c r="AD63" s="144">
        <f t="array" ref="AD63">(SUM(IF(Adjustments!$E$9:$E$67='June 13 - Dec 15 Expense'!$F63,IF(Adjustments!$G$6:$AE$6='June 13 - Dec 15 Expense'!AE$7,Adjustments!$G$9:$AE$67),0)))+(SUM(IF(Adjustments!$E$73:$E$133='June 13 - Dec 15 Expense'!$F63,IF(Adjustments!$G$6:$AE$6='June 13 - Dec 15 Expense'!AC$7,Adjustments!$G$73:$AE$133),0)))</f>
        <v>-159402.58499999993</v>
      </c>
      <c r="AE63" s="144">
        <f t="shared" si="397"/>
        <v>4477557.1150000002</v>
      </c>
      <c r="AF63" s="144">
        <f t="shared" si="398"/>
        <v>7216.9289028440435</v>
      </c>
      <c r="AG63" s="144">
        <f t="array" ref="AG63">(SUM(IF(Adjustments!$E$9:$E$67='June 13 - Dec 15 Expense'!$F63,IF(Adjustments!$G$6:$AE$6='June 13 - Dec 15 Expense'!AH$7,Adjustments!$G$9:$AE$67),0)))+(SUM(IF(Adjustments!$E$73:$E$133='June 13 - Dec 15 Expense'!$F63,IF(Adjustments!$G$6:$AE$6='June 13 - Dec 15 Expense'!AF$7,Adjustments!$G$73:$AE$133),0)))</f>
        <v>-159402.58499999993</v>
      </c>
      <c r="AH63" s="144">
        <f t="shared" si="399"/>
        <v>4318154.53</v>
      </c>
      <c r="AI63" s="144">
        <f t="shared" si="400"/>
        <v>6964.4970633456905</v>
      </c>
      <c r="AJ63" s="144">
        <f t="array" ref="AJ63">(SUM(IF(Adjustments!$E$9:$E$67='June 13 - Dec 15 Expense'!$F63,IF(Adjustments!$G$6:$AE$6='June 13 - Dec 15 Expense'!AK$7,Adjustments!$G$9:$AE$67),0)))+(SUM(IF(Adjustments!$E$73:$E$133='June 13 - Dec 15 Expense'!$F63,IF(Adjustments!$G$6:$AE$6='June 13 - Dec 15 Expense'!AI$7,Adjustments!$G$73:$AE$133),0)))</f>
        <v>-159402.58499999993</v>
      </c>
      <c r="AK63" s="144">
        <f t="shared" si="401"/>
        <v>4158751.9450000003</v>
      </c>
      <c r="AL63" s="144">
        <f t="shared" si="402"/>
        <v>6712.0652238473403</v>
      </c>
      <c r="AM63" s="144">
        <f t="array" ref="AM63">(SUM(IF(Adjustments!$E$9:$E$67='June 13 - Dec 15 Expense'!$F63,IF(Adjustments!$G$6:$AE$6='June 13 - Dec 15 Expense'!AN$7,Adjustments!$G$9:$AE$67),0)))+(SUM(IF(Adjustments!$E$73:$E$133='June 13 - Dec 15 Expense'!$F63,IF(Adjustments!$G$6:$AE$6='June 13 - Dec 15 Expense'!AL$7,Adjustments!$G$73:$AE$133),0)))</f>
        <v>-159402.58499999993</v>
      </c>
      <c r="AN63" s="144">
        <f t="shared" si="403"/>
        <v>3999349.3600000003</v>
      </c>
      <c r="AO63" s="144">
        <f t="shared" si="404"/>
        <v>6459.6333843489883</v>
      </c>
      <c r="AP63" s="144">
        <f t="array" ref="AP63">(SUM(IF(Adjustments!$E$9:$E$67='June 13 - Dec 15 Expense'!$F63,IF(Adjustments!$G$6:$AE$6='June 13 - Dec 15 Expense'!AQ$7,Adjustments!$G$9:$AE$67),0)))+(SUM(IF(Adjustments!$E$73:$E$133='June 13 - Dec 15 Expense'!$F63,IF(Adjustments!$G$6:$AE$6='June 13 - Dec 15 Expense'!AO$7,Adjustments!$G$73:$AE$133),0)))</f>
        <v>-159402.58499999993</v>
      </c>
      <c r="AQ63" s="144">
        <f t="shared" si="405"/>
        <v>3839946.7750000004</v>
      </c>
      <c r="AR63" s="144">
        <f t="shared" si="406"/>
        <v>6207.2015448506363</v>
      </c>
      <c r="AS63" s="144">
        <f t="array" ref="AS63">(SUM(IF(Adjustments!$E$9:$E$67='June 13 - Dec 15 Expense'!$F63,IF(Adjustments!$G$6:$AE$6='June 13 - Dec 15 Expense'!AT$7,Adjustments!$G$9:$AE$67),0)))+(SUM(IF(Adjustments!$E$73:$E$133='June 13 - Dec 15 Expense'!$F63,IF(Adjustments!$G$6:$AE$6='June 13 - Dec 15 Expense'!AR$7,Adjustments!$G$73:$AE$133),0)))</f>
        <v>-159402.58499999993</v>
      </c>
      <c r="AT63" s="144">
        <f t="shared" si="407"/>
        <v>3680544.1900000004</v>
      </c>
      <c r="AU63" s="144">
        <f t="shared" si="408"/>
        <v>5954.7697053522852</v>
      </c>
      <c r="AV63" s="144">
        <f t="array" ref="AV63">(SUM(IF(Adjustments!$E$9:$E$67='June 13 - Dec 15 Expense'!$F63,IF(Adjustments!$G$6:$AE$6='June 13 - Dec 15 Expense'!AW$7,Adjustments!$G$9:$AE$67),0)))+(SUM(IF(Adjustments!$E$73:$E$133='June 13 - Dec 15 Expense'!$F63,IF(Adjustments!$G$6:$AE$6='June 13 - Dec 15 Expense'!AU$7,Adjustments!$G$73:$AE$133),0)))</f>
        <v>-159402.58499999993</v>
      </c>
      <c r="AW63" s="144">
        <f t="shared" si="409"/>
        <v>3521141.6050000004</v>
      </c>
      <c r="AX63" s="144">
        <f t="shared" si="410"/>
        <v>5702.3378658539332</v>
      </c>
      <c r="AY63" s="144">
        <f t="array" ref="AY63">(SUM(IF(Adjustments!$E$9:$E$67='June 13 - Dec 15 Expense'!$F63,IF(Adjustments!$G$6:$AE$6='June 13 - Dec 15 Expense'!AZ$7,Adjustments!$G$9:$AE$67),0)))+(SUM(IF(Adjustments!$E$73:$E$133='June 13 - Dec 15 Expense'!$F63,IF(Adjustments!$G$6:$AE$6='June 13 - Dec 15 Expense'!AX$7,Adjustments!$G$73:$AE$133),0)))</f>
        <v>-159402.58499999993</v>
      </c>
      <c r="AZ63" s="144">
        <f t="shared" si="411"/>
        <v>3361739.0200000005</v>
      </c>
      <c r="BA63" s="144">
        <f t="shared" si="412"/>
        <v>5449.9060263555812</v>
      </c>
      <c r="BB63" s="144">
        <f t="array" ref="BB63">(SUM(IF(Adjustments!$E$9:$E$67='June 13 - Dec 15 Expense'!$F63,IF(Adjustments!$G$6:$AE$6='June 13 - Dec 15 Expense'!BC$7,Adjustments!$G$9:$AE$67),0)))+(SUM(IF(Adjustments!$E$73:$E$133='June 13 - Dec 15 Expense'!$F63,IF(Adjustments!$G$6:$AE$6='June 13 - Dec 15 Expense'!BA$7,Adjustments!$G$73:$AE$133),0)))</f>
        <v>-159402.58499999993</v>
      </c>
      <c r="BC63" s="144">
        <f t="shared" si="413"/>
        <v>3202336.4350000005</v>
      </c>
      <c r="BD63" s="144">
        <f t="shared" si="414"/>
        <v>5197.4741868572291</v>
      </c>
      <c r="BE63" s="144">
        <f t="array" ref="BE63">(SUM(IF(Adjustments!$E$9:$E$67='June 13 - Dec 15 Expense'!$F63,IF(Adjustments!$G$6:$AE$6='June 13 - Dec 15 Expense'!BF$7,Adjustments!$G$9:$AE$67),0)))+(SUM(IF(Adjustments!$E$73:$E$133='June 13 - Dec 15 Expense'!$F63,IF(Adjustments!$G$6:$AE$6='June 13 - Dec 15 Expense'!BD$7,Adjustments!$G$73:$AE$133),0)))</f>
        <v>-159402.58499999993</v>
      </c>
      <c r="BF63" s="144">
        <f t="shared" si="415"/>
        <v>3042933.8500000006</v>
      </c>
      <c r="BG63" s="144">
        <f t="shared" si="416"/>
        <v>4945.0423473588771</v>
      </c>
      <c r="BH63" s="144">
        <f t="array" ref="BH63">(SUM(IF(Adjustments!$E$9:$E$67='June 13 - Dec 15 Expense'!$F63,IF(Adjustments!$G$6:$AE$6='June 13 - Dec 15 Expense'!BI$7,Adjustments!$G$9:$AE$67),0)))+(SUM(IF(Adjustments!$E$73:$E$133='June 13 - Dec 15 Expense'!$F63,IF(Adjustments!$G$6:$AE$6='June 13 - Dec 15 Expense'!BG$7,Adjustments!$G$73:$AE$133),0)))</f>
        <v>-159402.58499999993</v>
      </c>
      <c r="BI63" s="144">
        <f t="shared" si="417"/>
        <v>2883531.2650000006</v>
      </c>
      <c r="BJ63" s="144">
        <f t="shared" si="418"/>
        <v>4692.610507860526</v>
      </c>
      <c r="BK63" s="144">
        <f t="array" ref="BK63">(SUM(IF(Adjustments!$E$9:$E$67='June 13 - Dec 15 Expense'!$F63,IF(Adjustments!$G$6:$AE$6='June 13 - Dec 15 Expense'!BL$7,Adjustments!$G$9:$AE$67),0)))+(SUM(IF(Adjustments!$E$73:$E$133='June 13 - Dec 15 Expense'!$F63,IF(Adjustments!$G$6:$AE$6='June 13 - Dec 15 Expense'!BJ$7,Adjustments!$G$73:$AE$133),0)))</f>
        <v>-159402.58499999993</v>
      </c>
      <c r="BL63" s="144">
        <f t="shared" si="419"/>
        <v>2724128.6800000006</v>
      </c>
      <c r="BM63" s="144">
        <f t="shared" si="420"/>
        <v>4440.178668362174</v>
      </c>
      <c r="BN63" s="144">
        <f t="array" ref="BN63">(SUM(IF(Adjustments!$E$9:$E$67='June 13 - Dec 15 Expense'!$F63,IF(Adjustments!$G$6:$AE$6='June 13 - Dec 15 Expense'!BO$7,Adjustments!$G$9:$AE$67),0)))+(SUM(IF(Adjustments!$E$73:$E$133='June 13 - Dec 15 Expense'!$F63,IF(Adjustments!$G$6:$AE$6='June 13 - Dec 15 Expense'!BM$7,Adjustments!$G$73:$AE$133),0)))</f>
        <v>-159402.58499999993</v>
      </c>
      <c r="BO63" s="144">
        <f t="shared" si="421"/>
        <v>2564726.0950000007</v>
      </c>
      <c r="BP63" s="144">
        <f t="shared" si="422"/>
        <v>4187.746828863822</v>
      </c>
      <c r="BQ63" s="144">
        <f t="array" ref="BQ63">(SUM(IF(Adjustments!$E$9:$E$67='June 13 - Dec 15 Expense'!$F63,IF(Adjustments!$G$6:$AE$6='June 13 - Dec 15 Expense'!BR$7,Adjustments!$G$9:$AE$67),0)))+(SUM(IF(Adjustments!$E$73:$E$133='June 13 - Dec 15 Expense'!$F63,IF(Adjustments!$G$6:$AE$6='June 13 - Dec 15 Expense'!BP$7,Adjustments!$G$73:$AE$133),0)))</f>
        <v>-159402.58499999993</v>
      </c>
      <c r="BR63" s="144">
        <f t="shared" si="423"/>
        <v>2405323.5100000007</v>
      </c>
      <c r="BS63" s="144">
        <f t="shared" si="424"/>
        <v>3935.3149893654704</v>
      </c>
      <c r="BT63" s="144">
        <f t="array" ref="BT63">(SUM(IF(Adjustments!$E$9:$E$67='June 13 - Dec 15 Expense'!$F63,IF(Adjustments!$G$6:$AE$6='June 13 - Dec 15 Expense'!BU$7,Adjustments!$G$9:$AE$67),0)))+(SUM(IF(Adjustments!$E$73:$E$133='June 13 - Dec 15 Expense'!$F63,IF(Adjustments!$G$6:$AE$6='June 13 - Dec 15 Expense'!BS$7,Adjustments!$G$73:$AE$133),0)))</f>
        <v>-159402.58499999993</v>
      </c>
      <c r="BU63" s="144">
        <f t="shared" si="425"/>
        <v>2245920.9250000007</v>
      </c>
      <c r="BV63" s="144">
        <f t="shared" si="426"/>
        <v>3682.8831498671188</v>
      </c>
      <c r="BW63" s="144">
        <f t="array" ref="BW63">(SUM(IF(Adjustments!$E$9:$E$67='June 13 - Dec 15 Expense'!$F63,IF(Adjustments!$G$6:$AE$6='June 13 - Dec 15 Expense'!BX$7,Adjustments!$G$9:$AE$67),0)))+(SUM(IF(Adjustments!$E$73:$E$133='June 13 - Dec 15 Expense'!$F63,IF(Adjustments!$G$6:$AE$6='June 13 - Dec 15 Expense'!BV$7,Adjustments!$G$73:$AE$133),0)))</f>
        <v>-159402.58499999993</v>
      </c>
      <c r="BX63" s="144">
        <f t="shared" si="427"/>
        <v>2086518.3400000008</v>
      </c>
      <c r="BY63" s="144">
        <f t="shared" si="428"/>
        <v>3430.4513103687673</v>
      </c>
      <c r="BZ63" s="144">
        <f t="array" ref="BZ63">(SUM(IF(Adjustments!$E$9:$E$67='June 13 - Dec 15 Expense'!$F63,IF(Adjustments!$G$6:$AE$6='June 13 - Dec 15 Expense'!CA$7,Adjustments!$G$9:$AE$67),0)))+(SUM(IF(Adjustments!$E$73:$E$133='June 13 - Dec 15 Expense'!$F63,IF(Adjustments!$G$6:$AE$6='June 13 - Dec 15 Expense'!BY$7,Adjustments!$G$73:$AE$133),0)))</f>
        <v>-159402.58499999993</v>
      </c>
      <c r="CA63" s="144">
        <f t="shared" si="429"/>
        <v>1927115.7550000008</v>
      </c>
      <c r="CB63" s="144">
        <f t="shared" si="430"/>
        <v>3178.0194708704153</v>
      </c>
      <c r="CC63" s="144">
        <f t="array" ref="CC63">(SUM(IF(Adjustments!$E$9:$E$67='June 13 - Dec 15 Expense'!$F63,IF(Adjustments!$G$6:$AE$6='June 13 - Dec 15 Expense'!CD$7,Adjustments!$G$9:$AE$67),0)))+(SUM(IF(Adjustments!$E$73:$E$133='June 13 - Dec 15 Expense'!$F63,IF(Adjustments!$G$6:$AE$6='June 13 - Dec 15 Expense'!CB$7,Adjustments!$G$73:$AE$133),0)))</f>
        <v>-159402.58499999993</v>
      </c>
      <c r="CD63" s="144">
        <f t="shared" si="431"/>
        <v>1767713.1700000009</v>
      </c>
      <c r="CE63" s="144">
        <f t="shared" si="432"/>
        <v>2925.5876313720637</v>
      </c>
      <c r="CG63" s="151">
        <f t="shared" si="433"/>
        <v>51767.55298335597</v>
      </c>
      <c r="CH63" s="148"/>
    </row>
    <row r="64" spans="1:86" s="119" customFormat="1">
      <c r="A64" s="119" t="s">
        <v>5</v>
      </c>
      <c r="B64" s="119" t="s">
        <v>37</v>
      </c>
      <c r="C64" s="119" t="s">
        <v>37</v>
      </c>
      <c r="D64" s="119" t="s">
        <v>78</v>
      </c>
      <c r="E64" s="119" t="s">
        <v>75</v>
      </c>
      <c r="F64" s="119" t="str">
        <f t="shared" si="382"/>
        <v>DGNLPSG</v>
      </c>
      <c r="G64" s="119" t="str">
        <f t="shared" si="383"/>
        <v>GNLPSG</v>
      </c>
      <c r="H64" s="176">
        <f>VLOOKUP($G64,Rates!$C$3:$D$43,2,0)</f>
        <v>3.5147281856515604E-2</v>
      </c>
      <c r="I64" s="176">
        <f>VLOOKUP($G64,Rates!$C$3:$E$43,3,0)</f>
        <v>3.4635748619651664E-2</v>
      </c>
      <c r="J64" s="144">
        <f t="array" ref="J64">(SUM(IF('[25]RB Summary'!$B$13:$B$613=$G64,'[25]RB Summary'!$G$13:$G$613,0)))-(SUMIF($G$101:$G$119,$G64,$J$101:$J$119))</f>
        <v>225749365.11999997</v>
      </c>
      <c r="K64" s="144">
        <f t="shared" si="384"/>
        <v>661206.3804001743</v>
      </c>
      <c r="L64" s="144">
        <f t="array" ref="L64">(SUM(IF(Adjustments!$E$9:$E$67='June 13 - Dec 15 Expense'!$F64,IF(Adjustments!$G$6:$AE$6='June 13 - Dec 15 Expense'!M$7,Adjustments!$G$9:$AE$67),0)))+(SUM(IF(Adjustments!$E$73:$E$133='June 13 - Dec 15 Expense'!$F64,IF(Adjustments!$G$6:$AE$6='June 13 - Dec 15 Expense'!K$7,Adjustments!$G$73:$AE$133),0)))</f>
        <v>-152524.43233333339</v>
      </c>
      <c r="M64" s="144">
        <f t="shared" si="385"/>
        <v>225596840.68766665</v>
      </c>
      <c r="N64" s="144">
        <f t="shared" si="386"/>
        <v>660983.01293295668</v>
      </c>
      <c r="O64" s="144">
        <f t="array" ref="O64">(SUM(IF(Adjustments!$E$9:$E$67='June 13 - Dec 15 Expense'!$F64,IF(Adjustments!$G$6:$AE$6='June 13 - Dec 15 Expense'!P$7,Adjustments!$G$9:$AE$67),0)))+(SUM(IF(Adjustments!$E$73:$E$133='June 13 - Dec 15 Expense'!$F64,IF(Adjustments!$G$6:$AE$6='June 13 - Dec 15 Expense'!N$7,Adjustments!$G$73:$AE$133),0)))</f>
        <v>444179.94766666665</v>
      </c>
      <c r="P64" s="144">
        <f t="shared" si="387"/>
        <v>226041020.63533333</v>
      </c>
      <c r="Q64" s="144">
        <f t="shared" si="388"/>
        <v>661410.13370805781</v>
      </c>
      <c r="R64" s="144">
        <f t="array" ref="R64">(SUM(IF(Adjustments!$E$9:$E$67='June 13 - Dec 15 Expense'!$F64,IF(Adjustments!$G$6:$AE$6='June 13 - Dec 15 Expense'!S$7,Adjustments!$G$9:$AE$67),0)))+(SUM(IF(Adjustments!$E$73:$E$133='June 13 - Dec 15 Expense'!$F64,IF(Adjustments!$G$6:$AE$6='June 13 - Dec 15 Expense'!Q$7,Adjustments!$G$73:$AE$133),0)))</f>
        <v>5845121.2776666656</v>
      </c>
      <c r="S64" s="144">
        <f t="shared" si="389"/>
        <v>231886141.91299999</v>
      </c>
      <c r="T64" s="144">
        <f t="shared" si="390"/>
        <v>670620.62716002937</v>
      </c>
      <c r="U64" s="144">
        <f t="array" ref="U64">(SUM(IF(Adjustments!$E$9:$E$67='June 13 - Dec 15 Expense'!$F64,IF(Adjustments!$G$6:$AE$6='June 13 - Dec 15 Expense'!V$7,Adjustments!$G$9:$AE$67),0)))+(SUM(IF(Adjustments!$E$73:$E$133='June 13 - Dec 15 Expense'!$F64,IF(Adjustments!$G$6:$AE$6='June 13 - Dec 15 Expense'!T$7,Adjustments!$G$73:$AE$133),0)))</f>
        <v>-7133.6823333337088</v>
      </c>
      <c r="V64" s="144">
        <f t="shared" si="391"/>
        <v>231879008.23066667</v>
      </c>
      <c r="W64" s="144">
        <f t="shared" si="392"/>
        <v>679170.18530536373</v>
      </c>
      <c r="X64" s="144">
        <f t="array" ref="X64">(SUM(IF(Adjustments!$E$9:$E$67='June 13 - Dec 15 Expense'!$F64,IF(Adjustments!$G$6:$AE$6='June 13 - Dec 15 Expense'!Y$7,Adjustments!$G$9:$AE$67),0)))+(SUM(IF(Adjustments!$E$73:$E$133='June 13 - Dec 15 Expense'!$F64,IF(Adjustments!$G$6:$AE$6='June 13 - Dec 15 Expense'!W$7,Adjustments!$G$73:$AE$133),0)))</f>
        <v>374703.77766666625</v>
      </c>
      <c r="Y64" s="144">
        <f t="shared" si="393"/>
        <v>232253712.00833333</v>
      </c>
      <c r="Z64" s="144">
        <f t="shared" si="394"/>
        <v>679708.48071130982</v>
      </c>
      <c r="AA64" s="144">
        <f t="array" ref="AA64">(SUM(IF(Adjustments!$E$9:$E$67='June 13 - Dec 15 Expense'!$F64,IF(Adjustments!$G$6:$AE$6='June 13 - Dec 15 Expense'!AB$7,Adjustments!$G$9:$AE$67),0)))+(SUM(IF(Adjustments!$E$73:$E$133='June 13 - Dec 15 Expense'!$F64,IF(Adjustments!$G$6:$AE$6='June 13 - Dec 15 Expense'!Z$7,Adjustments!$G$73:$AE$133),0)))</f>
        <v>4060910.1376666646</v>
      </c>
      <c r="AB64" s="144">
        <f t="shared" si="395"/>
        <v>236314622.146</v>
      </c>
      <c r="AC64" s="144">
        <f t="shared" si="396"/>
        <v>686204.3045650142</v>
      </c>
      <c r="AD64" s="144">
        <f t="array" ref="AD64">(SUM(IF(Adjustments!$E$9:$E$67='June 13 - Dec 15 Expense'!$F64,IF(Adjustments!$G$6:$AE$6='June 13 - Dec 15 Expense'!AE$7,Adjustments!$G$9:$AE$67),0)))+(SUM(IF(Adjustments!$E$73:$E$133='June 13 - Dec 15 Expense'!$F64,IF(Adjustments!$G$6:$AE$6='June 13 - Dec 15 Expense'!AC$7,Adjustments!$G$73:$AE$133),0)))</f>
        <v>235642.92766666639</v>
      </c>
      <c r="AE64" s="144">
        <f t="shared" si="397"/>
        <v>236550265.07366666</v>
      </c>
      <c r="AF64" s="144">
        <f t="shared" si="398"/>
        <v>682417.89020001295</v>
      </c>
      <c r="AG64" s="144">
        <f t="array" ref="AG64">(SUM(IF(Adjustments!$E$9:$E$67='June 13 - Dec 15 Expense'!$F64,IF(Adjustments!$G$6:$AE$6='June 13 - Dec 15 Expense'!AH$7,Adjustments!$G$9:$AE$67),0)))+(SUM(IF(Adjustments!$E$73:$E$133='June 13 - Dec 15 Expense'!$F64,IF(Adjustments!$G$6:$AE$6='June 13 - Dec 15 Expense'!AF$7,Adjustments!$G$73:$AE$133),0)))</f>
        <v>-267094.5423333334</v>
      </c>
      <c r="AH64" s="144">
        <f t="shared" si="399"/>
        <v>236283170.53133333</v>
      </c>
      <c r="AI64" s="144">
        <f t="shared" si="400"/>
        <v>682372.50060754304</v>
      </c>
      <c r="AJ64" s="144">
        <f t="array" ref="AJ64">(SUM(IF(Adjustments!$E$9:$E$67='June 13 - Dec 15 Expense'!$F64,IF(Adjustments!$G$6:$AE$6='June 13 - Dec 15 Expense'!AK$7,Adjustments!$G$9:$AE$67),0)))+(SUM(IF(Adjustments!$E$73:$E$133='June 13 - Dec 15 Expense'!$F64,IF(Adjustments!$G$6:$AE$6='June 13 - Dec 15 Expense'!AI$7,Adjustments!$G$73:$AE$133),0)))</f>
        <v>-247816.54233333337</v>
      </c>
      <c r="AK64" s="144">
        <f t="shared" si="401"/>
        <v>236035353.98899999</v>
      </c>
      <c r="AL64" s="144">
        <f t="shared" si="402"/>
        <v>681629.40348712693</v>
      </c>
      <c r="AM64" s="144">
        <f t="array" ref="AM64">(SUM(IF(Adjustments!$E$9:$E$67='June 13 - Dec 15 Expense'!$F64,IF(Adjustments!$G$6:$AE$6='June 13 - Dec 15 Expense'!AN$7,Adjustments!$G$9:$AE$67),0)))+(SUM(IF(Adjustments!$E$73:$E$133='June 13 - Dec 15 Expense'!$F64,IF(Adjustments!$G$6:$AE$6='June 13 - Dec 15 Expense'!AL$7,Adjustments!$G$73:$AE$133),0)))</f>
        <v>-295094.5423333334</v>
      </c>
      <c r="AN64" s="144">
        <f t="shared" si="403"/>
        <v>235740259.44666666</v>
      </c>
      <c r="AO64" s="144">
        <f t="shared" si="404"/>
        <v>680845.89799332118</v>
      </c>
      <c r="AP64" s="144">
        <f t="array" ref="AP64">(SUM(IF(Adjustments!$E$9:$E$67='June 13 - Dec 15 Expense'!$F64,IF(Adjustments!$G$6:$AE$6='June 13 - Dec 15 Expense'!AQ$7,Adjustments!$G$9:$AE$67),0)))+(SUM(IF(Adjustments!$E$73:$E$133='June 13 - Dec 15 Expense'!$F64,IF(Adjustments!$G$6:$AE$6='June 13 - Dec 15 Expense'!AO$7,Adjustments!$G$73:$AE$133),0)))</f>
        <v>-190640.13233333334</v>
      </c>
      <c r="AQ64" s="144">
        <f t="shared" si="405"/>
        <v>235549619.31433332</v>
      </c>
      <c r="AR64" s="144">
        <f t="shared" si="406"/>
        <v>680144.90698967106</v>
      </c>
      <c r="AS64" s="144">
        <f t="array" ref="AS64">(SUM(IF(Adjustments!$E$9:$E$67='June 13 - Dec 15 Expense'!$F64,IF(Adjustments!$G$6:$AE$6='June 13 - Dec 15 Expense'!AT$7,Adjustments!$G$9:$AE$67),0)))+(SUM(IF(Adjustments!$E$73:$E$133='June 13 - Dec 15 Expense'!$F64,IF(Adjustments!$G$6:$AE$6='June 13 - Dec 15 Expense'!AR$7,Adjustments!$G$73:$AE$133),0)))</f>
        <v>472328.95766666654</v>
      </c>
      <c r="AT64" s="144">
        <f t="shared" si="407"/>
        <v>236021948.27199998</v>
      </c>
      <c r="AU64" s="144">
        <f t="shared" si="408"/>
        <v>680551.42796230479</v>
      </c>
      <c r="AV64" s="144">
        <f t="array" ref="AV64">(SUM(IF(Adjustments!$E$9:$E$67='June 13 - Dec 15 Expense'!$F64,IF(Adjustments!$G$6:$AE$6='June 13 - Dec 15 Expense'!AW$7,Adjustments!$G$9:$AE$67),0)))+(SUM(IF(Adjustments!$E$73:$E$133='June 13 - Dec 15 Expense'!$F64,IF(Adjustments!$G$6:$AE$6='June 13 - Dec 15 Expense'!AU$7,Adjustments!$G$73:$AE$133),0)))</f>
        <v>-319691.09233333339</v>
      </c>
      <c r="AW64" s="144">
        <f t="shared" si="409"/>
        <v>235702257.17966664</v>
      </c>
      <c r="AX64" s="144">
        <f t="shared" si="410"/>
        <v>680771.70824286831</v>
      </c>
      <c r="AY64" s="144">
        <f t="array" ref="AY64">(SUM(IF(Adjustments!$E$9:$E$67='June 13 - Dec 15 Expense'!$F64,IF(Adjustments!$G$6:$AE$6='June 13 - Dec 15 Expense'!AZ$7,Adjustments!$G$9:$AE$67),0)))+(SUM(IF(Adjustments!$E$73:$E$133='June 13 - Dec 15 Expense'!$F64,IF(Adjustments!$G$6:$AE$6='June 13 - Dec 15 Expense'!AX$7,Adjustments!$G$73:$AE$133),0)))</f>
        <v>158922.78766666638</v>
      </c>
      <c r="AZ64" s="144">
        <f t="shared" si="411"/>
        <v>235861179.96733332</v>
      </c>
      <c r="BA64" s="144">
        <f t="shared" si="412"/>
        <v>680539.69446843327</v>
      </c>
      <c r="BB64" s="144">
        <f t="array" ref="BB64">(SUM(IF(Adjustments!$E$9:$E$67='June 13 - Dec 15 Expense'!$F64,IF(Adjustments!$G$6:$AE$6='June 13 - Dec 15 Expense'!BC$7,Adjustments!$G$9:$AE$67),0)))+(SUM(IF(Adjustments!$E$73:$E$133='June 13 - Dec 15 Expense'!$F64,IF(Adjustments!$G$6:$AE$6='June 13 - Dec 15 Expense'!BA$7,Adjustments!$G$73:$AE$133),0)))</f>
        <v>98308.787666666612</v>
      </c>
      <c r="BC64" s="144">
        <f t="shared" si="413"/>
        <v>235959488.755</v>
      </c>
      <c r="BD64" s="144">
        <f t="shared" si="414"/>
        <v>680910.91980927845</v>
      </c>
      <c r="BE64" s="144">
        <f t="array" ref="BE64">(SUM(IF(Adjustments!$E$9:$E$67='June 13 - Dec 15 Expense'!$F64,IF(Adjustments!$G$6:$AE$6='June 13 - Dec 15 Expense'!BF$7,Adjustments!$G$9:$AE$67),0)))+(SUM(IF(Adjustments!$E$73:$E$133='June 13 - Dec 15 Expense'!$F64,IF(Adjustments!$G$6:$AE$6='June 13 - Dec 15 Expense'!BD$7,Adjustments!$G$73:$AE$133),0)))</f>
        <v>3074679.237666667</v>
      </c>
      <c r="BF64" s="144">
        <f t="shared" si="415"/>
        <v>239034167.99266666</v>
      </c>
      <c r="BG64" s="144">
        <f t="shared" si="416"/>
        <v>685490.03712672053</v>
      </c>
      <c r="BH64" s="144">
        <f t="array" ref="BH64">(SUM(IF(Adjustments!$E$9:$E$67='June 13 - Dec 15 Expense'!$F64,IF(Adjustments!$G$6:$AE$6='June 13 - Dec 15 Expense'!BI$7,Adjustments!$G$9:$AE$67),0)))+(SUM(IF(Adjustments!$E$73:$E$133='June 13 - Dec 15 Expense'!$F64,IF(Adjustments!$G$6:$AE$6='June 13 - Dec 15 Expense'!BG$7,Adjustments!$G$73:$AE$133),0)))</f>
        <v>1840743.4276666667</v>
      </c>
      <c r="BI64" s="144">
        <f t="shared" si="417"/>
        <v>240874911.42033333</v>
      </c>
      <c r="BJ64" s="144">
        <f t="shared" si="418"/>
        <v>692583.75978487974</v>
      </c>
      <c r="BK64" s="144">
        <f t="array" ref="BK64">(SUM(IF(Adjustments!$E$9:$E$67='June 13 - Dec 15 Expense'!$F64,IF(Adjustments!$G$6:$AE$6='June 13 - Dec 15 Expense'!BL$7,Adjustments!$G$9:$AE$67),0)))+(SUM(IF(Adjustments!$E$73:$E$133='June 13 - Dec 15 Expense'!$F64,IF(Adjustments!$G$6:$AE$6='June 13 - Dec 15 Expense'!BJ$7,Adjustments!$G$73:$AE$133),0)))</f>
        <v>3047328.677666666</v>
      </c>
      <c r="BL64" s="144">
        <f t="shared" si="419"/>
        <v>243922240.09799999</v>
      </c>
      <c r="BM64" s="144">
        <f t="shared" si="420"/>
        <v>699638.01131300721</v>
      </c>
      <c r="BN64" s="144">
        <f t="array" ref="BN64">(SUM(IF(Adjustments!$E$9:$E$67='June 13 - Dec 15 Expense'!$F64,IF(Adjustments!$G$6:$AE$6='June 13 - Dec 15 Expense'!BO$7,Adjustments!$G$9:$AE$67),0)))+(SUM(IF(Adjustments!$E$73:$E$133='June 13 - Dec 15 Expense'!$F64,IF(Adjustments!$G$6:$AE$6='June 13 - Dec 15 Expense'!BM$7,Adjustments!$G$73:$AE$133),0)))</f>
        <v>-285936.49809333339</v>
      </c>
      <c r="BO64" s="144">
        <f t="shared" si="421"/>
        <v>243636303.59990665</v>
      </c>
      <c r="BP64" s="144">
        <f t="shared" si="422"/>
        <v>703623.13153683941</v>
      </c>
      <c r="BQ64" s="144">
        <f t="array" ref="BQ64">(SUM(IF(Adjustments!$E$9:$E$67='June 13 - Dec 15 Expense'!$F64,IF(Adjustments!$G$6:$AE$6='June 13 - Dec 15 Expense'!BR$7,Adjustments!$G$9:$AE$67),0)))+(SUM(IF(Adjustments!$E$73:$E$133='June 13 - Dec 15 Expense'!$F64,IF(Adjustments!$G$6:$AE$6='June 13 - Dec 15 Expense'!BP$7,Adjustments!$G$73:$AE$133),0)))</f>
        <v>-267303.09873333341</v>
      </c>
      <c r="BR64" s="144">
        <f t="shared" si="423"/>
        <v>243369000.50117332</v>
      </c>
      <c r="BS64" s="144">
        <f t="shared" si="424"/>
        <v>702824.72038675088</v>
      </c>
      <c r="BT64" s="144">
        <f t="array" ref="BT64">(SUM(IF(Adjustments!$E$9:$E$67='June 13 - Dec 15 Expense'!$F64,IF(Adjustments!$G$6:$AE$6='June 13 - Dec 15 Expense'!BU$7,Adjustments!$G$9:$AE$67),0)))+(SUM(IF(Adjustments!$E$73:$E$133='June 13 - Dec 15 Expense'!$F64,IF(Adjustments!$G$6:$AE$6='June 13 - Dec 15 Expense'!BS$7,Adjustments!$G$73:$AE$133),0)))</f>
        <v>-222622.15177333332</v>
      </c>
      <c r="BU64" s="144">
        <f t="shared" si="425"/>
        <v>243146378.34939998</v>
      </c>
      <c r="BV64" s="144">
        <f t="shared" si="426"/>
        <v>702117.68172762718</v>
      </c>
      <c r="BW64" s="144">
        <f t="array" ref="BW64">(SUM(IF(Adjustments!$E$9:$E$67='June 13 - Dec 15 Expense'!$F64,IF(Adjustments!$G$6:$AE$6='June 13 - Dec 15 Expense'!BX$7,Adjustments!$G$9:$AE$67),0)))+(SUM(IF(Adjustments!$E$73:$E$133='June 13 - Dec 15 Expense'!$F64,IF(Adjustments!$G$6:$AE$6='June 13 - Dec 15 Expense'!BV$7,Adjustments!$G$73:$AE$133),0)))</f>
        <v>-256052.52433333336</v>
      </c>
      <c r="BX64" s="144">
        <f t="shared" si="427"/>
        <v>242890325.82506666</v>
      </c>
      <c r="BY64" s="144">
        <f t="shared" si="428"/>
        <v>701426.87940461782</v>
      </c>
      <c r="BZ64" s="144">
        <f t="array" ref="BZ64">(SUM(IF(Adjustments!$E$9:$E$67='June 13 - Dec 15 Expense'!$F64,IF(Adjustments!$G$6:$AE$6='June 13 - Dec 15 Expense'!CA$7,Adjustments!$G$9:$AE$67),0)))+(SUM(IF(Adjustments!$E$73:$E$133='June 13 - Dec 15 Expense'!$F64,IF(Adjustments!$G$6:$AE$6='June 13 - Dec 15 Expense'!BY$7,Adjustments!$G$73:$AE$133),0)))</f>
        <v>-178910.88537333329</v>
      </c>
      <c r="CA64" s="144">
        <f t="shared" si="429"/>
        <v>242711414.93969333</v>
      </c>
      <c r="CB64" s="144">
        <f t="shared" si="430"/>
        <v>700799.15926639503</v>
      </c>
      <c r="CC64" s="144">
        <f t="array" ref="CC64">(SUM(IF(Adjustments!$E$9:$E$67='June 13 - Dec 15 Expense'!$F64,IF(Adjustments!$G$6:$AE$6='June 13 - Dec 15 Expense'!CD$7,Adjustments!$G$9:$AE$67),0)))+(SUM(IF(Adjustments!$E$73:$E$133='June 13 - Dec 15 Expense'!$F64,IF(Adjustments!$G$6:$AE$6='June 13 - Dec 15 Expense'!CB$7,Adjustments!$G$73:$AE$133),0)))</f>
        <v>578012.25406666659</v>
      </c>
      <c r="CD64" s="144">
        <f t="shared" si="431"/>
        <v>243289427.19376001</v>
      </c>
      <c r="CE64" s="144">
        <f t="shared" si="432"/>
        <v>701375.12487805437</v>
      </c>
      <c r="CG64" s="151">
        <f t="shared" si="433"/>
        <v>8332100.8279454727</v>
      </c>
      <c r="CH64" s="148"/>
    </row>
    <row r="65" spans="1:86" s="119" customFormat="1">
      <c r="A65" s="119" t="s">
        <v>23</v>
      </c>
      <c r="B65" s="119" t="s">
        <v>53</v>
      </c>
      <c r="C65" s="119" t="s">
        <v>53</v>
      </c>
      <c r="D65" s="119" t="s">
        <v>78</v>
      </c>
      <c r="E65" s="119" t="s">
        <v>75</v>
      </c>
      <c r="F65" s="119" t="str">
        <f t="shared" si="382"/>
        <v>DGNLPSO</v>
      </c>
      <c r="G65" s="119" t="str">
        <f t="shared" si="383"/>
        <v>GNLPSO</v>
      </c>
      <c r="H65" s="176">
        <f>VLOOKUP($G65,Rates!$C$3:$D$43,2,0)</f>
        <v>6.1839355811753344E-2</v>
      </c>
      <c r="I65" s="176">
        <f>VLOOKUP($G65,Rates!$C$3:$E$43,3,0)</f>
        <v>6.0645709197876818E-2</v>
      </c>
      <c r="J65" s="144">
        <f t="array" ref="J65">(SUM(IF('[25]RB Summary'!$B$13:$B$613=$G65,'[25]RB Summary'!$G$13:$G$613,0)))-(SUMIF($G$101:$G$119,$G65,$J$101:$J$119))</f>
        <v>237296121.45000002</v>
      </c>
      <c r="K65" s="144">
        <f t="shared" si="384"/>
        <v>1222853.2739246322</v>
      </c>
      <c r="L65" s="144">
        <f t="array" ref="L65">(SUM(IF(Adjustments!$E$9:$E$67='June 13 - Dec 15 Expense'!$F65,IF(Adjustments!$G$6:$AE$6='June 13 - Dec 15 Expense'!M$7,Adjustments!$G$9:$AE$67),0)))+(SUM(IF(Adjustments!$E$73:$E$133='June 13 - Dec 15 Expense'!$F65,IF(Adjustments!$G$6:$AE$6='June 13 - Dec 15 Expense'!K$7,Adjustments!$G$73:$AE$133),0)))</f>
        <v>-1360661.0487815142</v>
      </c>
      <c r="M65" s="144">
        <f t="shared" si="385"/>
        <v>235935460.4012185</v>
      </c>
      <c r="N65" s="144">
        <f t="shared" si="386"/>
        <v>1219347.340477349</v>
      </c>
      <c r="O65" s="144">
        <f t="array" ref="O65">(SUM(IF(Adjustments!$E$9:$E$67='June 13 - Dec 15 Expense'!$F65,IF(Adjustments!$G$6:$AE$6='June 13 - Dec 15 Expense'!P$7,Adjustments!$G$9:$AE$67),0)))+(SUM(IF(Adjustments!$E$73:$E$133='June 13 - Dec 15 Expense'!$F65,IF(Adjustments!$G$6:$AE$6='June 13 - Dec 15 Expense'!N$7,Adjustments!$G$73:$AE$133),0)))</f>
        <v>-1468153.3154613613</v>
      </c>
      <c r="P65" s="144">
        <f t="shared" si="387"/>
        <v>234467307.08575714</v>
      </c>
      <c r="Q65" s="144">
        <f t="shared" si="388"/>
        <v>1212058.5047275235</v>
      </c>
      <c r="R65" s="144">
        <f t="array" ref="R65">(SUM(IF(Adjustments!$E$9:$E$67='June 13 - Dec 15 Expense'!$F65,IF(Adjustments!$G$6:$AE$6='June 13 - Dec 15 Expense'!S$7,Adjustments!$G$9:$AE$67),0)))+(SUM(IF(Adjustments!$E$73:$E$133='June 13 - Dec 15 Expense'!$F65,IF(Adjustments!$G$6:$AE$6='June 13 - Dec 15 Expense'!Q$7,Adjustments!$G$73:$AE$133),0)))</f>
        <v>2557856.8562973747</v>
      </c>
      <c r="S65" s="144">
        <f t="shared" si="389"/>
        <v>237025163.94205451</v>
      </c>
      <c r="T65" s="144">
        <f t="shared" si="390"/>
        <v>1214866.2782688187</v>
      </c>
      <c r="U65" s="144">
        <f t="array" ref="U65">(SUM(IF(Adjustments!$E$9:$E$67='June 13 - Dec 15 Expense'!$F65,IF(Adjustments!$G$6:$AE$6='June 13 - Dec 15 Expense'!V$7,Adjustments!$G$9:$AE$67),0)))+(SUM(IF(Adjustments!$E$73:$E$133='June 13 - Dec 15 Expense'!$F65,IF(Adjustments!$G$6:$AE$6='June 13 - Dec 15 Expense'!T$7,Adjustments!$G$73:$AE$133),0)))</f>
        <v>-693976.58163213823</v>
      </c>
      <c r="V65" s="144">
        <f t="shared" si="391"/>
        <v>236331187.36042237</v>
      </c>
      <c r="W65" s="144">
        <f t="shared" si="392"/>
        <v>1219668.8264144659</v>
      </c>
      <c r="X65" s="144">
        <f t="array" ref="X65">(SUM(IF(Adjustments!$E$9:$E$67='June 13 - Dec 15 Expense'!$F65,IF(Adjustments!$G$6:$AE$6='June 13 - Dec 15 Expense'!Y$7,Adjustments!$G$9:$AE$67),0)))+(SUM(IF(Adjustments!$E$73:$E$133='June 13 - Dec 15 Expense'!$F65,IF(Adjustments!$G$6:$AE$6='June 13 - Dec 15 Expense'!W$7,Adjustments!$G$73:$AE$133),0)))</f>
        <v>-1125625.3664327005</v>
      </c>
      <c r="Y65" s="144">
        <f t="shared" si="393"/>
        <v>235205561.99398968</v>
      </c>
      <c r="Z65" s="144">
        <f t="shared" si="394"/>
        <v>1214980.3675685434</v>
      </c>
      <c r="AA65" s="144">
        <f t="array" ref="AA65">(SUM(IF(Adjustments!$E$9:$E$67='June 13 - Dec 15 Expense'!$F65,IF(Adjustments!$G$6:$AE$6='June 13 - Dec 15 Expense'!AB$7,Adjustments!$G$9:$AE$67),0)))+(SUM(IF(Adjustments!$E$73:$E$133='June 13 - Dec 15 Expense'!$F65,IF(Adjustments!$G$6:$AE$6='June 13 - Dec 15 Expense'!Z$7,Adjustments!$G$73:$AE$133),0)))</f>
        <v>2849425.6969321957</v>
      </c>
      <c r="AB65" s="144">
        <f t="shared" si="395"/>
        <v>238054987.69092187</v>
      </c>
      <c r="AC65" s="144">
        <f t="shared" si="396"/>
        <v>1219421.9801513008</v>
      </c>
      <c r="AD65" s="144">
        <f t="array" ref="AD65">(SUM(IF(Adjustments!$E$9:$E$67='June 13 - Dec 15 Expense'!$F65,IF(Adjustments!$G$6:$AE$6='June 13 - Dec 15 Expense'!AE$7,Adjustments!$G$9:$AE$67),0)))+(SUM(IF(Adjustments!$E$73:$E$133='June 13 - Dec 15 Expense'!$F65,IF(Adjustments!$G$6:$AE$6='June 13 - Dec 15 Expense'!AC$7,Adjustments!$G$73:$AE$133),0)))</f>
        <v>-614120.68630597019</v>
      </c>
      <c r="AE65" s="144">
        <f t="shared" si="397"/>
        <v>237440867.0046159</v>
      </c>
      <c r="AF65" s="144">
        <f t="shared" si="398"/>
        <v>1201532.6386942281</v>
      </c>
      <c r="AG65" s="144">
        <f t="array" ref="AG65">(SUM(IF(Adjustments!$E$9:$E$67='June 13 - Dec 15 Expense'!$F65,IF(Adjustments!$G$6:$AE$6='June 13 - Dec 15 Expense'!AH$7,Adjustments!$G$9:$AE$67),0)))+(SUM(IF(Adjustments!$E$73:$E$133='June 13 - Dec 15 Expense'!$F65,IF(Adjustments!$G$6:$AE$6='June 13 - Dec 15 Expense'!AF$7,Adjustments!$G$73:$AE$133),0)))</f>
        <v>-611869.14417093096</v>
      </c>
      <c r="AH65" s="144">
        <f t="shared" si="399"/>
        <v>236828997.86044496</v>
      </c>
      <c r="AI65" s="144">
        <f t="shared" si="400"/>
        <v>1198434.6794134506</v>
      </c>
      <c r="AJ65" s="144">
        <f t="array" ref="AJ65">(SUM(IF(Adjustments!$E$9:$E$67='June 13 - Dec 15 Expense'!$F65,IF(Adjustments!$G$6:$AE$6='June 13 - Dec 15 Expense'!AK$7,Adjustments!$G$9:$AE$67),0)))+(SUM(IF(Adjustments!$E$73:$E$133='June 13 - Dec 15 Expense'!$F65,IF(Adjustments!$G$6:$AE$6='June 13 - Dec 15 Expense'!AI$7,Adjustments!$G$73:$AE$133),0)))</f>
        <v>-610544.29426571529</v>
      </c>
      <c r="AK65" s="144">
        <f t="shared" si="401"/>
        <v>236218453.56617925</v>
      </c>
      <c r="AL65" s="144">
        <f t="shared" si="402"/>
        <v>1195345.757333992</v>
      </c>
      <c r="AM65" s="144">
        <f t="array" ref="AM65">(SUM(IF(Adjustments!$E$9:$E$67='June 13 - Dec 15 Expense'!$F65,IF(Adjustments!$G$6:$AE$6='June 13 - Dec 15 Expense'!AN$7,Adjustments!$G$9:$AE$67),0)))+(SUM(IF(Adjustments!$E$73:$E$133='June 13 - Dec 15 Expense'!$F65,IF(Adjustments!$G$6:$AE$6='June 13 - Dec 15 Expense'!AL$7,Adjustments!$G$73:$AE$133),0)))</f>
        <v>-609016.03097178903</v>
      </c>
      <c r="AN65" s="144">
        <f t="shared" si="403"/>
        <v>235609437.53520745</v>
      </c>
      <c r="AO65" s="144">
        <f t="shared" si="404"/>
        <v>1192264.0447992578</v>
      </c>
      <c r="AP65" s="144">
        <f t="array" ref="AP65">(SUM(IF(Adjustments!$E$9:$E$67='June 13 - Dec 15 Expense'!$F65,IF(Adjustments!$G$6:$AE$6='June 13 - Dec 15 Expense'!AQ$7,Adjustments!$G$9:$AE$67),0)))+(SUM(IF(Adjustments!$E$73:$E$133='June 13 - Dec 15 Expense'!$F65,IF(Adjustments!$G$6:$AE$6='June 13 - Dec 15 Expense'!AO$7,Adjustments!$G$73:$AE$133),0)))</f>
        <v>-607444.42745431152</v>
      </c>
      <c r="AQ65" s="144">
        <f t="shared" si="405"/>
        <v>235001993.10775313</v>
      </c>
      <c r="AR65" s="144">
        <f t="shared" si="406"/>
        <v>1189190.1653320733</v>
      </c>
      <c r="AS65" s="144">
        <f t="array" ref="AS65">(SUM(IF(Adjustments!$E$9:$E$67='June 13 - Dec 15 Expense'!$F65,IF(Adjustments!$G$6:$AE$6='June 13 - Dec 15 Expense'!AT$7,Adjustments!$G$9:$AE$67),0)))+(SUM(IF(Adjustments!$E$73:$E$133='June 13 - Dec 15 Expense'!$F65,IF(Adjustments!$G$6:$AE$6='June 13 - Dec 15 Expense'!AR$7,Adjustments!$G$73:$AE$133),0)))</f>
        <v>-607208.30476854125</v>
      </c>
      <c r="AT65" s="144">
        <f t="shared" si="407"/>
        <v>234394784.8029846</v>
      </c>
      <c r="AU65" s="144">
        <f t="shared" si="408"/>
        <v>1186120.8538164571</v>
      </c>
      <c r="AV65" s="144">
        <f t="array" ref="AV65">(SUM(IF(Adjustments!$E$9:$E$67='June 13 - Dec 15 Expense'!$F65,IF(Adjustments!$G$6:$AE$6='June 13 - Dec 15 Expense'!AW$7,Adjustments!$G$9:$AE$67),0)))+(SUM(IF(Adjustments!$E$73:$E$133='June 13 - Dec 15 Expense'!$F65,IF(Adjustments!$G$6:$AE$6='June 13 - Dec 15 Expense'!AU$7,Adjustments!$G$73:$AE$133),0)))</f>
        <v>-607709.41494471079</v>
      </c>
      <c r="AW65" s="144">
        <f t="shared" si="409"/>
        <v>233787075.38803989</v>
      </c>
      <c r="AX65" s="144">
        <f t="shared" si="410"/>
        <v>1183050.8727027455</v>
      </c>
      <c r="AY65" s="144">
        <f t="array" ref="AY65">(SUM(IF(Adjustments!$E$9:$E$67='June 13 - Dec 15 Expense'!$F65,IF(Adjustments!$G$6:$AE$6='June 13 - Dec 15 Expense'!AZ$7,Adjustments!$G$9:$AE$67),0)))+(SUM(IF(Adjustments!$E$73:$E$133='June 13 - Dec 15 Expense'!$F65,IF(Adjustments!$G$6:$AE$6='June 13 - Dec 15 Expense'!AX$7,Adjustments!$G$73:$AE$133),0)))</f>
        <v>-607279.27775976434</v>
      </c>
      <c r="AZ65" s="144">
        <f t="shared" si="411"/>
        <v>233179796.11028013</v>
      </c>
      <c r="BA65" s="144">
        <f t="shared" si="412"/>
        <v>1179980.7122470594</v>
      </c>
      <c r="BB65" s="144">
        <f t="array" ref="BB65">(SUM(IF(Adjustments!$E$9:$E$67='June 13 - Dec 15 Expense'!$F65,IF(Adjustments!$G$6:$AE$6='June 13 - Dec 15 Expense'!BC$7,Adjustments!$G$9:$AE$67),0)))+(SUM(IF(Adjustments!$E$73:$E$133='June 13 - Dec 15 Expense'!$F65,IF(Adjustments!$G$6:$AE$6='June 13 - Dec 15 Expense'!BA$7,Adjustments!$G$73:$AE$133),0)))</f>
        <v>-606029.65112853842</v>
      </c>
      <c r="BC65" s="144">
        <f t="shared" si="413"/>
        <v>232573766.4591516</v>
      </c>
      <c r="BD65" s="144">
        <f t="shared" si="414"/>
        <v>1176914.7963942033</v>
      </c>
      <c r="BE65" s="144">
        <f t="array" ref="BE65">(SUM(IF(Adjustments!$E$9:$E$67='June 13 - Dec 15 Expense'!$F65,IF(Adjustments!$G$6:$AE$6='June 13 - Dec 15 Expense'!BF$7,Adjustments!$G$9:$AE$67),0)))+(SUM(IF(Adjustments!$E$73:$E$133='June 13 - Dec 15 Expense'!$F65,IF(Adjustments!$G$6:$AE$6='June 13 - Dec 15 Expense'!BD$7,Adjustments!$G$73:$AE$133),0)))</f>
        <v>-608889.68542858586</v>
      </c>
      <c r="BF65" s="144">
        <f t="shared" si="415"/>
        <v>231964876.77372301</v>
      </c>
      <c r="BG65" s="144">
        <f t="shared" si="416"/>
        <v>1173844.8111948818</v>
      </c>
      <c r="BH65" s="144">
        <f t="array" ref="BH65">(SUM(IF(Adjustments!$E$9:$E$67='June 13 - Dec 15 Expense'!$F65,IF(Adjustments!$G$6:$AE$6='June 13 - Dec 15 Expense'!BI$7,Adjustments!$G$9:$AE$67),0)))+(SUM(IF(Adjustments!$E$73:$E$133='June 13 - Dec 15 Expense'!$F65,IF(Adjustments!$G$6:$AE$6='June 13 - Dec 15 Expense'!BG$7,Adjustments!$G$73:$AE$133),0)))</f>
        <v>-609380.74735498358</v>
      </c>
      <c r="BI65" s="144">
        <f t="shared" si="417"/>
        <v>231355496.02636802</v>
      </c>
      <c r="BJ65" s="144">
        <f t="shared" si="418"/>
        <v>1170766.3580952582</v>
      </c>
      <c r="BK65" s="144">
        <f t="array" ref="BK65">(SUM(IF(Adjustments!$E$9:$E$67='June 13 - Dec 15 Expense'!$F65,IF(Adjustments!$G$6:$AE$6='June 13 - Dec 15 Expense'!BL$7,Adjustments!$G$9:$AE$67),0)))+(SUM(IF(Adjustments!$E$73:$E$133='June 13 - Dec 15 Expense'!$F65,IF(Adjustments!$G$6:$AE$6='June 13 - Dec 15 Expense'!BJ$7,Adjustments!$G$73:$AE$133),0)))</f>
        <v>588838.90367722954</v>
      </c>
      <c r="BL65" s="144">
        <f t="shared" si="419"/>
        <v>231944334.93004525</v>
      </c>
      <c r="BM65" s="144">
        <f t="shared" si="420"/>
        <v>1170714.4508170052</v>
      </c>
      <c r="BN65" s="144">
        <f t="array" ref="BN65">(SUM(IF(Adjustments!$E$9:$E$67='June 13 - Dec 15 Expense'!$F65,IF(Adjustments!$G$6:$AE$6='June 13 - Dec 15 Expense'!BO$7,Adjustments!$G$9:$AE$67),0)))+(SUM(IF(Adjustments!$E$73:$E$133='June 13 - Dec 15 Expense'!$F65,IF(Adjustments!$G$6:$AE$6='June 13 - Dec 15 Expense'!BM$7,Adjustments!$G$73:$AE$133),0)))</f>
        <v>-547817.32966460672</v>
      </c>
      <c r="BO65" s="144">
        <f t="shared" si="421"/>
        <v>231396517.60038063</v>
      </c>
      <c r="BP65" s="144">
        <f t="shared" si="422"/>
        <v>1170818.1084190223</v>
      </c>
      <c r="BQ65" s="144">
        <f t="array" ref="BQ65">(SUM(IF(Adjustments!$E$9:$E$67='June 13 - Dec 15 Expense'!$F65,IF(Adjustments!$G$6:$AE$6='June 13 - Dec 15 Expense'!BR$7,Adjustments!$G$9:$AE$67),0)))+(SUM(IF(Adjustments!$E$73:$E$133='June 13 - Dec 15 Expense'!$F65,IF(Adjustments!$G$6:$AE$6='June 13 - Dec 15 Expense'!BP$7,Adjustments!$G$73:$AE$133),0)))</f>
        <v>-544611.03187243722</v>
      </c>
      <c r="BR65" s="144">
        <f t="shared" si="423"/>
        <v>230851906.56850818</v>
      </c>
      <c r="BS65" s="144">
        <f t="shared" si="424"/>
        <v>1168057.6462218019</v>
      </c>
      <c r="BT65" s="144">
        <f t="array" ref="BT65">(SUM(IF(Adjustments!$E$9:$E$67='June 13 - Dec 15 Expense'!$F65,IF(Adjustments!$G$6:$AE$6='June 13 - Dec 15 Expense'!BU$7,Adjustments!$G$9:$AE$67),0)))+(SUM(IF(Adjustments!$E$73:$E$133='June 13 - Dec 15 Expense'!$F65,IF(Adjustments!$G$6:$AE$6='June 13 - Dec 15 Expense'!BS$7,Adjustments!$G$73:$AE$133),0)))</f>
        <v>1618046.66814345</v>
      </c>
      <c r="BU65" s="144">
        <f t="shared" si="425"/>
        <v>232469953.23665163</v>
      </c>
      <c r="BV65" s="144">
        <f t="shared" si="426"/>
        <v>1170770.1156151323</v>
      </c>
      <c r="BW65" s="144">
        <f t="array" ref="BW65">(SUM(IF(Adjustments!$E$9:$E$67='June 13 - Dec 15 Expense'!$F65,IF(Adjustments!$G$6:$AE$6='June 13 - Dec 15 Expense'!BX$7,Adjustments!$G$9:$AE$67),0)))+(SUM(IF(Adjustments!$E$73:$E$133='June 13 - Dec 15 Expense'!$F65,IF(Adjustments!$G$6:$AE$6='June 13 - Dec 15 Expense'!BV$7,Adjustments!$G$73:$AE$133),0)))</f>
        <v>-539515.71864121698</v>
      </c>
      <c r="BX65" s="144">
        <f t="shared" si="427"/>
        <v>231930437.51801041</v>
      </c>
      <c r="BY65" s="144">
        <f t="shared" si="428"/>
        <v>1173495.4603786499</v>
      </c>
      <c r="BZ65" s="144">
        <f t="array" ref="BZ65">(SUM(IF(Adjustments!$E$9:$E$67='June 13 - Dec 15 Expense'!$F65,IF(Adjustments!$G$6:$AE$6='June 13 - Dec 15 Expense'!CA$7,Adjustments!$G$9:$AE$67),0)))+(SUM(IF(Adjustments!$E$73:$E$133='June 13 - Dec 15 Expense'!$F65,IF(Adjustments!$G$6:$AE$6='June 13 - Dec 15 Expense'!BY$7,Adjustments!$G$73:$AE$133),0)))</f>
        <v>7376452.2568085855</v>
      </c>
      <c r="CA65" s="144">
        <f t="shared" si="429"/>
        <v>239306889.77481899</v>
      </c>
      <c r="CB65" s="144">
        <f t="shared" si="430"/>
        <v>1190771.7464244014</v>
      </c>
      <c r="CC65" s="144">
        <f t="array" ref="CC65">(SUM(IF(Adjustments!$E$9:$E$67='June 13 - Dec 15 Expense'!$F65,IF(Adjustments!$G$6:$AE$6='June 13 - Dec 15 Expense'!CD$7,Adjustments!$G$9:$AE$67),0)))+(SUM(IF(Adjustments!$E$73:$E$133='June 13 - Dec 15 Expense'!$F65,IF(Adjustments!$G$6:$AE$6='June 13 - Dec 15 Expense'!CB$7,Adjustments!$G$73:$AE$133),0)))</f>
        <v>-536221.96196180966</v>
      </c>
      <c r="CD65" s="144">
        <f t="shared" si="431"/>
        <v>238770667.81285718</v>
      </c>
      <c r="CE65" s="144">
        <f t="shared" si="432"/>
        <v>1208056.3554788923</v>
      </c>
      <c r="CG65" s="151">
        <f t="shared" si="433"/>
        <v>14137241.433989055</v>
      </c>
      <c r="CH65" s="148"/>
    </row>
    <row r="66" spans="1:86" s="119" customFormat="1">
      <c r="A66" s="119" t="s">
        <v>23</v>
      </c>
      <c r="B66" s="119" t="s">
        <v>37</v>
      </c>
      <c r="C66" s="119" t="s">
        <v>38</v>
      </c>
      <c r="D66" s="119" t="s">
        <v>78</v>
      </c>
      <c r="E66" s="119" t="s">
        <v>75</v>
      </c>
      <c r="F66" s="119" t="str">
        <f t="shared" si="382"/>
        <v>DGNLPSSGCH</v>
      </c>
      <c r="G66" s="119" t="str">
        <f t="shared" si="383"/>
        <v>GNLPSSGCH</v>
      </c>
      <c r="H66" s="176">
        <f>VLOOKUP($G66,Rates!$C$3:$D$43,2,0)</f>
        <v>2.933826706817599E-2</v>
      </c>
      <c r="I66" s="176">
        <f>VLOOKUP($G66,Rates!$C$3:$E$43,3,0)</f>
        <v>3.1361195863215778E-2</v>
      </c>
      <c r="J66" s="144">
        <f t="array" ref="J66">(SUM(IF('[25]RB Summary'!$B$13:$B$613=$G66,'[25]RB Summary'!$G$13:$G$613,0)))-(SUMIF($G$101:$G$119,$G66,$J$101:$J$119))</f>
        <v>4318547.74</v>
      </c>
      <c r="K66" s="144">
        <f t="shared" si="384"/>
        <v>10558.225578565654</v>
      </c>
      <c r="L66" s="144">
        <f t="array" ref="L66">(SUM(IF(Adjustments!$E$9:$E$67='June 13 - Dec 15 Expense'!$F66,IF(Adjustments!$G$6:$AE$6='June 13 - Dec 15 Expense'!M$7,Adjustments!$G$9:$AE$67),0)))+(SUM(IF(Adjustments!$E$73:$E$133='June 13 - Dec 15 Expense'!$F66,IF(Adjustments!$G$6:$AE$6='June 13 - Dec 15 Expense'!K$7,Adjustments!$G$73:$AE$133),0)))</f>
        <v>-23465.284166666668</v>
      </c>
      <c r="M66" s="144">
        <f t="shared" si="385"/>
        <v>4295082.4558333335</v>
      </c>
      <c r="N66" s="144">
        <f t="shared" si="386"/>
        <v>10529.540962994308</v>
      </c>
      <c r="O66" s="144">
        <f t="array" ref="O66">(SUM(IF(Adjustments!$E$9:$E$67='June 13 - Dec 15 Expense'!$F66,IF(Adjustments!$G$6:$AE$6='June 13 - Dec 15 Expense'!P$7,Adjustments!$G$9:$AE$67),0)))+(SUM(IF(Adjustments!$E$73:$E$133='June 13 - Dec 15 Expense'!$F66,IF(Adjustments!$G$6:$AE$6='June 13 - Dec 15 Expense'!N$7,Adjustments!$G$73:$AE$133),0)))</f>
        <v>-23465.284166666668</v>
      </c>
      <c r="P66" s="144">
        <f t="shared" si="387"/>
        <v>4271617.1716666669</v>
      </c>
      <c r="Q66" s="144">
        <f t="shared" si="388"/>
        <v>10472.171731851617</v>
      </c>
      <c r="R66" s="144">
        <f t="array" ref="R66">(SUM(IF(Adjustments!$E$9:$E$67='June 13 - Dec 15 Expense'!$F66,IF(Adjustments!$G$6:$AE$6='June 13 - Dec 15 Expense'!S$7,Adjustments!$G$9:$AE$67),0)))+(SUM(IF(Adjustments!$E$73:$E$133='June 13 - Dec 15 Expense'!$F66,IF(Adjustments!$G$6:$AE$6='June 13 - Dec 15 Expense'!Q$7,Adjustments!$G$73:$AE$133),0)))</f>
        <v>-23465.284166666668</v>
      </c>
      <c r="S66" s="144">
        <f t="shared" si="389"/>
        <v>4248151.8875000002</v>
      </c>
      <c r="T66" s="144">
        <f t="shared" si="390"/>
        <v>10414.802500708922</v>
      </c>
      <c r="U66" s="144">
        <f t="array" ref="U66">(SUM(IF(Adjustments!$E$9:$E$67='June 13 - Dec 15 Expense'!$F66,IF(Adjustments!$G$6:$AE$6='June 13 - Dec 15 Expense'!V$7,Adjustments!$G$9:$AE$67),0)))+(SUM(IF(Adjustments!$E$73:$E$133='June 13 - Dec 15 Expense'!$F66,IF(Adjustments!$G$6:$AE$6='June 13 - Dec 15 Expense'!T$7,Adjustments!$G$73:$AE$133),0)))</f>
        <v>-23465.284166666668</v>
      </c>
      <c r="V66" s="144">
        <f t="shared" si="391"/>
        <v>4224686.6033333335</v>
      </c>
      <c r="W66" s="144">
        <f t="shared" si="392"/>
        <v>10357.433269566232</v>
      </c>
      <c r="X66" s="144">
        <f t="array" ref="X66">(SUM(IF(Adjustments!$E$9:$E$67='June 13 - Dec 15 Expense'!$F66,IF(Adjustments!$G$6:$AE$6='June 13 - Dec 15 Expense'!Y$7,Adjustments!$G$9:$AE$67),0)))+(SUM(IF(Adjustments!$E$73:$E$133='June 13 - Dec 15 Expense'!$F66,IF(Adjustments!$G$6:$AE$6='June 13 - Dec 15 Expense'!W$7,Adjustments!$G$73:$AE$133),0)))</f>
        <v>-23465.284166666668</v>
      </c>
      <c r="Y66" s="144">
        <f t="shared" si="393"/>
        <v>4201221.3191666668</v>
      </c>
      <c r="Z66" s="144">
        <f t="shared" si="394"/>
        <v>10300.064038423538</v>
      </c>
      <c r="AA66" s="144">
        <f t="array" ref="AA66">(SUM(IF(Adjustments!$E$9:$E$67='June 13 - Dec 15 Expense'!$F66,IF(Adjustments!$G$6:$AE$6='June 13 - Dec 15 Expense'!AB$7,Adjustments!$G$9:$AE$67),0)))+(SUM(IF(Adjustments!$E$73:$E$133='June 13 - Dec 15 Expense'!$F66,IF(Adjustments!$G$6:$AE$6='June 13 - Dec 15 Expense'!Z$7,Adjustments!$G$73:$AE$133),0)))</f>
        <v>28324.31583333333</v>
      </c>
      <c r="AB66" s="144">
        <f t="shared" si="395"/>
        <v>4229545.6349999998</v>
      </c>
      <c r="AC66" s="144">
        <f t="shared" si="396"/>
        <v>10306.003853787262</v>
      </c>
      <c r="AD66" s="144">
        <f t="array" ref="AD66">(SUM(IF(Adjustments!$E$9:$E$67='June 13 - Dec 15 Expense'!$F66,IF(Adjustments!$G$6:$AE$6='June 13 - Dec 15 Expense'!AE$7,Adjustments!$G$9:$AE$67),0)))+(SUM(IF(Adjustments!$E$73:$E$133='June 13 - Dec 15 Expense'!$F66,IF(Adjustments!$G$6:$AE$6='June 13 - Dec 15 Expense'!AC$7,Adjustments!$G$73:$AE$133),0)))</f>
        <v>-23465.284166666668</v>
      </c>
      <c r="AE66" s="144">
        <f t="shared" si="397"/>
        <v>4206080.3508333331</v>
      </c>
      <c r="AF66" s="144">
        <f t="shared" si="398"/>
        <v>11022.971615439659</v>
      </c>
      <c r="AG66" s="144">
        <f t="array" ref="AG66">(SUM(IF(Adjustments!$E$9:$E$67='June 13 - Dec 15 Expense'!$F66,IF(Adjustments!$G$6:$AE$6='June 13 - Dec 15 Expense'!AH$7,Adjustments!$G$9:$AE$67),0)))+(SUM(IF(Adjustments!$E$73:$E$133='June 13 - Dec 15 Expense'!$F66,IF(Adjustments!$G$6:$AE$6='June 13 - Dec 15 Expense'!AF$7,Adjustments!$G$73:$AE$133),0)))</f>
        <v>-23465.284166666668</v>
      </c>
      <c r="AH66" s="144">
        <f t="shared" si="399"/>
        <v>4182615.0666666664</v>
      </c>
      <c r="AI66" s="144">
        <f t="shared" si="400"/>
        <v>10961.64666771159</v>
      </c>
      <c r="AJ66" s="144">
        <f t="array" ref="AJ66">(SUM(IF(Adjustments!$E$9:$E$67='June 13 - Dec 15 Expense'!$F66,IF(Adjustments!$G$6:$AE$6='June 13 - Dec 15 Expense'!AK$7,Adjustments!$G$9:$AE$67),0)))+(SUM(IF(Adjustments!$E$73:$E$133='June 13 - Dec 15 Expense'!$F66,IF(Adjustments!$G$6:$AE$6='June 13 - Dec 15 Expense'!AI$7,Adjustments!$G$73:$AE$133),0)))</f>
        <v>-23465.284166666668</v>
      </c>
      <c r="AK66" s="144">
        <f t="shared" si="401"/>
        <v>4159149.7824999997</v>
      </c>
      <c r="AL66" s="144">
        <f t="shared" si="402"/>
        <v>10900.321719983518</v>
      </c>
      <c r="AM66" s="144">
        <f t="array" ref="AM66">(SUM(IF(Adjustments!$E$9:$E$67='June 13 - Dec 15 Expense'!$F66,IF(Adjustments!$G$6:$AE$6='June 13 - Dec 15 Expense'!AN$7,Adjustments!$G$9:$AE$67),0)))+(SUM(IF(Adjustments!$E$73:$E$133='June 13 - Dec 15 Expense'!$F66,IF(Adjustments!$G$6:$AE$6='June 13 - Dec 15 Expense'!AL$7,Adjustments!$G$73:$AE$133),0)))</f>
        <v>-23465.284166666668</v>
      </c>
      <c r="AN66" s="144">
        <f t="shared" si="403"/>
        <v>4135684.4983333331</v>
      </c>
      <c r="AO66" s="144">
        <f t="shared" si="404"/>
        <v>10838.996772255448</v>
      </c>
      <c r="AP66" s="144">
        <f t="array" ref="AP66">(SUM(IF(Adjustments!$E$9:$E$67='June 13 - Dec 15 Expense'!$F66,IF(Adjustments!$G$6:$AE$6='June 13 - Dec 15 Expense'!AQ$7,Adjustments!$G$9:$AE$67),0)))+(SUM(IF(Adjustments!$E$73:$E$133='June 13 - Dec 15 Expense'!$F66,IF(Adjustments!$G$6:$AE$6='June 13 - Dec 15 Expense'!AO$7,Adjustments!$G$73:$AE$133),0)))</f>
        <v>-23465.284166666668</v>
      </c>
      <c r="AQ66" s="144">
        <f t="shared" si="405"/>
        <v>4112219.2141666664</v>
      </c>
      <c r="AR66" s="144">
        <f t="shared" si="406"/>
        <v>10777.671824527377</v>
      </c>
      <c r="AS66" s="144">
        <f t="array" ref="AS66">(SUM(IF(Adjustments!$E$9:$E$67='June 13 - Dec 15 Expense'!$F66,IF(Adjustments!$G$6:$AE$6='June 13 - Dec 15 Expense'!AT$7,Adjustments!$G$9:$AE$67),0)))+(SUM(IF(Adjustments!$E$73:$E$133='June 13 - Dec 15 Expense'!$F66,IF(Adjustments!$G$6:$AE$6='June 13 - Dec 15 Expense'!AR$7,Adjustments!$G$73:$AE$133),0)))</f>
        <v>-23465.284166666668</v>
      </c>
      <c r="AT66" s="144">
        <f t="shared" si="407"/>
        <v>4088753.9299999997</v>
      </c>
      <c r="AU66" s="144">
        <f t="shared" si="408"/>
        <v>10716.346876799305</v>
      </c>
      <c r="AV66" s="144">
        <f t="array" ref="AV66">(SUM(IF(Adjustments!$E$9:$E$67='June 13 - Dec 15 Expense'!$F66,IF(Adjustments!$G$6:$AE$6='June 13 - Dec 15 Expense'!AW$7,Adjustments!$G$9:$AE$67),0)))+(SUM(IF(Adjustments!$E$73:$E$133='June 13 - Dec 15 Expense'!$F66,IF(Adjustments!$G$6:$AE$6='June 13 - Dec 15 Expense'!AU$7,Adjustments!$G$73:$AE$133),0)))</f>
        <v>-23465.284166666668</v>
      </c>
      <c r="AW66" s="144">
        <f t="shared" si="409"/>
        <v>4065288.645833333</v>
      </c>
      <c r="AX66" s="144">
        <f t="shared" si="410"/>
        <v>10655.021929071236</v>
      </c>
      <c r="AY66" s="144">
        <f t="array" ref="AY66">(SUM(IF(Adjustments!$E$9:$E$67='June 13 - Dec 15 Expense'!$F66,IF(Adjustments!$G$6:$AE$6='June 13 - Dec 15 Expense'!AZ$7,Adjustments!$G$9:$AE$67),0)))+(SUM(IF(Adjustments!$E$73:$E$133='June 13 - Dec 15 Expense'!$F66,IF(Adjustments!$G$6:$AE$6='June 13 - Dec 15 Expense'!AX$7,Adjustments!$G$73:$AE$133),0)))</f>
        <v>-23465.284166666668</v>
      </c>
      <c r="AZ66" s="144">
        <f t="shared" si="411"/>
        <v>4041823.3616666663</v>
      </c>
      <c r="BA66" s="144">
        <f t="shared" si="412"/>
        <v>10593.696981343164</v>
      </c>
      <c r="BB66" s="144">
        <f t="array" ref="BB66">(SUM(IF(Adjustments!$E$9:$E$67='June 13 - Dec 15 Expense'!$F66,IF(Adjustments!$G$6:$AE$6='June 13 - Dec 15 Expense'!BC$7,Adjustments!$G$9:$AE$67),0)))+(SUM(IF(Adjustments!$E$73:$E$133='June 13 - Dec 15 Expense'!$F66,IF(Adjustments!$G$6:$AE$6='June 13 - Dec 15 Expense'!BA$7,Adjustments!$G$73:$AE$133),0)))</f>
        <v>-23465.284166666668</v>
      </c>
      <c r="BC66" s="144">
        <f t="shared" si="413"/>
        <v>4018358.0774999997</v>
      </c>
      <c r="BD66" s="144">
        <f t="shared" si="414"/>
        <v>10532.372033615093</v>
      </c>
      <c r="BE66" s="144">
        <f t="array" ref="BE66">(SUM(IF(Adjustments!$E$9:$E$67='June 13 - Dec 15 Expense'!$F66,IF(Adjustments!$G$6:$AE$6='June 13 - Dec 15 Expense'!BF$7,Adjustments!$G$9:$AE$67),0)))+(SUM(IF(Adjustments!$E$73:$E$133='June 13 - Dec 15 Expense'!$F66,IF(Adjustments!$G$6:$AE$6='June 13 - Dec 15 Expense'!BD$7,Adjustments!$G$73:$AE$133),0)))</f>
        <v>-23465.284166666668</v>
      </c>
      <c r="BF66" s="144">
        <f t="shared" si="415"/>
        <v>3994892.793333333</v>
      </c>
      <c r="BG66" s="144">
        <f t="shared" si="416"/>
        <v>10471.047085887023</v>
      </c>
      <c r="BH66" s="144">
        <f t="array" ref="BH66">(SUM(IF(Adjustments!$E$9:$E$67='June 13 - Dec 15 Expense'!$F66,IF(Adjustments!$G$6:$AE$6='June 13 - Dec 15 Expense'!BI$7,Adjustments!$G$9:$AE$67),0)))+(SUM(IF(Adjustments!$E$73:$E$133='June 13 - Dec 15 Expense'!$F66,IF(Adjustments!$G$6:$AE$6='June 13 - Dec 15 Expense'!BG$7,Adjustments!$G$73:$AE$133),0)))</f>
        <v>-23465.284166666668</v>
      </c>
      <c r="BI66" s="144">
        <f t="shared" si="417"/>
        <v>3971427.5091666663</v>
      </c>
      <c r="BJ66" s="144">
        <f t="shared" si="418"/>
        <v>10409.722138158952</v>
      </c>
      <c r="BK66" s="144">
        <f t="array" ref="BK66">(SUM(IF(Adjustments!$E$9:$E$67='June 13 - Dec 15 Expense'!$F66,IF(Adjustments!$G$6:$AE$6='June 13 - Dec 15 Expense'!BL$7,Adjustments!$G$9:$AE$67),0)))+(SUM(IF(Adjustments!$E$73:$E$133='June 13 - Dec 15 Expense'!$F66,IF(Adjustments!$G$6:$AE$6='June 13 - Dec 15 Expense'!BJ$7,Adjustments!$G$73:$AE$133),0)))</f>
        <v>231374.99583333332</v>
      </c>
      <c r="BL66" s="144">
        <f t="shared" si="419"/>
        <v>4202802.5049999999</v>
      </c>
      <c r="BM66" s="144">
        <f t="shared" si="420"/>
        <v>10681.401187719079</v>
      </c>
      <c r="BN66" s="144">
        <f t="array" ref="BN66">(SUM(IF(Adjustments!$E$9:$E$67='June 13 - Dec 15 Expense'!$F66,IF(Adjustments!$G$6:$AE$6='June 13 - Dec 15 Expense'!BO$7,Adjustments!$G$9:$AE$67),0)))+(SUM(IF(Adjustments!$E$73:$E$133='June 13 - Dec 15 Expense'!$F66,IF(Adjustments!$G$6:$AE$6='June 13 - Dec 15 Expense'!BM$7,Adjustments!$G$73:$AE$133),0)))</f>
        <v>-23465.284166666668</v>
      </c>
      <c r="BO66" s="144">
        <f t="shared" si="421"/>
        <v>4179337.2208333332</v>
      </c>
      <c r="BP66" s="144">
        <f t="shared" si="422"/>
        <v>10953.080237279208</v>
      </c>
      <c r="BQ66" s="144">
        <f t="array" ref="BQ66">(SUM(IF(Adjustments!$E$9:$E$67='June 13 - Dec 15 Expense'!$F66,IF(Adjustments!$G$6:$AE$6='June 13 - Dec 15 Expense'!BR$7,Adjustments!$G$9:$AE$67),0)))+(SUM(IF(Adjustments!$E$73:$E$133='June 13 - Dec 15 Expense'!$F66,IF(Adjustments!$G$6:$AE$6='June 13 - Dec 15 Expense'!BP$7,Adjustments!$G$73:$AE$133),0)))</f>
        <v>-23465.284166666668</v>
      </c>
      <c r="BR66" s="144">
        <f t="shared" si="423"/>
        <v>4155871.9366666665</v>
      </c>
      <c r="BS66" s="144">
        <f t="shared" si="424"/>
        <v>10891.755289551136</v>
      </c>
      <c r="BT66" s="144">
        <f t="array" ref="BT66">(SUM(IF(Adjustments!$E$9:$E$67='June 13 - Dec 15 Expense'!$F66,IF(Adjustments!$G$6:$AE$6='June 13 - Dec 15 Expense'!BU$7,Adjustments!$G$9:$AE$67),0)))+(SUM(IF(Adjustments!$E$73:$E$133='June 13 - Dec 15 Expense'!$F66,IF(Adjustments!$G$6:$AE$6='June 13 - Dec 15 Expense'!BS$7,Adjustments!$G$73:$AE$133),0)))</f>
        <v>-23465.284166666668</v>
      </c>
      <c r="BU66" s="144">
        <f t="shared" si="425"/>
        <v>4132406.6524999999</v>
      </c>
      <c r="BV66" s="144">
        <f t="shared" si="426"/>
        <v>10830.430341823065</v>
      </c>
      <c r="BW66" s="144">
        <f t="array" ref="BW66">(SUM(IF(Adjustments!$E$9:$E$67='June 13 - Dec 15 Expense'!$F66,IF(Adjustments!$G$6:$AE$6='June 13 - Dec 15 Expense'!BX$7,Adjustments!$G$9:$AE$67),0)))+(SUM(IF(Adjustments!$E$73:$E$133='June 13 - Dec 15 Expense'!$F66,IF(Adjustments!$G$6:$AE$6='June 13 - Dec 15 Expense'!BV$7,Adjustments!$G$73:$AE$133),0)))</f>
        <v>-23465.284166666668</v>
      </c>
      <c r="BX66" s="144">
        <f t="shared" si="427"/>
        <v>4108941.3683333332</v>
      </c>
      <c r="BY66" s="144">
        <f t="shared" si="428"/>
        <v>10769.105394094995</v>
      </c>
      <c r="BZ66" s="144">
        <f t="array" ref="BZ66">(SUM(IF(Adjustments!$E$9:$E$67='June 13 - Dec 15 Expense'!$F66,IF(Adjustments!$G$6:$AE$6='June 13 - Dec 15 Expense'!CA$7,Adjustments!$G$9:$AE$67),0)))+(SUM(IF(Adjustments!$E$73:$E$133='June 13 - Dec 15 Expense'!$F66,IF(Adjustments!$G$6:$AE$6='June 13 - Dec 15 Expense'!BY$7,Adjustments!$G$73:$AE$133),0)))</f>
        <v>-23465.284166666668</v>
      </c>
      <c r="CA66" s="144">
        <f t="shared" si="429"/>
        <v>4085476.0841666665</v>
      </c>
      <c r="CB66" s="144">
        <f t="shared" si="430"/>
        <v>10707.780446366924</v>
      </c>
      <c r="CC66" s="144">
        <f t="array" ref="CC66">(SUM(IF(Adjustments!$E$9:$E$67='June 13 - Dec 15 Expense'!$F66,IF(Adjustments!$G$6:$AE$6='June 13 - Dec 15 Expense'!CD$7,Adjustments!$G$9:$AE$67),0)))+(SUM(IF(Adjustments!$E$73:$E$133='June 13 - Dec 15 Expense'!$F66,IF(Adjustments!$G$6:$AE$6='June 13 - Dec 15 Expense'!CB$7,Adjustments!$G$73:$AE$133),0)))</f>
        <v>-23465.284166666668</v>
      </c>
      <c r="CD66" s="144">
        <f t="shared" si="431"/>
        <v>4062010.8</v>
      </c>
      <c r="CE66" s="144">
        <f t="shared" si="432"/>
        <v>10646.455498638852</v>
      </c>
      <c r="CG66" s="151">
        <f t="shared" si="433"/>
        <v>128141.86856354872</v>
      </c>
      <c r="CH66" s="148"/>
    </row>
    <row r="67" spans="1:86" s="119" customFormat="1">
      <c r="A67" s="119" t="s">
        <v>23</v>
      </c>
      <c r="B67" s="119" t="s">
        <v>37</v>
      </c>
      <c r="C67" s="119" t="s">
        <v>43</v>
      </c>
      <c r="D67" s="119" t="s">
        <v>78</v>
      </c>
      <c r="E67" s="119" t="s">
        <v>75</v>
      </c>
      <c r="F67" s="119" t="str">
        <f t="shared" si="382"/>
        <v>DGNLPSSGCT</v>
      </c>
      <c r="G67" s="119" t="str">
        <f t="shared" si="383"/>
        <v>GNLPSSGCT</v>
      </c>
      <c r="H67" s="176">
        <f>VLOOKUP($G67,Rates!$C$3:$D$43,2,0)</f>
        <v>3.7051425672121711E-2</v>
      </c>
      <c r="I67" s="176">
        <f>VLOOKUP($G67,Rates!$C$3:$E$43,3,0)</f>
        <v>3.7059015462305923E-2</v>
      </c>
      <c r="J67" s="144">
        <f t="array" ref="J67">(SUM(IF('[25]RB Summary'!$B$13:$B$613=$G67,'[25]RB Summary'!$G$13:$G$613,0)))-(SUMIF($G$101:$G$119,$G67,$J$101:$J$119))</f>
        <v>219988.69000000003</v>
      </c>
      <c r="K67" s="144">
        <f t="shared" si="384"/>
        <v>679.24121635353549</v>
      </c>
      <c r="L67" s="144">
        <f t="array" ref="L67">(SUM(IF(Adjustments!$E$9:$E$67='June 13 - Dec 15 Expense'!$F67,IF(Adjustments!$G$6:$AE$6='June 13 - Dec 15 Expense'!M$7,Adjustments!$G$9:$AE$67),0)))+(SUM(IF(Adjustments!$E$73:$E$133='June 13 - Dec 15 Expense'!$F67,IF(Adjustments!$G$6:$AE$6='June 13 - Dec 15 Expense'!K$7,Adjustments!$G$73:$AE$133),0)))</f>
        <v>-1047.1108333333334</v>
      </c>
      <c r="M67" s="144">
        <f t="shared" si="385"/>
        <v>218941.57916666669</v>
      </c>
      <c r="N67" s="144">
        <f t="shared" si="386"/>
        <v>677.62467680304701</v>
      </c>
      <c r="O67" s="144">
        <f t="array" ref="O67">(SUM(IF(Adjustments!$E$9:$E$67='June 13 - Dec 15 Expense'!$F67,IF(Adjustments!$G$6:$AE$6='June 13 - Dec 15 Expense'!P$7,Adjustments!$G$9:$AE$67),0)))+(SUM(IF(Adjustments!$E$73:$E$133='June 13 - Dec 15 Expense'!$F67,IF(Adjustments!$G$6:$AE$6='June 13 - Dec 15 Expense'!N$7,Adjustments!$G$73:$AE$133),0)))</f>
        <v>-1047.1108333333334</v>
      </c>
      <c r="P67" s="144">
        <f t="shared" si="387"/>
        <v>217894.46833333335</v>
      </c>
      <c r="Q67" s="144">
        <f t="shared" si="388"/>
        <v>674.39159770207004</v>
      </c>
      <c r="R67" s="144">
        <f t="array" ref="R67">(SUM(IF(Adjustments!$E$9:$E$67='June 13 - Dec 15 Expense'!$F67,IF(Adjustments!$G$6:$AE$6='June 13 - Dec 15 Expense'!S$7,Adjustments!$G$9:$AE$67),0)))+(SUM(IF(Adjustments!$E$73:$E$133='June 13 - Dec 15 Expense'!$F67,IF(Adjustments!$G$6:$AE$6='June 13 - Dec 15 Expense'!Q$7,Adjustments!$G$73:$AE$133),0)))</f>
        <v>-1047.1108333333334</v>
      </c>
      <c r="S67" s="144">
        <f t="shared" si="389"/>
        <v>216847.35750000001</v>
      </c>
      <c r="T67" s="144">
        <f t="shared" si="390"/>
        <v>671.15851860109308</v>
      </c>
      <c r="U67" s="144">
        <f t="array" ref="U67">(SUM(IF(Adjustments!$E$9:$E$67='June 13 - Dec 15 Expense'!$F67,IF(Adjustments!$G$6:$AE$6='June 13 - Dec 15 Expense'!V$7,Adjustments!$G$9:$AE$67),0)))+(SUM(IF(Adjustments!$E$73:$E$133='June 13 - Dec 15 Expense'!$F67,IF(Adjustments!$G$6:$AE$6='June 13 - Dec 15 Expense'!T$7,Adjustments!$G$73:$AE$133),0)))</f>
        <v>-1047.1108333333334</v>
      </c>
      <c r="V67" s="144">
        <f t="shared" si="391"/>
        <v>215800.24666666667</v>
      </c>
      <c r="W67" s="144">
        <f t="shared" si="392"/>
        <v>667.92543950011611</v>
      </c>
      <c r="X67" s="144">
        <f t="array" ref="X67">(SUM(IF(Adjustments!$E$9:$E$67='June 13 - Dec 15 Expense'!$F67,IF(Adjustments!$G$6:$AE$6='June 13 - Dec 15 Expense'!Y$7,Adjustments!$G$9:$AE$67),0)))+(SUM(IF(Adjustments!$E$73:$E$133='June 13 - Dec 15 Expense'!$F67,IF(Adjustments!$G$6:$AE$6='June 13 - Dec 15 Expense'!W$7,Adjustments!$G$73:$AE$133),0)))</f>
        <v>-1047.1108333333334</v>
      </c>
      <c r="Y67" s="144">
        <f t="shared" si="393"/>
        <v>214753.13583333333</v>
      </c>
      <c r="Z67" s="144">
        <f t="shared" si="394"/>
        <v>664.69236039913915</v>
      </c>
      <c r="AA67" s="144">
        <f t="array" ref="AA67">(SUM(IF(Adjustments!$E$9:$E$67='June 13 - Dec 15 Expense'!$F67,IF(Adjustments!$G$6:$AE$6='June 13 - Dec 15 Expense'!AB$7,Adjustments!$G$9:$AE$67),0)))+(SUM(IF(Adjustments!$E$73:$E$133='June 13 - Dec 15 Expense'!$F67,IF(Adjustments!$G$6:$AE$6='June 13 - Dec 15 Expense'!Z$7,Adjustments!$G$73:$AE$133),0)))</f>
        <v>-1047.1108333333334</v>
      </c>
      <c r="AB67" s="144">
        <f t="shared" si="395"/>
        <v>213706.02499999999</v>
      </c>
      <c r="AC67" s="144">
        <f t="shared" si="396"/>
        <v>661.45928129816218</v>
      </c>
      <c r="AD67" s="144">
        <f t="array" ref="AD67">(SUM(IF(Adjustments!$E$9:$E$67='June 13 - Dec 15 Expense'!$F67,IF(Adjustments!$G$6:$AE$6='June 13 - Dec 15 Expense'!AE$7,Adjustments!$G$9:$AE$67),0)))+(SUM(IF(Adjustments!$E$73:$E$133='June 13 - Dec 15 Expense'!$F67,IF(Adjustments!$G$6:$AE$6='June 13 - Dec 15 Expense'!AC$7,Adjustments!$G$73:$AE$133),0)))</f>
        <v>-1047.1108333333334</v>
      </c>
      <c r="AE67" s="144">
        <f t="shared" si="397"/>
        <v>212658.91416666665</v>
      </c>
      <c r="AF67" s="144">
        <f t="shared" si="398"/>
        <v>658.36103638177599</v>
      </c>
      <c r="AG67" s="144">
        <f t="array" ref="AG67">(SUM(IF(Adjustments!$E$9:$E$67='June 13 - Dec 15 Expense'!$F67,IF(Adjustments!$G$6:$AE$6='June 13 - Dec 15 Expense'!AH$7,Adjustments!$G$9:$AE$67),0)))+(SUM(IF(Adjustments!$E$73:$E$133='June 13 - Dec 15 Expense'!$F67,IF(Adjustments!$G$6:$AE$6='June 13 - Dec 15 Expense'!AF$7,Adjustments!$G$73:$AE$133),0)))</f>
        <v>-1047.1108333333334</v>
      </c>
      <c r="AH67" s="144">
        <f t="shared" si="399"/>
        <v>211611.80333333332</v>
      </c>
      <c r="AI67" s="144">
        <f t="shared" si="400"/>
        <v>655.12729500150533</v>
      </c>
      <c r="AJ67" s="144">
        <f t="array" ref="AJ67">(SUM(IF(Adjustments!$E$9:$E$67='June 13 - Dec 15 Expense'!$F67,IF(Adjustments!$G$6:$AE$6='June 13 - Dec 15 Expense'!AK$7,Adjustments!$G$9:$AE$67),0)))+(SUM(IF(Adjustments!$E$73:$E$133='June 13 - Dec 15 Expense'!$F67,IF(Adjustments!$G$6:$AE$6='June 13 - Dec 15 Expense'!AI$7,Adjustments!$G$73:$AE$133),0)))</f>
        <v>-1047.1108333333334</v>
      </c>
      <c r="AK67" s="144">
        <f t="shared" si="401"/>
        <v>210564.69249999998</v>
      </c>
      <c r="AL67" s="144">
        <f t="shared" si="402"/>
        <v>651.89355362123467</v>
      </c>
      <c r="AM67" s="144">
        <f t="array" ref="AM67">(SUM(IF(Adjustments!$E$9:$E$67='June 13 - Dec 15 Expense'!$F67,IF(Adjustments!$G$6:$AE$6='June 13 - Dec 15 Expense'!AN$7,Adjustments!$G$9:$AE$67),0)))+(SUM(IF(Adjustments!$E$73:$E$133='June 13 - Dec 15 Expense'!$F67,IF(Adjustments!$G$6:$AE$6='June 13 - Dec 15 Expense'!AL$7,Adjustments!$G$73:$AE$133),0)))</f>
        <v>-1047.1108333333334</v>
      </c>
      <c r="AN67" s="144">
        <f t="shared" si="403"/>
        <v>209517.58166666664</v>
      </c>
      <c r="AO67" s="144">
        <f t="shared" si="404"/>
        <v>648.6598122409639</v>
      </c>
      <c r="AP67" s="144">
        <f t="array" ref="AP67">(SUM(IF(Adjustments!$E$9:$E$67='June 13 - Dec 15 Expense'!$F67,IF(Adjustments!$G$6:$AE$6='June 13 - Dec 15 Expense'!AQ$7,Adjustments!$G$9:$AE$67),0)))+(SUM(IF(Adjustments!$E$73:$E$133='June 13 - Dec 15 Expense'!$F67,IF(Adjustments!$G$6:$AE$6='June 13 - Dec 15 Expense'!AO$7,Adjustments!$G$73:$AE$133),0)))</f>
        <v>-1047.1108333333334</v>
      </c>
      <c r="AQ67" s="144">
        <f t="shared" si="405"/>
        <v>208470.4708333333</v>
      </c>
      <c r="AR67" s="144">
        <f t="shared" si="406"/>
        <v>645.42607086069324</v>
      </c>
      <c r="AS67" s="144">
        <f t="array" ref="AS67">(SUM(IF(Adjustments!$E$9:$E$67='June 13 - Dec 15 Expense'!$F67,IF(Adjustments!$G$6:$AE$6='June 13 - Dec 15 Expense'!AT$7,Adjustments!$G$9:$AE$67),0)))+(SUM(IF(Adjustments!$E$73:$E$133='June 13 - Dec 15 Expense'!$F67,IF(Adjustments!$G$6:$AE$6='June 13 - Dec 15 Expense'!AR$7,Adjustments!$G$73:$AE$133),0)))</f>
        <v>-1047.1108333333334</v>
      </c>
      <c r="AT67" s="144">
        <f t="shared" si="407"/>
        <v>207423.35999999996</v>
      </c>
      <c r="AU67" s="144">
        <f t="shared" si="408"/>
        <v>642.19232948042247</v>
      </c>
      <c r="AV67" s="144">
        <f t="array" ref="AV67">(SUM(IF(Adjustments!$E$9:$E$67='June 13 - Dec 15 Expense'!$F67,IF(Adjustments!$G$6:$AE$6='June 13 - Dec 15 Expense'!AW$7,Adjustments!$G$9:$AE$67),0)))+(SUM(IF(Adjustments!$E$73:$E$133='June 13 - Dec 15 Expense'!$F67,IF(Adjustments!$G$6:$AE$6='June 13 - Dec 15 Expense'!AU$7,Adjustments!$G$73:$AE$133),0)))</f>
        <v>-1047.1108333333334</v>
      </c>
      <c r="AW67" s="144">
        <f t="shared" si="409"/>
        <v>206376.24916666662</v>
      </c>
      <c r="AX67" s="144">
        <f t="shared" si="410"/>
        <v>638.95858810015181</v>
      </c>
      <c r="AY67" s="144">
        <f t="array" ref="AY67">(SUM(IF(Adjustments!$E$9:$E$67='June 13 - Dec 15 Expense'!$F67,IF(Adjustments!$G$6:$AE$6='June 13 - Dec 15 Expense'!AZ$7,Adjustments!$G$9:$AE$67),0)))+(SUM(IF(Adjustments!$E$73:$E$133='June 13 - Dec 15 Expense'!$F67,IF(Adjustments!$G$6:$AE$6='June 13 - Dec 15 Expense'!AX$7,Adjustments!$G$73:$AE$133),0)))</f>
        <v>-1047.1108333333334</v>
      </c>
      <c r="AZ67" s="144">
        <f t="shared" si="411"/>
        <v>205329.13833333328</v>
      </c>
      <c r="BA67" s="144">
        <f t="shared" si="412"/>
        <v>635.72484671988116</v>
      </c>
      <c r="BB67" s="144">
        <f t="array" ref="BB67">(SUM(IF(Adjustments!$E$9:$E$67='June 13 - Dec 15 Expense'!$F67,IF(Adjustments!$G$6:$AE$6='June 13 - Dec 15 Expense'!BC$7,Adjustments!$G$9:$AE$67),0)))+(SUM(IF(Adjustments!$E$73:$E$133='June 13 - Dec 15 Expense'!$F67,IF(Adjustments!$G$6:$AE$6='June 13 - Dec 15 Expense'!BA$7,Adjustments!$G$73:$AE$133),0)))</f>
        <v>-1047.1108333333334</v>
      </c>
      <c r="BC67" s="144">
        <f t="shared" si="413"/>
        <v>204282.02749999994</v>
      </c>
      <c r="BD67" s="144">
        <f t="shared" si="414"/>
        <v>632.4911053396105</v>
      </c>
      <c r="BE67" s="144">
        <f t="array" ref="BE67">(SUM(IF(Adjustments!$E$9:$E$67='June 13 - Dec 15 Expense'!$F67,IF(Adjustments!$G$6:$AE$6='June 13 - Dec 15 Expense'!BF$7,Adjustments!$G$9:$AE$67),0)))+(SUM(IF(Adjustments!$E$73:$E$133='June 13 - Dec 15 Expense'!$F67,IF(Adjustments!$G$6:$AE$6='June 13 - Dec 15 Expense'!BD$7,Adjustments!$G$73:$AE$133),0)))</f>
        <v>-1047.1108333333334</v>
      </c>
      <c r="BF67" s="144">
        <f t="shared" si="415"/>
        <v>203234.9166666666</v>
      </c>
      <c r="BG67" s="144">
        <f t="shared" si="416"/>
        <v>629.25736395933984</v>
      </c>
      <c r="BH67" s="144">
        <f t="array" ref="BH67">(SUM(IF(Adjustments!$E$9:$E$67='June 13 - Dec 15 Expense'!$F67,IF(Adjustments!$G$6:$AE$6='June 13 - Dec 15 Expense'!BI$7,Adjustments!$G$9:$AE$67),0)))+(SUM(IF(Adjustments!$E$73:$E$133='June 13 - Dec 15 Expense'!$F67,IF(Adjustments!$G$6:$AE$6='June 13 - Dec 15 Expense'!BG$7,Adjustments!$G$73:$AE$133),0)))</f>
        <v>-1047.1108333333334</v>
      </c>
      <c r="BI67" s="144">
        <f t="shared" si="417"/>
        <v>202187.80583333326</v>
      </c>
      <c r="BJ67" s="144">
        <f t="shared" si="418"/>
        <v>626.02362257906907</v>
      </c>
      <c r="BK67" s="144">
        <f t="array" ref="BK67">(SUM(IF(Adjustments!$E$9:$E$67='June 13 - Dec 15 Expense'!$F67,IF(Adjustments!$G$6:$AE$6='June 13 - Dec 15 Expense'!BL$7,Adjustments!$G$9:$AE$67),0)))+(SUM(IF(Adjustments!$E$73:$E$133='June 13 - Dec 15 Expense'!$F67,IF(Adjustments!$G$6:$AE$6='June 13 - Dec 15 Expense'!BJ$7,Adjustments!$G$73:$AE$133),0)))</f>
        <v>-1047.1108333333334</v>
      </c>
      <c r="BL67" s="144">
        <f t="shared" si="419"/>
        <v>201140.69499999992</v>
      </c>
      <c r="BM67" s="144">
        <f t="shared" si="420"/>
        <v>622.78988119879841</v>
      </c>
      <c r="BN67" s="144">
        <f t="array" ref="BN67">(SUM(IF(Adjustments!$E$9:$E$67='June 13 - Dec 15 Expense'!$F67,IF(Adjustments!$G$6:$AE$6='June 13 - Dec 15 Expense'!BO$7,Adjustments!$G$9:$AE$67),0)))+(SUM(IF(Adjustments!$E$73:$E$133='June 13 - Dec 15 Expense'!$F67,IF(Adjustments!$G$6:$AE$6='June 13 - Dec 15 Expense'!BM$7,Adjustments!$G$73:$AE$133),0)))</f>
        <v>-1047.1108333333334</v>
      </c>
      <c r="BO67" s="144">
        <f t="shared" si="421"/>
        <v>200093.58416666658</v>
      </c>
      <c r="BP67" s="144">
        <f t="shared" si="422"/>
        <v>619.55613981852775</v>
      </c>
      <c r="BQ67" s="144">
        <f t="array" ref="BQ67">(SUM(IF(Adjustments!$E$9:$E$67='June 13 - Dec 15 Expense'!$F67,IF(Adjustments!$G$6:$AE$6='June 13 - Dec 15 Expense'!BR$7,Adjustments!$G$9:$AE$67),0)))+(SUM(IF(Adjustments!$E$73:$E$133='June 13 - Dec 15 Expense'!$F67,IF(Adjustments!$G$6:$AE$6='June 13 - Dec 15 Expense'!BP$7,Adjustments!$G$73:$AE$133),0)))</f>
        <v>-1047.1108333333334</v>
      </c>
      <c r="BR67" s="144">
        <f t="shared" si="423"/>
        <v>199046.47333333324</v>
      </c>
      <c r="BS67" s="144">
        <f t="shared" si="424"/>
        <v>616.32239843825698</v>
      </c>
      <c r="BT67" s="144">
        <f t="array" ref="BT67">(SUM(IF(Adjustments!$E$9:$E$67='June 13 - Dec 15 Expense'!$F67,IF(Adjustments!$G$6:$AE$6='June 13 - Dec 15 Expense'!BU$7,Adjustments!$G$9:$AE$67),0)))+(SUM(IF(Adjustments!$E$73:$E$133='June 13 - Dec 15 Expense'!$F67,IF(Adjustments!$G$6:$AE$6='June 13 - Dec 15 Expense'!BS$7,Adjustments!$G$73:$AE$133),0)))</f>
        <v>-1047.1108333333334</v>
      </c>
      <c r="BU67" s="144">
        <f t="shared" si="425"/>
        <v>197999.3624999999</v>
      </c>
      <c r="BV67" s="144">
        <f t="shared" si="426"/>
        <v>613.08865705798632</v>
      </c>
      <c r="BW67" s="144">
        <f t="array" ref="BW67">(SUM(IF(Adjustments!$E$9:$E$67='June 13 - Dec 15 Expense'!$F67,IF(Adjustments!$G$6:$AE$6='June 13 - Dec 15 Expense'!BX$7,Adjustments!$G$9:$AE$67),0)))+(SUM(IF(Adjustments!$E$73:$E$133='June 13 - Dec 15 Expense'!$F67,IF(Adjustments!$G$6:$AE$6='June 13 - Dec 15 Expense'!BV$7,Adjustments!$G$73:$AE$133),0)))</f>
        <v>-1047.1108333333334</v>
      </c>
      <c r="BX67" s="144">
        <f t="shared" si="427"/>
        <v>196952.25166666656</v>
      </c>
      <c r="BY67" s="144">
        <f t="shared" si="428"/>
        <v>609.85491567771567</v>
      </c>
      <c r="BZ67" s="144">
        <f t="array" ref="BZ67">(SUM(IF(Adjustments!$E$9:$E$67='June 13 - Dec 15 Expense'!$F67,IF(Adjustments!$G$6:$AE$6='June 13 - Dec 15 Expense'!CA$7,Adjustments!$G$9:$AE$67),0)))+(SUM(IF(Adjustments!$E$73:$E$133='June 13 - Dec 15 Expense'!$F67,IF(Adjustments!$G$6:$AE$6='June 13 - Dec 15 Expense'!BY$7,Adjustments!$G$73:$AE$133),0)))</f>
        <v>-1047.1108333333334</v>
      </c>
      <c r="CA67" s="144">
        <f t="shared" si="429"/>
        <v>195905.14083333322</v>
      </c>
      <c r="CB67" s="144">
        <f t="shared" si="430"/>
        <v>606.62117429744501</v>
      </c>
      <c r="CC67" s="144">
        <f t="array" ref="CC67">(SUM(IF(Adjustments!$E$9:$E$67='June 13 - Dec 15 Expense'!$F67,IF(Adjustments!$G$6:$AE$6='June 13 - Dec 15 Expense'!CD$7,Adjustments!$G$9:$AE$67),0)))+(SUM(IF(Adjustments!$E$73:$E$133='June 13 - Dec 15 Expense'!$F67,IF(Adjustments!$G$6:$AE$6='June 13 - Dec 15 Expense'!CB$7,Adjustments!$G$73:$AE$133),0)))</f>
        <v>-1047.1108333333334</v>
      </c>
      <c r="CD67" s="144">
        <f t="shared" si="431"/>
        <v>194858.02999999988</v>
      </c>
      <c r="CE67" s="144">
        <f t="shared" si="432"/>
        <v>603.38743291717424</v>
      </c>
      <c r="CG67" s="151">
        <f t="shared" si="433"/>
        <v>7454.0761261039552</v>
      </c>
      <c r="CH67" s="148"/>
    </row>
    <row r="68" spans="1:86" s="119" customFormat="1">
      <c r="A68" s="119" t="s">
        <v>24</v>
      </c>
      <c r="B68" s="119" t="s">
        <v>54</v>
      </c>
      <c r="C68" s="119" t="s">
        <v>54</v>
      </c>
      <c r="D68" s="119" t="s">
        <v>78</v>
      </c>
      <c r="E68" s="119" t="s">
        <v>75</v>
      </c>
      <c r="F68" s="119" t="str">
        <f t="shared" si="382"/>
        <v>DGNLPCN</v>
      </c>
      <c r="G68" s="119" t="str">
        <f t="shared" si="383"/>
        <v>GNLPCN</v>
      </c>
      <c r="H68" s="176">
        <f>VLOOKUP($G68,Rates!$C$3:$D$43,2,0)</f>
        <v>7.8599479630377181E-2</v>
      </c>
      <c r="I68" s="176">
        <f>VLOOKUP($G68,Rates!$C$3:$E$43,3,0)</f>
        <v>7.6398736175099666E-2</v>
      </c>
      <c r="J68" s="144">
        <f t="array" ref="J68">(SUM(IF('[25]RB Summary'!$B$13:$B$613=$G68,'[25]RB Summary'!$G$13:$G$613,0)))-(SUMIF($G$101:$G$119,$G68,$J$101:$J$119))</f>
        <v>20759249.160000004</v>
      </c>
      <c r="K68" s="144">
        <f t="shared" si="384"/>
        <v>135972.18179111209</v>
      </c>
      <c r="L68" s="144">
        <f t="array" ref="L68">(SUM(IF(Adjustments!$E$9:$E$67='June 13 - Dec 15 Expense'!$F68,IF(Adjustments!$G$6:$AE$6='June 13 - Dec 15 Expense'!M$7,Adjustments!$G$9:$AE$67),0)))+(SUM(IF(Adjustments!$E$73:$E$133='June 13 - Dec 15 Expense'!$F68,IF(Adjustments!$G$6:$AE$6='June 13 - Dec 15 Expense'!K$7,Adjustments!$G$73:$AE$133),0)))</f>
        <v>-127334.20816666668</v>
      </c>
      <c r="M68" s="144">
        <f t="shared" si="385"/>
        <v>20631914.951833338</v>
      </c>
      <c r="N68" s="144">
        <f t="shared" si="386"/>
        <v>135555.16502023514</v>
      </c>
      <c r="O68" s="144">
        <f t="array" ref="O68">(SUM(IF(Adjustments!$E$9:$E$67='June 13 - Dec 15 Expense'!$F68,IF(Adjustments!$G$6:$AE$6='June 13 - Dec 15 Expense'!P$7,Adjustments!$G$9:$AE$67),0)))+(SUM(IF(Adjustments!$E$73:$E$133='June 13 - Dec 15 Expense'!$F68,IF(Adjustments!$G$6:$AE$6='June 13 - Dec 15 Expense'!N$7,Adjustments!$G$73:$AE$133),0)))</f>
        <v>-127334.20816666668</v>
      </c>
      <c r="P68" s="144">
        <f t="shared" si="387"/>
        <v>20504580.743666671</v>
      </c>
      <c r="Q68" s="144">
        <f t="shared" si="388"/>
        <v>134721.13147848131</v>
      </c>
      <c r="R68" s="144">
        <f t="array" ref="R68">(SUM(IF(Adjustments!$E$9:$E$67='June 13 - Dec 15 Expense'!$F68,IF(Adjustments!$G$6:$AE$6='June 13 - Dec 15 Expense'!S$7,Adjustments!$G$9:$AE$67),0)))+(SUM(IF(Adjustments!$E$73:$E$133='June 13 - Dec 15 Expense'!$F68,IF(Adjustments!$G$6:$AE$6='June 13 - Dec 15 Expense'!Q$7,Adjustments!$G$73:$AE$133),0)))</f>
        <v>-127334.20816666668</v>
      </c>
      <c r="S68" s="144">
        <f t="shared" si="389"/>
        <v>20377246.535500005</v>
      </c>
      <c r="T68" s="144">
        <f t="shared" si="390"/>
        <v>133887.09793672748</v>
      </c>
      <c r="U68" s="144">
        <f t="array" ref="U68">(SUM(IF(Adjustments!$E$9:$E$67='June 13 - Dec 15 Expense'!$F68,IF(Adjustments!$G$6:$AE$6='June 13 - Dec 15 Expense'!V$7,Adjustments!$G$9:$AE$67),0)))+(SUM(IF(Adjustments!$E$73:$E$133='June 13 - Dec 15 Expense'!$F68,IF(Adjustments!$G$6:$AE$6='June 13 - Dec 15 Expense'!T$7,Adjustments!$G$73:$AE$133),0)))</f>
        <v>-127334.20816666668</v>
      </c>
      <c r="V68" s="144">
        <f t="shared" si="391"/>
        <v>20249912.327333339</v>
      </c>
      <c r="W68" s="144">
        <f t="shared" si="392"/>
        <v>133053.06439497363</v>
      </c>
      <c r="X68" s="144">
        <f t="array" ref="X68">(SUM(IF(Adjustments!$E$9:$E$67='June 13 - Dec 15 Expense'!$F68,IF(Adjustments!$G$6:$AE$6='June 13 - Dec 15 Expense'!Y$7,Adjustments!$G$9:$AE$67),0)))+(SUM(IF(Adjustments!$E$73:$E$133='June 13 - Dec 15 Expense'!$F68,IF(Adjustments!$G$6:$AE$6='June 13 - Dec 15 Expense'!W$7,Adjustments!$G$73:$AE$133),0)))</f>
        <v>-127334.20816666668</v>
      </c>
      <c r="Y68" s="144">
        <f t="shared" si="393"/>
        <v>20122578.119166672</v>
      </c>
      <c r="Z68" s="144">
        <f t="shared" si="394"/>
        <v>132219.0308532198</v>
      </c>
      <c r="AA68" s="144">
        <f t="array" ref="AA68">(SUM(IF(Adjustments!$E$9:$E$67='June 13 - Dec 15 Expense'!$F68,IF(Adjustments!$G$6:$AE$6='June 13 - Dec 15 Expense'!AB$7,Adjustments!$G$9:$AE$67),0)))+(SUM(IF(Adjustments!$E$73:$E$133='June 13 - Dec 15 Expense'!$F68,IF(Adjustments!$G$6:$AE$6='June 13 - Dec 15 Expense'!Z$7,Adjustments!$G$73:$AE$133),0)))</f>
        <v>-127334.20816666668</v>
      </c>
      <c r="AB68" s="144">
        <f t="shared" si="395"/>
        <v>19995243.911000006</v>
      </c>
      <c r="AC68" s="144">
        <f t="shared" si="396"/>
        <v>131384.99731146594</v>
      </c>
      <c r="AD68" s="144">
        <f t="array" ref="AD68">(SUM(IF(Adjustments!$E$9:$E$67='June 13 - Dec 15 Expense'!$F68,IF(Adjustments!$G$6:$AE$6='June 13 - Dec 15 Expense'!AE$7,Adjustments!$G$9:$AE$67),0)))+(SUM(IF(Adjustments!$E$73:$E$133='June 13 - Dec 15 Expense'!$F68,IF(Adjustments!$G$6:$AE$6='June 13 - Dec 15 Expense'!AC$7,Adjustments!$G$73:$AE$133),0)))</f>
        <v>-127334.20816666668</v>
      </c>
      <c r="AE68" s="144">
        <f t="shared" si="397"/>
        <v>19867909.70283334</v>
      </c>
      <c r="AF68" s="144">
        <f t="shared" si="398"/>
        <v>126895.60650211351</v>
      </c>
      <c r="AG68" s="144">
        <f t="array" ref="AG68">(SUM(IF(Adjustments!$E$9:$E$67='June 13 - Dec 15 Expense'!$F68,IF(Adjustments!$G$6:$AE$6='June 13 - Dec 15 Expense'!AH$7,Adjustments!$G$9:$AE$67),0)))+(SUM(IF(Adjustments!$E$73:$E$133='June 13 - Dec 15 Expense'!$F68,IF(Adjustments!$G$6:$AE$6='June 13 - Dec 15 Expense'!AF$7,Adjustments!$G$73:$AE$133),0)))</f>
        <v>-127334.20816666668</v>
      </c>
      <c r="AH68" s="144">
        <f t="shared" si="399"/>
        <v>19740575.494666673</v>
      </c>
      <c r="AI68" s="144">
        <f t="shared" si="400"/>
        <v>126084.92545413099</v>
      </c>
      <c r="AJ68" s="144">
        <f t="array" ref="AJ68">(SUM(IF(Adjustments!$E$9:$E$67='June 13 - Dec 15 Expense'!$F68,IF(Adjustments!$G$6:$AE$6='June 13 - Dec 15 Expense'!AK$7,Adjustments!$G$9:$AE$67),0)))+(SUM(IF(Adjustments!$E$73:$E$133='June 13 - Dec 15 Expense'!$F68,IF(Adjustments!$G$6:$AE$6='June 13 - Dec 15 Expense'!AI$7,Adjustments!$G$73:$AE$133),0)))</f>
        <v>-127334.20816666668</v>
      </c>
      <c r="AK68" s="144">
        <f t="shared" si="401"/>
        <v>19613241.286500007</v>
      </c>
      <c r="AL68" s="144">
        <f t="shared" si="402"/>
        <v>125274.24440614846</v>
      </c>
      <c r="AM68" s="144">
        <f t="array" ref="AM68">(SUM(IF(Adjustments!$E$9:$E$67='June 13 - Dec 15 Expense'!$F68,IF(Adjustments!$G$6:$AE$6='June 13 - Dec 15 Expense'!AN$7,Adjustments!$G$9:$AE$67),0)))+(SUM(IF(Adjustments!$E$73:$E$133='June 13 - Dec 15 Expense'!$F68,IF(Adjustments!$G$6:$AE$6='June 13 - Dec 15 Expense'!AL$7,Adjustments!$G$73:$AE$133),0)))</f>
        <v>-127334.20816666668</v>
      </c>
      <c r="AN68" s="144">
        <f t="shared" si="403"/>
        <v>19485907.078333341</v>
      </c>
      <c r="AO68" s="144">
        <f t="shared" si="404"/>
        <v>124463.56335816592</v>
      </c>
      <c r="AP68" s="144">
        <f t="array" ref="AP68">(SUM(IF(Adjustments!$E$9:$E$67='June 13 - Dec 15 Expense'!$F68,IF(Adjustments!$G$6:$AE$6='June 13 - Dec 15 Expense'!AQ$7,Adjustments!$G$9:$AE$67),0)))+(SUM(IF(Adjustments!$E$73:$E$133='June 13 - Dec 15 Expense'!$F68,IF(Adjustments!$G$6:$AE$6='June 13 - Dec 15 Expense'!AO$7,Adjustments!$G$73:$AE$133),0)))</f>
        <v>-127334.20816666668</v>
      </c>
      <c r="AQ68" s="144">
        <f t="shared" si="405"/>
        <v>19358572.870166674</v>
      </c>
      <c r="AR68" s="144">
        <f t="shared" si="406"/>
        <v>123652.88231018341</v>
      </c>
      <c r="AS68" s="144">
        <f t="array" ref="AS68">(SUM(IF(Adjustments!$E$9:$E$67='June 13 - Dec 15 Expense'!$F68,IF(Adjustments!$G$6:$AE$6='June 13 - Dec 15 Expense'!AT$7,Adjustments!$G$9:$AE$67),0)))+(SUM(IF(Adjustments!$E$73:$E$133='June 13 - Dec 15 Expense'!$F68,IF(Adjustments!$G$6:$AE$6='June 13 - Dec 15 Expense'!AR$7,Adjustments!$G$73:$AE$133),0)))</f>
        <v>-127334.20816666668</v>
      </c>
      <c r="AT68" s="144">
        <f t="shared" si="407"/>
        <v>19231238.662000008</v>
      </c>
      <c r="AU68" s="144">
        <f t="shared" si="408"/>
        <v>122842.20126220088</v>
      </c>
      <c r="AV68" s="144">
        <f t="array" ref="AV68">(SUM(IF(Adjustments!$E$9:$E$67='June 13 - Dec 15 Expense'!$F68,IF(Adjustments!$G$6:$AE$6='June 13 - Dec 15 Expense'!AW$7,Adjustments!$G$9:$AE$67),0)))+(SUM(IF(Adjustments!$E$73:$E$133='June 13 - Dec 15 Expense'!$F68,IF(Adjustments!$G$6:$AE$6='June 13 - Dec 15 Expense'!AU$7,Adjustments!$G$73:$AE$133),0)))</f>
        <v>-127334.20816666668</v>
      </c>
      <c r="AW68" s="144">
        <f t="shared" si="409"/>
        <v>19103904.453833342</v>
      </c>
      <c r="AX68" s="144">
        <f t="shared" si="410"/>
        <v>122031.52021421834</v>
      </c>
      <c r="AY68" s="144">
        <f t="array" ref="AY68">(SUM(IF(Adjustments!$E$9:$E$67='June 13 - Dec 15 Expense'!$F68,IF(Adjustments!$G$6:$AE$6='June 13 - Dec 15 Expense'!AZ$7,Adjustments!$G$9:$AE$67),0)))+(SUM(IF(Adjustments!$E$73:$E$133='June 13 - Dec 15 Expense'!$F68,IF(Adjustments!$G$6:$AE$6='June 13 - Dec 15 Expense'!AX$7,Adjustments!$G$73:$AE$133),0)))</f>
        <v>-127334.20816666668</v>
      </c>
      <c r="AZ68" s="144">
        <f t="shared" si="411"/>
        <v>18976570.245666675</v>
      </c>
      <c r="BA68" s="144">
        <f t="shared" si="412"/>
        <v>121220.83916623582</v>
      </c>
      <c r="BB68" s="144">
        <f t="array" ref="BB68">(SUM(IF(Adjustments!$E$9:$E$67='June 13 - Dec 15 Expense'!$F68,IF(Adjustments!$G$6:$AE$6='June 13 - Dec 15 Expense'!BC$7,Adjustments!$G$9:$AE$67),0)))+(SUM(IF(Adjustments!$E$73:$E$133='June 13 - Dec 15 Expense'!$F68,IF(Adjustments!$G$6:$AE$6='June 13 - Dec 15 Expense'!BA$7,Adjustments!$G$73:$AE$133),0)))</f>
        <v>-127334.20816666668</v>
      </c>
      <c r="BC68" s="144">
        <f t="shared" si="413"/>
        <v>18849236.037500009</v>
      </c>
      <c r="BD68" s="144">
        <f t="shared" si="414"/>
        <v>120410.15811825328</v>
      </c>
      <c r="BE68" s="144">
        <f t="array" ref="BE68">(SUM(IF(Adjustments!$E$9:$E$67='June 13 - Dec 15 Expense'!$F68,IF(Adjustments!$G$6:$AE$6='June 13 - Dec 15 Expense'!BF$7,Adjustments!$G$9:$AE$67),0)))+(SUM(IF(Adjustments!$E$73:$E$133='June 13 - Dec 15 Expense'!$F68,IF(Adjustments!$G$6:$AE$6='June 13 - Dec 15 Expense'!BD$7,Adjustments!$G$73:$AE$133),0)))</f>
        <v>-127334.20816666668</v>
      </c>
      <c r="BF68" s="144">
        <f t="shared" si="415"/>
        <v>18721901.829333343</v>
      </c>
      <c r="BG68" s="144">
        <f t="shared" si="416"/>
        <v>119599.47707027075</v>
      </c>
      <c r="BH68" s="144">
        <f t="array" ref="BH68">(SUM(IF(Adjustments!$E$9:$E$67='June 13 - Dec 15 Expense'!$F68,IF(Adjustments!$G$6:$AE$6='June 13 - Dec 15 Expense'!BI$7,Adjustments!$G$9:$AE$67),0)))+(SUM(IF(Adjustments!$E$73:$E$133='June 13 - Dec 15 Expense'!$F68,IF(Adjustments!$G$6:$AE$6='June 13 - Dec 15 Expense'!BG$7,Adjustments!$G$73:$AE$133),0)))</f>
        <v>-127334.20816666668</v>
      </c>
      <c r="BI68" s="144">
        <f t="shared" si="417"/>
        <v>18594567.621166676</v>
      </c>
      <c r="BJ68" s="144">
        <f t="shared" si="418"/>
        <v>118788.79602228822</v>
      </c>
      <c r="BK68" s="144">
        <f t="array" ref="BK68">(SUM(IF(Adjustments!$E$9:$E$67='June 13 - Dec 15 Expense'!$F68,IF(Adjustments!$G$6:$AE$6='June 13 - Dec 15 Expense'!BL$7,Adjustments!$G$9:$AE$67),0)))+(SUM(IF(Adjustments!$E$73:$E$133='June 13 - Dec 15 Expense'!$F68,IF(Adjustments!$G$6:$AE$6='June 13 - Dec 15 Expense'!BJ$7,Adjustments!$G$73:$AE$133),0)))</f>
        <v>-127334.20816666668</v>
      </c>
      <c r="BL68" s="144">
        <f t="shared" si="419"/>
        <v>18467233.41300001</v>
      </c>
      <c r="BM68" s="144">
        <f t="shared" si="420"/>
        <v>117978.11497430569</v>
      </c>
      <c r="BN68" s="144">
        <f t="array" ref="BN68">(SUM(IF(Adjustments!$E$9:$E$67='June 13 - Dec 15 Expense'!$F68,IF(Adjustments!$G$6:$AE$6='June 13 - Dec 15 Expense'!BO$7,Adjustments!$G$9:$AE$67),0)))+(SUM(IF(Adjustments!$E$73:$E$133='June 13 - Dec 15 Expense'!$F68,IF(Adjustments!$G$6:$AE$6='June 13 - Dec 15 Expense'!BM$7,Adjustments!$G$73:$AE$133),0)))</f>
        <v>-127334.20816666668</v>
      </c>
      <c r="BO68" s="144">
        <f t="shared" si="421"/>
        <v>18339899.204833344</v>
      </c>
      <c r="BP68" s="144">
        <f t="shared" si="422"/>
        <v>117167.43392632315</v>
      </c>
      <c r="BQ68" s="144">
        <f t="array" ref="BQ68">(SUM(IF(Adjustments!$E$9:$E$67='June 13 - Dec 15 Expense'!$F68,IF(Adjustments!$G$6:$AE$6='June 13 - Dec 15 Expense'!BR$7,Adjustments!$G$9:$AE$67),0)))+(SUM(IF(Adjustments!$E$73:$E$133='June 13 - Dec 15 Expense'!$F68,IF(Adjustments!$G$6:$AE$6='June 13 - Dec 15 Expense'!BP$7,Adjustments!$G$73:$AE$133),0)))</f>
        <v>-127334.20816666668</v>
      </c>
      <c r="BR68" s="144">
        <f t="shared" si="423"/>
        <v>18212564.996666677</v>
      </c>
      <c r="BS68" s="144">
        <f t="shared" si="424"/>
        <v>116356.75287834065</v>
      </c>
      <c r="BT68" s="144">
        <f t="array" ref="BT68">(SUM(IF(Adjustments!$E$9:$E$67='June 13 - Dec 15 Expense'!$F68,IF(Adjustments!$G$6:$AE$6='June 13 - Dec 15 Expense'!BU$7,Adjustments!$G$9:$AE$67),0)))+(SUM(IF(Adjustments!$E$73:$E$133='June 13 - Dec 15 Expense'!$F68,IF(Adjustments!$G$6:$AE$6='June 13 - Dec 15 Expense'!BS$7,Adjustments!$G$73:$AE$133),0)))</f>
        <v>-127334.20816666668</v>
      </c>
      <c r="BU68" s="144">
        <f t="shared" si="425"/>
        <v>18085230.788500011</v>
      </c>
      <c r="BV68" s="144">
        <f t="shared" si="426"/>
        <v>115546.07183035811</v>
      </c>
      <c r="BW68" s="144">
        <f t="array" ref="BW68">(SUM(IF(Adjustments!$E$9:$E$67='June 13 - Dec 15 Expense'!$F68,IF(Adjustments!$G$6:$AE$6='June 13 - Dec 15 Expense'!BX$7,Adjustments!$G$9:$AE$67),0)))+(SUM(IF(Adjustments!$E$73:$E$133='June 13 - Dec 15 Expense'!$F68,IF(Adjustments!$G$6:$AE$6='June 13 - Dec 15 Expense'!BV$7,Adjustments!$G$73:$AE$133),0)))</f>
        <v>-127334.20816666668</v>
      </c>
      <c r="BX68" s="144">
        <f t="shared" si="427"/>
        <v>17957896.580333345</v>
      </c>
      <c r="BY68" s="144">
        <f t="shared" si="428"/>
        <v>114735.39078237557</v>
      </c>
      <c r="BZ68" s="144">
        <f t="array" ref="BZ68">(SUM(IF(Adjustments!$E$9:$E$67='June 13 - Dec 15 Expense'!$F68,IF(Adjustments!$G$6:$AE$6='June 13 - Dec 15 Expense'!CA$7,Adjustments!$G$9:$AE$67),0)))+(SUM(IF(Adjustments!$E$73:$E$133='June 13 - Dec 15 Expense'!$F68,IF(Adjustments!$G$6:$AE$6='June 13 - Dec 15 Expense'!BY$7,Adjustments!$G$73:$AE$133),0)))</f>
        <v>-127334.20816666668</v>
      </c>
      <c r="CA68" s="144">
        <f t="shared" si="429"/>
        <v>17830562.372166678</v>
      </c>
      <c r="CB68" s="144">
        <f t="shared" si="430"/>
        <v>113924.70973439305</v>
      </c>
      <c r="CC68" s="144">
        <f t="array" ref="CC68">(SUM(IF(Adjustments!$E$9:$E$67='June 13 - Dec 15 Expense'!$F68,IF(Adjustments!$G$6:$AE$6='June 13 - Dec 15 Expense'!CD$7,Adjustments!$G$9:$AE$67),0)))+(SUM(IF(Adjustments!$E$73:$E$133='June 13 - Dec 15 Expense'!$F68,IF(Adjustments!$G$6:$AE$6='June 13 - Dec 15 Expense'!CB$7,Adjustments!$G$73:$AE$133),0)))</f>
        <v>-127334.20816666668</v>
      </c>
      <c r="CD68" s="144">
        <f t="shared" si="431"/>
        <v>17703228.164000012</v>
      </c>
      <c r="CE68" s="144">
        <f t="shared" si="432"/>
        <v>113114.02868641051</v>
      </c>
      <c r="CG68" s="151">
        <f t="shared" si="433"/>
        <v>1410873.2934037733</v>
      </c>
      <c r="CH68" s="148"/>
    </row>
    <row r="69" spans="1:86" s="119" customFormat="1">
      <c r="A69" s="119" t="s">
        <v>25</v>
      </c>
      <c r="B69" s="119" t="s">
        <v>55</v>
      </c>
      <c r="C69" s="119" t="s">
        <v>55</v>
      </c>
      <c r="D69" s="119" t="s">
        <v>78</v>
      </c>
      <c r="E69" s="119" t="s">
        <v>75</v>
      </c>
      <c r="F69" s="119" t="str">
        <f t="shared" si="382"/>
        <v>DGNLPSE</v>
      </c>
      <c r="G69" s="119" t="str">
        <f t="shared" si="383"/>
        <v>GNLPSE</v>
      </c>
      <c r="H69" s="176">
        <f>VLOOKUP($G69,Rates!$C$3:$D$43,2,0)</f>
        <v>2.9996112207742388E-2</v>
      </c>
      <c r="I69" s="176">
        <f>VLOOKUP($G69,Rates!$C$3:$E$43,3,0)</f>
        <v>3.0216213309508567E-2</v>
      </c>
      <c r="J69" s="144">
        <f t="array" ref="J69">(SUM(IF('[25]RB Summary'!$B$13:$B$613=$G69,'[25]RB Summary'!$G$13:$G$613,0)))-(SUMIF($G$101:$G$119,$G69,$J$101:$J$119))</f>
        <v>788125.96</v>
      </c>
      <c r="K69" s="144">
        <f t="shared" si="384"/>
        <v>1970.0595608328906</v>
      </c>
      <c r="L69" s="144">
        <f t="array" ref="L69">(SUM(IF(Adjustments!$E$9:$E$67='June 13 - Dec 15 Expense'!$F69,IF(Adjustments!$G$6:$AE$6='June 13 - Dec 15 Expense'!M$7,Adjustments!$G$9:$AE$67),0)))+(SUM(IF(Adjustments!$E$73:$E$133='June 13 - Dec 15 Expense'!$F69,IF(Adjustments!$G$6:$AE$6='June 13 - Dec 15 Expense'!K$7,Adjustments!$G$73:$AE$133),0)))</f>
        <v>228738.68333333335</v>
      </c>
      <c r="M69" s="144">
        <f t="shared" si="385"/>
        <v>1016864.6433333333</v>
      </c>
      <c r="N69" s="144">
        <f t="shared" si="386"/>
        <v>2255.945861312804</v>
      </c>
      <c r="O69" s="144">
        <f t="array" ref="O69">(SUM(IF(Adjustments!$E$9:$E$67='June 13 - Dec 15 Expense'!$F69,IF(Adjustments!$G$6:$AE$6='June 13 - Dec 15 Expense'!P$7,Adjustments!$G$9:$AE$67),0)))+(SUM(IF(Adjustments!$E$73:$E$133='June 13 - Dec 15 Expense'!$F69,IF(Adjustments!$G$6:$AE$6='June 13 - Dec 15 Expense'!N$7,Adjustments!$G$73:$AE$133),0)))</f>
        <v>99599.523333333345</v>
      </c>
      <c r="P69" s="144">
        <f t="shared" si="387"/>
        <v>1116464.1666666667</v>
      </c>
      <c r="Q69" s="144">
        <f t="shared" si="388"/>
        <v>2666.3154316987307</v>
      </c>
      <c r="R69" s="144">
        <f t="array" ref="R69">(SUM(IF(Adjustments!$E$9:$E$67='June 13 - Dec 15 Expense'!$F69,IF(Adjustments!$G$6:$AE$6='June 13 - Dec 15 Expense'!S$7,Adjustments!$G$9:$AE$67),0)))+(SUM(IF(Adjustments!$E$73:$E$133='June 13 - Dec 15 Expense'!$F69,IF(Adjustments!$G$6:$AE$6='June 13 - Dec 15 Expense'!Q$7,Adjustments!$G$73:$AE$133),0)))</f>
        <v>35587.273333333338</v>
      </c>
      <c r="S69" s="144">
        <f t="shared" si="389"/>
        <v>1152051.4400000002</v>
      </c>
      <c r="T69" s="144">
        <f t="shared" si="390"/>
        <v>2835.2770284411722</v>
      </c>
      <c r="U69" s="144">
        <f t="array" ref="U69">(SUM(IF(Adjustments!$E$9:$E$67='June 13 - Dec 15 Expense'!$F69,IF(Adjustments!$G$6:$AE$6='June 13 - Dec 15 Expense'!V$7,Adjustments!$G$9:$AE$67),0)))+(SUM(IF(Adjustments!$E$73:$E$133='June 13 - Dec 15 Expense'!$F69,IF(Adjustments!$G$6:$AE$6='June 13 - Dec 15 Expense'!T$7,Adjustments!$G$73:$AE$133),0)))</f>
        <v>36587.273333333331</v>
      </c>
      <c r="V69" s="144">
        <f t="shared" si="391"/>
        <v>1188638.7133333336</v>
      </c>
      <c r="W69" s="144">
        <f t="shared" si="392"/>
        <v>2925.4835201226838</v>
      </c>
      <c r="X69" s="144">
        <f t="array" ref="X69">(SUM(IF(Adjustments!$E$9:$E$67='June 13 - Dec 15 Expense'!$F69,IF(Adjustments!$G$6:$AE$6='June 13 - Dec 15 Expense'!Y$7,Adjustments!$G$9:$AE$67),0)))+(SUM(IF(Adjustments!$E$73:$E$133='June 13 - Dec 15 Expense'!$F69,IF(Adjustments!$G$6:$AE$6='June 13 - Dec 15 Expense'!W$7,Adjustments!$G$73:$AE$133),0)))</f>
        <v>7587.2733333333335</v>
      </c>
      <c r="Y69" s="144">
        <f t="shared" si="393"/>
        <v>1196225.986666667</v>
      </c>
      <c r="Z69" s="144">
        <f t="shared" si="394"/>
        <v>2980.694547561829</v>
      </c>
      <c r="AA69" s="144">
        <f t="array" ref="AA69">(SUM(IF(Adjustments!$E$9:$E$67='June 13 - Dec 15 Expense'!$F69,IF(Adjustments!$G$6:$AE$6='June 13 - Dec 15 Expense'!AB$7,Adjustments!$G$9:$AE$67),0)))+(SUM(IF(Adjustments!$E$73:$E$133='June 13 - Dec 15 Expense'!$F69,IF(Adjustments!$G$6:$AE$6='June 13 - Dec 15 Expense'!Z$7,Adjustments!$G$73:$AE$133),0)))</f>
        <v>13080.093333333334</v>
      </c>
      <c r="AB69" s="144">
        <f t="shared" si="395"/>
        <v>1209306.0800000003</v>
      </c>
      <c r="AC69" s="144">
        <f t="shared" si="396"/>
        <v>3006.5254079606584</v>
      </c>
      <c r="AD69" s="144">
        <f t="array" ref="AD69">(SUM(IF(Adjustments!$E$9:$E$67='June 13 - Dec 15 Expense'!$F69,IF(Adjustments!$G$6:$AE$6='June 13 - Dec 15 Expense'!AE$7,Adjustments!$G$9:$AE$67),0)))+(SUM(IF(Adjustments!$E$73:$E$133='June 13 - Dec 15 Expense'!$F69,IF(Adjustments!$G$6:$AE$6='June 13 - Dec 15 Expense'!AC$7,Adjustments!$G$73:$AE$133),0)))</f>
        <v>-6476.826666666665</v>
      </c>
      <c r="AE69" s="144">
        <f t="shared" si="397"/>
        <v>1202829.2533333336</v>
      </c>
      <c r="AF69" s="144">
        <f t="shared" si="398"/>
        <v>3036.899823475107</v>
      </c>
      <c r="AG69" s="144">
        <f t="array" ref="AG69">(SUM(IF(Adjustments!$E$9:$E$67='June 13 - Dec 15 Expense'!$F69,IF(Adjustments!$G$6:$AE$6='June 13 - Dec 15 Expense'!AH$7,Adjustments!$G$9:$AE$67),0)))+(SUM(IF(Adjustments!$E$73:$E$133='June 13 - Dec 15 Expense'!$F69,IF(Adjustments!$G$6:$AE$6='June 13 - Dec 15 Expense'!AF$7,Adjustments!$G$73:$AE$133),0)))</f>
        <v>-6476.826666666665</v>
      </c>
      <c r="AH69" s="144">
        <f t="shared" si="399"/>
        <v>1196352.426666667</v>
      </c>
      <c r="AI69" s="144">
        <f t="shared" si="400"/>
        <v>3020.5910587977141</v>
      </c>
      <c r="AJ69" s="144">
        <f t="array" ref="AJ69">(SUM(IF(Adjustments!$E$9:$E$67='June 13 - Dec 15 Expense'!$F69,IF(Adjustments!$G$6:$AE$6='June 13 - Dec 15 Expense'!AK$7,Adjustments!$G$9:$AE$67),0)))+(SUM(IF(Adjustments!$E$73:$E$133='June 13 - Dec 15 Expense'!$F69,IF(Adjustments!$G$6:$AE$6='June 13 - Dec 15 Expense'!AI$7,Adjustments!$G$73:$AE$133),0)))</f>
        <v>-6476.826666666665</v>
      </c>
      <c r="AK69" s="144">
        <f t="shared" si="401"/>
        <v>1189875.6000000003</v>
      </c>
      <c r="AL69" s="144">
        <f t="shared" si="402"/>
        <v>3004.2822941203212</v>
      </c>
      <c r="AM69" s="144">
        <f t="array" ref="AM69">(SUM(IF(Adjustments!$E$9:$E$67='June 13 - Dec 15 Expense'!$F69,IF(Adjustments!$G$6:$AE$6='June 13 - Dec 15 Expense'!AN$7,Adjustments!$G$9:$AE$67),0)))+(SUM(IF(Adjustments!$E$73:$E$133='June 13 - Dec 15 Expense'!$F69,IF(Adjustments!$G$6:$AE$6='June 13 - Dec 15 Expense'!AL$7,Adjustments!$G$73:$AE$133),0)))</f>
        <v>-6476.826666666665</v>
      </c>
      <c r="AN69" s="144">
        <f t="shared" si="403"/>
        <v>1183398.7733333337</v>
      </c>
      <c r="AO69" s="144">
        <f t="shared" si="404"/>
        <v>2987.9735294429288</v>
      </c>
      <c r="AP69" s="144">
        <f t="array" ref="AP69">(SUM(IF(Adjustments!$E$9:$E$67='June 13 - Dec 15 Expense'!$F69,IF(Adjustments!$G$6:$AE$6='June 13 - Dec 15 Expense'!AQ$7,Adjustments!$G$9:$AE$67),0)))+(SUM(IF(Adjustments!$E$73:$E$133='June 13 - Dec 15 Expense'!$F69,IF(Adjustments!$G$6:$AE$6='June 13 - Dec 15 Expense'!AO$7,Adjustments!$G$73:$AE$133),0)))</f>
        <v>-6476.826666666665</v>
      </c>
      <c r="AQ69" s="144">
        <f t="shared" si="405"/>
        <v>1176921.946666667</v>
      </c>
      <c r="AR69" s="144">
        <f t="shared" si="406"/>
        <v>2971.6647647655359</v>
      </c>
      <c r="AS69" s="144">
        <f t="array" ref="AS69">(SUM(IF(Adjustments!$E$9:$E$67='June 13 - Dec 15 Expense'!$F69,IF(Adjustments!$G$6:$AE$6='June 13 - Dec 15 Expense'!AT$7,Adjustments!$G$9:$AE$67),0)))+(SUM(IF(Adjustments!$E$73:$E$133='June 13 - Dec 15 Expense'!$F69,IF(Adjustments!$G$6:$AE$6='June 13 - Dec 15 Expense'!AR$7,Adjustments!$G$73:$AE$133),0)))</f>
        <v>-6476.826666666665</v>
      </c>
      <c r="AT69" s="144">
        <f t="shared" si="407"/>
        <v>1170445.1200000003</v>
      </c>
      <c r="AU69" s="144">
        <f t="shared" si="408"/>
        <v>2955.356000088143</v>
      </c>
      <c r="AV69" s="144">
        <f t="array" ref="AV69">(SUM(IF(Adjustments!$E$9:$E$67='June 13 - Dec 15 Expense'!$F69,IF(Adjustments!$G$6:$AE$6='June 13 - Dec 15 Expense'!AW$7,Adjustments!$G$9:$AE$67),0)))+(SUM(IF(Adjustments!$E$73:$E$133='June 13 - Dec 15 Expense'!$F69,IF(Adjustments!$G$6:$AE$6='June 13 - Dec 15 Expense'!AU$7,Adjustments!$G$73:$AE$133),0)))</f>
        <v>33523.173333333332</v>
      </c>
      <c r="AW69" s="144">
        <f t="shared" si="409"/>
        <v>1203968.2933333337</v>
      </c>
      <c r="AX69" s="144">
        <f t="shared" si="410"/>
        <v>2989.407590926598</v>
      </c>
      <c r="AY69" s="144">
        <f t="array" ref="AY69">(SUM(IF(Adjustments!$E$9:$E$67='June 13 - Dec 15 Expense'!$F69,IF(Adjustments!$G$6:$AE$6='June 13 - Dec 15 Expense'!AZ$7,Adjustments!$G$9:$AE$67),0)))+(SUM(IF(Adjustments!$E$73:$E$133='June 13 - Dec 15 Expense'!$F69,IF(Adjustments!$G$6:$AE$6='June 13 - Dec 15 Expense'!AX$7,Adjustments!$G$73:$AE$133),0)))</f>
        <v>-6476.826666666665</v>
      </c>
      <c r="AZ69" s="144">
        <f t="shared" si="411"/>
        <v>1197491.466666667</v>
      </c>
      <c r="BA69" s="144">
        <f t="shared" si="412"/>
        <v>3023.459181765053</v>
      </c>
      <c r="BB69" s="144">
        <f t="array" ref="BB69">(SUM(IF(Adjustments!$E$9:$E$67='June 13 - Dec 15 Expense'!$F69,IF(Adjustments!$G$6:$AE$6='June 13 - Dec 15 Expense'!BC$7,Adjustments!$G$9:$AE$67),0)))+(SUM(IF(Adjustments!$E$73:$E$133='June 13 - Dec 15 Expense'!$F69,IF(Adjustments!$G$6:$AE$6='June 13 - Dec 15 Expense'!BA$7,Adjustments!$G$73:$AE$133),0)))</f>
        <v>-6476.826666666665</v>
      </c>
      <c r="BC69" s="144">
        <f t="shared" si="413"/>
        <v>1191014.6400000004</v>
      </c>
      <c r="BD69" s="144">
        <f t="shared" si="414"/>
        <v>3007.1504170876601</v>
      </c>
      <c r="BE69" s="144">
        <f t="array" ref="BE69">(SUM(IF(Adjustments!$E$9:$E$67='June 13 - Dec 15 Expense'!$F69,IF(Adjustments!$G$6:$AE$6='June 13 - Dec 15 Expense'!BF$7,Adjustments!$G$9:$AE$67),0)))+(SUM(IF(Adjustments!$E$73:$E$133='June 13 - Dec 15 Expense'!$F69,IF(Adjustments!$G$6:$AE$6='June 13 - Dec 15 Expense'!BD$7,Adjustments!$G$73:$AE$133),0)))</f>
        <v>751523.17333333334</v>
      </c>
      <c r="BF69" s="144">
        <f t="shared" si="415"/>
        <v>1942537.8133333337</v>
      </c>
      <c r="BG69" s="144">
        <f t="shared" si="416"/>
        <v>3945.1703894355796</v>
      </c>
      <c r="BH69" s="144">
        <f t="array" ref="BH69">(SUM(IF(Adjustments!$E$9:$E$67='June 13 - Dec 15 Expense'!$F69,IF(Adjustments!$G$6:$AE$6='June 13 - Dec 15 Expense'!BI$7,Adjustments!$G$9:$AE$67),0)))+(SUM(IF(Adjustments!$E$73:$E$133='June 13 - Dec 15 Expense'!$F69,IF(Adjustments!$G$6:$AE$6='June 13 - Dec 15 Expense'!BG$7,Adjustments!$G$73:$AE$133),0)))</f>
        <v>-6476.826666666665</v>
      </c>
      <c r="BI69" s="144">
        <f t="shared" si="417"/>
        <v>1936060.986666667</v>
      </c>
      <c r="BJ69" s="144">
        <f t="shared" si="418"/>
        <v>4883.1903617834987</v>
      </c>
      <c r="BK69" s="144">
        <f t="array" ref="BK69">(SUM(IF(Adjustments!$E$9:$E$67='June 13 - Dec 15 Expense'!$F69,IF(Adjustments!$G$6:$AE$6='June 13 - Dec 15 Expense'!BL$7,Adjustments!$G$9:$AE$67),0)))+(SUM(IF(Adjustments!$E$73:$E$133='June 13 - Dec 15 Expense'!$F69,IF(Adjustments!$G$6:$AE$6='June 13 - Dec 15 Expense'!BJ$7,Adjustments!$G$73:$AE$133),0)))</f>
        <v>-6476.826666666665</v>
      </c>
      <c r="BL69" s="144">
        <f t="shared" si="419"/>
        <v>1929584.1600000004</v>
      </c>
      <c r="BM69" s="144">
        <f t="shared" si="420"/>
        <v>4866.8815971061058</v>
      </c>
      <c r="BN69" s="144">
        <f t="array" ref="BN69">(SUM(IF(Adjustments!$E$9:$E$67='June 13 - Dec 15 Expense'!$F69,IF(Adjustments!$G$6:$AE$6='June 13 - Dec 15 Expense'!BO$7,Adjustments!$G$9:$AE$67),0)))+(SUM(IF(Adjustments!$E$73:$E$133='June 13 - Dec 15 Expense'!$F69,IF(Adjustments!$G$6:$AE$6='June 13 - Dec 15 Expense'!BM$7,Adjustments!$G$73:$AE$133),0)))</f>
        <v>-6476.826666666665</v>
      </c>
      <c r="BO69" s="144">
        <f t="shared" si="421"/>
        <v>1923107.3333333337</v>
      </c>
      <c r="BP69" s="144">
        <f t="shared" si="422"/>
        <v>4850.5728324287138</v>
      </c>
      <c r="BQ69" s="144">
        <f t="array" ref="BQ69">(SUM(IF(Adjustments!$E$9:$E$67='June 13 - Dec 15 Expense'!$F69,IF(Adjustments!$G$6:$AE$6='June 13 - Dec 15 Expense'!BR$7,Adjustments!$G$9:$AE$67),0)))+(SUM(IF(Adjustments!$E$73:$E$133='June 13 - Dec 15 Expense'!$F69,IF(Adjustments!$G$6:$AE$6='June 13 - Dec 15 Expense'!BP$7,Adjustments!$G$73:$AE$133),0)))</f>
        <v>-6476.826666666665</v>
      </c>
      <c r="BR69" s="144">
        <f t="shared" si="423"/>
        <v>1916630.5066666671</v>
      </c>
      <c r="BS69" s="144">
        <f t="shared" si="424"/>
        <v>4834.2640677513209</v>
      </c>
      <c r="BT69" s="144">
        <f t="array" ref="BT69">(SUM(IF(Adjustments!$E$9:$E$67='June 13 - Dec 15 Expense'!$F69,IF(Adjustments!$G$6:$AE$6='June 13 - Dec 15 Expense'!BU$7,Adjustments!$G$9:$AE$67),0)))+(SUM(IF(Adjustments!$E$73:$E$133='June 13 - Dec 15 Expense'!$F69,IF(Adjustments!$G$6:$AE$6='June 13 - Dec 15 Expense'!BS$7,Adjustments!$G$73:$AE$133),0)))</f>
        <v>-6476.826666666665</v>
      </c>
      <c r="BU69" s="144">
        <f t="shared" si="425"/>
        <v>1910153.6800000004</v>
      </c>
      <c r="BV69" s="144">
        <f t="shared" si="426"/>
        <v>4817.955303073928</v>
      </c>
      <c r="BW69" s="144">
        <f t="array" ref="BW69">(SUM(IF(Adjustments!$E$9:$E$67='June 13 - Dec 15 Expense'!$F69,IF(Adjustments!$G$6:$AE$6='June 13 - Dec 15 Expense'!BX$7,Adjustments!$G$9:$AE$67),0)))+(SUM(IF(Adjustments!$E$73:$E$133='June 13 - Dec 15 Expense'!$F69,IF(Adjustments!$G$6:$AE$6='June 13 - Dec 15 Expense'!BV$7,Adjustments!$G$73:$AE$133),0)))</f>
        <v>-6476.826666666665</v>
      </c>
      <c r="BX69" s="144">
        <f t="shared" si="427"/>
        <v>1903676.8533333337</v>
      </c>
      <c r="BY69" s="144">
        <f t="shared" si="428"/>
        <v>4801.6465383965351</v>
      </c>
      <c r="BZ69" s="144">
        <f t="array" ref="BZ69">(SUM(IF(Adjustments!$E$9:$E$67='June 13 - Dec 15 Expense'!$F69,IF(Adjustments!$G$6:$AE$6='June 13 - Dec 15 Expense'!CA$7,Adjustments!$G$9:$AE$67),0)))+(SUM(IF(Adjustments!$E$73:$E$133='June 13 - Dec 15 Expense'!$F69,IF(Adjustments!$G$6:$AE$6='June 13 - Dec 15 Expense'!BY$7,Adjustments!$G$73:$AE$133),0)))</f>
        <v>143891.17333333334</v>
      </c>
      <c r="CA69" s="144">
        <f t="shared" si="429"/>
        <v>2047568.0266666671</v>
      </c>
      <c r="CB69" s="144">
        <f t="shared" si="430"/>
        <v>4974.6524221743166</v>
      </c>
      <c r="CC69" s="144">
        <f t="array" ref="CC69">(SUM(IF(Adjustments!$E$9:$E$67='June 13 - Dec 15 Expense'!$F69,IF(Adjustments!$G$6:$AE$6='June 13 - Dec 15 Expense'!CD$7,Adjustments!$G$9:$AE$67),0)))+(SUM(IF(Adjustments!$E$73:$E$133='June 13 - Dec 15 Expense'!$F69,IF(Adjustments!$G$6:$AE$6='June 13 - Dec 15 Expense'!CB$7,Adjustments!$G$73:$AE$133),0)))</f>
        <v>-6476.826666666665</v>
      </c>
      <c r="CD69" s="144">
        <f t="shared" si="431"/>
        <v>2041091.2000000004</v>
      </c>
      <c r="CE69" s="144">
        <f t="shared" si="432"/>
        <v>5147.658305952099</v>
      </c>
      <c r="CG69" s="151">
        <f t="shared" si="433"/>
        <v>52142.009007881403</v>
      </c>
      <c r="CH69" s="148"/>
    </row>
    <row r="70" spans="1:86" s="119" customFormat="1">
      <c r="A70" s="119" t="s">
        <v>26</v>
      </c>
      <c r="I70" s="176"/>
      <c r="J70" s="152">
        <f>SUBTOTAL(9,J55:J69)</f>
        <v>1038639444.0600001</v>
      </c>
      <c r="K70" s="152">
        <f t="shared" ref="K70:BB70" si="434">SUBTOTAL(9,K55:K69)</f>
        <v>3250278.523033211</v>
      </c>
      <c r="L70" s="152">
        <f t="shared" si="434"/>
        <v>-1452331.044614848</v>
      </c>
      <c r="M70" s="152">
        <f t="shared" si="434"/>
        <v>1037187113.0153853</v>
      </c>
      <c r="N70" s="177">
        <f t="shared" si="434"/>
        <v>3246340.8717568396</v>
      </c>
      <c r="O70" s="152">
        <f t="shared" si="434"/>
        <v>423272.50125730503</v>
      </c>
      <c r="P70" s="152">
        <f t="shared" si="434"/>
        <v>1037610385.5166425</v>
      </c>
      <c r="Q70" s="177">
        <f t="shared" si="434"/>
        <v>3240396.4972962621</v>
      </c>
      <c r="R70" s="152">
        <f t="shared" si="434"/>
        <v>11653575.972198281</v>
      </c>
      <c r="S70" s="152">
        <f t="shared" si="434"/>
        <v>1049263961.4888409</v>
      </c>
      <c r="T70" s="177">
        <f t="shared" si="434"/>
        <v>3256886.202577759</v>
      </c>
      <c r="U70" s="152">
        <f t="shared" si="434"/>
        <v>2526330.2985103377</v>
      </c>
      <c r="V70" s="152">
        <f t="shared" si="434"/>
        <v>1051790291.7873511</v>
      </c>
      <c r="W70" s="177">
        <f t="shared" si="434"/>
        <v>3276834.9635269605</v>
      </c>
      <c r="X70" s="152">
        <f t="shared" si="434"/>
        <v>-546197.92971403454</v>
      </c>
      <c r="Y70" s="152">
        <f t="shared" si="434"/>
        <v>1051244093.8576372</v>
      </c>
      <c r="Z70" s="177">
        <f t="shared" si="434"/>
        <v>3275796.2261847043</v>
      </c>
      <c r="AA70" s="152">
        <f t="shared" si="434"/>
        <v>16310698.215182675</v>
      </c>
      <c r="AB70" s="152">
        <f t="shared" si="434"/>
        <v>1067554792.0728198</v>
      </c>
      <c r="AC70" s="177">
        <f t="shared" si="434"/>
        <v>3296653.6281715198</v>
      </c>
      <c r="AD70" s="152">
        <f t="shared" si="434"/>
        <v>-1120883.3391393037</v>
      </c>
      <c r="AE70" s="152">
        <f t="shared" si="434"/>
        <v>1066433908.7336804</v>
      </c>
      <c r="AF70" s="177">
        <f t="shared" si="434"/>
        <v>3208193.690804028</v>
      </c>
      <c r="AG70" s="152">
        <f t="shared" si="434"/>
        <v>-1574867.9670042647</v>
      </c>
      <c r="AH70" s="152">
        <f t="shared" si="434"/>
        <v>1064859040.7666761</v>
      </c>
      <c r="AI70" s="177">
        <f t="shared" ref="AI70" si="435">SUBTOTAL(9,AI55:AI69)</f>
        <v>3202998.6633439837</v>
      </c>
      <c r="AJ70" s="152">
        <f t="shared" si="434"/>
        <v>-1568154.347099049</v>
      </c>
      <c r="AK70" s="152">
        <f t="shared" si="434"/>
        <v>1063290886.4195772</v>
      </c>
      <c r="AL70" s="177">
        <f t="shared" ref="AL70" si="436">SUBTOTAL(9,AL55:AL69)</f>
        <v>3197148.6021454451</v>
      </c>
      <c r="AM70" s="152">
        <f t="shared" si="434"/>
        <v>-1640025.5238051228</v>
      </c>
      <c r="AN70" s="152">
        <f t="shared" si="434"/>
        <v>1061650860.8957721</v>
      </c>
      <c r="AO70" s="177">
        <f t="shared" ref="AO70" si="437">SUBTOTAL(9,AO55:AO69)</f>
        <v>3191223.8467921298</v>
      </c>
      <c r="AP70" s="152">
        <f t="shared" si="434"/>
        <v>-1525752.8402876449</v>
      </c>
      <c r="AQ70" s="152">
        <f t="shared" si="434"/>
        <v>1060125108.0554843</v>
      </c>
      <c r="AR70" s="177">
        <f t="shared" ref="AR70" si="438">SUBTOTAL(9,AR55:AR69)</f>
        <v>3185369.8580346135</v>
      </c>
      <c r="AS70" s="152">
        <f t="shared" si="434"/>
        <v>-827272.4666018748</v>
      </c>
      <c r="AT70" s="152">
        <f t="shared" si="434"/>
        <v>1059297835.5888824</v>
      </c>
      <c r="AU70" s="177">
        <f t="shared" ref="AU70" si="439">SUBTOTAL(9,AU55:AU69)</f>
        <v>3180673.8588156034</v>
      </c>
      <c r="AV70" s="152">
        <f t="shared" si="434"/>
        <v>-1476591.2027780442</v>
      </c>
      <c r="AW70" s="152">
        <f t="shared" si="434"/>
        <v>1057821244.3861043</v>
      </c>
      <c r="AX70" s="177">
        <f t="shared" ref="AX70" si="440">SUBTOTAL(9,AX55:AX69)</f>
        <v>3175982.6456029019</v>
      </c>
      <c r="AY70" s="152">
        <f t="shared" si="434"/>
        <v>-612915.179593098</v>
      </c>
      <c r="AZ70" s="152">
        <f t="shared" ref="AZ70:BM70" si="441">SUBTOTAL(9,AZ55:AZ69)</f>
        <v>1057208329.2065114</v>
      </c>
      <c r="BA70" s="177">
        <f t="shared" si="441"/>
        <v>3171342.8144630031</v>
      </c>
      <c r="BB70" s="152">
        <f t="shared" si="434"/>
        <v>-1059284.7289618719</v>
      </c>
      <c r="BC70" s="152">
        <f t="shared" si="441"/>
        <v>1056149044.4775496</v>
      </c>
      <c r="BD70" s="177">
        <f t="shared" si="441"/>
        <v>3167294.0467490121</v>
      </c>
      <c r="BE70" s="152">
        <f t="shared" si="441"/>
        <v>2589688.8477380811</v>
      </c>
      <c r="BF70" s="152">
        <f t="shared" si="441"/>
        <v>1058738733.3252875</v>
      </c>
      <c r="BG70" s="177">
        <f t="shared" si="441"/>
        <v>3167966.9764777012</v>
      </c>
      <c r="BH70" s="152">
        <f t="shared" si="441"/>
        <v>646434.97481168306</v>
      </c>
      <c r="BI70" s="152">
        <f t="shared" si="441"/>
        <v>1059385168.3000993</v>
      </c>
      <c r="BJ70" s="177">
        <f t="shared" si="441"/>
        <v>3171119.0560316015</v>
      </c>
      <c r="BK70" s="152">
        <f t="shared" si="441"/>
        <v>3547665.0418438949</v>
      </c>
      <c r="BL70" s="152">
        <f t="shared" si="441"/>
        <v>1062932833.3419431</v>
      </c>
      <c r="BM70" s="177">
        <f t="shared" si="441"/>
        <v>3176935.6931226468</v>
      </c>
      <c r="BN70" s="152">
        <f t="shared" ref="BN70:CE70" si="442">SUBTOTAL(9,BN55:BN69)</f>
        <v>-782793.80447394005</v>
      </c>
      <c r="BO70" s="152">
        <f t="shared" si="442"/>
        <v>1062150039.5374691</v>
      </c>
      <c r="BP70" s="177">
        <f t="shared" si="442"/>
        <v>3180511.1495001856</v>
      </c>
      <c r="BQ70" s="152">
        <f t="shared" si="442"/>
        <v>-781316.89616177068</v>
      </c>
      <c r="BR70" s="152">
        <f t="shared" si="442"/>
        <v>1061368722.6413072</v>
      </c>
      <c r="BS70" s="177">
        <f t="shared" si="442"/>
        <v>3176503.2901793076</v>
      </c>
      <c r="BT70" s="152">
        <f t="shared" si="442"/>
        <v>1621890.1058381167</v>
      </c>
      <c r="BU70" s="152">
        <f t="shared" si="442"/>
        <v>1062990612.7471453</v>
      </c>
      <c r="BV70" s="177">
        <f t="shared" si="442"/>
        <v>3178260.7165005612</v>
      </c>
      <c r="BW70" s="152">
        <f t="shared" si="442"/>
        <v>-728493.93746655039</v>
      </c>
      <c r="BX70" s="152">
        <f t="shared" si="442"/>
        <v>1062262118.8096789</v>
      </c>
      <c r="BY70" s="177">
        <f t="shared" ref="BY70" si="443">SUBTOTAL(9,BY55:BY69)</f>
        <v>3180096.1581627238</v>
      </c>
      <c r="BZ70" s="152">
        <f t="shared" si="442"/>
        <v>7398509.7713592537</v>
      </c>
      <c r="CA70" s="152">
        <f t="shared" si="442"/>
        <v>1069660628.5810382</v>
      </c>
      <c r="CB70" s="177">
        <f t="shared" si="442"/>
        <v>3196545.2192806634</v>
      </c>
      <c r="CC70" s="152">
        <f t="shared" si="442"/>
        <v>310560.69307685678</v>
      </c>
      <c r="CD70" s="152">
        <f t="shared" si="442"/>
        <v>1069971189.2741152</v>
      </c>
      <c r="CE70" s="177">
        <f t="shared" si="442"/>
        <v>3214421.7827165779</v>
      </c>
      <c r="CG70" s="153">
        <f>SUBTOTAL(9,CG55:CG69)</f>
        <v>38156979.548786893</v>
      </c>
    </row>
    <row r="71" spans="1:86" s="119" customFormat="1">
      <c r="I71" s="176"/>
      <c r="J71" s="144"/>
      <c r="K71" s="118"/>
      <c r="L71" s="118"/>
      <c r="M71" s="118"/>
      <c r="N71" s="113"/>
      <c r="O71" s="118"/>
      <c r="P71" s="118"/>
      <c r="Q71" s="113"/>
      <c r="R71" s="118"/>
      <c r="S71" s="118"/>
      <c r="T71" s="113"/>
      <c r="U71" s="118"/>
      <c r="V71" s="118"/>
      <c r="W71" s="113"/>
      <c r="X71" s="118"/>
      <c r="Y71" s="118"/>
      <c r="Z71" s="113"/>
      <c r="AA71" s="118"/>
      <c r="AB71" s="118"/>
      <c r="AC71" s="113"/>
      <c r="AD71" s="118"/>
      <c r="AE71" s="118"/>
      <c r="AF71" s="113"/>
      <c r="AG71" s="118"/>
      <c r="AH71" s="118"/>
      <c r="AI71" s="113"/>
      <c r="AJ71" s="118"/>
      <c r="AK71" s="118"/>
      <c r="AL71" s="113"/>
      <c r="AM71" s="118"/>
      <c r="AN71" s="118"/>
      <c r="AO71" s="113"/>
      <c r="AP71" s="118"/>
      <c r="AQ71" s="118"/>
      <c r="AR71" s="113"/>
      <c r="AS71" s="118"/>
      <c r="AT71" s="118"/>
      <c r="AU71" s="113"/>
      <c r="AV71" s="118"/>
      <c r="AW71" s="118"/>
      <c r="AX71" s="113"/>
      <c r="AY71" s="118"/>
      <c r="AZ71" s="118"/>
      <c r="BA71" s="113"/>
      <c r="BB71" s="118"/>
      <c r="BC71" s="118"/>
      <c r="BD71" s="113"/>
      <c r="BE71" s="118"/>
      <c r="BF71" s="118"/>
      <c r="BG71" s="113"/>
      <c r="BH71" s="118"/>
      <c r="BI71" s="118"/>
      <c r="BJ71" s="113"/>
      <c r="BK71" s="118"/>
      <c r="BL71" s="118"/>
      <c r="BM71" s="113"/>
      <c r="BN71" s="118"/>
      <c r="BO71" s="118"/>
      <c r="BP71" s="113"/>
      <c r="BQ71" s="118"/>
      <c r="BR71" s="118"/>
      <c r="BS71" s="113"/>
      <c r="BT71" s="118"/>
      <c r="BU71" s="118"/>
      <c r="BV71" s="113"/>
      <c r="BW71" s="118"/>
      <c r="BX71" s="118"/>
      <c r="BY71" s="113"/>
      <c r="BZ71" s="118"/>
      <c r="CA71" s="118"/>
      <c r="CB71" s="113"/>
      <c r="CC71" s="118"/>
      <c r="CD71" s="118"/>
      <c r="CE71" s="113"/>
      <c r="CG71" s="151"/>
    </row>
    <row r="72" spans="1:86" s="119" customFormat="1">
      <c r="A72" s="14" t="s">
        <v>59</v>
      </c>
      <c r="I72" s="176"/>
      <c r="J72" s="144"/>
      <c r="K72" s="118"/>
      <c r="L72" s="118"/>
      <c r="M72" s="118"/>
      <c r="N72" s="113"/>
      <c r="O72" s="118"/>
      <c r="P72" s="118"/>
      <c r="Q72" s="113"/>
      <c r="R72" s="118"/>
      <c r="S72" s="118"/>
      <c r="T72" s="113"/>
      <c r="U72" s="118"/>
      <c r="V72" s="118"/>
      <c r="W72" s="113"/>
      <c r="X72" s="118"/>
      <c r="Y72" s="118"/>
      <c r="Z72" s="113"/>
      <c r="AA72" s="118"/>
      <c r="AB72" s="118"/>
      <c r="AC72" s="113"/>
      <c r="AD72" s="118"/>
      <c r="AE72" s="118"/>
      <c r="AF72" s="113"/>
      <c r="AG72" s="118"/>
      <c r="AH72" s="118"/>
      <c r="AI72" s="113"/>
      <c r="AJ72" s="118"/>
      <c r="AK72" s="118"/>
      <c r="AL72" s="113"/>
      <c r="AM72" s="118"/>
      <c r="AN72" s="118"/>
      <c r="AO72" s="113"/>
      <c r="AP72" s="118"/>
      <c r="AQ72" s="118"/>
      <c r="AR72" s="113"/>
      <c r="AS72" s="118"/>
      <c r="AT72" s="118"/>
      <c r="AU72" s="113"/>
      <c r="AV72" s="118"/>
      <c r="AW72" s="118"/>
      <c r="AX72" s="113"/>
      <c r="AY72" s="118"/>
      <c r="AZ72" s="118"/>
      <c r="BA72" s="113"/>
      <c r="BB72" s="118"/>
      <c r="BC72" s="118"/>
      <c r="BD72" s="113"/>
      <c r="BE72" s="118"/>
      <c r="BF72" s="118"/>
      <c r="BG72" s="113"/>
      <c r="BH72" s="118"/>
      <c r="BI72" s="118"/>
      <c r="BJ72" s="113"/>
      <c r="BK72" s="118"/>
      <c r="BL72" s="118"/>
      <c r="BM72" s="113"/>
      <c r="BN72" s="118"/>
      <c r="BO72" s="118"/>
      <c r="BP72" s="113"/>
      <c r="BQ72" s="118"/>
      <c r="BR72" s="118"/>
      <c r="BS72" s="113"/>
      <c r="BT72" s="118"/>
      <c r="BU72" s="118"/>
      <c r="BV72" s="113"/>
      <c r="BW72" s="118"/>
      <c r="BX72" s="118"/>
      <c r="BY72" s="113"/>
      <c r="BZ72" s="118"/>
      <c r="CA72" s="118"/>
      <c r="CB72" s="113"/>
      <c r="CC72" s="118"/>
      <c r="CD72" s="118"/>
      <c r="CE72" s="113"/>
      <c r="CG72" s="151"/>
    </row>
    <row r="73" spans="1:86" s="119" customFormat="1">
      <c r="A73" s="119" t="s">
        <v>60</v>
      </c>
      <c r="B73" s="119" t="s">
        <v>55</v>
      </c>
      <c r="C73" s="119" t="s">
        <v>55</v>
      </c>
      <c r="D73" s="119" t="s">
        <v>78</v>
      </c>
      <c r="E73" s="119" t="s">
        <v>76</v>
      </c>
      <c r="F73" s="119" t="str">
        <f>D73&amp;E73&amp;C73</f>
        <v>DMNGPSE</v>
      </c>
      <c r="G73" s="119" t="str">
        <f>E73&amp;C73</f>
        <v>MNGPSE</v>
      </c>
      <c r="H73" s="176">
        <f>VLOOKUP($G73,Rates!$C$3:$D$43,2,0)</f>
        <v>3.5779473307604968E-2</v>
      </c>
      <c r="I73" s="176">
        <f>VLOOKUP($G73,Rates!$C$3:$E$43,3,0)</f>
        <v>7.6398694105008408E-2</v>
      </c>
      <c r="J73" s="144">
        <f t="array" ref="J73">(SUM(IF('[25]RB Summary'!$B$13:$B$613=$G73,'[25]RB Summary'!$G$13:$G$613,0)))-(SUMIF($G$101:$G$119,$G73,$J$101:$J$119))</f>
        <v>301338131.73000002</v>
      </c>
      <c r="K73" s="144">
        <f>(J73*H73)/12</f>
        <v>898476.63673309051</v>
      </c>
      <c r="L73" s="144">
        <f t="array" ref="L73">(SUM(IF(Adjustments!$E$9:$E$67='June 13 - Dec 15 Expense'!$F73,IF(Adjustments!$G$6:$AE$6='June 13 - Dec 15 Expense'!M$7,Adjustments!$G$9:$AE$67),0)))+(SUM(IF(Adjustments!$E$73:$E$133='June 13 - Dec 15 Expense'!$F73,IF(Adjustments!$G$6:$AE$6='June 13 - Dec 15 Expense'!K$7,Adjustments!$G$73:$AE$133),0)))</f>
        <v>2282526.2136666663</v>
      </c>
      <c r="M73" s="144">
        <f>J73+L73</f>
        <v>303620657.9436667</v>
      </c>
      <c r="N73" s="144">
        <f>(((J73+M73)/2)*$H73)/12</f>
        <v>901879.45280541526</v>
      </c>
      <c r="O73" s="144">
        <f t="array" ref="O73">(SUM(IF(Adjustments!$E$9:$E$67='June 13 - Dec 15 Expense'!$F73,IF(Adjustments!$G$6:$AE$6='June 13 - Dec 15 Expense'!P$7,Adjustments!$G$9:$AE$67),0)))+(SUM(IF(Adjustments!$E$73:$E$133='June 13 - Dec 15 Expense'!$F73,IF(Adjustments!$G$6:$AE$6='June 13 - Dec 15 Expense'!N$7,Adjustments!$G$73:$AE$133),0)))</f>
        <v>387440.2836666666</v>
      </c>
      <c r="P73" s="144">
        <f t="shared" ref="P73" si="444">M73+O73</f>
        <v>304008098.22733337</v>
      </c>
      <c r="Q73" s="144">
        <f>(((M73+P73)/2)*$H73)/12</f>
        <v>905859.86926472932</v>
      </c>
      <c r="R73" s="144">
        <f t="array" ref="R73">(SUM(IF(Adjustments!$E$9:$E$67='June 13 - Dec 15 Expense'!$F73,IF(Adjustments!$G$6:$AE$6='June 13 - Dec 15 Expense'!S$7,Adjustments!$G$9:$AE$67),0)))+(SUM(IF(Adjustments!$E$73:$E$133='June 13 - Dec 15 Expense'!$F73,IF(Adjustments!$G$6:$AE$6='June 13 - Dec 15 Expense'!Q$7,Adjustments!$G$73:$AE$133),0)))</f>
        <v>1109985.6236666664</v>
      </c>
      <c r="S73" s="144">
        <f t="shared" ref="S73" si="445">P73+R73</f>
        <v>305118083.85100001</v>
      </c>
      <c r="T73" s="144">
        <f>(((P73+S73)/2)*$H73)/12</f>
        <v>908092.24885979388</v>
      </c>
      <c r="U73" s="144">
        <f t="array" ref="U73">(SUM(IF(Adjustments!$E$9:$E$67='June 13 - Dec 15 Expense'!$F73,IF(Adjustments!$G$6:$AE$6='June 13 - Dec 15 Expense'!V$7,Adjustments!$G$9:$AE$67),0)))+(SUM(IF(Adjustments!$E$73:$E$133='June 13 - Dec 15 Expense'!$F73,IF(Adjustments!$G$6:$AE$6='June 13 - Dec 15 Expense'!T$7,Adjustments!$G$73:$AE$133),0)))</f>
        <v>1712841.3436666667</v>
      </c>
      <c r="V73" s="144">
        <f t="shared" ref="V73" si="446">S73+U73</f>
        <v>306830925.19466668</v>
      </c>
      <c r="W73" s="144">
        <f>(((S73+V73)/2)*$H73)/12</f>
        <v>912300.55144853098</v>
      </c>
      <c r="X73" s="144">
        <f t="array" ref="X73">(SUM(IF(Adjustments!$E$9:$E$67='June 13 - Dec 15 Expense'!$F73,IF(Adjustments!$G$6:$AE$6='June 13 - Dec 15 Expense'!Y$7,Adjustments!$G$9:$AE$67),0)))+(SUM(IF(Adjustments!$E$73:$E$133='June 13 - Dec 15 Expense'!$F73,IF(Adjustments!$G$6:$AE$6='June 13 - Dec 15 Expense'!W$7,Adjustments!$G$73:$AE$133),0)))</f>
        <v>302834.4336666665</v>
      </c>
      <c r="Y73" s="144">
        <f t="shared" ref="Y73" si="447">V73+X73</f>
        <v>307133759.62833333</v>
      </c>
      <c r="Z73" s="144">
        <f>(((V73+Y73)/2)*$H73)/12</f>
        <v>915305.54385152599</v>
      </c>
      <c r="AA73" s="144">
        <f t="array" ref="AA73">(SUM(IF(Adjustments!$E$9:$E$67='June 13 - Dec 15 Expense'!$F73,IF(Adjustments!$G$6:$AE$6='June 13 - Dec 15 Expense'!AB$7,Adjustments!$G$9:$AE$67),0)))+(SUM(IF(Adjustments!$E$73:$E$133='June 13 - Dec 15 Expense'!$F73,IF(Adjustments!$G$6:$AE$6='June 13 - Dec 15 Expense'!Z$7,Adjustments!$G$73:$AE$133),0)))</f>
        <v>1974230.9736666661</v>
      </c>
      <c r="AB73" s="144">
        <f t="shared" ref="AB73" si="448">Y73+AA73</f>
        <v>309107990.602</v>
      </c>
      <c r="AC73" s="144">
        <f>(((Y73+AB73)/2)*$H73)/12</f>
        <v>918700.21889158245</v>
      </c>
      <c r="AD73" s="144">
        <f t="array" ref="AD73">(SUM(IF(Adjustments!$E$9:$E$67='June 13 - Dec 15 Expense'!$F73,IF(Adjustments!$G$6:$AE$6='June 13 - Dec 15 Expense'!AE$7,Adjustments!$G$9:$AE$67),0)))+(SUM(IF(Adjustments!$E$73:$E$133='June 13 - Dec 15 Expense'!$F73,IF(Adjustments!$G$6:$AE$6='June 13 - Dec 15 Expense'!AC$7,Adjustments!$G$73:$AE$133),0)))</f>
        <v>2042714.1836666665</v>
      </c>
      <c r="AE73" s="144">
        <f t="shared" ref="AE73" si="449">AB73+AD73</f>
        <v>311150704.78566664</v>
      </c>
      <c r="AF73" s="144">
        <f>(((AB73+AE73)/2)*IF($I$6="Yes",$I73,$H73))/12</f>
        <v>1974456.4306205807</v>
      </c>
      <c r="AG73" s="144">
        <f t="array" ref="AG73">(SUM(IF(Adjustments!$E$9:$E$67='June 13 - Dec 15 Expense'!$F73,IF(Adjustments!$G$6:$AE$6='June 13 - Dec 15 Expense'!AH$7,Adjustments!$G$9:$AE$67),0)))+(SUM(IF(Adjustments!$E$73:$E$133='June 13 - Dec 15 Expense'!$F73,IF(Adjustments!$G$6:$AE$6='June 13 - Dec 15 Expense'!AF$7,Adjustments!$G$73:$AE$133),0)))</f>
        <v>-272237.65633333323</v>
      </c>
      <c r="AH73" s="144">
        <f t="shared" ref="AH73" si="450">AE73+AG73</f>
        <v>310878467.12933332</v>
      </c>
      <c r="AI73" s="144">
        <f>(((AE73+AH73)/2)*IF($I$6="Yes",$I73,$H73))/12</f>
        <v>1980092.3512302404</v>
      </c>
      <c r="AJ73" s="144">
        <f t="array" ref="AJ73">(SUM(IF(Adjustments!$E$9:$E$67='June 13 - Dec 15 Expense'!$F73,IF(Adjustments!$G$6:$AE$6='June 13 - Dec 15 Expense'!AK$7,Adjustments!$G$9:$AE$67),0)))+(SUM(IF(Adjustments!$E$73:$E$133='June 13 - Dec 15 Expense'!$F73,IF(Adjustments!$G$6:$AE$6='June 13 - Dec 15 Expense'!AI$7,Adjustments!$G$73:$AE$133),0)))</f>
        <v>-272237.65633333323</v>
      </c>
      <c r="AK73" s="144">
        <f t="shared" ref="AK73" si="451">AH73+AJ73</f>
        <v>310606229.47299999</v>
      </c>
      <c r="AL73" s="144">
        <f>(((AH73+AK73)/2)*IF($I$6="Yes",$I73,$H73))/12</f>
        <v>1978359.1344444009</v>
      </c>
      <c r="AM73" s="144">
        <f t="array" ref="AM73">(SUM(IF(Adjustments!$E$9:$E$67='June 13 - Dec 15 Expense'!$F73,IF(Adjustments!$G$6:$AE$6='June 13 - Dec 15 Expense'!AN$7,Adjustments!$G$9:$AE$67),0)))+(SUM(IF(Adjustments!$E$73:$E$133='June 13 - Dec 15 Expense'!$F73,IF(Adjustments!$G$6:$AE$6='June 13 - Dec 15 Expense'!AL$7,Adjustments!$G$73:$AE$133),0)))</f>
        <v>2189987.513666667</v>
      </c>
      <c r="AN73" s="144">
        <f t="shared" ref="AN73" si="452">AK73+AM73</f>
        <v>312796216.98666668</v>
      </c>
      <c r="AO73" s="144">
        <f>(((AK73+AN73)/2)*IF($I$6="Yes",$I73,$H73))/12</f>
        <v>1984463.8671410817</v>
      </c>
      <c r="AP73" s="144">
        <f t="array" ref="AP73">(SUM(IF(Adjustments!$E$9:$E$67='June 13 - Dec 15 Expense'!$F73,IF(Adjustments!$G$6:$AE$6='June 13 - Dec 15 Expense'!AQ$7,Adjustments!$G$9:$AE$67),0)))+(SUM(IF(Adjustments!$E$73:$E$133='June 13 - Dec 15 Expense'!$F73,IF(Adjustments!$G$6:$AE$6='June 13 - Dec 15 Expense'!AO$7,Adjustments!$G$73:$AE$133),0)))</f>
        <v>410762.34366666677</v>
      </c>
      <c r="AQ73" s="144">
        <f t="shared" ref="AQ73" si="453">AN73+AP73</f>
        <v>313206979.33033335</v>
      </c>
      <c r="AR73" s="144">
        <f>(((AN73+AQ73)/2)*IF($I$6="Yes",$I73,$H73))/12</f>
        <v>1992742.7793408337</v>
      </c>
      <c r="AS73" s="144">
        <f t="array" ref="AS73">(SUM(IF(Adjustments!$E$9:$E$67='June 13 - Dec 15 Expense'!$F73,IF(Adjustments!$G$6:$AE$6='June 13 - Dec 15 Expense'!AT$7,Adjustments!$G$9:$AE$67),0)))+(SUM(IF(Adjustments!$E$73:$E$133='June 13 - Dec 15 Expense'!$F73,IF(Adjustments!$G$6:$AE$6='June 13 - Dec 15 Expense'!AR$7,Adjustments!$G$73:$AE$133),0)))</f>
        <v>153762.34366666677</v>
      </c>
      <c r="AT73" s="144">
        <f t="shared" ref="AT73" si="454">AQ73+AS73</f>
        <v>313360741.67400002</v>
      </c>
      <c r="AU73" s="144">
        <f>(((AQ73+AT73)/2)*IF($I$6="Yes",$I73,$H73))/12</f>
        <v>1994539.8188784299</v>
      </c>
      <c r="AV73" s="144">
        <f t="array" ref="AV73">(SUM(IF(Adjustments!$E$9:$E$67='June 13 - Dec 15 Expense'!$F73,IF(Adjustments!$G$6:$AE$6='June 13 - Dec 15 Expense'!AW$7,Adjustments!$G$9:$AE$67),0)))+(SUM(IF(Adjustments!$E$73:$E$133='June 13 - Dec 15 Expense'!$F73,IF(Adjustments!$G$6:$AE$6='June 13 - Dec 15 Expense'!AU$7,Adjustments!$G$73:$AE$133),0)))</f>
        <v>1742762.3436666667</v>
      </c>
      <c r="AW73" s="144">
        <f t="shared" ref="AW73" si="455">AT73+AV73</f>
        <v>315103504.0176667</v>
      </c>
      <c r="AX73" s="144">
        <f>(((AT73+AW73)/2)*IF($I$6="Yes",$I73,$H73))/12</f>
        <v>2000576.9859388538</v>
      </c>
      <c r="AY73" s="144">
        <f t="array" ref="AY73">(SUM(IF(Adjustments!$E$9:$E$67='June 13 - Dec 15 Expense'!$F73,IF(Adjustments!$G$6:$AE$6='June 13 - Dec 15 Expense'!AZ$7,Adjustments!$G$9:$AE$67),0)))+(SUM(IF(Adjustments!$E$73:$E$133='June 13 - Dec 15 Expense'!$F73,IF(Adjustments!$G$6:$AE$6='June 13 - Dec 15 Expense'!AX$7,Adjustments!$G$73:$AE$133),0)))</f>
        <v>653762.34366666677</v>
      </c>
      <c r="AZ73" s="144">
        <f t="shared" ref="AZ73" si="456">AW73+AY73</f>
        <v>315757266.36133337</v>
      </c>
      <c r="BA73" s="144">
        <f>(((AW73+AZ73)/2)*IF($I$6="Yes",$I73,$H73))/12</f>
        <v>2008205.792459799</v>
      </c>
      <c r="BB73" s="144">
        <f t="array" ref="BB73">(SUM(IF(Adjustments!$E$9:$E$67='June 13 - Dec 15 Expense'!$F73,IF(Adjustments!$G$6:$AE$6='June 13 - Dec 15 Expense'!BC$7,Adjustments!$G$9:$AE$67),0)))+(SUM(IF(Adjustments!$E$73:$E$133='June 13 - Dec 15 Expense'!$F73,IF(Adjustments!$G$6:$AE$6='June 13 - Dec 15 Expense'!BA$7,Adjustments!$G$73:$AE$133),0)))</f>
        <v>501762.34366666677</v>
      </c>
      <c r="BC73" s="144">
        <f t="shared" ref="BC73" si="457">AZ73+BB73</f>
        <v>316259028.70500004</v>
      </c>
      <c r="BD73" s="144">
        <f>(((AZ73+BC73)/2)*IF($I$6="Yes",$I73,$H73))/12</f>
        <v>2011884.1498397309</v>
      </c>
      <c r="BE73" s="144">
        <f t="array" ref="BE73">(SUM(IF(Adjustments!$E$9:$E$67='June 13 - Dec 15 Expense'!$F73,IF(Adjustments!$G$6:$AE$6='June 13 - Dec 15 Expense'!BF$7,Adjustments!$G$9:$AE$67),0)))+(SUM(IF(Adjustments!$E$73:$E$133='June 13 - Dec 15 Expense'!$F73,IF(Adjustments!$G$6:$AE$6='June 13 - Dec 15 Expense'!BD$7,Adjustments!$G$73:$AE$133),0)))</f>
        <v>1173762.3436666667</v>
      </c>
      <c r="BF73" s="144">
        <f t="shared" ref="BF73" si="458">BC73+BE73</f>
        <v>317432791.04866672</v>
      </c>
      <c r="BG73" s="144">
        <f>(((BC73+BF73)/2)*IF($I$6="Yes",$I73,$H73))/12</f>
        <v>2017217.8122586047</v>
      </c>
      <c r="BH73" s="144">
        <f t="array" ref="BH73">(SUM(IF(Adjustments!$E$9:$E$67='June 13 - Dec 15 Expense'!$F73,IF(Adjustments!$G$6:$AE$6='June 13 - Dec 15 Expense'!BI$7,Adjustments!$G$9:$AE$67),0)))+(SUM(IF(Adjustments!$E$73:$E$133='June 13 - Dec 15 Expense'!$F73,IF(Adjustments!$G$6:$AE$6='June 13 - Dec 15 Expense'!BG$7,Adjustments!$G$73:$AE$133),0)))</f>
        <v>405762.34366666677</v>
      </c>
      <c r="BI73" s="144">
        <f t="shared" ref="BI73" si="459">BF73+BH73</f>
        <v>317838553.39233339</v>
      </c>
      <c r="BJ73" s="144">
        <f>(((BF73+BI73)/2)*IF($I$6="Yes",$I73,$H73))/12</f>
        <v>2022245.8799010583</v>
      </c>
      <c r="BK73" s="144">
        <f t="array" ref="BK73">(SUM(IF(Adjustments!$E$9:$E$67='June 13 - Dec 15 Expense'!$F73,IF(Adjustments!$G$6:$AE$6='June 13 - Dec 15 Expense'!BL$7,Adjustments!$G$9:$AE$67),0)))+(SUM(IF(Adjustments!$E$73:$E$133='June 13 - Dec 15 Expense'!$F73,IF(Adjustments!$G$6:$AE$6='June 13 - Dec 15 Expense'!BJ$7,Adjustments!$G$73:$AE$133),0)))</f>
        <v>53762.343666666769</v>
      </c>
      <c r="BL73" s="144">
        <f t="shared" ref="BL73" si="460">BI73+BK73</f>
        <v>317892315.73600006</v>
      </c>
      <c r="BM73" s="144">
        <f>(((BI73+BL73)/2)*IF($I$6="Yes",$I73,$H73))/12</f>
        <v>2023708.6751519451</v>
      </c>
      <c r="BN73" s="144">
        <f t="array" ref="BN73">(SUM(IF(Adjustments!$E$9:$E$67='June 13 - Dec 15 Expense'!$F73,IF(Adjustments!$G$6:$AE$6='June 13 - Dec 15 Expense'!BO$7,Adjustments!$G$9:$AE$67),0)))+(SUM(IF(Adjustments!$E$73:$E$133='June 13 - Dec 15 Expense'!$F73,IF(Adjustments!$G$6:$AE$6='June 13 - Dec 15 Expense'!BM$7,Adjustments!$G$73:$AE$133),0)))</f>
        <v>114570.34366666677</v>
      </c>
      <c r="BO73" s="144">
        <f t="shared" ref="BO73" si="461">BL73+BN73</f>
        <v>318006886.07966673</v>
      </c>
      <c r="BP73" s="144">
        <f>(((BL73+BO73)/2)*IF($I$6="Yes",$I73,$H73))/12</f>
        <v>2024244.5250472557</v>
      </c>
      <c r="BQ73" s="144">
        <f t="array" ref="BQ73">(SUM(IF(Adjustments!$E$9:$E$67='June 13 - Dec 15 Expense'!$F73,IF(Adjustments!$G$6:$AE$6='June 13 - Dec 15 Expense'!BR$7,Adjustments!$G$9:$AE$67),0)))+(SUM(IF(Adjustments!$E$73:$E$133='June 13 - Dec 15 Expense'!$F73,IF(Adjustments!$G$6:$AE$6='June 13 - Dec 15 Expense'!BP$7,Adjustments!$G$73:$AE$133),0)))</f>
        <v>69866.343666666769</v>
      </c>
      <c r="BR73" s="144">
        <f t="shared" ref="BR73" si="462">BO73+BQ73</f>
        <v>318076752.42333341</v>
      </c>
      <c r="BS73" s="144">
        <f>(((BO73+BR73)/2)*IF($I$6="Yes",$I73,$H73))/12</f>
        <v>2024831.6384663107</v>
      </c>
      <c r="BT73" s="144">
        <f t="array" ref="BT73">(SUM(IF(Adjustments!$E$9:$E$67='June 13 - Dec 15 Expense'!$F73,IF(Adjustments!$G$6:$AE$6='June 13 - Dec 15 Expense'!BU$7,Adjustments!$G$9:$AE$67),0)))+(SUM(IF(Adjustments!$E$73:$E$133='June 13 - Dec 15 Expense'!$F73,IF(Adjustments!$G$6:$AE$6='June 13 - Dec 15 Expense'!BS$7,Adjustments!$G$73:$AE$133),0)))</f>
        <v>147082.34366666677</v>
      </c>
      <c r="BU73" s="144">
        <f t="shared" ref="BU73" si="463">BR73+BT73</f>
        <v>318223834.76700008</v>
      </c>
      <c r="BV73" s="144">
        <f>(((BR73+BU73)/2)*IF($I$6="Yes",$I73,$H73))/12</f>
        <v>2025522.2466496464</v>
      </c>
      <c r="BW73" s="144">
        <f t="array" ref="BW73">(SUM(IF(Adjustments!$E$9:$E$67='June 13 - Dec 15 Expense'!$F73,IF(Adjustments!$G$6:$AE$6='June 13 - Dec 15 Expense'!BX$7,Adjustments!$G$9:$AE$67),0)))+(SUM(IF(Adjustments!$E$73:$E$133='June 13 - Dec 15 Expense'!$F73,IF(Adjustments!$G$6:$AE$6='June 13 - Dec 15 Expense'!BV$7,Adjustments!$G$73:$AE$133),0)))</f>
        <v>336058.34366666677</v>
      </c>
      <c r="BX73" s="144">
        <f t="shared" ref="BX73" si="464">BU73+BW73</f>
        <v>318559893.11066675</v>
      </c>
      <c r="BY73" s="144">
        <f>(((BU73+BX73)/2)*IF($I$6="Yes",$I73,$H73))/12</f>
        <v>2027060.2182155326</v>
      </c>
      <c r="BZ73" s="144">
        <f t="array" ref="BZ73">(SUM(IF(Adjustments!$E$9:$E$67='June 13 - Dec 15 Expense'!$F73,IF(Adjustments!$G$6:$AE$6='June 13 - Dec 15 Expense'!CA$7,Adjustments!$G$9:$AE$67),0)))+(SUM(IF(Adjustments!$E$73:$E$133='June 13 - Dec 15 Expense'!$F73,IF(Adjustments!$G$6:$AE$6='June 13 - Dec 15 Expense'!BY$7,Adjustments!$G$73:$AE$133),0)))</f>
        <v>169434.34366666677</v>
      </c>
      <c r="CA73" s="144">
        <f t="shared" ref="CA73" si="465">BX73+BZ73</f>
        <v>318729327.45433342</v>
      </c>
      <c r="CB73" s="144">
        <f>(((BX73+CA73)/2)*IF($I$6="Yes",$I73,$H73))/12</f>
        <v>2028669.3424318617</v>
      </c>
      <c r="CC73" s="144">
        <f t="array" ref="CC73">(SUM(IF(Adjustments!$E$9:$E$67='June 13 - Dec 15 Expense'!$F73,IF(Adjustments!$G$6:$AE$6='June 13 - Dec 15 Expense'!CD$7,Adjustments!$G$9:$AE$67),0)))+(SUM(IF(Adjustments!$E$73:$E$133='June 13 - Dec 15 Expense'!$F73,IF(Adjustments!$G$6:$AE$6='June 13 - Dec 15 Expense'!CB$7,Adjustments!$G$73:$AE$133),0)))</f>
        <v>75962.343666666769</v>
      </c>
      <c r="CD73" s="144">
        <f t="shared" ref="CD73" si="466">CA73+CC73</f>
        <v>318805289.7980001</v>
      </c>
      <c r="CE73" s="144">
        <f>(((CA73+CD73)/2)*IF($I$6="Yes",$I73,$H73))/12</f>
        <v>2029450.5085339434</v>
      </c>
      <c r="CG73" s="151">
        <f>SUMIF($AW$6:$CE$6,"Depreciation Expense",$AW73:$CE73)</f>
        <v>24243617.774894543</v>
      </c>
      <c r="CH73" s="148"/>
    </row>
    <row r="74" spans="1:86" s="119" customFormat="1">
      <c r="A74" s="119" t="s">
        <v>61</v>
      </c>
      <c r="I74" s="176"/>
      <c r="J74" s="152">
        <f>SUBTOTAL(9,J73)</f>
        <v>301338131.73000002</v>
      </c>
      <c r="K74" s="152">
        <f t="shared" ref="K74:BB74" si="467">SUBTOTAL(9,K73)</f>
        <v>898476.63673309051</v>
      </c>
      <c r="L74" s="152">
        <f t="shared" si="467"/>
        <v>2282526.2136666663</v>
      </c>
      <c r="M74" s="152">
        <f t="shared" si="467"/>
        <v>303620657.9436667</v>
      </c>
      <c r="N74" s="177">
        <f t="shared" si="467"/>
        <v>901879.45280541526</v>
      </c>
      <c r="O74" s="152">
        <f t="shared" si="467"/>
        <v>387440.2836666666</v>
      </c>
      <c r="P74" s="152">
        <f t="shared" si="467"/>
        <v>304008098.22733337</v>
      </c>
      <c r="Q74" s="177">
        <f t="shared" si="467"/>
        <v>905859.86926472932</v>
      </c>
      <c r="R74" s="152">
        <f t="shared" si="467"/>
        <v>1109985.6236666664</v>
      </c>
      <c r="S74" s="152">
        <f t="shared" si="467"/>
        <v>305118083.85100001</v>
      </c>
      <c r="T74" s="177">
        <f t="shared" si="467"/>
        <v>908092.24885979388</v>
      </c>
      <c r="U74" s="152">
        <f t="shared" si="467"/>
        <v>1712841.3436666667</v>
      </c>
      <c r="V74" s="152">
        <f t="shared" si="467"/>
        <v>306830925.19466668</v>
      </c>
      <c r="W74" s="177">
        <f t="shared" si="467"/>
        <v>912300.55144853098</v>
      </c>
      <c r="X74" s="152">
        <f t="shared" si="467"/>
        <v>302834.4336666665</v>
      </c>
      <c r="Y74" s="152">
        <f t="shared" si="467"/>
        <v>307133759.62833333</v>
      </c>
      <c r="Z74" s="177">
        <f t="shared" si="467"/>
        <v>915305.54385152599</v>
      </c>
      <c r="AA74" s="152">
        <f t="shared" si="467"/>
        <v>1974230.9736666661</v>
      </c>
      <c r="AB74" s="152">
        <f t="shared" si="467"/>
        <v>309107990.602</v>
      </c>
      <c r="AC74" s="177">
        <f t="shared" si="467"/>
        <v>918700.21889158245</v>
      </c>
      <c r="AD74" s="152">
        <f t="shared" si="467"/>
        <v>2042714.1836666665</v>
      </c>
      <c r="AE74" s="152">
        <f t="shared" si="467"/>
        <v>311150704.78566664</v>
      </c>
      <c r="AF74" s="177">
        <f t="shared" si="467"/>
        <v>1974456.4306205807</v>
      </c>
      <c r="AG74" s="152">
        <f t="shared" si="467"/>
        <v>-272237.65633333323</v>
      </c>
      <c r="AH74" s="152">
        <f t="shared" si="467"/>
        <v>310878467.12933332</v>
      </c>
      <c r="AI74" s="177">
        <f t="shared" ref="AI74" si="468">SUBTOTAL(9,AI73)</f>
        <v>1980092.3512302404</v>
      </c>
      <c r="AJ74" s="152">
        <f t="shared" si="467"/>
        <v>-272237.65633333323</v>
      </c>
      <c r="AK74" s="152">
        <f t="shared" si="467"/>
        <v>310606229.47299999</v>
      </c>
      <c r="AL74" s="177">
        <f t="shared" ref="AL74" si="469">SUBTOTAL(9,AL73)</f>
        <v>1978359.1344444009</v>
      </c>
      <c r="AM74" s="152">
        <f t="shared" si="467"/>
        <v>2189987.513666667</v>
      </c>
      <c r="AN74" s="152">
        <f t="shared" si="467"/>
        <v>312796216.98666668</v>
      </c>
      <c r="AO74" s="177">
        <f t="shared" ref="AO74" si="470">SUBTOTAL(9,AO73)</f>
        <v>1984463.8671410817</v>
      </c>
      <c r="AP74" s="152">
        <f t="shared" si="467"/>
        <v>410762.34366666677</v>
      </c>
      <c r="AQ74" s="152">
        <f t="shared" si="467"/>
        <v>313206979.33033335</v>
      </c>
      <c r="AR74" s="177">
        <f t="shared" ref="AR74" si="471">SUBTOTAL(9,AR73)</f>
        <v>1992742.7793408337</v>
      </c>
      <c r="AS74" s="152">
        <f t="shared" si="467"/>
        <v>153762.34366666677</v>
      </c>
      <c r="AT74" s="152">
        <f t="shared" si="467"/>
        <v>313360741.67400002</v>
      </c>
      <c r="AU74" s="177">
        <f t="shared" ref="AU74" si="472">SUBTOTAL(9,AU73)</f>
        <v>1994539.8188784299</v>
      </c>
      <c r="AV74" s="152">
        <f t="shared" si="467"/>
        <v>1742762.3436666667</v>
      </c>
      <c r="AW74" s="152">
        <f t="shared" si="467"/>
        <v>315103504.0176667</v>
      </c>
      <c r="AX74" s="177">
        <f t="shared" ref="AX74" si="473">SUBTOTAL(9,AX73)</f>
        <v>2000576.9859388538</v>
      </c>
      <c r="AY74" s="152">
        <f t="shared" si="467"/>
        <v>653762.34366666677</v>
      </c>
      <c r="AZ74" s="152">
        <f t="shared" ref="AZ74:BM74" si="474">SUBTOTAL(9,AZ73)</f>
        <v>315757266.36133337</v>
      </c>
      <c r="BA74" s="177">
        <f t="shared" si="474"/>
        <v>2008205.792459799</v>
      </c>
      <c r="BB74" s="152">
        <f t="shared" si="467"/>
        <v>501762.34366666677</v>
      </c>
      <c r="BC74" s="152">
        <f t="shared" si="474"/>
        <v>316259028.70500004</v>
      </c>
      <c r="BD74" s="177">
        <f t="shared" si="474"/>
        <v>2011884.1498397309</v>
      </c>
      <c r="BE74" s="152">
        <f t="shared" si="474"/>
        <v>1173762.3436666667</v>
      </c>
      <c r="BF74" s="152">
        <f t="shared" si="474"/>
        <v>317432791.04866672</v>
      </c>
      <c r="BG74" s="177">
        <f t="shared" si="474"/>
        <v>2017217.8122586047</v>
      </c>
      <c r="BH74" s="152">
        <f t="shared" si="474"/>
        <v>405762.34366666677</v>
      </c>
      <c r="BI74" s="152">
        <f t="shared" si="474"/>
        <v>317838553.39233339</v>
      </c>
      <c r="BJ74" s="177">
        <f t="shared" si="474"/>
        <v>2022245.8799010583</v>
      </c>
      <c r="BK74" s="152">
        <f t="shared" si="474"/>
        <v>53762.343666666769</v>
      </c>
      <c r="BL74" s="152">
        <f t="shared" si="474"/>
        <v>317892315.73600006</v>
      </c>
      <c r="BM74" s="177">
        <f t="shared" si="474"/>
        <v>2023708.6751519451</v>
      </c>
      <c r="BN74" s="152">
        <f t="shared" ref="BN74:CE74" si="475">SUBTOTAL(9,BN73)</f>
        <v>114570.34366666677</v>
      </c>
      <c r="BO74" s="152">
        <f t="shared" si="475"/>
        <v>318006886.07966673</v>
      </c>
      <c r="BP74" s="177">
        <f t="shared" si="475"/>
        <v>2024244.5250472557</v>
      </c>
      <c r="BQ74" s="152">
        <f t="shared" si="475"/>
        <v>69866.343666666769</v>
      </c>
      <c r="BR74" s="152">
        <f t="shared" si="475"/>
        <v>318076752.42333341</v>
      </c>
      <c r="BS74" s="177">
        <f t="shared" si="475"/>
        <v>2024831.6384663107</v>
      </c>
      <c r="BT74" s="152">
        <f t="shared" si="475"/>
        <v>147082.34366666677</v>
      </c>
      <c r="BU74" s="152">
        <f t="shared" si="475"/>
        <v>318223834.76700008</v>
      </c>
      <c r="BV74" s="177">
        <f t="shared" si="475"/>
        <v>2025522.2466496464</v>
      </c>
      <c r="BW74" s="152">
        <f t="shared" si="475"/>
        <v>336058.34366666677</v>
      </c>
      <c r="BX74" s="152">
        <f t="shared" si="475"/>
        <v>318559893.11066675</v>
      </c>
      <c r="BY74" s="177">
        <f t="shared" ref="BY74" si="476">SUBTOTAL(9,BY73)</f>
        <v>2027060.2182155326</v>
      </c>
      <c r="BZ74" s="152">
        <f t="shared" si="475"/>
        <v>169434.34366666677</v>
      </c>
      <c r="CA74" s="152">
        <f t="shared" si="475"/>
        <v>318729327.45433342</v>
      </c>
      <c r="CB74" s="177">
        <f t="shared" si="475"/>
        <v>2028669.3424318617</v>
      </c>
      <c r="CC74" s="152">
        <f t="shared" si="475"/>
        <v>75962.343666666769</v>
      </c>
      <c r="CD74" s="152">
        <f t="shared" si="475"/>
        <v>318805289.7980001</v>
      </c>
      <c r="CE74" s="177">
        <f t="shared" si="475"/>
        <v>2029450.5085339434</v>
      </c>
      <c r="CG74" s="153">
        <f>SUBTOTAL(9,CG73)</f>
        <v>24243617.774894543</v>
      </c>
    </row>
    <row r="75" spans="1:86" s="119" customFormat="1">
      <c r="I75" s="176"/>
      <c r="J75" s="144"/>
      <c r="K75" s="144"/>
      <c r="L75" s="144"/>
      <c r="M75" s="144"/>
      <c r="O75" s="144"/>
      <c r="P75" s="144"/>
      <c r="R75" s="144"/>
      <c r="S75" s="144"/>
      <c r="U75" s="144"/>
      <c r="V75" s="144"/>
      <c r="X75" s="144"/>
      <c r="Y75" s="144"/>
      <c r="AA75" s="144"/>
      <c r="AB75" s="144"/>
      <c r="AD75" s="144"/>
      <c r="AE75" s="144"/>
      <c r="AG75" s="144"/>
      <c r="AH75" s="144"/>
      <c r="AJ75" s="144"/>
      <c r="AK75" s="144"/>
      <c r="AM75" s="144"/>
      <c r="AN75" s="144"/>
      <c r="AP75" s="144"/>
      <c r="AQ75" s="144"/>
      <c r="AS75" s="144"/>
      <c r="AT75" s="144"/>
      <c r="AV75" s="144"/>
      <c r="AW75" s="144"/>
      <c r="AY75" s="144"/>
      <c r="AZ75" s="144"/>
      <c r="BB75" s="144"/>
      <c r="BC75" s="144"/>
      <c r="BE75" s="144"/>
      <c r="BF75" s="144"/>
      <c r="BH75" s="144"/>
      <c r="BI75" s="144"/>
      <c r="BK75" s="144"/>
      <c r="BL75" s="144"/>
      <c r="BN75" s="144"/>
      <c r="BO75" s="144"/>
      <c r="BQ75" s="144"/>
      <c r="BR75" s="144"/>
      <c r="BT75" s="144"/>
      <c r="BU75" s="144"/>
      <c r="BW75" s="144"/>
      <c r="BX75" s="144"/>
      <c r="BZ75" s="144"/>
      <c r="CA75" s="144"/>
      <c r="CC75" s="144"/>
      <c r="CD75" s="144"/>
      <c r="CG75" s="151"/>
    </row>
    <row r="76" spans="1:86" s="119" customFormat="1">
      <c r="A76" s="14" t="s">
        <v>27</v>
      </c>
      <c r="I76" s="176"/>
      <c r="J76" s="152">
        <f t="shared" ref="J76:AT76" si="477">SUBTOTAL(9,J12:J74)</f>
        <v>23327126979.503071</v>
      </c>
      <c r="K76" s="152">
        <f t="shared" si="477"/>
        <v>49050444.573679633</v>
      </c>
      <c r="L76" s="152">
        <f t="shared" si="477"/>
        <v>32731297.913551822</v>
      </c>
      <c r="M76" s="152">
        <f t="shared" si="477"/>
        <v>23359858277.41663</v>
      </c>
      <c r="N76" s="152">
        <f t="shared" si="477"/>
        <v>49083525.942495845</v>
      </c>
      <c r="O76" s="152">
        <f>SUBTOTAL(9,O12:O74)</f>
        <v>24526156.139423974</v>
      </c>
      <c r="P76" s="152">
        <f t="shared" si="477"/>
        <v>23384384433.556061</v>
      </c>
      <c r="Q76" s="152">
        <f t="shared" si="477"/>
        <v>49139446.416100435</v>
      </c>
      <c r="R76" s="152">
        <f>SUBTOTAL(9,R12:R74)</f>
        <v>59758468.220364951</v>
      </c>
      <c r="S76" s="152">
        <f t="shared" si="477"/>
        <v>23444142901.776421</v>
      </c>
      <c r="T76" s="152">
        <f t="shared" si="477"/>
        <v>49225682.296768077</v>
      </c>
      <c r="U76" s="152">
        <f>SUBTOTAL(9,U12:U74)</f>
        <v>48920649.946677014</v>
      </c>
      <c r="V76" s="152">
        <f t="shared" si="477"/>
        <v>23493063551.723095</v>
      </c>
      <c r="W76" s="152">
        <f t="shared" si="477"/>
        <v>49333015.926821724</v>
      </c>
      <c r="X76" s="152">
        <f>SUBTOTAL(9,X12:X74)</f>
        <v>32590963.498452637</v>
      </c>
      <c r="Y76" s="152">
        <f t="shared" si="477"/>
        <v>23525654515.221554</v>
      </c>
      <c r="Z76" s="152">
        <f t="shared" si="477"/>
        <v>49406154.587519854</v>
      </c>
      <c r="AA76" s="152">
        <f>SUBTOTAL(9,AA12:AA74)</f>
        <v>54580797.893349342</v>
      </c>
      <c r="AB76" s="152">
        <f t="shared" si="477"/>
        <v>23580235313.114902</v>
      </c>
      <c r="AC76" s="152">
        <f t="shared" si="477"/>
        <v>49499956.347790554</v>
      </c>
      <c r="AD76" s="152">
        <f>SUBTOTAL(9,AD12:AD74)</f>
        <v>3185504.1250273646</v>
      </c>
      <c r="AE76" s="152">
        <f t="shared" si="477"/>
        <v>23583420817.239933</v>
      </c>
      <c r="AF76" s="152">
        <f t="shared" si="477"/>
        <v>59379239.295069419</v>
      </c>
      <c r="AG76" s="152">
        <f>SUBTOTAL(9,AG12:AG74)</f>
        <v>71845130.241362423</v>
      </c>
      <c r="AH76" s="152">
        <f t="shared" si="477"/>
        <v>23655265947.481277</v>
      </c>
      <c r="AI76" s="152">
        <f t="shared" ref="AI76" si="478">SUBTOTAL(9,AI12:AI74)</f>
        <v>59456189.888737492</v>
      </c>
      <c r="AJ76" s="152">
        <f>SUBTOTAL(9,AJ12:AJ74)</f>
        <v>5399718.4448676184</v>
      </c>
      <c r="AK76" s="152">
        <f t="shared" si="477"/>
        <v>23660665665.926155</v>
      </c>
      <c r="AL76" s="152">
        <f t="shared" ref="AL76" si="479">SUBTOTAL(9,AL12:AL74)</f>
        <v>59530670.681880586</v>
      </c>
      <c r="AM76" s="152">
        <f>SUBTOTAL(9,AM12:AM74)</f>
        <v>37035540.225361548</v>
      </c>
      <c r="AN76" s="152">
        <f t="shared" si="477"/>
        <v>23697701206.151524</v>
      </c>
      <c r="AO76" s="152">
        <f t="shared" ref="AO76" si="480">SUBTOTAL(9,AO12:AO74)</f>
        <v>59565955.221790612</v>
      </c>
      <c r="AP76" s="152">
        <f>SUBTOTAL(9,AP12:AP74)</f>
        <v>107110415.05899416</v>
      </c>
      <c r="AQ76" s="152">
        <f t="shared" si="477"/>
        <v>23804811621.210518</v>
      </c>
      <c r="AR76" s="152">
        <f t="shared" ref="AR76" si="481">SUBTOTAL(9,AR12:AR74)</f>
        <v>59759140.751024581</v>
      </c>
      <c r="AS76" s="152">
        <f>SUBTOTAL(9,AS12:AS74)</f>
        <v>700134616.85689688</v>
      </c>
      <c r="AT76" s="152">
        <f t="shared" si="477"/>
        <v>24504946238.067406</v>
      </c>
      <c r="AU76" s="152">
        <f t="shared" ref="AU76" si="482">SUBTOTAL(9,AU12:AU74)</f>
        <v>60778331.426732063</v>
      </c>
      <c r="AV76" s="152">
        <f t="shared" ref="AV76:BM76" si="483">SUBTOTAL(9,AV12:AV74)</f>
        <v>19639544.510694504</v>
      </c>
      <c r="AW76" s="152">
        <f t="shared" si="483"/>
        <v>24524585782.578102</v>
      </c>
      <c r="AX76" s="152">
        <f t="shared" si="483"/>
        <v>61658739.865842611</v>
      </c>
      <c r="AY76" s="152">
        <f t="shared" si="483"/>
        <v>18591145.107710395</v>
      </c>
      <c r="AZ76" s="152">
        <f t="shared" si="483"/>
        <v>24543176927.685806</v>
      </c>
      <c r="BA76" s="152">
        <f t="shared" si="483"/>
        <v>61699994.806835935</v>
      </c>
      <c r="BB76" s="152">
        <f t="shared" si="483"/>
        <v>50909599.232904792</v>
      </c>
      <c r="BC76" s="152">
        <f t="shared" si="483"/>
        <v>24594086526.918716</v>
      </c>
      <c r="BD76" s="152">
        <f t="shared" si="483"/>
        <v>61780980.875332773</v>
      </c>
      <c r="BE76" s="152">
        <f t="shared" si="483"/>
        <v>42562810.940604746</v>
      </c>
      <c r="BF76" s="152">
        <f t="shared" si="483"/>
        <v>24636649337.859329</v>
      </c>
      <c r="BG76" s="152">
        <f t="shared" si="483"/>
        <v>61885110.591520369</v>
      </c>
      <c r="BH76" s="152">
        <f t="shared" si="483"/>
        <v>49263806.557978325</v>
      </c>
      <c r="BI76" s="152">
        <f t="shared" si="483"/>
        <v>24685913144.417294</v>
      </c>
      <c r="BJ76" s="152">
        <f t="shared" si="483"/>
        <v>61983258.498209119</v>
      </c>
      <c r="BK76" s="152">
        <f t="shared" si="483"/>
        <v>-5988152.9389894186</v>
      </c>
      <c r="BL76" s="152">
        <f t="shared" si="483"/>
        <v>24679924991.478313</v>
      </c>
      <c r="BM76" s="152">
        <f t="shared" si="483"/>
        <v>62021175.479790427</v>
      </c>
      <c r="BN76" s="152">
        <f t="shared" ref="BN76:CE76" si="484">SUBTOTAL(9,BN12:BN74)</f>
        <v>2154079.5833407301</v>
      </c>
      <c r="BO76" s="152">
        <f t="shared" si="484"/>
        <v>24682079071.061649</v>
      </c>
      <c r="BP76" s="152">
        <f t="shared" si="484"/>
        <v>62004108.666452974</v>
      </c>
      <c r="BQ76" s="152">
        <f t="shared" si="484"/>
        <v>2436802.7991568977</v>
      </c>
      <c r="BR76" s="152">
        <f t="shared" si="484"/>
        <v>24684515873.860809</v>
      </c>
      <c r="BS76" s="152">
        <f t="shared" si="484"/>
        <v>62004589.711158201</v>
      </c>
      <c r="BT76" s="152">
        <f t="shared" si="484"/>
        <v>87252452.120396778</v>
      </c>
      <c r="BU76" s="152">
        <f t="shared" si="484"/>
        <v>24771768325.981201</v>
      </c>
      <c r="BV76" s="152">
        <f t="shared" si="484"/>
        <v>62111933.259481221</v>
      </c>
      <c r="BW76" s="152">
        <f t="shared" si="484"/>
        <v>-49501475.986955889</v>
      </c>
      <c r="BX76" s="152">
        <f t="shared" si="484"/>
        <v>24722266849.994251</v>
      </c>
      <c r="BY76" s="152">
        <f t="shared" ref="BY76" si="485">SUBTOTAL(9,BY12:BY74)</f>
        <v>60671912.968441248</v>
      </c>
      <c r="BZ76" s="152">
        <f t="shared" si="484"/>
        <v>80795434.182725936</v>
      </c>
      <c r="CA76" s="152">
        <f t="shared" si="484"/>
        <v>24803062284.176975</v>
      </c>
      <c r="CB76" s="152">
        <f t="shared" si="484"/>
        <v>59247307.974497624</v>
      </c>
      <c r="CC76" s="152">
        <f t="shared" si="484"/>
        <v>474876304.1838035</v>
      </c>
      <c r="CD76" s="152">
        <f t="shared" si="484"/>
        <v>25277938588.360783</v>
      </c>
      <c r="CE76" s="152">
        <f t="shared" si="484"/>
        <v>59770915.790258378</v>
      </c>
      <c r="CG76" s="153">
        <f>SUBTOTAL(9,CG12:CG74)</f>
        <v>736840028.48782098</v>
      </c>
    </row>
    <row r="77" spans="1:86" s="119" customFormat="1">
      <c r="A77" s="14"/>
      <c r="I77" s="176"/>
      <c r="J77" s="144"/>
      <c r="K77" s="144"/>
      <c r="L77" s="144"/>
      <c r="M77" s="144"/>
      <c r="O77" s="144"/>
      <c r="P77" s="144"/>
      <c r="R77" s="144"/>
      <c r="S77" s="144"/>
      <c r="U77" s="144"/>
      <c r="V77" s="144"/>
      <c r="X77" s="144"/>
      <c r="Y77" s="144"/>
      <c r="AA77" s="144"/>
      <c r="AB77" s="144"/>
      <c r="AD77" s="144"/>
      <c r="AE77" s="144"/>
      <c r="AG77" s="144"/>
      <c r="AH77" s="144"/>
      <c r="AJ77" s="144"/>
      <c r="AK77" s="144"/>
      <c r="AM77" s="144"/>
      <c r="AN77" s="144"/>
      <c r="AP77" s="144"/>
      <c r="AQ77" s="144"/>
      <c r="AS77" s="144"/>
      <c r="AT77" s="144"/>
      <c r="AV77" s="144"/>
      <c r="AW77" s="144"/>
      <c r="AY77" s="144"/>
      <c r="AZ77" s="144"/>
      <c r="BB77" s="144"/>
      <c r="BC77" s="144"/>
      <c r="BE77" s="144"/>
      <c r="BF77" s="144"/>
      <c r="BH77" s="144"/>
      <c r="BI77" s="144"/>
      <c r="BK77" s="144"/>
      <c r="BL77" s="144"/>
      <c r="BN77" s="144"/>
      <c r="BO77" s="144"/>
      <c r="BQ77" s="144"/>
      <c r="BR77" s="144"/>
      <c r="BT77" s="144"/>
      <c r="BU77" s="144"/>
      <c r="BW77" s="144"/>
      <c r="BX77" s="144"/>
      <c r="BZ77" s="144"/>
      <c r="CA77" s="144"/>
      <c r="CC77" s="144"/>
      <c r="CD77" s="144"/>
      <c r="CG77" s="151"/>
    </row>
    <row r="78" spans="1:86" s="119" customFormat="1">
      <c r="I78" s="176"/>
      <c r="J78" s="144"/>
      <c r="K78" s="144"/>
      <c r="L78" s="144"/>
      <c r="M78" s="144"/>
      <c r="O78" s="144"/>
      <c r="P78" s="144"/>
      <c r="R78" s="144"/>
      <c r="S78" s="144"/>
      <c r="U78" s="144"/>
      <c r="V78" s="144"/>
      <c r="X78" s="144"/>
      <c r="Y78" s="144"/>
      <c r="AA78" s="144"/>
      <c r="AB78" s="144"/>
      <c r="AD78" s="144"/>
      <c r="AE78" s="144"/>
      <c r="AG78" s="144"/>
      <c r="AH78" s="144"/>
      <c r="AJ78" s="144"/>
      <c r="AK78" s="144"/>
      <c r="AM78" s="144"/>
      <c r="AN78" s="144"/>
      <c r="AP78" s="144"/>
      <c r="AQ78" s="144"/>
      <c r="AS78" s="144"/>
      <c r="AT78" s="144"/>
      <c r="AV78" s="144"/>
      <c r="AW78" s="144"/>
      <c r="AY78" s="144"/>
      <c r="AZ78" s="144"/>
      <c r="BB78" s="144"/>
      <c r="BC78" s="144"/>
      <c r="BE78" s="144"/>
      <c r="BF78" s="144"/>
      <c r="BH78" s="144"/>
      <c r="BI78" s="144"/>
      <c r="BK78" s="144"/>
      <c r="BL78" s="144"/>
      <c r="BN78" s="144"/>
      <c r="BO78" s="144"/>
      <c r="BQ78" s="144"/>
      <c r="BR78" s="144"/>
      <c r="BT78" s="144"/>
      <c r="BU78" s="144"/>
      <c r="BW78" s="144"/>
      <c r="BX78" s="144"/>
      <c r="BZ78" s="144"/>
      <c r="CA78" s="144"/>
      <c r="CC78" s="144"/>
      <c r="CD78" s="144"/>
      <c r="CG78" s="151"/>
    </row>
    <row r="79" spans="1:86" s="119" customFormat="1" ht="12" customHeight="1">
      <c r="A79" s="14" t="s">
        <v>29</v>
      </c>
      <c r="I79" s="176"/>
      <c r="J79" s="144"/>
      <c r="K79" s="144"/>
      <c r="L79" s="144"/>
      <c r="M79" s="144"/>
      <c r="O79" s="144"/>
      <c r="P79" s="144"/>
      <c r="R79" s="144"/>
      <c r="S79" s="144"/>
      <c r="U79" s="144"/>
      <c r="V79" s="144"/>
      <c r="X79" s="144"/>
      <c r="Y79" s="144"/>
      <c r="AA79" s="144"/>
      <c r="AB79" s="144"/>
      <c r="AD79" s="144"/>
      <c r="AE79" s="144"/>
      <c r="AG79" s="144"/>
      <c r="AH79" s="144"/>
      <c r="AJ79" s="144"/>
      <c r="AK79" s="144"/>
      <c r="AM79" s="144"/>
      <c r="AN79" s="144"/>
      <c r="AP79" s="144"/>
      <c r="AQ79" s="144"/>
      <c r="AS79" s="144"/>
      <c r="AT79" s="144"/>
      <c r="AV79" s="144"/>
      <c r="AW79" s="144"/>
      <c r="AY79" s="144"/>
      <c r="AZ79" s="144"/>
      <c r="BB79" s="144"/>
      <c r="BC79" s="144"/>
      <c r="BE79" s="144"/>
      <c r="BF79" s="144"/>
      <c r="BH79" s="144"/>
      <c r="BI79" s="144"/>
      <c r="BK79" s="144"/>
      <c r="BL79" s="144"/>
      <c r="BN79" s="144"/>
      <c r="BO79" s="144"/>
      <c r="BQ79" s="144"/>
      <c r="BR79" s="144"/>
      <c r="BT79" s="144"/>
      <c r="BU79" s="144"/>
      <c r="BW79" s="144"/>
      <c r="BX79" s="144"/>
      <c r="BZ79" s="144"/>
      <c r="CA79" s="144"/>
      <c r="CC79" s="144"/>
      <c r="CD79" s="144"/>
      <c r="CG79" s="151"/>
    </row>
    <row r="80" spans="1:86" s="119" customFormat="1">
      <c r="A80" s="14"/>
      <c r="I80" s="176"/>
      <c r="J80" s="144"/>
      <c r="K80" s="144"/>
      <c r="L80" s="144"/>
      <c r="M80" s="144"/>
      <c r="O80" s="144"/>
      <c r="P80" s="144"/>
      <c r="R80" s="144"/>
      <c r="S80" s="144"/>
      <c r="U80" s="144"/>
      <c r="V80" s="144"/>
      <c r="X80" s="144"/>
      <c r="Y80" s="144"/>
      <c r="AA80" s="144"/>
      <c r="AB80" s="144"/>
      <c r="AD80" s="144"/>
      <c r="AE80" s="144"/>
      <c r="AG80" s="144"/>
      <c r="AH80" s="144"/>
      <c r="AJ80" s="144"/>
      <c r="AK80" s="144"/>
      <c r="AM80" s="144"/>
      <c r="AN80" s="144"/>
      <c r="AP80" s="144"/>
      <c r="AQ80" s="144"/>
      <c r="AS80" s="144"/>
      <c r="AT80" s="144"/>
      <c r="AV80" s="144"/>
      <c r="AW80" s="144"/>
      <c r="AY80" s="144"/>
      <c r="AZ80" s="144"/>
      <c r="BB80" s="144"/>
      <c r="BC80" s="144"/>
      <c r="BE80" s="144"/>
      <c r="BF80" s="144"/>
      <c r="BH80" s="144"/>
      <c r="BI80" s="144"/>
      <c r="BK80" s="144"/>
      <c r="BL80" s="144"/>
      <c r="BN80" s="144"/>
      <c r="BO80" s="144"/>
      <c r="BQ80" s="144"/>
      <c r="BR80" s="144"/>
      <c r="BT80" s="144"/>
      <c r="BU80" s="144"/>
      <c r="BW80" s="144"/>
      <c r="BX80" s="144"/>
      <c r="BZ80" s="144"/>
      <c r="CA80" s="144"/>
      <c r="CC80" s="144"/>
      <c r="CD80" s="144"/>
      <c r="CG80" s="151"/>
    </row>
    <row r="81" spans="1:86" s="119" customFormat="1">
      <c r="A81" s="14" t="s">
        <v>58</v>
      </c>
      <c r="I81" s="176"/>
      <c r="J81" s="144"/>
      <c r="K81" s="144"/>
      <c r="L81" s="144"/>
      <c r="M81" s="144"/>
      <c r="O81" s="144"/>
      <c r="P81" s="144"/>
      <c r="R81" s="144"/>
      <c r="S81" s="144"/>
      <c r="U81" s="144"/>
      <c r="V81" s="144"/>
      <c r="X81" s="144"/>
      <c r="Y81" s="144"/>
      <c r="AA81" s="144"/>
      <c r="AB81" s="144"/>
      <c r="AD81" s="144"/>
      <c r="AE81" s="144"/>
      <c r="AG81" s="144"/>
      <c r="AH81" s="144"/>
      <c r="AJ81" s="144"/>
      <c r="AK81" s="144"/>
      <c r="AM81" s="144"/>
      <c r="AN81" s="144"/>
      <c r="AP81" s="144"/>
      <c r="AQ81" s="144"/>
      <c r="AS81" s="144"/>
      <c r="AT81" s="144"/>
      <c r="AV81" s="144"/>
      <c r="AW81" s="144"/>
      <c r="AY81" s="144"/>
      <c r="AZ81" s="144"/>
      <c r="BB81" s="144"/>
      <c r="BC81" s="144"/>
      <c r="BE81" s="144"/>
      <c r="BF81" s="144"/>
      <c r="BH81" s="144"/>
      <c r="BI81" s="144"/>
      <c r="BK81" s="144"/>
      <c r="BL81" s="144"/>
      <c r="BN81" s="144"/>
      <c r="BO81" s="144"/>
      <c r="BQ81" s="144"/>
      <c r="BR81" s="144"/>
      <c r="BT81" s="144"/>
      <c r="BU81" s="144"/>
      <c r="BW81" s="144"/>
      <c r="BX81" s="144"/>
      <c r="BZ81" s="144"/>
      <c r="CA81" s="144"/>
      <c r="CC81" s="144"/>
      <c r="CD81" s="144"/>
      <c r="CG81" s="151"/>
    </row>
    <row r="82" spans="1:86" s="119" customFormat="1">
      <c r="A82" s="119" t="s">
        <v>14</v>
      </c>
      <c r="B82" s="7" t="s">
        <v>45</v>
      </c>
      <c r="C82" s="7" t="s">
        <v>45</v>
      </c>
      <c r="D82" s="119" t="s">
        <v>79</v>
      </c>
      <c r="E82" s="119" t="s">
        <v>77</v>
      </c>
      <c r="F82" s="119" t="str">
        <f t="shared" ref="F82:F96" si="486">D82&amp;E82&amp;C82</f>
        <v>AINTPCA</v>
      </c>
      <c r="G82" s="119" t="str">
        <f t="shared" ref="G82:G96" si="487">E82&amp;C82</f>
        <v>INTPCA</v>
      </c>
      <c r="H82" s="176">
        <f>VLOOKUP($G82,Rates!$I$3:$J$27,2,0)</f>
        <v>0</v>
      </c>
      <c r="I82" s="176">
        <f>VLOOKUP($G82,Rates!$I$3:$K$27,3,0)</f>
        <v>0</v>
      </c>
      <c r="J82" s="144">
        <f t="array" ref="J82">(SUM(IF('[25]RB Summary'!$B$13:$B$613=$G82,'[25]RB Summary'!$G$13:$G$613,0)))-(SUMIF($G$101:$G$119,$G82,$J$101:$J$119))</f>
        <v>360599.01</v>
      </c>
      <c r="K82" s="144">
        <f t="shared" ref="K82:K97" si="488">(J82*H82)/12</f>
        <v>0</v>
      </c>
      <c r="L82" s="144">
        <f t="array" ref="L82">(SUM(IF(Adjustments!$E$9:$E$67='June 13 - Dec 15 Expense'!$F82,IF(Adjustments!$G$6:$AE$6='June 13 - Dec 15 Expense'!M$7,Adjustments!$G$9:$AE$67),0)))+(SUM(IF(Adjustments!$E$73:$E$133='June 13 - Dec 15 Expense'!$F82,IF(Adjustments!$G$6:$AE$6='June 13 - Dec 15 Expense'!K$7,Adjustments!$G$73:$AE$133),0)))</f>
        <v>0</v>
      </c>
      <c r="M82" s="144">
        <f t="shared" ref="M82:M96" si="489">J82+L82</f>
        <v>360599.01</v>
      </c>
      <c r="N82" s="144">
        <f t="shared" ref="N82:N97" si="490">(((J82+M82)/2)*$H82)/12</f>
        <v>0</v>
      </c>
      <c r="O82" s="144">
        <f t="array" ref="O82">(SUM(IF(Adjustments!$E$9:$E$67='June 13 - Dec 15 Expense'!$F82,IF(Adjustments!$G$6:$AE$6='June 13 - Dec 15 Expense'!P$7,Adjustments!$G$9:$AE$67),0)))+(SUM(IF(Adjustments!$E$73:$E$133='June 13 - Dec 15 Expense'!$F82,IF(Adjustments!$G$6:$AE$6='June 13 - Dec 15 Expense'!N$7,Adjustments!$G$73:$AE$133),0)))</f>
        <v>0</v>
      </c>
      <c r="P82" s="144">
        <f t="shared" ref="P82:P96" si="491">M82+O82</f>
        <v>360599.01</v>
      </c>
      <c r="Q82" s="144">
        <f t="shared" ref="Q82:Q97" si="492">(((M82+P82)/2)*$H82)/12</f>
        <v>0</v>
      </c>
      <c r="R82" s="144">
        <f t="array" ref="R82">(SUM(IF(Adjustments!$E$9:$E$67='June 13 - Dec 15 Expense'!$F82,IF(Adjustments!$G$6:$AE$6='June 13 - Dec 15 Expense'!S$7,Adjustments!$G$9:$AE$67),0)))+(SUM(IF(Adjustments!$E$73:$E$133='June 13 - Dec 15 Expense'!$F82,IF(Adjustments!$G$6:$AE$6='June 13 - Dec 15 Expense'!Q$7,Adjustments!$G$73:$AE$133),0)))</f>
        <v>0</v>
      </c>
      <c r="S82" s="144">
        <f t="shared" ref="S82:S96" si="493">P82+R82</f>
        <v>360599.01</v>
      </c>
      <c r="T82" s="144">
        <f t="shared" ref="T82:T97" si="494">(((P82+S82)/2)*$H82)/12</f>
        <v>0</v>
      </c>
      <c r="U82" s="144">
        <f t="array" ref="U82">(SUM(IF(Adjustments!$E$9:$E$67='June 13 - Dec 15 Expense'!$F82,IF(Adjustments!$G$6:$AE$6='June 13 - Dec 15 Expense'!V$7,Adjustments!$G$9:$AE$67),0)))+(SUM(IF(Adjustments!$E$73:$E$133='June 13 - Dec 15 Expense'!$F82,IF(Adjustments!$G$6:$AE$6='June 13 - Dec 15 Expense'!T$7,Adjustments!$G$73:$AE$133),0)))</f>
        <v>0</v>
      </c>
      <c r="V82" s="144">
        <f t="shared" ref="V82:V96" si="495">S82+U82</f>
        <v>360599.01</v>
      </c>
      <c r="W82" s="144">
        <f t="shared" ref="W82:W97" si="496">(((S82+V82)/2)*$H82)/12</f>
        <v>0</v>
      </c>
      <c r="X82" s="144">
        <f t="array" ref="X82">(SUM(IF(Adjustments!$E$9:$E$67='June 13 - Dec 15 Expense'!$F82,IF(Adjustments!$G$6:$AE$6='June 13 - Dec 15 Expense'!Y$7,Adjustments!$G$9:$AE$67),0)))+(SUM(IF(Adjustments!$E$73:$E$133='June 13 - Dec 15 Expense'!$F82,IF(Adjustments!$G$6:$AE$6='June 13 - Dec 15 Expense'!W$7,Adjustments!$G$73:$AE$133),0)))</f>
        <v>0</v>
      </c>
      <c r="Y82" s="144">
        <f t="shared" ref="Y82:Y96" si="497">V82+X82</f>
        <v>360599.01</v>
      </c>
      <c r="Z82" s="144">
        <f t="shared" ref="Z82:Z97" si="498">(((V82+Y82)/2)*$H82)/12</f>
        <v>0</v>
      </c>
      <c r="AA82" s="144">
        <f t="array" ref="AA82">(SUM(IF(Adjustments!$E$9:$E$67='June 13 - Dec 15 Expense'!$F82,IF(Adjustments!$G$6:$AE$6='June 13 - Dec 15 Expense'!AB$7,Adjustments!$G$9:$AE$67),0)))+(SUM(IF(Adjustments!$E$73:$E$133='June 13 - Dec 15 Expense'!$F82,IF(Adjustments!$G$6:$AE$6='June 13 - Dec 15 Expense'!Z$7,Adjustments!$G$73:$AE$133),0)))</f>
        <v>0</v>
      </c>
      <c r="AB82" s="144">
        <f t="shared" ref="AB82:AB96" si="499">Y82+AA82</f>
        <v>360599.01</v>
      </c>
      <c r="AC82" s="144">
        <f t="shared" ref="AC82:AC97" si="500">(((Y82+AB82)/2)*$H82)/12</f>
        <v>0</v>
      </c>
      <c r="AD82" s="144">
        <f t="array" ref="AD82">(SUM(IF(Adjustments!$E$9:$E$67='June 13 - Dec 15 Expense'!$F82,IF(Adjustments!$G$6:$AE$6='June 13 - Dec 15 Expense'!AE$7,Adjustments!$G$9:$AE$67),0)))+(SUM(IF(Adjustments!$E$73:$E$133='June 13 - Dec 15 Expense'!$F82,IF(Adjustments!$G$6:$AE$6='June 13 - Dec 15 Expense'!AC$7,Adjustments!$G$73:$AE$133),0)))</f>
        <v>0</v>
      </c>
      <c r="AE82" s="144">
        <f t="shared" ref="AE82:AE96" si="501">AB82+AD82</f>
        <v>360599.01</v>
      </c>
      <c r="AF82" s="144">
        <f t="shared" ref="AF82:AF97" si="502">(((AB82+AE82)/2)*IF($I$6="Yes",$I82,$H82))/12</f>
        <v>0</v>
      </c>
      <c r="AG82" s="144">
        <f t="array" ref="AG82">(SUM(IF(Adjustments!$E$9:$E$67='June 13 - Dec 15 Expense'!$F82,IF(Adjustments!$G$6:$AE$6='June 13 - Dec 15 Expense'!AH$7,Adjustments!$G$9:$AE$67),0)))+(SUM(IF(Adjustments!$E$73:$E$133='June 13 - Dec 15 Expense'!$F82,IF(Adjustments!$G$6:$AE$6='June 13 - Dec 15 Expense'!AF$7,Adjustments!$G$73:$AE$133),0)))</f>
        <v>0</v>
      </c>
      <c r="AH82" s="144">
        <f t="shared" ref="AH82:AH96" si="503">AE82+AG82</f>
        <v>360599.01</v>
      </c>
      <c r="AI82" s="144">
        <f t="shared" ref="AI82:AI97" si="504">(((AE82+AH82)/2)*IF($I$6="Yes",$I82,$H82))/12</f>
        <v>0</v>
      </c>
      <c r="AJ82" s="144">
        <f t="array" ref="AJ82">(SUM(IF(Adjustments!$E$9:$E$67='June 13 - Dec 15 Expense'!$F82,IF(Adjustments!$G$6:$AE$6='June 13 - Dec 15 Expense'!AK$7,Adjustments!$G$9:$AE$67),0)))+(SUM(IF(Adjustments!$E$73:$E$133='June 13 - Dec 15 Expense'!$F82,IF(Adjustments!$G$6:$AE$6='June 13 - Dec 15 Expense'!AI$7,Adjustments!$G$73:$AE$133),0)))</f>
        <v>0</v>
      </c>
      <c r="AK82" s="144">
        <f t="shared" ref="AK82:AK96" si="505">AH82+AJ82</f>
        <v>360599.01</v>
      </c>
      <c r="AL82" s="144">
        <f t="shared" ref="AL82:AL97" si="506">(((AH82+AK82)/2)*IF($I$6="Yes",$I82,$H82))/12</f>
        <v>0</v>
      </c>
      <c r="AM82" s="144">
        <f t="array" ref="AM82">(SUM(IF(Adjustments!$E$9:$E$67='June 13 - Dec 15 Expense'!$F82,IF(Adjustments!$G$6:$AE$6='June 13 - Dec 15 Expense'!AN$7,Adjustments!$G$9:$AE$67),0)))+(SUM(IF(Adjustments!$E$73:$E$133='June 13 - Dec 15 Expense'!$F82,IF(Adjustments!$G$6:$AE$6='June 13 - Dec 15 Expense'!AL$7,Adjustments!$G$73:$AE$133),0)))</f>
        <v>0</v>
      </c>
      <c r="AN82" s="144">
        <f t="shared" ref="AN82:AN96" si="507">AK82+AM82</f>
        <v>360599.01</v>
      </c>
      <c r="AO82" s="144">
        <f t="shared" ref="AO82:AO97" si="508">(((AK82+AN82)/2)*IF($I$6="Yes",$I82,$H82))/12</f>
        <v>0</v>
      </c>
      <c r="AP82" s="144">
        <f t="array" ref="AP82">(SUM(IF(Adjustments!$E$9:$E$67='June 13 - Dec 15 Expense'!$F82,IF(Adjustments!$G$6:$AE$6='June 13 - Dec 15 Expense'!AQ$7,Adjustments!$G$9:$AE$67),0)))+(SUM(IF(Adjustments!$E$73:$E$133='June 13 - Dec 15 Expense'!$F82,IF(Adjustments!$G$6:$AE$6='June 13 - Dec 15 Expense'!AO$7,Adjustments!$G$73:$AE$133),0)))</f>
        <v>0</v>
      </c>
      <c r="AQ82" s="144">
        <f t="shared" ref="AQ82:AQ96" si="509">AN82+AP82</f>
        <v>360599.01</v>
      </c>
      <c r="AR82" s="144">
        <f t="shared" ref="AR82:AR97" si="510">(((AN82+AQ82)/2)*IF($I$6="Yes",$I82,$H82))/12</f>
        <v>0</v>
      </c>
      <c r="AS82" s="144">
        <f t="array" ref="AS82">(SUM(IF(Adjustments!$E$9:$E$67='June 13 - Dec 15 Expense'!$F82,IF(Adjustments!$G$6:$AE$6='June 13 - Dec 15 Expense'!AT$7,Adjustments!$G$9:$AE$67),0)))+(SUM(IF(Adjustments!$E$73:$E$133='June 13 - Dec 15 Expense'!$F82,IF(Adjustments!$G$6:$AE$6='June 13 - Dec 15 Expense'!AR$7,Adjustments!$G$73:$AE$133),0)))</f>
        <v>0</v>
      </c>
      <c r="AT82" s="144">
        <f t="shared" ref="AT82:AT96" si="511">AQ82+AS82</f>
        <v>360599.01</v>
      </c>
      <c r="AU82" s="144">
        <f t="shared" ref="AU82:AU97" si="512">(((AQ82+AT82)/2)*IF($I$6="Yes",$I82,$H82))/12</f>
        <v>0</v>
      </c>
      <c r="AV82" s="144">
        <f t="array" ref="AV82">(SUM(IF(Adjustments!$E$9:$E$67='June 13 - Dec 15 Expense'!$F82,IF(Adjustments!$G$6:$AE$6='June 13 - Dec 15 Expense'!AW$7,Adjustments!$G$9:$AE$67),0)))+(SUM(IF(Adjustments!$E$73:$E$133='June 13 - Dec 15 Expense'!$F82,IF(Adjustments!$G$6:$AE$6='June 13 - Dec 15 Expense'!AU$7,Adjustments!$G$73:$AE$133),0)))</f>
        <v>0</v>
      </c>
      <c r="AW82" s="144">
        <f t="shared" ref="AW82:AW96" si="513">AT82+AV82</f>
        <v>360599.01</v>
      </c>
      <c r="AX82" s="144">
        <f t="shared" ref="AX82:AX97" si="514">(((AT82+AW82)/2)*IF($I$6="Yes",$I82,$H82))/12</f>
        <v>0</v>
      </c>
      <c r="AY82" s="144">
        <f t="array" ref="AY82">(SUM(IF(Adjustments!$E$9:$E$67='June 13 - Dec 15 Expense'!$F82,IF(Adjustments!$G$6:$AE$6='June 13 - Dec 15 Expense'!AZ$7,Adjustments!$G$9:$AE$67),0)))+(SUM(IF(Adjustments!$E$73:$E$133='June 13 - Dec 15 Expense'!$F82,IF(Adjustments!$G$6:$AE$6='June 13 - Dec 15 Expense'!AX$7,Adjustments!$G$73:$AE$133),0)))</f>
        <v>0</v>
      </c>
      <c r="AZ82" s="144">
        <f t="shared" ref="AZ82:AZ96" si="515">AW82+AY82</f>
        <v>360599.01</v>
      </c>
      <c r="BA82" s="144">
        <f t="shared" ref="BA82:BA97" si="516">(((AW82+AZ82)/2)*IF($I$6="Yes",$I82,$H82))/12</f>
        <v>0</v>
      </c>
      <c r="BB82" s="144">
        <f t="array" ref="BB82">(SUM(IF(Adjustments!$E$9:$E$67='June 13 - Dec 15 Expense'!$F82,IF(Adjustments!$G$6:$AE$6='June 13 - Dec 15 Expense'!BC$7,Adjustments!$G$9:$AE$67),0)))+(SUM(IF(Adjustments!$E$73:$E$133='June 13 - Dec 15 Expense'!$F82,IF(Adjustments!$G$6:$AE$6='June 13 - Dec 15 Expense'!BA$7,Adjustments!$G$73:$AE$133),0)))</f>
        <v>0</v>
      </c>
      <c r="BC82" s="144">
        <f t="shared" ref="BC82:BC96" si="517">AZ82+BB82</f>
        <v>360599.01</v>
      </c>
      <c r="BD82" s="144">
        <f t="shared" ref="BD82:BD97" si="518">(((AZ82+BC82)/2)*IF($I$6="Yes",$I82,$H82))/12</f>
        <v>0</v>
      </c>
      <c r="BE82" s="144">
        <f t="array" ref="BE82">(SUM(IF(Adjustments!$E$9:$E$67='June 13 - Dec 15 Expense'!$F82,IF(Adjustments!$G$6:$AE$6='June 13 - Dec 15 Expense'!BF$7,Adjustments!$G$9:$AE$67),0)))+(SUM(IF(Adjustments!$E$73:$E$133='June 13 - Dec 15 Expense'!$F82,IF(Adjustments!$G$6:$AE$6='June 13 - Dec 15 Expense'!BD$7,Adjustments!$G$73:$AE$133),0)))</f>
        <v>0</v>
      </c>
      <c r="BF82" s="144">
        <f t="shared" ref="BF82:BF96" si="519">BC82+BE82</f>
        <v>360599.01</v>
      </c>
      <c r="BG82" s="144">
        <f t="shared" ref="BG82:BG97" si="520">(((BC82+BF82)/2)*IF($I$6="Yes",$I82,$H82))/12</f>
        <v>0</v>
      </c>
      <c r="BH82" s="144">
        <f t="array" ref="BH82">(SUM(IF(Adjustments!$E$9:$E$67='June 13 - Dec 15 Expense'!$F82,IF(Adjustments!$G$6:$AE$6='June 13 - Dec 15 Expense'!BI$7,Adjustments!$G$9:$AE$67),0)))+(SUM(IF(Adjustments!$E$73:$E$133='June 13 - Dec 15 Expense'!$F82,IF(Adjustments!$G$6:$AE$6='June 13 - Dec 15 Expense'!BG$7,Adjustments!$G$73:$AE$133),0)))</f>
        <v>0</v>
      </c>
      <c r="BI82" s="144">
        <f t="shared" ref="BI82:BI96" si="521">BF82+BH82</f>
        <v>360599.01</v>
      </c>
      <c r="BJ82" s="144">
        <f t="shared" ref="BJ82:BJ97" si="522">(((BF82+BI82)/2)*IF($I$6="Yes",$I82,$H82))/12</f>
        <v>0</v>
      </c>
      <c r="BK82" s="144">
        <f t="array" ref="BK82">(SUM(IF(Adjustments!$E$9:$E$67='June 13 - Dec 15 Expense'!$F82,IF(Adjustments!$G$6:$AE$6='June 13 - Dec 15 Expense'!BL$7,Adjustments!$G$9:$AE$67),0)))+(SUM(IF(Adjustments!$E$73:$E$133='June 13 - Dec 15 Expense'!$F82,IF(Adjustments!$G$6:$AE$6='June 13 - Dec 15 Expense'!BJ$7,Adjustments!$G$73:$AE$133),0)))</f>
        <v>0</v>
      </c>
      <c r="BL82" s="144">
        <f t="shared" ref="BL82:BL96" si="523">BI82+BK82</f>
        <v>360599.01</v>
      </c>
      <c r="BM82" s="144">
        <f t="shared" ref="BM82:BM97" si="524">(((BI82+BL82)/2)*IF($I$6="Yes",$I82,$H82))/12</f>
        <v>0</v>
      </c>
      <c r="BN82" s="144">
        <f t="array" ref="BN82">(SUM(IF(Adjustments!$E$9:$E$67='June 13 - Dec 15 Expense'!$F82,IF(Adjustments!$G$6:$AE$6='June 13 - Dec 15 Expense'!BO$7,Adjustments!$G$9:$AE$67),0)))+(SUM(IF(Adjustments!$E$73:$E$133='June 13 - Dec 15 Expense'!$F82,IF(Adjustments!$G$6:$AE$6='June 13 - Dec 15 Expense'!BM$7,Adjustments!$G$73:$AE$133),0)))</f>
        <v>0</v>
      </c>
      <c r="BO82" s="144">
        <f t="shared" ref="BO82:BO96" si="525">BL82+BN82</f>
        <v>360599.01</v>
      </c>
      <c r="BP82" s="144">
        <f t="shared" ref="BP82:BP97" si="526">(((BL82+BO82)/2)*IF($I$6="Yes",$I82,$H82))/12</f>
        <v>0</v>
      </c>
      <c r="BQ82" s="144">
        <f t="array" ref="BQ82">(SUM(IF(Adjustments!$E$9:$E$67='June 13 - Dec 15 Expense'!$F82,IF(Adjustments!$G$6:$AE$6='June 13 - Dec 15 Expense'!BR$7,Adjustments!$G$9:$AE$67),0)))+(SUM(IF(Adjustments!$E$73:$E$133='June 13 - Dec 15 Expense'!$F82,IF(Adjustments!$G$6:$AE$6='June 13 - Dec 15 Expense'!BP$7,Adjustments!$G$73:$AE$133),0)))</f>
        <v>0</v>
      </c>
      <c r="BR82" s="144">
        <f t="shared" ref="BR82:BR96" si="527">BO82+BQ82</f>
        <v>360599.01</v>
      </c>
      <c r="BS82" s="144">
        <f t="shared" ref="BS82:BS97" si="528">(((BO82+BR82)/2)*IF($I$6="Yes",$I82,$H82))/12</f>
        <v>0</v>
      </c>
      <c r="BT82" s="144">
        <f t="array" ref="BT82">(SUM(IF(Adjustments!$E$9:$E$67='June 13 - Dec 15 Expense'!$F82,IF(Adjustments!$G$6:$AE$6='June 13 - Dec 15 Expense'!BU$7,Adjustments!$G$9:$AE$67),0)))+(SUM(IF(Adjustments!$E$73:$E$133='June 13 - Dec 15 Expense'!$F82,IF(Adjustments!$G$6:$AE$6='June 13 - Dec 15 Expense'!BS$7,Adjustments!$G$73:$AE$133),0)))</f>
        <v>0</v>
      </c>
      <c r="BU82" s="144">
        <f t="shared" ref="BU82:BU96" si="529">BR82+BT82</f>
        <v>360599.01</v>
      </c>
      <c r="BV82" s="144">
        <f t="shared" ref="BV82:BV97" si="530">(((BR82+BU82)/2)*IF($I$6="Yes",$I82,$H82))/12</f>
        <v>0</v>
      </c>
      <c r="BW82" s="144">
        <f t="array" ref="BW82">(SUM(IF(Adjustments!$E$9:$E$67='June 13 - Dec 15 Expense'!$F82,IF(Adjustments!$G$6:$AE$6='June 13 - Dec 15 Expense'!BX$7,Adjustments!$G$9:$AE$67),0)))+(SUM(IF(Adjustments!$E$73:$E$133='June 13 - Dec 15 Expense'!$F82,IF(Adjustments!$G$6:$AE$6='June 13 - Dec 15 Expense'!BV$7,Adjustments!$G$73:$AE$133),0)))</f>
        <v>0</v>
      </c>
      <c r="BX82" s="144">
        <f t="shared" ref="BX82:BX96" si="531">BU82+BW82</f>
        <v>360599.01</v>
      </c>
      <c r="BY82" s="144">
        <f t="shared" ref="BY82:BY97" si="532">(((BU82+BX82)/2)*IF($I$6="Yes",$I82,$H82))/12</f>
        <v>0</v>
      </c>
      <c r="BZ82" s="144">
        <f t="array" ref="BZ82">(SUM(IF(Adjustments!$E$9:$E$67='June 13 - Dec 15 Expense'!$F82,IF(Adjustments!$G$6:$AE$6='June 13 - Dec 15 Expense'!CA$7,Adjustments!$G$9:$AE$67),0)))+(SUM(IF(Adjustments!$E$73:$E$133='June 13 - Dec 15 Expense'!$F82,IF(Adjustments!$G$6:$AE$6='June 13 - Dec 15 Expense'!BY$7,Adjustments!$G$73:$AE$133),0)))</f>
        <v>0</v>
      </c>
      <c r="CA82" s="144">
        <f t="shared" ref="CA82:CA96" si="533">BX82+BZ82</f>
        <v>360599.01</v>
      </c>
      <c r="CB82" s="144">
        <f t="shared" ref="CB82:CB97" si="534">(((BX82+CA82)/2)*IF($I$6="Yes",$I82,$H82))/12</f>
        <v>0</v>
      </c>
      <c r="CC82" s="144">
        <f t="array" ref="CC82">(SUM(IF(Adjustments!$E$9:$E$67='June 13 - Dec 15 Expense'!$F82,IF(Adjustments!$G$6:$AE$6='June 13 - Dec 15 Expense'!CD$7,Adjustments!$G$9:$AE$67),0)))+(SUM(IF(Adjustments!$E$73:$E$133='June 13 - Dec 15 Expense'!$F82,IF(Adjustments!$G$6:$AE$6='June 13 - Dec 15 Expense'!CB$7,Adjustments!$G$73:$AE$133),0)))</f>
        <v>0</v>
      </c>
      <c r="CD82" s="144">
        <f t="shared" ref="CD82:CD96" si="535">CA82+CC82</f>
        <v>360599.01</v>
      </c>
      <c r="CE82" s="144">
        <f t="shared" ref="CE82:CE97" si="536">(((CA82+CD82)/2)*IF($I$6="Yes",$I82,$H82))/12</f>
        <v>0</v>
      </c>
      <c r="CG82" s="151">
        <f t="shared" ref="CG82:CG97" si="537">SUMIF($AW$6:$CE$6,"Depreciation Expense",$AW82:$CE82)</f>
        <v>0</v>
      </c>
      <c r="CH82" s="148"/>
    </row>
    <row r="83" spans="1:86" s="119" customFormat="1">
      <c r="A83" s="119" t="s">
        <v>24</v>
      </c>
      <c r="B83" s="7" t="s">
        <v>54</v>
      </c>
      <c r="C83" s="7" t="s">
        <v>54</v>
      </c>
      <c r="D83" s="119" t="s">
        <v>79</v>
      </c>
      <c r="E83" s="119" t="s">
        <v>77</v>
      </c>
      <c r="F83" s="119" t="str">
        <f t="shared" si="486"/>
        <v>AINTPCN</v>
      </c>
      <c r="G83" s="119" t="str">
        <f t="shared" si="487"/>
        <v>INTPCN</v>
      </c>
      <c r="H83" s="176">
        <f>VLOOKUP($G83,Rates!$I$3:$J$27,2,0)</f>
        <v>3.0479585159104379E-2</v>
      </c>
      <c r="I83" s="176">
        <f>VLOOKUP($G83,Rates!$I$3:$K$27,3,0)</f>
        <v>3.0479585159104379E-2</v>
      </c>
      <c r="J83" s="144">
        <f t="array" ref="J83">(SUM(IF('[25]RB Summary'!$B$13:$B$613=$G83,'[25]RB Summary'!$G$13:$G$613,0)))-(SUMIF($G$101:$G$119,$G83,$J$101:$J$119))</f>
        <v>123435247.84999999</v>
      </c>
      <c r="K83" s="144">
        <f t="shared" si="488"/>
        <v>313521.26237326924</v>
      </c>
      <c r="L83" s="144">
        <f t="array" ref="L83">(SUM(IF(Adjustments!$E$9:$E$67='June 13 - Dec 15 Expense'!$F83,IF(Adjustments!$G$6:$AE$6='June 13 - Dec 15 Expense'!M$7,Adjustments!$G$9:$AE$67),0)))+(SUM(IF(Adjustments!$E$73:$E$133='June 13 - Dec 15 Expense'!$F83,IF(Adjustments!$G$6:$AE$6='June 13 - Dec 15 Expense'!K$7,Adjustments!$G$73:$AE$133),0)))</f>
        <v>-16439.299500000001</v>
      </c>
      <c r="M83" s="144">
        <f t="shared" si="489"/>
        <v>123418808.55049999</v>
      </c>
      <c r="N83" s="144">
        <f t="shared" si="490"/>
        <v>313500.38474705809</v>
      </c>
      <c r="O83" s="144">
        <f t="array" ref="O83">(SUM(IF(Adjustments!$E$9:$E$67='June 13 - Dec 15 Expense'!$F83,IF(Adjustments!$G$6:$AE$6='June 13 - Dec 15 Expense'!P$7,Adjustments!$G$9:$AE$67),0)))+(SUM(IF(Adjustments!$E$73:$E$133='June 13 - Dec 15 Expense'!$F83,IF(Adjustments!$G$6:$AE$6='June 13 - Dec 15 Expense'!N$7,Adjustments!$G$73:$AE$133),0)))</f>
        <v>-16439.299500000001</v>
      </c>
      <c r="P83" s="144">
        <f t="shared" si="491"/>
        <v>123402369.25099999</v>
      </c>
      <c r="Q83" s="144">
        <f t="shared" si="492"/>
        <v>313458.62949463591</v>
      </c>
      <c r="R83" s="144">
        <f t="array" ref="R83">(SUM(IF(Adjustments!$E$9:$E$67='June 13 - Dec 15 Expense'!$F83,IF(Adjustments!$G$6:$AE$6='June 13 - Dec 15 Expense'!S$7,Adjustments!$G$9:$AE$67),0)))+(SUM(IF(Adjustments!$E$73:$E$133='June 13 - Dec 15 Expense'!$F83,IF(Adjustments!$G$6:$AE$6='June 13 - Dec 15 Expense'!Q$7,Adjustments!$G$73:$AE$133),0)))</f>
        <v>-16439.299500000001</v>
      </c>
      <c r="S83" s="144">
        <f t="shared" si="493"/>
        <v>123385929.95149998</v>
      </c>
      <c r="T83" s="144">
        <f t="shared" si="494"/>
        <v>313416.87424221373</v>
      </c>
      <c r="U83" s="144">
        <f t="array" ref="U83">(SUM(IF(Adjustments!$E$9:$E$67='June 13 - Dec 15 Expense'!$F83,IF(Adjustments!$G$6:$AE$6='June 13 - Dec 15 Expense'!V$7,Adjustments!$G$9:$AE$67),0)))+(SUM(IF(Adjustments!$E$73:$E$133='June 13 - Dec 15 Expense'!$F83,IF(Adjustments!$G$6:$AE$6='June 13 - Dec 15 Expense'!T$7,Adjustments!$G$73:$AE$133),0)))</f>
        <v>-16439.299500000001</v>
      </c>
      <c r="V83" s="144">
        <f t="shared" si="495"/>
        <v>123369490.65199998</v>
      </c>
      <c r="W83" s="144">
        <f t="shared" si="496"/>
        <v>313375.11898979149</v>
      </c>
      <c r="X83" s="144">
        <f t="array" ref="X83">(SUM(IF(Adjustments!$E$9:$E$67='June 13 - Dec 15 Expense'!$F83,IF(Adjustments!$G$6:$AE$6='June 13 - Dec 15 Expense'!Y$7,Adjustments!$G$9:$AE$67),0)))+(SUM(IF(Adjustments!$E$73:$E$133='June 13 - Dec 15 Expense'!$F83,IF(Adjustments!$G$6:$AE$6='June 13 - Dec 15 Expense'!W$7,Adjustments!$G$73:$AE$133),0)))</f>
        <v>-16439.299500000001</v>
      </c>
      <c r="Y83" s="144">
        <f t="shared" si="497"/>
        <v>123353051.35249998</v>
      </c>
      <c r="Z83" s="144">
        <f t="shared" si="498"/>
        <v>313333.36373736936</v>
      </c>
      <c r="AA83" s="144">
        <f t="array" ref="AA83">(SUM(IF(Adjustments!$E$9:$E$67='June 13 - Dec 15 Expense'!$F83,IF(Adjustments!$G$6:$AE$6='June 13 - Dec 15 Expense'!AB$7,Adjustments!$G$9:$AE$67),0)))+(SUM(IF(Adjustments!$E$73:$E$133='June 13 - Dec 15 Expense'!$F83,IF(Adjustments!$G$6:$AE$6='June 13 - Dec 15 Expense'!Z$7,Adjustments!$G$73:$AE$133),0)))</f>
        <v>-16439.299500000001</v>
      </c>
      <c r="AB83" s="144">
        <f t="shared" si="499"/>
        <v>123336612.05299997</v>
      </c>
      <c r="AC83" s="144">
        <f t="shared" si="500"/>
        <v>313291.60848494706</v>
      </c>
      <c r="AD83" s="144">
        <f t="array" ref="AD83">(SUM(IF(Adjustments!$E$9:$E$67='June 13 - Dec 15 Expense'!$F83,IF(Adjustments!$G$6:$AE$6='June 13 - Dec 15 Expense'!AE$7,Adjustments!$G$9:$AE$67),0)))+(SUM(IF(Adjustments!$E$73:$E$133='June 13 - Dec 15 Expense'!$F83,IF(Adjustments!$G$6:$AE$6='June 13 - Dec 15 Expense'!AC$7,Adjustments!$G$73:$AE$133),0)))</f>
        <v>-16439.299500000001</v>
      </c>
      <c r="AE83" s="144">
        <f t="shared" si="501"/>
        <v>123320172.75349997</v>
      </c>
      <c r="AF83" s="144">
        <f t="shared" si="502"/>
        <v>313249.85323252494</v>
      </c>
      <c r="AG83" s="144">
        <f t="array" ref="AG83">(SUM(IF(Adjustments!$E$9:$E$67='June 13 - Dec 15 Expense'!$F83,IF(Adjustments!$G$6:$AE$6='June 13 - Dec 15 Expense'!AH$7,Adjustments!$G$9:$AE$67),0)))+(SUM(IF(Adjustments!$E$73:$E$133='June 13 - Dec 15 Expense'!$F83,IF(Adjustments!$G$6:$AE$6='June 13 - Dec 15 Expense'!AF$7,Adjustments!$G$73:$AE$133),0)))</f>
        <v>-16439.299500000001</v>
      </c>
      <c r="AH83" s="144">
        <f t="shared" si="503"/>
        <v>123303733.45399997</v>
      </c>
      <c r="AI83" s="144">
        <f t="shared" si="504"/>
        <v>313208.0979801027</v>
      </c>
      <c r="AJ83" s="144">
        <f t="array" ref="AJ83">(SUM(IF(Adjustments!$E$9:$E$67='June 13 - Dec 15 Expense'!$F83,IF(Adjustments!$G$6:$AE$6='June 13 - Dec 15 Expense'!AK$7,Adjustments!$G$9:$AE$67),0)))+(SUM(IF(Adjustments!$E$73:$E$133='June 13 - Dec 15 Expense'!$F83,IF(Adjustments!$G$6:$AE$6='June 13 - Dec 15 Expense'!AI$7,Adjustments!$G$73:$AE$133),0)))</f>
        <v>-16439.299500000001</v>
      </c>
      <c r="AK83" s="144">
        <f t="shared" si="505"/>
        <v>123287294.15449996</v>
      </c>
      <c r="AL83" s="144">
        <f t="shared" si="506"/>
        <v>313166.34272768052</v>
      </c>
      <c r="AM83" s="144">
        <f t="array" ref="AM83">(SUM(IF(Adjustments!$E$9:$E$67='June 13 - Dec 15 Expense'!$F83,IF(Adjustments!$G$6:$AE$6='June 13 - Dec 15 Expense'!AN$7,Adjustments!$G$9:$AE$67),0)))+(SUM(IF(Adjustments!$E$73:$E$133='June 13 - Dec 15 Expense'!$F83,IF(Adjustments!$G$6:$AE$6='June 13 - Dec 15 Expense'!AL$7,Adjustments!$G$73:$AE$133),0)))</f>
        <v>-16439.299500000001</v>
      </c>
      <c r="AN83" s="144">
        <f t="shared" si="507"/>
        <v>123270854.85499996</v>
      </c>
      <c r="AO83" s="144">
        <f t="shared" si="508"/>
        <v>313124.58747525833</v>
      </c>
      <c r="AP83" s="144">
        <f t="array" ref="AP83">(SUM(IF(Adjustments!$E$9:$E$67='June 13 - Dec 15 Expense'!$F83,IF(Adjustments!$G$6:$AE$6='June 13 - Dec 15 Expense'!AQ$7,Adjustments!$G$9:$AE$67),0)))+(SUM(IF(Adjustments!$E$73:$E$133='June 13 - Dec 15 Expense'!$F83,IF(Adjustments!$G$6:$AE$6='June 13 - Dec 15 Expense'!AO$7,Adjustments!$G$73:$AE$133),0)))</f>
        <v>-16439.299500000001</v>
      </c>
      <c r="AQ83" s="144">
        <f t="shared" si="509"/>
        <v>123254415.55549996</v>
      </c>
      <c r="AR83" s="144">
        <f t="shared" si="510"/>
        <v>313082.83222283615</v>
      </c>
      <c r="AS83" s="144">
        <f t="array" ref="AS83">(SUM(IF(Adjustments!$E$9:$E$67='June 13 - Dec 15 Expense'!$F83,IF(Adjustments!$G$6:$AE$6='June 13 - Dec 15 Expense'!AT$7,Adjustments!$G$9:$AE$67),0)))+(SUM(IF(Adjustments!$E$73:$E$133='June 13 - Dec 15 Expense'!$F83,IF(Adjustments!$G$6:$AE$6='June 13 - Dec 15 Expense'!AR$7,Adjustments!$G$73:$AE$133),0)))</f>
        <v>-16439.299500000001</v>
      </c>
      <c r="AT83" s="144">
        <f t="shared" si="511"/>
        <v>123237976.25599995</v>
      </c>
      <c r="AU83" s="144">
        <f t="shared" si="512"/>
        <v>313041.07697041391</v>
      </c>
      <c r="AV83" s="144">
        <f t="array" ref="AV83">(SUM(IF(Adjustments!$E$9:$E$67='June 13 - Dec 15 Expense'!$F83,IF(Adjustments!$G$6:$AE$6='June 13 - Dec 15 Expense'!AW$7,Adjustments!$G$9:$AE$67),0)))+(SUM(IF(Adjustments!$E$73:$E$133='June 13 - Dec 15 Expense'!$F83,IF(Adjustments!$G$6:$AE$6='June 13 - Dec 15 Expense'!AU$7,Adjustments!$G$73:$AE$133),0)))</f>
        <v>-16439.299500000001</v>
      </c>
      <c r="AW83" s="144">
        <f t="shared" si="513"/>
        <v>123221536.95649995</v>
      </c>
      <c r="AX83" s="144">
        <f t="shared" si="514"/>
        <v>312999.32171799178</v>
      </c>
      <c r="AY83" s="144">
        <f t="array" ref="AY83">(SUM(IF(Adjustments!$E$9:$E$67='June 13 - Dec 15 Expense'!$F83,IF(Adjustments!$G$6:$AE$6='June 13 - Dec 15 Expense'!AZ$7,Adjustments!$G$9:$AE$67),0)))+(SUM(IF(Adjustments!$E$73:$E$133='June 13 - Dec 15 Expense'!$F83,IF(Adjustments!$G$6:$AE$6='June 13 - Dec 15 Expense'!AX$7,Adjustments!$G$73:$AE$133),0)))</f>
        <v>-16439.299500000001</v>
      </c>
      <c r="AZ83" s="144">
        <f t="shared" si="515"/>
        <v>123205097.65699995</v>
      </c>
      <c r="BA83" s="144">
        <f t="shared" si="516"/>
        <v>312957.56646556949</v>
      </c>
      <c r="BB83" s="144">
        <f t="array" ref="BB83">(SUM(IF(Adjustments!$E$9:$E$67='June 13 - Dec 15 Expense'!$F83,IF(Adjustments!$G$6:$AE$6='June 13 - Dec 15 Expense'!BC$7,Adjustments!$G$9:$AE$67),0)))+(SUM(IF(Adjustments!$E$73:$E$133='June 13 - Dec 15 Expense'!$F83,IF(Adjustments!$G$6:$AE$6='June 13 - Dec 15 Expense'!BA$7,Adjustments!$G$73:$AE$133),0)))</f>
        <v>-16439.299500000001</v>
      </c>
      <c r="BC83" s="144">
        <f t="shared" si="517"/>
        <v>123188658.35749994</v>
      </c>
      <c r="BD83" s="144">
        <f t="shared" si="518"/>
        <v>312915.81121314736</v>
      </c>
      <c r="BE83" s="144">
        <f t="array" ref="BE83">(SUM(IF(Adjustments!$E$9:$E$67='June 13 - Dec 15 Expense'!$F83,IF(Adjustments!$G$6:$AE$6='June 13 - Dec 15 Expense'!BF$7,Adjustments!$G$9:$AE$67),0)))+(SUM(IF(Adjustments!$E$73:$E$133='June 13 - Dec 15 Expense'!$F83,IF(Adjustments!$G$6:$AE$6='June 13 - Dec 15 Expense'!BD$7,Adjustments!$G$73:$AE$133),0)))</f>
        <v>-16439.299500000001</v>
      </c>
      <c r="BF83" s="144">
        <f t="shared" si="519"/>
        <v>123172219.05799994</v>
      </c>
      <c r="BG83" s="144">
        <f t="shared" si="520"/>
        <v>312874.05596072512</v>
      </c>
      <c r="BH83" s="144">
        <f t="array" ref="BH83">(SUM(IF(Adjustments!$E$9:$E$67='June 13 - Dec 15 Expense'!$F83,IF(Adjustments!$G$6:$AE$6='June 13 - Dec 15 Expense'!BI$7,Adjustments!$G$9:$AE$67),0)))+(SUM(IF(Adjustments!$E$73:$E$133='June 13 - Dec 15 Expense'!$F83,IF(Adjustments!$G$6:$AE$6='June 13 - Dec 15 Expense'!BG$7,Adjustments!$G$73:$AE$133),0)))</f>
        <v>-16439.299500000001</v>
      </c>
      <c r="BI83" s="144">
        <f t="shared" si="521"/>
        <v>123155779.75849994</v>
      </c>
      <c r="BJ83" s="144">
        <f t="shared" si="522"/>
        <v>312832.30070830294</v>
      </c>
      <c r="BK83" s="144">
        <f t="array" ref="BK83">(SUM(IF(Adjustments!$E$9:$E$67='June 13 - Dec 15 Expense'!$F83,IF(Adjustments!$G$6:$AE$6='June 13 - Dec 15 Expense'!BL$7,Adjustments!$G$9:$AE$67),0)))+(SUM(IF(Adjustments!$E$73:$E$133='June 13 - Dec 15 Expense'!$F83,IF(Adjustments!$G$6:$AE$6='June 13 - Dec 15 Expense'!BJ$7,Adjustments!$G$73:$AE$133),0)))</f>
        <v>-16439.299500000001</v>
      </c>
      <c r="BL83" s="144">
        <f t="shared" si="523"/>
        <v>123139340.45899993</v>
      </c>
      <c r="BM83" s="144">
        <f t="shared" si="524"/>
        <v>312790.54545588075</v>
      </c>
      <c r="BN83" s="144">
        <f t="array" ref="BN83">(SUM(IF(Adjustments!$E$9:$E$67='June 13 - Dec 15 Expense'!$F83,IF(Adjustments!$G$6:$AE$6='June 13 - Dec 15 Expense'!BO$7,Adjustments!$G$9:$AE$67),0)))+(SUM(IF(Adjustments!$E$73:$E$133='June 13 - Dec 15 Expense'!$F83,IF(Adjustments!$G$6:$AE$6='June 13 - Dec 15 Expense'!BM$7,Adjustments!$G$73:$AE$133),0)))</f>
        <v>-16439.299500000001</v>
      </c>
      <c r="BO83" s="144">
        <f t="shared" si="525"/>
        <v>123122901.15949993</v>
      </c>
      <c r="BP83" s="144">
        <f t="shared" si="526"/>
        <v>312748.79020345857</v>
      </c>
      <c r="BQ83" s="144">
        <f t="array" ref="BQ83">(SUM(IF(Adjustments!$E$9:$E$67='June 13 - Dec 15 Expense'!$F83,IF(Adjustments!$G$6:$AE$6='June 13 - Dec 15 Expense'!BR$7,Adjustments!$G$9:$AE$67),0)))+(SUM(IF(Adjustments!$E$73:$E$133='June 13 - Dec 15 Expense'!$F83,IF(Adjustments!$G$6:$AE$6='June 13 - Dec 15 Expense'!BP$7,Adjustments!$G$73:$AE$133),0)))</f>
        <v>-16439.299500000001</v>
      </c>
      <c r="BR83" s="144">
        <f t="shared" si="527"/>
        <v>123106461.85999992</v>
      </c>
      <c r="BS83" s="144">
        <f t="shared" si="528"/>
        <v>312707.03495103633</v>
      </c>
      <c r="BT83" s="144">
        <f t="array" ref="BT83">(SUM(IF(Adjustments!$E$9:$E$67='June 13 - Dec 15 Expense'!$F83,IF(Adjustments!$G$6:$AE$6='June 13 - Dec 15 Expense'!BU$7,Adjustments!$G$9:$AE$67),0)))+(SUM(IF(Adjustments!$E$73:$E$133='June 13 - Dec 15 Expense'!$F83,IF(Adjustments!$G$6:$AE$6='June 13 - Dec 15 Expense'!BS$7,Adjustments!$G$73:$AE$133),0)))</f>
        <v>-16439.299500000001</v>
      </c>
      <c r="BU83" s="144">
        <f t="shared" si="529"/>
        <v>123090022.56049992</v>
      </c>
      <c r="BV83" s="144">
        <f t="shared" si="530"/>
        <v>312665.27969861421</v>
      </c>
      <c r="BW83" s="144">
        <f t="array" ref="BW83">(SUM(IF(Adjustments!$E$9:$E$67='June 13 - Dec 15 Expense'!$F83,IF(Adjustments!$G$6:$AE$6='June 13 - Dec 15 Expense'!BX$7,Adjustments!$G$9:$AE$67),0)))+(SUM(IF(Adjustments!$E$73:$E$133='June 13 - Dec 15 Expense'!$F83,IF(Adjustments!$G$6:$AE$6='June 13 - Dec 15 Expense'!BV$7,Adjustments!$G$73:$AE$133),0)))</f>
        <v>-16439.299500000001</v>
      </c>
      <c r="BX83" s="144">
        <f t="shared" si="531"/>
        <v>123073583.26099992</v>
      </c>
      <c r="BY83" s="144">
        <f t="shared" si="532"/>
        <v>312623.52444619191</v>
      </c>
      <c r="BZ83" s="144">
        <f t="array" ref="BZ83">(SUM(IF(Adjustments!$E$9:$E$67='June 13 - Dec 15 Expense'!$F83,IF(Adjustments!$G$6:$AE$6='June 13 - Dec 15 Expense'!CA$7,Adjustments!$G$9:$AE$67),0)))+(SUM(IF(Adjustments!$E$73:$E$133='June 13 - Dec 15 Expense'!$F83,IF(Adjustments!$G$6:$AE$6='June 13 - Dec 15 Expense'!BY$7,Adjustments!$G$73:$AE$133),0)))</f>
        <v>-16439.299500000001</v>
      </c>
      <c r="CA83" s="144">
        <f t="shared" si="533"/>
        <v>123057143.96149991</v>
      </c>
      <c r="CB83" s="144">
        <f t="shared" si="534"/>
        <v>312581.76919376978</v>
      </c>
      <c r="CC83" s="144">
        <f t="array" ref="CC83">(SUM(IF(Adjustments!$E$9:$E$67='June 13 - Dec 15 Expense'!$F83,IF(Adjustments!$G$6:$AE$6='June 13 - Dec 15 Expense'!CD$7,Adjustments!$G$9:$AE$67),0)))+(SUM(IF(Adjustments!$E$73:$E$133='June 13 - Dec 15 Expense'!$F83,IF(Adjustments!$G$6:$AE$6='June 13 - Dec 15 Expense'!CB$7,Adjustments!$G$73:$AE$133),0)))</f>
        <v>166623.58050000001</v>
      </c>
      <c r="CD83" s="144">
        <f t="shared" si="535"/>
        <v>123223767.54199992</v>
      </c>
      <c r="CE83" s="144">
        <f t="shared" si="536"/>
        <v>312772.50063469884</v>
      </c>
      <c r="CG83" s="151">
        <f t="shared" si="537"/>
        <v>3753468.5006493866</v>
      </c>
      <c r="CH83" s="148"/>
    </row>
    <row r="84" spans="1:86" s="119" customFormat="1">
      <c r="A84" s="119" t="s">
        <v>4</v>
      </c>
      <c r="B84" s="8" t="s">
        <v>37</v>
      </c>
      <c r="C84" s="8" t="s">
        <v>36</v>
      </c>
      <c r="D84" s="119" t="s">
        <v>79</v>
      </c>
      <c r="E84" s="119" t="s">
        <v>77</v>
      </c>
      <c r="F84" s="119" t="str">
        <f>D84&amp;E84&amp;C84</f>
        <v>AINTPDGU</v>
      </c>
      <c r="G84" s="119" t="str">
        <f>E84&amp;C84</f>
        <v>INTPDGU</v>
      </c>
      <c r="H84" s="176">
        <f>VLOOKUP($G84,Rates!$I$3:$J$27,2,0)</f>
        <v>2.7487555804513879E-2</v>
      </c>
      <c r="I84" s="176">
        <f>VLOOKUP($G84,Rates!$I$3:$K$27,3,0)</f>
        <v>2.7487555804513879E-2</v>
      </c>
      <c r="J84" s="144">
        <f t="array" ref="J84">(SUM(IF('[25]RB Summary'!$B$13:$B$613=$G84,'[25]RB Summary'!$G$13:$G$613,0)))-(SUMIF($G$101:$G$119,$G84,$J$101:$J$119))</f>
        <v>600993.05000000005</v>
      </c>
      <c r="K84" s="144">
        <f t="shared" si="488"/>
        <v>1376.6525000000001</v>
      </c>
      <c r="L84" s="144">
        <f t="array" ref="L84">(SUM(IF(Adjustments!$E$9:$E$67='June 13 - Dec 15 Expense'!$F84,IF(Adjustments!$G$6:$AE$6='June 13 - Dec 15 Expense'!M$7,Adjustments!$G$9:$AE$67),0)))+(SUM(IF(Adjustments!$E$73:$E$133='June 13 - Dec 15 Expense'!$F84,IF(Adjustments!$G$6:$AE$6='June 13 - Dec 15 Expense'!K$7,Adjustments!$G$73:$AE$133),0)))</f>
        <v>0</v>
      </c>
      <c r="M84" s="144">
        <f t="shared" si="489"/>
        <v>600993.05000000005</v>
      </c>
      <c r="N84" s="144">
        <f t="shared" si="490"/>
        <v>1376.6525000000001</v>
      </c>
      <c r="O84" s="144">
        <f t="array" ref="O84">(SUM(IF(Adjustments!$E$9:$E$67='June 13 - Dec 15 Expense'!$F84,IF(Adjustments!$G$6:$AE$6='June 13 - Dec 15 Expense'!P$7,Adjustments!$G$9:$AE$67),0)))+(SUM(IF(Adjustments!$E$73:$E$133='June 13 - Dec 15 Expense'!$F84,IF(Adjustments!$G$6:$AE$6='June 13 - Dec 15 Expense'!N$7,Adjustments!$G$73:$AE$133),0)))</f>
        <v>0</v>
      </c>
      <c r="P84" s="144">
        <f t="shared" si="491"/>
        <v>600993.05000000005</v>
      </c>
      <c r="Q84" s="144">
        <f t="shared" si="492"/>
        <v>1376.6525000000001</v>
      </c>
      <c r="R84" s="144">
        <f t="array" ref="R84">(SUM(IF(Adjustments!$E$9:$E$67='June 13 - Dec 15 Expense'!$F84,IF(Adjustments!$G$6:$AE$6='June 13 - Dec 15 Expense'!S$7,Adjustments!$G$9:$AE$67),0)))+(SUM(IF(Adjustments!$E$73:$E$133='June 13 - Dec 15 Expense'!$F84,IF(Adjustments!$G$6:$AE$6='June 13 - Dec 15 Expense'!Q$7,Adjustments!$G$73:$AE$133),0)))</f>
        <v>0</v>
      </c>
      <c r="S84" s="144">
        <f t="shared" si="493"/>
        <v>600993.05000000005</v>
      </c>
      <c r="T84" s="144">
        <f t="shared" si="494"/>
        <v>1376.6525000000001</v>
      </c>
      <c r="U84" s="144">
        <f t="array" ref="U84">(SUM(IF(Adjustments!$E$9:$E$67='June 13 - Dec 15 Expense'!$F84,IF(Adjustments!$G$6:$AE$6='June 13 - Dec 15 Expense'!V$7,Adjustments!$G$9:$AE$67),0)))+(SUM(IF(Adjustments!$E$73:$E$133='June 13 - Dec 15 Expense'!$F84,IF(Adjustments!$G$6:$AE$6='June 13 - Dec 15 Expense'!T$7,Adjustments!$G$73:$AE$133),0)))</f>
        <v>0</v>
      </c>
      <c r="V84" s="144">
        <f t="shared" si="495"/>
        <v>600993.05000000005</v>
      </c>
      <c r="W84" s="144">
        <f t="shared" si="496"/>
        <v>1376.6525000000001</v>
      </c>
      <c r="X84" s="144">
        <f t="array" ref="X84">(SUM(IF(Adjustments!$E$9:$E$67='June 13 - Dec 15 Expense'!$F84,IF(Adjustments!$G$6:$AE$6='June 13 - Dec 15 Expense'!Y$7,Adjustments!$G$9:$AE$67),0)))+(SUM(IF(Adjustments!$E$73:$E$133='June 13 - Dec 15 Expense'!$F84,IF(Adjustments!$G$6:$AE$6='June 13 - Dec 15 Expense'!W$7,Adjustments!$G$73:$AE$133),0)))</f>
        <v>0</v>
      </c>
      <c r="Y84" s="144">
        <f t="shared" si="497"/>
        <v>600993.05000000005</v>
      </c>
      <c r="Z84" s="144">
        <f t="shared" si="498"/>
        <v>1376.6525000000001</v>
      </c>
      <c r="AA84" s="144">
        <f t="array" ref="AA84">(SUM(IF(Adjustments!$E$9:$E$67='June 13 - Dec 15 Expense'!$F84,IF(Adjustments!$G$6:$AE$6='June 13 - Dec 15 Expense'!AB$7,Adjustments!$G$9:$AE$67),0)))+(SUM(IF(Adjustments!$E$73:$E$133='June 13 - Dec 15 Expense'!$F84,IF(Adjustments!$G$6:$AE$6='June 13 - Dec 15 Expense'!Z$7,Adjustments!$G$73:$AE$133),0)))</f>
        <v>0</v>
      </c>
      <c r="AB84" s="144">
        <f t="shared" si="499"/>
        <v>600993.05000000005</v>
      </c>
      <c r="AC84" s="144">
        <f t="shared" si="500"/>
        <v>1376.6525000000001</v>
      </c>
      <c r="AD84" s="144">
        <f t="array" ref="AD84">(SUM(IF(Adjustments!$E$9:$E$67='June 13 - Dec 15 Expense'!$F84,IF(Adjustments!$G$6:$AE$6='June 13 - Dec 15 Expense'!AE$7,Adjustments!$G$9:$AE$67),0)))+(SUM(IF(Adjustments!$E$73:$E$133='June 13 - Dec 15 Expense'!$F84,IF(Adjustments!$G$6:$AE$6='June 13 - Dec 15 Expense'!AC$7,Adjustments!$G$73:$AE$133),0)))</f>
        <v>0</v>
      </c>
      <c r="AE84" s="144">
        <f t="shared" si="501"/>
        <v>600993.05000000005</v>
      </c>
      <c r="AF84" s="144">
        <f t="shared" si="502"/>
        <v>1376.6525000000001</v>
      </c>
      <c r="AG84" s="144">
        <f t="array" ref="AG84">(SUM(IF(Adjustments!$E$9:$E$67='June 13 - Dec 15 Expense'!$F84,IF(Adjustments!$G$6:$AE$6='June 13 - Dec 15 Expense'!AH$7,Adjustments!$G$9:$AE$67),0)))+(SUM(IF(Adjustments!$E$73:$E$133='June 13 - Dec 15 Expense'!$F84,IF(Adjustments!$G$6:$AE$6='June 13 - Dec 15 Expense'!AF$7,Adjustments!$G$73:$AE$133),0)))</f>
        <v>0</v>
      </c>
      <c r="AH84" s="144">
        <f t="shared" si="503"/>
        <v>600993.05000000005</v>
      </c>
      <c r="AI84" s="144">
        <f t="shared" si="504"/>
        <v>1376.6525000000001</v>
      </c>
      <c r="AJ84" s="144">
        <f t="array" ref="AJ84">(SUM(IF(Adjustments!$E$9:$E$67='June 13 - Dec 15 Expense'!$F84,IF(Adjustments!$G$6:$AE$6='June 13 - Dec 15 Expense'!AK$7,Adjustments!$G$9:$AE$67),0)))+(SUM(IF(Adjustments!$E$73:$E$133='June 13 - Dec 15 Expense'!$F84,IF(Adjustments!$G$6:$AE$6='June 13 - Dec 15 Expense'!AI$7,Adjustments!$G$73:$AE$133),0)))</f>
        <v>0</v>
      </c>
      <c r="AK84" s="144">
        <f t="shared" si="505"/>
        <v>600993.05000000005</v>
      </c>
      <c r="AL84" s="144">
        <f t="shared" si="506"/>
        <v>1376.6525000000001</v>
      </c>
      <c r="AM84" s="144">
        <f t="array" ref="AM84">(SUM(IF(Adjustments!$E$9:$E$67='June 13 - Dec 15 Expense'!$F84,IF(Adjustments!$G$6:$AE$6='June 13 - Dec 15 Expense'!AN$7,Adjustments!$G$9:$AE$67),0)))+(SUM(IF(Adjustments!$E$73:$E$133='June 13 - Dec 15 Expense'!$F84,IF(Adjustments!$G$6:$AE$6='June 13 - Dec 15 Expense'!AL$7,Adjustments!$G$73:$AE$133),0)))</f>
        <v>0</v>
      </c>
      <c r="AN84" s="144">
        <f t="shared" si="507"/>
        <v>600993.05000000005</v>
      </c>
      <c r="AO84" s="144">
        <f t="shared" si="508"/>
        <v>1376.6525000000001</v>
      </c>
      <c r="AP84" s="144">
        <f t="array" ref="AP84">(SUM(IF(Adjustments!$E$9:$E$67='June 13 - Dec 15 Expense'!$F84,IF(Adjustments!$G$6:$AE$6='June 13 - Dec 15 Expense'!AQ$7,Adjustments!$G$9:$AE$67),0)))+(SUM(IF(Adjustments!$E$73:$E$133='June 13 - Dec 15 Expense'!$F84,IF(Adjustments!$G$6:$AE$6='June 13 - Dec 15 Expense'!AO$7,Adjustments!$G$73:$AE$133),0)))</f>
        <v>0</v>
      </c>
      <c r="AQ84" s="144">
        <f t="shared" si="509"/>
        <v>600993.05000000005</v>
      </c>
      <c r="AR84" s="144">
        <f t="shared" si="510"/>
        <v>1376.6525000000001</v>
      </c>
      <c r="AS84" s="144">
        <f t="array" ref="AS84">(SUM(IF(Adjustments!$E$9:$E$67='June 13 - Dec 15 Expense'!$F84,IF(Adjustments!$G$6:$AE$6='June 13 - Dec 15 Expense'!AT$7,Adjustments!$G$9:$AE$67),0)))+(SUM(IF(Adjustments!$E$73:$E$133='June 13 - Dec 15 Expense'!$F84,IF(Adjustments!$G$6:$AE$6='June 13 - Dec 15 Expense'!AR$7,Adjustments!$G$73:$AE$133),0)))</f>
        <v>0</v>
      </c>
      <c r="AT84" s="144">
        <f t="shared" si="511"/>
        <v>600993.05000000005</v>
      </c>
      <c r="AU84" s="144">
        <f t="shared" si="512"/>
        <v>1376.6525000000001</v>
      </c>
      <c r="AV84" s="144">
        <f t="array" ref="AV84">(SUM(IF(Adjustments!$E$9:$E$67='June 13 - Dec 15 Expense'!$F84,IF(Adjustments!$G$6:$AE$6='June 13 - Dec 15 Expense'!AW$7,Adjustments!$G$9:$AE$67),0)))+(SUM(IF(Adjustments!$E$73:$E$133='June 13 - Dec 15 Expense'!$F84,IF(Adjustments!$G$6:$AE$6='June 13 - Dec 15 Expense'!AU$7,Adjustments!$G$73:$AE$133),0)))</f>
        <v>0</v>
      </c>
      <c r="AW84" s="144">
        <f t="shared" si="513"/>
        <v>600993.05000000005</v>
      </c>
      <c r="AX84" s="144">
        <f t="shared" si="514"/>
        <v>1376.6525000000001</v>
      </c>
      <c r="AY84" s="144">
        <f t="array" ref="AY84">(SUM(IF(Adjustments!$E$9:$E$67='June 13 - Dec 15 Expense'!$F84,IF(Adjustments!$G$6:$AE$6='June 13 - Dec 15 Expense'!AZ$7,Adjustments!$G$9:$AE$67),0)))+(SUM(IF(Adjustments!$E$73:$E$133='June 13 - Dec 15 Expense'!$F84,IF(Adjustments!$G$6:$AE$6='June 13 - Dec 15 Expense'!AX$7,Adjustments!$G$73:$AE$133),0)))</f>
        <v>0</v>
      </c>
      <c r="AZ84" s="144">
        <f t="shared" si="515"/>
        <v>600993.05000000005</v>
      </c>
      <c r="BA84" s="144">
        <f t="shared" si="516"/>
        <v>1376.6525000000001</v>
      </c>
      <c r="BB84" s="144">
        <f t="array" ref="BB84">(SUM(IF(Adjustments!$E$9:$E$67='June 13 - Dec 15 Expense'!$F84,IF(Adjustments!$G$6:$AE$6='June 13 - Dec 15 Expense'!BC$7,Adjustments!$G$9:$AE$67),0)))+(SUM(IF(Adjustments!$E$73:$E$133='June 13 - Dec 15 Expense'!$F84,IF(Adjustments!$G$6:$AE$6='June 13 - Dec 15 Expense'!BA$7,Adjustments!$G$73:$AE$133),0)))</f>
        <v>0</v>
      </c>
      <c r="BC84" s="144">
        <f t="shared" si="517"/>
        <v>600993.05000000005</v>
      </c>
      <c r="BD84" s="144">
        <f t="shared" si="518"/>
        <v>1376.6525000000001</v>
      </c>
      <c r="BE84" s="144">
        <f t="array" ref="BE84">(SUM(IF(Adjustments!$E$9:$E$67='June 13 - Dec 15 Expense'!$F84,IF(Adjustments!$G$6:$AE$6='June 13 - Dec 15 Expense'!BF$7,Adjustments!$G$9:$AE$67),0)))+(SUM(IF(Adjustments!$E$73:$E$133='June 13 - Dec 15 Expense'!$F84,IF(Adjustments!$G$6:$AE$6='June 13 - Dec 15 Expense'!BD$7,Adjustments!$G$73:$AE$133),0)))</f>
        <v>0</v>
      </c>
      <c r="BF84" s="144">
        <f t="shared" si="519"/>
        <v>600993.05000000005</v>
      </c>
      <c r="BG84" s="144">
        <f t="shared" si="520"/>
        <v>1376.6525000000001</v>
      </c>
      <c r="BH84" s="144">
        <f t="array" ref="BH84">(SUM(IF(Adjustments!$E$9:$E$67='June 13 - Dec 15 Expense'!$F84,IF(Adjustments!$G$6:$AE$6='June 13 - Dec 15 Expense'!BI$7,Adjustments!$G$9:$AE$67),0)))+(SUM(IF(Adjustments!$E$73:$E$133='June 13 - Dec 15 Expense'!$F84,IF(Adjustments!$G$6:$AE$6='June 13 - Dec 15 Expense'!BG$7,Adjustments!$G$73:$AE$133),0)))</f>
        <v>0</v>
      </c>
      <c r="BI84" s="144">
        <f t="shared" si="521"/>
        <v>600993.05000000005</v>
      </c>
      <c r="BJ84" s="144">
        <f t="shared" si="522"/>
        <v>1376.6525000000001</v>
      </c>
      <c r="BK84" s="144">
        <f t="array" ref="BK84">(SUM(IF(Adjustments!$E$9:$E$67='June 13 - Dec 15 Expense'!$F84,IF(Adjustments!$G$6:$AE$6='June 13 - Dec 15 Expense'!BL$7,Adjustments!$G$9:$AE$67),0)))+(SUM(IF(Adjustments!$E$73:$E$133='June 13 - Dec 15 Expense'!$F84,IF(Adjustments!$G$6:$AE$6='June 13 - Dec 15 Expense'!BJ$7,Adjustments!$G$73:$AE$133),0)))</f>
        <v>0</v>
      </c>
      <c r="BL84" s="144">
        <f t="shared" si="523"/>
        <v>600993.05000000005</v>
      </c>
      <c r="BM84" s="144">
        <f t="shared" si="524"/>
        <v>1376.6525000000001</v>
      </c>
      <c r="BN84" s="144">
        <f t="array" ref="BN84">(SUM(IF(Adjustments!$E$9:$E$67='June 13 - Dec 15 Expense'!$F84,IF(Adjustments!$G$6:$AE$6='June 13 - Dec 15 Expense'!BO$7,Adjustments!$G$9:$AE$67),0)))+(SUM(IF(Adjustments!$E$73:$E$133='June 13 - Dec 15 Expense'!$F84,IF(Adjustments!$G$6:$AE$6='June 13 - Dec 15 Expense'!BM$7,Adjustments!$G$73:$AE$133),0)))</f>
        <v>0</v>
      </c>
      <c r="BO84" s="144">
        <f t="shared" si="525"/>
        <v>600993.05000000005</v>
      </c>
      <c r="BP84" s="144">
        <f t="shared" si="526"/>
        <v>1376.6525000000001</v>
      </c>
      <c r="BQ84" s="144">
        <f t="array" ref="BQ84">(SUM(IF(Adjustments!$E$9:$E$67='June 13 - Dec 15 Expense'!$F84,IF(Adjustments!$G$6:$AE$6='June 13 - Dec 15 Expense'!BR$7,Adjustments!$G$9:$AE$67),0)))+(SUM(IF(Adjustments!$E$73:$E$133='June 13 - Dec 15 Expense'!$F84,IF(Adjustments!$G$6:$AE$6='June 13 - Dec 15 Expense'!BP$7,Adjustments!$G$73:$AE$133),0)))</f>
        <v>0</v>
      </c>
      <c r="BR84" s="144">
        <f t="shared" si="527"/>
        <v>600993.05000000005</v>
      </c>
      <c r="BS84" s="144">
        <f t="shared" si="528"/>
        <v>1376.6525000000001</v>
      </c>
      <c r="BT84" s="144">
        <f t="array" ref="BT84">(SUM(IF(Adjustments!$E$9:$E$67='June 13 - Dec 15 Expense'!$F84,IF(Adjustments!$G$6:$AE$6='June 13 - Dec 15 Expense'!BU$7,Adjustments!$G$9:$AE$67),0)))+(SUM(IF(Adjustments!$E$73:$E$133='June 13 - Dec 15 Expense'!$F84,IF(Adjustments!$G$6:$AE$6='June 13 - Dec 15 Expense'!BS$7,Adjustments!$G$73:$AE$133),0)))</f>
        <v>0</v>
      </c>
      <c r="BU84" s="144">
        <f t="shared" si="529"/>
        <v>600993.05000000005</v>
      </c>
      <c r="BV84" s="144">
        <f t="shared" si="530"/>
        <v>1376.6525000000001</v>
      </c>
      <c r="BW84" s="144">
        <f t="array" ref="BW84">(SUM(IF(Adjustments!$E$9:$E$67='June 13 - Dec 15 Expense'!$F84,IF(Adjustments!$G$6:$AE$6='June 13 - Dec 15 Expense'!BX$7,Adjustments!$G$9:$AE$67),0)))+(SUM(IF(Adjustments!$E$73:$E$133='June 13 - Dec 15 Expense'!$F84,IF(Adjustments!$G$6:$AE$6='June 13 - Dec 15 Expense'!BV$7,Adjustments!$G$73:$AE$133),0)))</f>
        <v>0</v>
      </c>
      <c r="BX84" s="144">
        <f t="shared" si="531"/>
        <v>600993.05000000005</v>
      </c>
      <c r="BY84" s="144">
        <f t="shared" si="532"/>
        <v>1376.6525000000001</v>
      </c>
      <c r="BZ84" s="144">
        <f t="array" ref="BZ84">(SUM(IF(Adjustments!$E$9:$E$67='June 13 - Dec 15 Expense'!$F84,IF(Adjustments!$G$6:$AE$6='June 13 - Dec 15 Expense'!CA$7,Adjustments!$G$9:$AE$67),0)))+(SUM(IF(Adjustments!$E$73:$E$133='June 13 - Dec 15 Expense'!$F84,IF(Adjustments!$G$6:$AE$6='June 13 - Dec 15 Expense'!BY$7,Adjustments!$G$73:$AE$133),0)))</f>
        <v>0</v>
      </c>
      <c r="CA84" s="144">
        <f t="shared" si="533"/>
        <v>600993.05000000005</v>
      </c>
      <c r="CB84" s="144">
        <f t="shared" si="534"/>
        <v>1376.6525000000001</v>
      </c>
      <c r="CC84" s="144">
        <f t="array" ref="CC84">(SUM(IF(Adjustments!$E$9:$E$67='June 13 - Dec 15 Expense'!$F84,IF(Adjustments!$G$6:$AE$6='June 13 - Dec 15 Expense'!CD$7,Adjustments!$G$9:$AE$67),0)))+(SUM(IF(Adjustments!$E$73:$E$133='June 13 - Dec 15 Expense'!$F84,IF(Adjustments!$G$6:$AE$6='June 13 - Dec 15 Expense'!CB$7,Adjustments!$G$73:$AE$133),0)))</f>
        <v>0</v>
      </c>
      <c r="CD84" s="144">
        <f t="shared" si="535"/>
        <v>600993.05000000005</v>
      </c>
      <c r="CE84" s="144">
        <f t="shared" si="536"/>
        <v>1376.6525000000001</v>
      </c>
      <c r="CG84" s="151">
        <f t="shared" si="537"/>
        <v>16519.830000000002</v>
      </c>
      <c r="CH84" s="148"/>
    </row>
    <row r="85" spans="1:86" s="119" customFormat="1">
      <c r="A85" s="119" t="s">
        <v>3</v>
      </c>
      <c r="B85" s="8" t="s">
        <v>37</v>
      </c>
      <c r="C85" s="8" t="s">
        <v>35</v>
      </c>
      <c r="D85" s="119" t="s">
        <v>79</v>
      </c>
      <c r="E85" s="119" t="s">
        <v>77</v>
      </c>
      <c r="F85" s="119" t="str">
        <f>D85&amp;E85&amp;C85</f>
        <v>AINTPDGP</v>
      </c>
      <c r="G85" s="119" t="str">
        <f>E85&amp;C85</f>
        <v>INTPDGP</v>
      </c>
      <c r="H85" s="176">
        <v>0</v>
      </c>
      <c r="I85" s="176">
        <v>0</v>
      </c>
      <c r="J85" s="144">
        <f t="array" ref="J85">(SUM(IF('[25]RB Summary'!$B$13:$B$613=$G85,'[25]RB Summary'!$G$13:$G$613,0)))-(SUMIF($G$101:$G$119,$G85,$J$101:$J$119))</f>
        <v>0</v>
      </c>
      <c r="K85" s="144">
        <f t="shared" si="488"/>
        <v>0</v>
      </c>
      <c r="L85" s="144">
        <f t="array" ref="L85">(SUM(IF(Adjustments!$E$9:$E$67='June 13 - Dec 15 Expense'!$F85,IF(Adjustments!$G$6:$AE$6='June 13 - Dec 15 Expense'!M$7,Adjustments!$G$9:$AE$67),0)))+(SUM(IF(Adjustments!$E$73:$E$133='June 13 - Dec 15 Expense'!$F85,IF(Adjustments!$G$6:$AE$6='June 13 - Dec 15 Expense'!K$7,Adjustments!$G$73:$AE$133),0)))</f>
        <v>-5742.9236666666666</v>
      </c>
      <c r="M85" s="144">
        <f t="shared" si="489"/>
        <v>-5742.9236666666666</v>
      </c>
      <c r="N85" s="144">
        <f t="shared" si="490"/>
        <v>0</v>
      </c>
      <c r="O85" s="144">
        <f t="array" ref="O85">(SUM(IF(Adjustments!$E$9:$E$67='June 13 - Dec 15 Expense'!$F85,IF(Adjustments!$G$6:$AE$6='June 13 - Dec 15 Expense'!P$7,Adjustments!$G$9:$AE$67),0)))+(SUM(IF(Adjustments!$E$73:$E$133='June 13 - Dec 15 Expense'!$F85,IF(Adjustments!$G$6:$AE$6='June 13 - Dec 15 Expense'!N$7,Adjustments!$G$73:$AE$133),0)))</f>
        <v>-5742.9236666666666</v>
      </c>
      <c r="P85" s="144">
        <f t="shared" si="491"/>
        <v>-11485.847333333333</v>
      </c>
      <c r="Q85" s="144">
        <f t="shared" si="492"/>
        <v>0</v>
      </c>
      <c r="R85" s="144">
        <f t="array" ref="R85">(SUM(IF(Adjustments!$E$9:$E$67='June 13 - Dec 15 Expense'!$F85,IF(Adjustments!$G$6:$AE$6='June 13 - Dec 15 Expense'!S$7,Adjustments!$G$9:$AE$67),0)))+(SUM(IF(Adjustments!$E$73:$E$133='June 13 - Dec 15 Expense'!$F85,IF(Adjustments!$G$6:$AE$6='June 13 - Dec 15 Expense'!Q$7,Adjustments!$G$73:$AE$133),0)))</f>
        <v>-5742.9236666666666</v>
      </c>
      <c r="S85" s="144">
        <f t="shared" si="493"/>
        <v>-17228.771000000001</v>
      </c>
      <c r="T85" s="144">
        <f t="shared" si="494"/>
        <v>0</v>
      </c>
      <c r="U85" s="144">
        <f t="array" ref="U85">(SUM(IF(Adjustments!$E$9:$E$67='June 13 - Dec 15 Expense'!$F85,IF(Adjustments!$G$6:$AE$6='June 13 - Dec 15 Expense'!V$7,Adjustments!$G$9:$AE$67),0)))+(SUM(IF(Adjustments!$E$73:$E$133='June 13 - Dec 15 Expense'!$F85,IF(Adjustments!$G$6:$AE$6='June 13 - Dec 15 Expense'!T$7,Adjustments!$G$73:$AE$133),0)))</f>
        <v>-5742.9236666666666</v>
      </c>
      <c r="V85" s="144">
        <f t="shared" si="495"/>
        <v>-22971.694666666666</v>
      </c>
      <c r="W85" s="144">
        <f t="shared" si="496"/>
        <v>0</v>
      </c>
      <c r="X85" s="144">
        <f t="array" ref="X85">(SUM(IF(Adjustments!$E$9:$E$67='June 13 - Dec 15 Expense'!$F85,IF(Adjustments!$G$6:$AE$6='June 13 - Dec 15 Expense'!Y$7,Adjustments!$G$9:$AE$67),0)))+(SUM(IF(Adjustments!$E$73:$E$133='June 13 - Dec 15 Expense'!$F85,IF(Adjustments!$G$6:$AE$6='June 13 - Dec 15 Expense'!W$7,Adjustments!$G$73:$AE$133),0)))</f>
        <v>-5742.9236666666666</v>
      </c>
      <c r="Y85" s="144">
        <f t="shared" si="497"/>
        <v>-28714.618333333332</v>
      </c>
      <c r="Z85" s="144">
        <f t="shared" si="498"/>
        <v>0</v>
      </c>
      <c r="AA85" s="144">
        <f t="array" ref="AA85">(SUM(IF(Adjustments!$E$9:$E$67='June 13 - Dec 15 Expense'!$F85,IF(Adjustments!$G$6:$AE$6='June 13 - Dec 15 Expense'!AB$7,Adjustments!$G$9:$AE$67),0)))+(SUM(IF(Adjustments!$E$73:$E$133='June 13 - Dec 15 Expense'!$F85,IF(Adjustments!$G$6:$AE$6='June 13 - Dec 15 Expense'!Z$7,Adjustments!$G$73:$AE$133),0)))</f>
        <v>-5742.9236666666666</v>
      </c>
      <c r="AB85" s="144">
        <f t="shared" si="499"/>
        <v>-34457.542000000001</v>
      </c>
      <c r="AC85" s="144">
        <f t="shared" si="500"/>
        <v>0</v>
      </c>
      <c r="AD85" s="144">
        <f t="array" ref="AD85">(SUM(IF(Adjustments!$E$9:$E$67='June 13 - Dec 15 Expense'!$F85,IF(Adjustments!$G$6:$AE$6='June 13 - Dec 15 Expense'!AE$7,Adjustments!$G$9:$AE$67),0)))+(SUM(IF(Adjustments!$E$73:$E$133='June 13 - Dec 15 Expense'!$F85,IF(Adjustments!$G$6:$AE$6='June 13 - Dec 15 Expense'!AC$7,Adjustments!$G$73:$AE$133),0)))</f>
        <v>-5742.9236666666666</v>
      </c>
      <c r="AE85" s="144">
        <f t="shared" si="501"/>
        <v>-40200.465666666671</v>
      </c>
      <c r="AF85" s="144">
        <f t="shared" si="502"/>
        <v>0</v>
      </c>
      <c r="AG85" s="144">
        <f t="array" ref="AG85">(SUM(IF(Adjustments!$E$9:$E$67='June 13 - Dec 15 Expense'!$F85,IF(Adjustments!$G$6:$AE$6='June 13 - Dec 15 Expense'!AH$7,Adjustments!$G$9:$AE$67),0)))+(SUM(IF(Adjustments!$E$73:$E$133='June 13 - Dec 15 Expense'!$F85,IF(Adjustments!$G$6:$AE$6='June 13 - Dec 15 Expense'!AF$7,Adjustments!$G$73:$AE$133),0)))</f>
        <v>-5742.9236666666666</v>
      </c>
      <c r="AH85" s="144">
        <f t="shared" si="503"/>
        <v>-45943.38933333334</v>
      </c>
      <c r="AI85" s="144">
        <f t="shared" si="504"/>
        <v>0</v>
      </c>
      <c r="AJ85" s="144">
        <f t="array" ref="AJ85">(SUM(IF(Adjustments!$E$9:$E$67='June 13 - Dec 15 Expense'!$F85,IF(Adjustments!$G$6:$AE$6='June 13 - Dec 15 Expense'!AK$7,Adjustments!$G$9:$AE$67),0)))+(SUM(IF(Adjustments!$E$73:$E$133='June 13 - Dec 15 Expense'!$F85,IF(Adjustments!$G$6:$AE$6='June 13 - Dec 15 Expense'!AI$7,Adjustments!$G$73:$AE$133),0)))</f>
        <v>-5742.9236666666666</v>
      </c>
      <c r="AK85" s="144">
        <f t="shared" si="505"/>
        <v>-51686.313000000009</v>
      </c>
      <c r="AL85" s="144">
        <f t="shared" si="506"/>
        <v>0</v>
      </c>
      <c r="AM85" s="144">
        <f t="array" ref="AM85">(SUM(IF(Adjustments!$E$9:$E$67='June 13 - Dec 15 Expense'!$F85,IF(Adjustments!$G$6:$AE$6='June 13 - Dec 15 Expense'!AN$7,Adjustments!$G$9:$AE$67),0)))+(SUM(IF(Adjustments!$E$73:$E$133='June 13 - Dec 15 Expense'!$F85,IF(Adjustments!$G$6:$AE$6='June 13 - Dec 15 Expense'!AL$7,Adjustments!$G$73:$AE$133),0)))</f>
        <v>-5742.9236666666666</v>
      </c>
      <c r="AN85" s="144">
        <f t="shared" si="507"/>
        <v>-57429.236666666679</v>
      </c>
      <c r="AO85" s="144">
        <f t="shared" si="508"/>
        <v>0</v>
      </c>
      <c r="AP85" s="144">
        <f t="array" ref="AP85">(SUM(IF(Adjustments!$E$9:$E$67='June 13 - Dec 15 Expense'!$F85,IF(Adjustments!$G$6:$AE$6='June 13 - Dec 15 Expense'!AQ$7,Adjustments!$G$9:$AE$67),0)))+(SUM(IF(Adjustments!$E$73:$E$133='June 13 - Dec 15 Expense'!$F85,IF(Adjustments!$G$6:$AE$6='June 13 - Dec 15 Expense'!AO$7,Adjustments!$G$73:$AE$133),0)))</f>
        <v>-5742.9236666666666</v>
      </c>
      <c r="AQ85" s="144">
        <f t="shared" si="509"/>
        <v>-63172.160333333348</v>
      </c>
      <c r="AR85" s="144">
        <f t="shared" si="510"/>
        <v>0</v>
      </c>
      <c r="AS85" s="144">
        <f t="array" ref="AS85">(SUM(IF(Adjustments!$E$9:$E$67='June 13 - Dec 15 Expense'!$F85,IF(Adjustments!$G$6:$AE$6='June 13 - Dec 15 Expense'!AT$7,Adjustments!$G$9:$AE$67),0)))+(SUM(IF(Adjustments!$E$73:$E$133='June 13 - Dec 15 Expense'!$F85,IF(Adjustments!$G$6:$AE$6='June 13 - Dec 15 Expense'!AR$7,Adjustments!$G$73:$AE$133),0)))</f>
        <v>-5742.9236666666666</v>
      </c>
      <c r="AT85" s="144">
        <f t="shared" si="511"/>
        <v>-68915.084000000017</v>
      </c>
      <c r="AU85" s="144">
        <f t="shared" si="512"/>
        <v>0</v>
      </c>
      <c r="AV85" s="144">
        <f t="array" ref="AV85">(SUM(IF(Adjustments!$E$9:$E$67='June 13 - Dec 15 Expense'!$F85,IF(Adjustments!$G$6:$AE$6='June 13 - Dec 15 Expense'!AW$7,Adjustments!$G$9:$AE$67),0)))+(SUM(IF(Adjustments!$E$73:$E$133='June 13 - Dec 15 Expense'!$F85,IF(Adjustments!$G$6:$AE$6='June 13 - Dec 15 Expense'!AU$7,Adjustments!$G$73:$AE$133),0)))</f>
        <v>-5742.9236666666666</v>
      </c>
      <c r="AW85" s="144">
        <f t="shared" si="513"/>
        <v>-74658.007666666686</v>
      </c>
      <c r="AX85" s="144">
        <f t="shared" si="514"/>
        <v>0</v>
      </c>
      <c r="AY85" s="144">
        <f t="array" ref="AY85">(SUM(IF(Adjustments!$E$9:$E$67='June 13 - Dec 15 Expense'!$F85,IF(Adjustments!$G$6:$AE$6='June 13 - Dec 15 Expense'!AZ$7,Adjustments!$G$9:$AE$67),0)))+(SUM(IF(Adjustments!$E$73:$E$133='June 13 - Dec 15 Expense'!$F85,IF(Adjustments!$G$6:$AE$6='June 13 - Dec 15 Expense'!AX$7,Adjustments!$G$73:$AE$133),0)))</f>
        <v>-5742.9236666666666</v>
      </c>
      <c r="AZ85" s="144">
        <f t="shared" si="515"/>
        <v>-80400.931333333356</v>
      </c>
      <c r="BA85" s="144">
        <f t="shared" si="516"/>
        <v>0</v>
      </c>
      <c r="BB85" s="144">
        <f t="array" ref="BB85">(SUM(IF(Adjustments!$E$9:$E$67='June 13 - Dec 15 Expense'!$F85,IF(Adjustments!$G$6:$AE$6='June 13 - Dec 15 Expense'!BC$7,Adjustments!$G$9:$AE$67),0)))+(SUM(IF(Adjustments!$E$73:$E$133='June 13 - Dec 15 Expense'!$F85,IF(Adjustments!$G$6:$AE$6='June 13 - Dec 15 Expense'!BA$7,Adjustments!$G$73:$AE$133),0)))</f>
        <v>-5742.9236666666666</v>
      </c>
      <c r="BC85" s="144">
        <f t="shared" si="517"/>
        <v>-86143.855000000025</v>
      </c>
      <c r="BD85" s="144">
        <f t="shared" si="518"/>
        <v>0</v>
      </c>
      <c r="BE85" s="144">
        <f t="array" ref="BE85">(SUM(IF(Adjustments!$E$9:$E$67='June 13 - Dec 15 Expense'!$F85,IF(Adjustments!$G$6:$AE$6='June 13 - Dec 15 Expense'!BF$7,Adjustments!$G$9:$AE$67),0)))+(SUM(IF(Adjustments!$E$73:$E$133='June 13 - Dec 15 Expense'!$F85,IF(Adjustments!$G$6:$AE$6='June 13 - Dec 15 Expense'!BD$7,Adjustments!$G$73:$AE$133),0)))</f>
        <v>-5742.9236666666666</v>
      </c>
      <c r="BF85" s="144">
        <f t="shared" si="519"/>
        <v>-91886.778666666694</v>
      </c>
      <c r="BG85" s="144">
        <f t="shared" si="520"/>
        <v>0</v>
      </c>
      <c r="BH85" s="144">
        <f t="array" ref="BH85">(SUM(IF(Adjustments!$E$9:$E$67='June 13 - Dec 15 Expense'!$F85,IF(Adjustments!$G$6:$AE$6='June 13 - Dec 15 Expense'!BI$7,Adjustments!$G$9:$AE$67),0)))+(SUM(IF(Adjustments!$E$73:$E$133='June 13 - Dec 15 Expense'!$F85,IF(Adjustments!$G$6:$AE$6='June 13 - Dec 15 Expense'!BG$7,Adjustments!$G$73:$AE$133),0)))</f>
        <v>-5742.9236666666666</v>
      </c>
      <c r="BI85" s="144">
        <f t="shared" si="521"/>
        <v>-97629.702333333364</v>
      </c>
      <c r="BJ85" s="144">
        <f t="shared" si="522"/>
        <v>0</v>
      </c>
      <c r="BK85" s="144">
        <f t="array" ref="BK85">(SUM(IF(Adjustments!$E$9:$E$67='June 13 - Dec 15 Expense'!$F85,IF(Adjustments!$G$6:$AE$6='June 13 - Dec 15 Expense'!BL$7,Adjustments!$G$9:$AE$67),0)))+(SUM(IF(Adjustments!$E$73:$E$133='June 13 - Dec 15 Expense'!$F85,IF(Adjustments!$G$6:$AE$6='June 13 - Dec 15 Expense'!BJ$7,Adjustments!$G$73:$AE$133),0)))</f>
        <v>-5742.9236666666666</v>
      </c>
      <c r="BL85" s="144">
        <f t="shared" si="523"/>
        <v>-103372.62600000003</v>
      </c>
      <c r="BM85" s="144">
        <f t="shared" si="524"/>
        <v>0</v>
      </c>
      <c r="BN85" s="144">
        <f t="array" ref="BN85">(SUM(IF(Adjustments!$E$9:$E$67='June 13 - Dec 15 Expense'!$F85,IF(Adjustments!$G$6:$AE$6='June 13 - Dec 15 Expense'!BO$7,Adjustments!$G$9:$AE$67),0)))+(SUM(IF(Adjustments!$E$73:$E$133='June 13 - Dec 15 Expense'!$F85,IF(Adjustments!$G$6:$AE$6='June 13 - Dec 15 Expense'!BM$7,Adjustments!$G$73:$AE$133),0)))</f>
        <v>-5742.9236666666666</v>
      </c>
      <c r="BO85" s="144">
        <f t="shared" si="525"/>
        <v>-109115.5496666667</v>
      </c>
      <c r="BP85" s="144">
        <f t="shared" si="526"/>
        <v>0</v>
      </c>
      <c r="BQ85" s="144">
        <f t="array" ref="BQ85">(SUM(IF(Adjustments!$E$9:$E$67='June 13 - Dec 15 Expense'!$F85,IF(Adjustments!$G$6:$AE$6='June 13 - Dec 15 Expense'!BR$7,Adjustments!$G$9:$AE$67),0)))+(SUM(IF(Adjustments!$E$73:$E$133='June 13 - Dec 15 Expense'!$F85,IF(Adjustments!$G$6:$AE$6='June 13 - Dec 15 Expense'!BP$7,Adjustments!$G$73:$AE$133),0)))</f>
        <v>-5742.9236666666666</v>
      </c>
      <c r="BR85" s="144">
        <f t="shared" si="527"/>
        <v>-114858.47333333337</v>
      </c>
      <c r="BS85" s="144">
        <f t="shared" si="528"/>
        <v>0</v>
      </c>
      <c r="BT85" s="144">
        <f t="array" ref="BT85">(SUM(IF(Adjustments!$E$9:$E$67='June 13 - Dec 15 Expense'!$F85,IF(Adjustments!$G$6:$AE$6='June 13 - Dec 15 Expense'!BU$7,Adjustments!$G$9:$AE$67),0)))+(SUM(IF(Adjustments!$E$73:$E$133='June 13 - Dec 15 Expense'!$F85,IF(Adjustments!$G$6:$AE$6='June 13 - Dec 15 Expense'!BS$7,Adjustments!$G$73:$AE$133),0)))</f>
        <v>-5742.9236666666666</v>
      </c>
      <c r="BU85" s="144">
        <f t="shared" si="529"/>
        <v>-120601.39700000004</v>
      </c>
      <c r="BV85" s="144">
        <f t="shared" si="530"/>
        <v>0</v>
      </c>
      <c r="BW85" s="144">
        <f t="array" ref="BW85">(SUM(IF(Adjustments!$E$9:$E$67='June 13 - Dec 15 Expense'!$F85,IF(Adjustments!$G$6:$AE$6='June 13 - Dec 15 Expense'!BX$7,Adjustments!$G$9:$AE$67),0)))+(SUM(IF(Adjustments!$E$73:$E$133='June 13 - Dec 15 Expense'!$F85,IF(Adjustments!$G$6:$AE$6='June 13 - Dec 15 Expense'!BV$7,Adjustments!$G$73:$AE$133),0)))</f>
        <v>-5742.9236666666666</v>
      </c>
      <c r="BX85" s="144">
        <f t="shared" si="531"/>
        <v>-126344.32066666671</v>
      </c>
      <c r="BY85" s="144">
        <f t="shared" si="532"/>
        <v>0</v>
      </c>
      <c r="BZ85" s="144">
        <f t="array" ref="BZ85">(SUM(IF(Adjustments!$E$9:$E$67='June 13 - Dec 15 Expense'!$F85,IF(Adjustments!$G$6:$AE$6='June 13 - Dec 15 Expense'!CA$7,Adjustments!$G$9:$AE$67),0)))+(SUM(IF(Adjustments!$E$73:$E$133='June 13 - Dec 15 Expense'!$F85,IF(Adjustments!$G$6:$AE$6='June 13 - Dec 15 Expense'!BY$7,Adjustments!$G$73:$AE$133),0)))</f>
        <v>-5742.9236666666666</v>
      </c>
      <c r="CA85" s="144">
        <f t="shared" si="533"/>
        <v>-132087.24433333336</v>
      </c>
      <c r="CB85" s="144">
        <f t="shared" si="534"/>
        <v>0</v>
      </c>
      <c r="CC85" s="144">
        <f t="array" ref="CC85">(SUM(IF(Adjustments!$E$9:$E$67='June 13 - Dec 15 Expense'!$F85,IF(Adjustments!$G$6:$AE$6='June 13 - Dec 15 Expense'!CD$7,Adjustments!$G$9:$AE$67),0)))+(SUM(IF(Adjustments!$E$73:$E$133='June 13 - Dec 15 Expense'!$F85,IF(Adjustments!$G$6:$AE$6='June 13 - Dec 15 Expense'!CB$7,Adjustments!$G$73:$AE$133),0)))</f>
        <v>-5742.9236666666666</v>
      </c>
      <c r="CD85" s="144">
        <f t="shared" si="535"/>
        <v>-137830.16800000003</v>
      </c>
      <c r="CE85" s="144">
        <f t="shared" si="536"/>
        <v>0</v>
      </c>
      <c r="CG85" s="151">
        <f t="shared" si="537"/>
        <v>0</v>
      </c>
      <c r="CH85" s="148"/>
    </row>
    <row r="86" spans="1:86" s="119" customFormat="1">
      <c r="A86" s="119" t="s">
        <v>19</v>
      </c>
      <c r="B86" s="8" t="s">
        <v>50</v>
      </c>
      <c r="C86" s="8" t="s">
        <v>50</v>
      </c>
      <c r="D86" s="119" t="s">
        <v>79</v>
      </c>
      <c r="E86" s="119" t="s">
        <v>77</v>
      </c>
      <c r="F86" s="119" t="str">
        <f t="shared" si="486"/>
        <v>AINTPID</v>
      </c>
      <c r="G86" s="119" t="str">
        <f t="shared" si="487"/>
        <v>INTPID</v>
      </c>
      <c r="H86" s="176">
        <f>VLOOKUP($G86,Rates!$I$3:$J$27,2,0)</f>
        <v>5.1542035935793935E-3</v>
      </c>
      <c r="I86" s="176">
        <f>VLOOKUP($G86,Rates!$I$3:$K$27,3,0)</f>
        <v>5.1542035935793935E-3</v>
      </c>
      <c r="J86" s="144">
        <f t="array" ref="J86">(SUM(IF('[25]RB Summary'!$B$13:$B$613=$G86,'[25]RB Summary'!$G$13:$G$613,0)))-(SUMIF($G$101:$G$119,$G86,$J$101:$J$119))</f>
        <v>4106488.93</v>
      </c>
      <c r="K86" s="144">
        <f t="shared" si="488"/>
        <v>1763.8066666666666</v>
      </c>
      <c r="L86" s="144">
        <f t="array" ref="L86">(SUM(IF(Adjustments!$E$9:$E$67='June 13 - Dec 15 Expense'!$F86,IF(Adjustments!$G$6:$AE$6='June 13 - Dec 15 Expense'!M$7,Adjustments!$G$9:$AE$67),0)))+(SUM(IF(Adjustments!$E$73:$E$133='June 13 - Dec 15 Expense'!$F86,IF(Adjustments!$G$6:$AE$6='June 13 - Dec 15 Expense'!K$7,Adjustments!$G$73:$AE$133),0)))</f>
        <v>-33.426166666666667</v>
      </c>
      <c r="M86" s="144">
        <f t="shared" si="489"/>
        <v>4106455.5038333335</v>
      </c>
      <c r="N86" s="144">
        <f t="shared" si="490"/>
        <v>1763.7994881138186</v>
      </c>
      <c r="O86" s="144">
        <f t="array" ref="O86">(SUM(IF(Adjustments!$E$9:$E$67='June 13 - Dec 15 Expense'!$F86,IF(Adjustments!$G$6:$AE$6='June 13 - Dec 15 Expense'!P$7,Adjustments!$G$9:$AE$67),0)))+(SUM(IF(Adjustments!$E$73:$E$133='June 13 - Dec 15 Expense'!$F86,IF(Adjustments!$G$6:$AE$6='June 13 - Dec 15 Expense'!N$7,Adjustments!$G$73:$AE$133),0)))</f>
        <v>-33.426166666666667</v>
      </c>
      <c r="P86" s="144">
        <f t="shared" si="491"/>
        <v>4106422.0776666668</v>
      </c>
      <c r="Q86" s="144">
        <f t="shared" si="492"/>
        <v>1763.7851310081226</v>
      </c>
      <c r="R86" s="144">
        <f t="array" ref="R86">(SUM(IF(Adjustments!$E$9:$E$67='June 13 - Dec 15 Expense'!$F86,IF(Adjustments!$G$6:$AE$6='June 13 - Dec 15 Expense'!S$7,Adjustments!$G$9:$AE$67),0)))+(SUM(IF(Adjustments!$E$73:$E$133='June 13 - Dec 15 Expense'!$F86,IF(Adjustments!$G$6:$AE$6='June 13 - Dec 15 Expense'!Q$7,Adjustments!$G$73:$AE$133),0)))</f>
        <v>-33.426166666666667</v>
      </c>
      <c r="S86" s="144">
        <f t="shared" si="493"/>
        <v>4106388.6515000002</v>
      </c>
      <c r="T86" s="144">
        <f t="shared" si="494"/>
        <v>1763.7707739024263</v>
      </c>
      <c r="U86" s="144">
        <f t="array" ref="U86">(SUM(IF(Adjustments!$E$9:$E$67='June 13 - Dec 15 Expense'!$F86,IF(Adjustments!$G$6:$AE$6='June 13 - Dec 15 Expense'!V$7,Adjustments!$G$9:$AE$67),0)))+(SUM(IF(Adjustments!$E$73:$E$133='June 13 - Dec 15 Expense'!$F86,IF(Adjustments!$G$6:$AE$6='June 13 - Dec 15 Expense'!T$7,Adjustments!$G$73:$AE$133),0)))</f>
        <v>-33.426166666666667</v>
      </c>
      <c r="V86" s="144">
        <f t="shared" si="495"/>
        <v>4106355.2253333335</v>
      </c>
      <c r="W86" s="144">
        <f t="shared" si="496"/>
        <v>1763.7564167967303</v>
      </c>
      <c r="X86" s="144">
        <f t="array" ref="X86">(SUM(IF(Adjustments!$E$9:$E$67='June 13 - Dec 15 Expense'!$F86,IF(Adjustments!$G$6:$AE$6='June 13 - Dec 15 Expense'!Y$7,Adjustments!$G$9:$AE$67),0)))+(SUM(IF(Adjustments!$E$73:$E$133='June 13 - Dec 15 Expense'!$F86,IF(Adjustments!$G$6:$AE$6='June 13 - Dec 15 Expense'!W$7,Adjustments!$G$73:$AE$133),0)))</f>
        <v>-33.426166666666667</v>
      </c>
      <c r="Y86" s="144">
        <f t="shared" si="497"/>
        <v>4106321.7991666668</v>
      </c>
      <c r="Z86" s="144">
        <f t="shared" si="498"/>
        <v>1763.7420596910342</v>
      </c>
      <c r="AA86" s="144">
        <f t="array" ref="AA86">(SUM(IF(Adjustments!$E$9:$E$67='June 13 - Dec 15 Expense'!$F86,IF(Adjustments!$G$6:$AE$6='June 13 - Dec 15 Expense'!AB$7,Adjustments!$G$9:$AE$67),0)))+(SUM(IF(Adjustments!$E$73:$E$133='June 13 - Dec 15 Expense'!$F86,IF(Adjustments!$G$6:$AE$6='June 13 - Dec 15 Expense'!Z$7,Adjustments!$G$73:$AE$133),0)))</f>
        <v>-33.426166666666667</v>
      </c>
      <c r="AB86" s="144">
        <f t="shared" si="499"/>
        <v>4106288.3730000001</v>
      </c>
      <c r="AC86" s="144">
        <f t="shared" si="500"/>
        <v>1763.7277025853382</v>
      </c>
      <c r="AD86" s="144">
        <f t="array" ref="AD86">(SUM(IF(Adjustments!$E$9:$E$67='June 13 - Dec 15 Expense'!$F86,IF(Adjustments!$G$6:$AE$6='June 13 - Dec 15 Expense'!AE$7,Adjustments!$G$9:$AE$67),0)))+(SUM(IF(Adjustments!$E$73:$E$133='June 13 - Dec 15 Expense'!$F86,IF(Adjustments!$G$6:$AE$6='June 13 - Dec 15 Expense'!AC$7,Adjustments!$G$73:$AE$133),0)))</f>
        <v>-33.426166666666667</v>
      </c>
      <c r="AE86" s="144">
        <f t="shared" si="501"/>
        <v>4106254.9468333335</v>
      </c>
      <c r="AF86" s="144">
        <f t="shared" si="502"/>
        <v>1763.7133454796422</v>
      </c>
      <c r="AG86" s="144">
        <f t="array" ref="AG86">(SUM(IF(Adjustments!$E$9:$E$67='June 13 - Dec 15 Expense'!$F86,IF(Adjustments!$G$6:$AE$6='June 13 - Dec 15 Expense'!AH$7,Adjustments!$G$9:$AE$67),0)))+(SUM(IF(Adjustments!$E$73:$E$133='June 13 - Dec 15 Expense'!$F86,IF(Adjustments!$G$6:$AE$6='June 13 - Dec 15 Expense'!AF$7,Adjustments!$G$73:$AE$133),0)))</f>
        <v>-33.426166666666667</v>
      </c>
      <c r="AH86" s="144">
        <f t="shared" si="503"/>
        <v>4106221.5206666668</v>
      </c>
      <c r="AI86" s="144">
        <f t="shared" si="504"/>
        <v>1763.6989883739461</v>
      </c>
      <c r="AJ86" s="144">
        <f t="array" ref="AJ86">(SUM(IF(Adjustments!$E$9:$E$67='June 13 - Dec 15 Expense'!$F86,IF(Adjustments!$G$6:$AE$6='June 13 - Dec 15 Expense'!AK$7,Adjustments!$G$9:$AE$67),0)))+(SUM(IF(Adjustments!$E$73:$E$133='June 13 - Dec 15 Expense'!$F86,IF(Adjustments!$G$6:$AE$6='June 13 - Dec 15 Expense'!AI$7,Adjustments!$G$73:$AE$133),0)))</f>
        <v>-33.426166666666667</v>
      </c>
      <c r="AK86" s="144">
        <f t="shared" si="505"/>
        <v>4106188.0945000001</v>
      </c>
      <c r="AL86" s="144">
        <f t="shared" si="506"/>
        <v>1763.6846312682501</v>
      </c>
      <c r="AM86" s="144">
        <f t="array" ref="AM86">(SUM(IF(Adjustments!$E$9:$E$67='June 13 - Dec 15 Expense'!$F86,IF(Adjustments!$G$6:$AE$6='June 13 - Dec 15 Expense'!AN$7,Adjustments!$G$9:$AE$67),0)))+(SUM(IF(Adjustments!$E$73:$E$133='June 13 - Dec 15 Expense'!$F86,IF(Adjustments!$G$6:$AE$6='June 13 - Dec 15 Expense'!AL$7,Adjustments!$G$73:$AE$133),0)))</f>
        <v>-33.426166666666667</v>
      </c>
      <c r="AN86" s="144">
        <f t="shared" si="507"/>
        <v>4106154.6683333335</v>
      </c>
      <c r="AO86" s="144">
        <f t="shared" si="508"/>
        <v>1763.6702741625538</v>
      </c>
      <c r="AP86" s="144">
        <f t="array" ref="AP86">(SUM(IF(Adjustments!$E$9:$E$67='June 13 - Dec 15 Expense'!$F86,IF(Adjustments!$G$6:$AE$6='June 13 - Dec 15 Expense'!AQ$7,Adjustments!$G$9:$AE$67),0)))+(SUM(IF(Adjustments!$E$73:$E$133='June 13 - Dec 15 Expense'!$F86,IF(Adjustments!$G$6:$AE$6='June 13 - Dec 15 Expense'!AO$7,Adjustments!$G$73:$AE$133),0)))</f>
        <v>-33.426166666666667</v>
      </c>
      <c r="AQ86" s="144">
        <f t="shared" si="509"/>
        <v>4106121.2421666668</v>
      </c>
      <c r="AR86" s="144">
        <f t="shared" si="510"/>
        <v>1763.6559170568578</v>
      </c>
      <c r="AS86" s="144">
        <f t="array" ref="AS86">(SUM(IF(Adjustments!$E$9:$E$67='June 13 - Dec 15 Expense'!$F86,IF(Adjustments!$G$6:$AE$6='June 13 - Dec 15 Expense'!AT$7,Adjustments!$G$9:$AE$67),0)))+(SUM(IF(Adjustments!$E$73:$E$133='June 13 - Dec 15 Expense'!$F86,IF(Adjustments!$G$6:$AE$6='June 13 - Dec 15 Expense'!AR$7,Adjustments!$G$73:$AE$133),0)))</f>
        <v>-33.426166666666667</v>
      </c>
      <c r="AT86" s="144">
        <f t="shared" si="511"/>
        <v>4106087.8160000001</v>
      </c>
      <c r="AU86" s="144">
        <f t="shared" si="512"/>
        <v>1763.6415599511618</v>
      </c>
      <c r="AV86" s="144">
        <f t="array" ref="AV86">(SUM(IF(Adjustments!$E$9:$E$67='June 13 - Dec 15 Expense'!$F86,IF(Adjustments!$G$6:$AE$6='June 13 - Dec 15 Expense'!AW$7,Adjustments!$G$9:$AE$67),0)))+(SUM(IF(Adjustments!$E$73:$E$133='June 13 - Dec 15 Expense'!$F86,IF(Adjustments!$G$6:$AE$6='June 13 - Dec 15 Expense'!AU$7,Adjustments!$G$73:$AE$133),0)))</f>
        <v>-33.426166666666667</v>
      </c>
      <c r="AW86" s="144">
        <f t="shared" si="513"/>
        <v>4106054.3898333334</v>
      </c>
      <c r="AX86" s="144">
        <f t="shared" si="514"/>
        <v>1763.6272028454657</v>
      </c>
      <c r="AY86" s="144">
        <f t="array" ref="AY86">(SUM(IF(Adjustments!$E$9:$E$67='June 13 - Dec 15 Expense'!$F86,IF(Adjustments!$G$6:$AE$6='June 13 - Dec 15 Expense'!AZ$7,Adjustments!$G$9:$AE$67),0)))+(SUM(IF(Adjustments!$E$73:$E$133='June 13 - Dec 15 Expense'!$F86,IF(Adjustments!$G$6:$AE$6='June 13 - Dec 15 Expense'!AX$7,Adjustments!$G$73:$AE$133),0)))</f>
        <v>-33.426166666666667</v>
      </c>
      <c r="AZ86" s="144">
        <f t="shared" si="515"/>
        <v>4106020.9636666668</v>
      </c>
      <c r="BA86" s="144">
        <f t="shared" si="516"/>
        <v>1763.6128457397697</v>
      </c>
      <c r="BB86" s="144">
        <f t="array" ref="BB86">(SUM(IF(Adjustments!$E$9:$E$67='June 13 - Dec 15 Expense'!$F86,IF(Adjustments!$G$6:$AE$6='June 13 - Dec 15 Expense'!BC$7,Adjustments!$G$9:$AE$67),0)))+(SUM(IF(Adjustments!$E$73:$E$133='June 13 - Dec 15 Expense'!$F86,IF(Adjustments!$G$6:$AE$6='June 13 - Dec 15 Expense'!BA$7,Adjustments!$G$73:$AE$133),0)))</f>
        <v>-33.426166666666667</v>
      </c>
      <c r="BC86" s="144">
        <f t="shared" si="517"/>
        <v>4105987.5375000001</v>
      </c>
      <c r="BD86" s="144">
        <f t="shared" si="518"/>
        <v>1763.5984886340736</v>
      </c>
      <c r="BE86" s="144">
        <f t="array" ref="BE86">(SUM(IF(Adjustments!$E$9:$E$67='June 13 - Dec 15 Expense'!$F86,IF(Adjustments!$G$6:$AE$6='June 13 - Dec 15 Expense'!BF$7,Adjustments!$G$9:$AE$67),0)))+(SUM(IF(Adjustments!$E$73:$E$133='June 13 - Dec 15 Expense'!$F86,IF(Adjustments!$G$6:$AE$6='June 13 - Dec 15 Expense'!BD$7,Adjustments!$G$73:$AE$133),0)))</f>
        <v>-33.426166666666667</v>
      </c>
      <c r="BF86" s="144">
        <f t="shared" si="519"/>
        <v>4105954.1113333334</v>
      </c>
      <c r="BG86" s="144">
        <f t="shared" si="520"/>
        <v>1763.5841315283776</v>
      </c>
      <c r="BH86" s="144">
        <f t="array" ref="BH86">(SUM(IF(Adjustments!$E$9:$E$67='June 13 - Dec 15 Expense'!$F86,IF(Adjustments!$G$6:$AE$6='June 13 - Dec 15 Expense'!BI$7,Adjustments!$G$9:$AE$67),0)))+(SUM(IF(Adjustments!$E$73:$E$133='June 13 - Dec 15 Expense'!$F86,IF(Adjustments!$G$6:$AE$6='June 13 - Dec 15 Expense'!BG$7,Adjustments!$G$73:$AE$133),0)))</f>
        <v>-33.426166666666667</v>
      </c>
      <c r="BI86" s="144">
        <f t="shared" si="521"/>
        <v>4105920.6851666667</v>
      </c>
      <c r="BJ86" s="144">
        <f t="shared" si="522"/>
        <v>1763.5697744226811</v>
      </c>
      <c r="BK86" s="144">
        <f t="array" ref="BK86">(SUM(IF(Adjustments!$E$9:$E$67='June 13 - Dec 15 Expense'!$F86,IF(Adjustments!$G$6:$AE$6='June 13 - Dec 15 Expense'!BL$7,Adjustments!$G$9:$AE$67),0)))+(SUM(IF(Adjustments!$E$73:$E$133='June 13 - Dec 15 Expense'!$F86,IF(Adjustments!$G$6:$AE$6='June 13 - Dec 15 Expense'!BJ$7,Adjustments!$G$73:$AE$133),0)))</f>
        <v>-33.426166666666667</v>
      </c>
      <c r="BL86" s="144">
        <f t="shared" si="523"/>
        <v>4105887.2590000001</v>
      </c>
      <c r="BM86" s="144">
        <f t="shared" si="524"/>
        <v>1763.5554173169851</v>
      </c>
      <c r="BN86" s="144">
        <f t="array" ref="BN86">(SUM(IF(Adjustments!$E$9:$E$67='June 13 - Dec 15 Expense'!$F86,IF(Adjustments!$G$6:$AE$6='June 13 - Dec 15 Expense'!BO$7,Adjustments!$G$9:$AE$67),0)))+(SUM(IF(Adjustments!$E$73:$E$133='June 13 - Dec 15 Expense'!$F86,IF(Adjustments!$G$6:$AE$6='June 13 - Dec 15 Expense'!BM$7,Adjustments!$G$73:$AE$133),0)))</f>
        <v>-33.426166666666667</v>
      </c>
      <c r="BO86" s="144">
        <f t="shared" si="525"/>
        <v>4105853.8328333334</v>
      </c>
      <c r="BP86" s="144">
        <f t="shared" si="526"/>
        <v>1763.5410602112891</v>
      </c>
      <c r="BQ86" s="144">
        <f t="array" ref="BQ86">(SUM(IF(Adjustments!$E$9:$E$67='June 13 - Dec 15 Expense'!$F86,IF(Adjustments!$G$6:$AE$6='June 13 - Dec 15 Expense'!BR$7,Adjustments!$G$9:$AE$67),0)))+(SUM(IF(Adjustments!$E$73:$E$133='June 13 - Dec 15 Expense'!$F86,IF(Adjustments!$G$6:$AE$6='June 13 - Dec 15 Expense'!BP$7,Adjustments!$G$73:$AE$133),0)))</f>
        <v>-33.426166666666667</v>
      </c>
      <c r="BR86" s="144">
        <f t="shared" si="527"/>
        <v>4105820.4066666667</v>
      </c>
      <c r="BS86" s="144">
        <f t="shared" si="528"/>
        <v>1763.526703105593</v>
      </c>
      <c r="BT86" s="144">
        <f t="array" ref="BT86">(SUM(IF(Adjustments!$E$9:$E$67='June 13 - Dec 15 Expense'!$F86,IF(Adjustments!$G$6:$AE$6='June 13 - Dec 15 Expense'!BU$7,Adjustments!$G$9:$AE$67),0)))+(SUM(IF(Adjustments!$E$73:$E$133='June 13 - Dec 15 Expense'!$F86,IF(Adjustments!$G$6:$AE$6='June 13 - Dec 15 Expense'!BS$7,Adjustments!$G$73:$AE$133),0)))</f>
        <v>-33.426166666666667</v>
      </c>
      <c r="BU86" s="144">
        <f t="shared" si="529"/>
        <v>4105786.9805000001</v>
      </c>
      <c r="BV86" s="144">
        <f t="shared" si="530"/>
        <v>1763.512345999897</v>
      </c>
      <c r="BW86" s="144">
        <f t="array" ref="BW86">(SUM(IF(Adjustments!$E$9:$E$67='June 13 - Dec 15 Expense'!$F86,IF(Adjustments!$G$6:$AE$6='June 13 - Dec 15 Expense'!BX$7,Adjustments!$G$9:$AE$67),0)))+(SUM(IF(Adjustments!$E$73:$E$133='June 13 - Dec 15 Expense'!$F86,IF(Adjustments!$G$6:$AE$6='June 13 - Dec 15 Expense'!BV$7,Adjustments!$G$73:$AE$133),0)))</f>
        <v>-33.426166666666667</v>
      </c>
      <c r="BX86" s="144">
        <f t="shared" si="531"/>
        <v>4105753.5543333334</v>
      </c>
      <c r="BY86" s="144">
        <f t="shared" si="532"/>
        <v>1763.4979888942009</v>
      </c>
      <c r="BZ86" s="144">
        <f t="array" ref="BZ86">(SUM(IF(Adjustments!$E$9:$E$67='June 13 - Dec 15 Expense'!$F86,IF(Adjustments!$G$6:$AE$6='June 13 - Dec 15 Expense'!CA$7,Adjustments!$G$9:$AE$67),0)))+(SUM(IF(Adjustments!$E$73:$E$133='June 13 - Dec 15 Expense'!$F86,IF(Adjustments!$G$6:$AE$6='June 13 - Dec 15 Expense'!BY$7,Adjustments!$G$73:$AE$133),0)))</f>
        <v>-33.426166666666667</v>
      </c>
      <c r="CA86" s="144">
        <f t="shared" si="533"/>
        <v>4105720.1281666667</v>
      </c>
      <c r="CB86" s="144">
        <f t="shared" si="534"/>
        <v>1763.4836317885049</v>
      </c>
      <c r="CC86" s="144">
        <f t="array" ref="CC86">(SUM(IF(Adjustments!$E$9:$E$67='June 13 - Dec 15 Expense'!$F86,IF(Adjustments!$G$6:$AE$6='June 13 - Dec 15 Expense'!CD$7,Adjustments!$G$9:$AE$67),0)))+(SUM(IF(Adjustments!$E$73:$E$133='June 13 - Dec 15 Expense'!$F86,IF(Adjustments!$G$6:$AE$6='June 13 - Dec 15 Expense'!CB$7,Adjustments!$G$73:$AE$133),0)))</f>
        <v>-33.426166666666667</v>
      </c>
      <c r="CD86" s="144">
        <f t="shared" si="535"/>
        <v>4105686.702</v>
      </c>
      <c r="CE86" s="144">
        <f t="shared" si="536"/>
        <v>1763.4692746828086</v>
      </c>
      <c r="CG86" s="151">
        <f t="shared" si="537"/>
        <v>21162.578865169649</v>
      </c>
      <c r="CH86" s="148"/>
    </row>
    <row r="87" spans="1:86" s="119" customFormat="1">
      <c r="A87" s="119" t="s">
        <v>15</v>
      </c>
      <c r="B87" s="7" t="s">
        <v>46</v>
      </c>
      <c r="C87" s="7" t="s">
        <v>46</v>
      </c>
      <c r="D87" s="119" t="s">
        <v>79</v>
      </c>
      <c r="E87" s="119" t="s">
        <v>77</v>
      </c>
      <c r="F87" s="119" t="str">
        <f t="shared" si="486"/>
        <v>AINTPOR</v>
      </c>
      <c r="G87" s="119" t="str">
        <f t="shared" si="487"/>
        <v>INTPOR</v>
      </c>
      <c r="H87" s="176">
        <f>VLOOKUP($G87,Rates!$I$3:$J$27,2,0)</f>
        <v>3.7570937753611828E-3</v>
      </c>
      <c r="I87" s="176">
        <f>VLOOKUP($G87,Rates!$I$3:$K$27,3,0)</f>
        <v>3.7570937753611828E-3</v>
      </c>
      <c r="J87" s="144">
        <f t="array" ref="J87">(SUM(IF('[25]RB Summary'!$B$13:$B$613=$G87,'[25]RB Summary'!$G$13:$G$613,0)))-(SUMIF($G$101:$G$119,$G87,$J$101:$J$119))</f>
        <v>4292448.09</v>
      </c>
      <c r="K87" s="144">
        <f t="shared" si="488"/>
        <v>1343.9274999999998</v>
      </c>
      <c r="L87" s="144">
        <f t="array" ref="L87">(SUM(IF(Adjustments!$E$9:$E$67='June 13 - Dec 15 Expense'!$F87,IF(Adjustments!$G$6:$AE$6='June 13 - Dec 15 Expense'!M$7,Adjustments!$G$9:$AE$67),0)))+(SUM(IF(Adjustments!$E$73:$E$133='June 13 - Dec 15 Expense'!$F87,IF(Adjustments!$G$6:$AE$6='June 13 - Dec 15 Expense'!K$7,Adjustments!$G$73:$AE$133),0)))</f>
        <v>-182.41033333333334</v>
      </c>
      <c r="M87" s="144">
        <f t="shared" si="489"/>
        <v>4292265.6796666663</v>
      </c>
      <c r="N87" s="144">
        <f t="shared" si="490"/>
        <v>1343.8989444696695</v>
      </c>
      <c r="O87" s="144">
        <f t="array" ref="O87">(SUM(IF(Adjustments!$E$9:$E$67='June 13 - Dec 15 Expense'!$F87,IF(Adjustments!$G$6:$AE$6='June 13 - Dec 15 Expense'!P$7,Adjustments!$G$9:$AE$67),0)))+(SUM(IF(Adjustments!$E$73:$E$133='June 13 - Dec 15 Expense'!$F87,IF(Adjustments!$G$6:$AE$6='June 13 - Dec 15 Expense'!N$7,Adjustments!$G$73:$AE$133),0)))</f>
        <v>-182.41033333333334</v>
      </c>
      <c r="P87" s="144">
        <f t="shared" si="491"/>
        <v>4292083.2693333328</v>
      </c>
      <c r="Q87" s="144">
        <f t="shared" si="492"/>
        <v>1343.8418334090086</v>
      </c>
      <c r="R87" s="144">
        <f t="array" ref="R87">(SUM(IF(Adjustments!$E$9:$E$67='June 13 - Dec 15 Expense'!$F87,IF(Adjustments!$G$6:$AE$6='June 13 - Dec 15 Expense'!S$7,Adjustments!$G$9:$AE$67),0)))+(SUM(IF(Adjustments!$E$73:$E$133='June 13 - Dec 15 Expense'!$F87,IF(Adjustments!$G$6:$AE$6='June 13 - Dec 15 Expense'!Q$7,Adjustments!$G$73:$AE$133),0)))</f>
        <v>-182.41033333333334</v>
      </c>
      <c r="S87" s="144">
        <f t="shared" si="493"/>
        <v>4291900.8589999992</v>
      </c>
      <c r="T87" s="144">
        <f t="shared" si="494"/>
        <v>1343.7847223483479</v>
      </c>
      <c r="U87" s="144">
        <f t="array" ref="U87">(SUM(IF(Adjustments!$E$9:$E$67='June 13 - Dec 15 Expense'!$F87,IF(Adjustments!$G$6:$AE$6='June 13 - Dec 15 Expense'!V$7,Adjustments!$G$9:$AE$67),0)))+(SUM(IF(Adjustments!$E$73:$E$133='June 13 - Dec 15 Expense'!$F87,IF(Adjustments!$G$6:$AE$6='June 13 - Dec 15 Expense'!T$7,Adjustments!$G$73:$AE$133),0)))</f>
        <v>-182.41033333333334</v>
      </c>
      <c r="V87" s="144">
        <f t="shared" si="495"/>
        <v>4291718.4486666657</v>
      </c>
      <c r="W87" s="144">
        <f t="shared" si="496"/>
        <v>1343.7276112876873</v>
      </c>
      <c r="X87" s="144">
        <f t="array" ref="X87">(SUM(IF(Adjustments!$E$9:$E$67='June 13 - Dec 15 Expense'!$F87,IF(Adjustments!$G$6:$AE$6='June 13 - Dec 15 Expense'!Y$7,Adjustments!$G$9:$AE$67),0)))+(SUM(IF(Adjustments!$E$73:$E$133='June 13 - Dec 15 Expense'!$F87,IF(Adjustments!$G$6:$AE$6='June 13 - Dec 15 Expense'!W$7,Adjustments!$G$73:$AE$133),0)))</f>
        <v>-182.41033333333334</v>
      </c>
      <c r="Y87" s="144">
        <f t="shared" si="497"/>
        <v>4291536.0383333322</v>
      </c>
      <c r="Z87" s="144">
        <f t="shared" si="498"/>
        <v>1343.6705002270264</v>
      </c>
      <c r="AA87" s="144">
        <f t="array" ref="AA87">(SUM(IF(Adjustments!$E$9:$E$67='June 13 - Dec 15 Expense'!$F87,IF(Adjustments!$G$6:$AE$6='June 13 - Dec 15 Expense'!AB$7,Adjustments!$G$9:$AE$67),0)))+(SUM(IF(Adjustments!$E$73:$E$133='June 13 - Dec 15 Expense'!$F87,IF(Adjustments!$G$6:$AE$6='June 13 - Dec 15 Expense'!Z$7,Adjustments!$G$73:$AE$133),0)))</f>
        <v>-182.41033333333334</v>
      </c>
      <c r="AB87" s="144">
        <f t="shared" si="499"/>
        <v>4291353.6279999986</v>
      </c>
      <c r="AC87" s="144">
        <f t="shared" si="500"/>
        <v>1343.6133891663656</v>
      </c>
      <c r="AD87" s="144">
        <f t="array" ref="AD87">(SUM(IF(Adjustments!$E$9:$E$67='June 13 - Dec 15 Expense'!$F87,IF(Adjustments!$G$6:$AE$6='June 13 - Dec 15 Expense'!AE$7,Adjustments!$G$9:$AE$67),0)))+(SUM(IF(Adjustments!$E$73:$E$133='June 13 - Dec 15 Expense'!$F87,IF(Adjustments!$G$6:$AE$6='June 13 - Dec 15 Expense'!AC$7,Adjustments!$G$73:$AE$133),0)))</f>
        <v>-182.41033333333334</v>
      </c>
      <c r="AE87" s="144">
        <f t="shared" si="501"/>
        <v>4291171.2176666651</v>
      </c>
      <c r="AF87" s="144">
        <f t="shared" si="502"/>
        <v>1343.5562781057049</v>
      </c>
      <c r="AG87" s="144">
        <f t="array" ref="AG87">(SUM(IF(Adjustments!$E$9:$E$67='June 13 - Dec 15 Expense'!$F87,IF(Adjustments!$G$6:$AE$6='June 13 - Dec 15 Expense'!AH$7,Adjustments!$G$9:$AE$67),0)))+(SUM(IF(Adjustments!$E$73:$E$133='June 13 - Dec 15 Expense'!$F87,IF(Adjustments!$G$6:$AE$6='June 13 - Dec 15 Expense'!AF$7,Adjustments!$G$73:$AE$133),0)))</f>
        <v>-182.41033333333334</v>
      </c>
      <c r="AH87" s="144">
        <f t="shared" si="503"/>
        <v>4290988.8073333316</v>
      </c>
      <c r="AI87" s="144">
        <f t="shared" si="504"/>
        <v>1343.4991670450443</v>
      </c>
      <c r="AJ87" s="144">
        <f t="array" ref="AJ87">(SUM(IF(Adjustments!$E$9:$E$67='June 13 - Dec 15 Expense'!$F87,IF(Adjustments!$G$6:$AE$6='June 13 - Dec 15 Expense'!AK$7,Adjustments!$G$9:$AE$67),0)))+(SUM(IF(Adjustments!$E$73:$E$133='June 13 - Dec 15 Expense'!$F87,IF(Adjustments!$G$6:$AE$6='June 13 - Dec 15 Expense'!AI$7,Adjustments!$G$73:$AE$133),0)))</f>
        <v>-182.41033333333334</v>
      </c>
      <c r="AK87" s="144">
        <f t="shared" si="505"/>
        <v>4290806.396999998</v>
      </c>
      <c r="AL87" s="144">
        <f t="shared" si="506"/>
        <v>1343.4420559843834</v>
      </c>
      <c r="AM87" s="144">
        <f t="array" ref="AM87">(SUM(IF(Adjustments!$E$9:$E$67='June 13 - Dec 15 Expense'!$F87,IF(Adjustments!$G$6:$AE$6='June 13 - Dec 15 Expense'!AN$7,Adjustments!$G$9:$AE$67),0)))+(SUM(IF(Adjustments!$E$73:$E$133='June 13 - Dec 15 Expense'!$F87,IF(Adjustments!$G$6:$AE$6='June 13 - Dec 15 Expense'!AL$7,Adjustments!$G$73:$AE$133),0)))</f>
        <v>-182.41033333333334</v>
      </c>
      <c r="AN87" s="144">
        <f t="shared" si="507"/>
        <v>4290623.9866666645</v>
      </c>
      <c r="AO87" s="144">
        <f t="shared" si="508"/>
        <v>1343.3849449237227</v>
      </c>
      <c r="AP87" s="144">
        <f t="array" ref="AP87">(SUM(IF(Adjustments!$E$9:$E$67='June 13 - Dec 15 Expense'!$F87,IF(Adjustments!$G$6:$AE$6='June 13 - Dec 15 Expense'!AQ$7,Adjustments!$G$9:$AE$67),0)))+(SUM(IF(Adjustments!$E$73:$E$133='June 13 - Dec 15 Expense'!$F87,IF(Adjustments!$G$6:$AE$6='June 13 - Dec 15 Expense'!AO$7,Adjustments!$G$73:$AE$133),0)))</f>
        <v>-182.41033333333334</v>
      </c>
      <c r="AQ87" s="144">
        <f t="shared" si="509"/>
        <v>4290441.5763333309</v>
      </c>
      <c r="AR87" s="144">
        <f t="shared" si="510"/>
        <v>1343.3278338630619</v>
      </c>
      <c r="AS87" s="144">
        <f t="array" ref="AS87">(SUM(IF(Adjustments!$E$9:$E$67='June 13 - Dec 15 Expense'!$F87,IF(Adjustments!$G$6:$AE$6='June 13 - Dec 15 Expense'!AT$7,Adjustments!$G$9:$AE$67),0)))+(SUM(IF(Adjustments!$E$73:$E$133='June 13 - Dec 15 Expense'!$F87,IF(Adjustments!$G$6:$AE$6='June 13 - Dec 15 Expense'!AR$7,Adjustments!$G$73:$AE$133),0)))</f>
        <v>-182.41033333333334</v>
      </c>
      <c r="AT87" s="144">
        <f t="shared" si="511"/>
        <v>4290259.1659999974</v>
      </c>
      <c r="AU87" s="144">
        <f t="shared" si="512"/>
        <v>1343.2707228024012</v>
      </c>
      <c r="AV87" s="144">
        <f t="array" ref="AV87">(SUM(IF(Adjustments!$E$9:$E$67='June 13 - Dec 15 Expense'!$F87,IF(Adjustments!$G$6:$AE$6='June 13 - Dec 15 Expense'!AW$7,Adjustments!$G$9:$AE$67),0)))+(SUM(IF(Adjustments!$E$73:$E$133='June 13 - Dec 15 Expense'!$F87,IF(Adjustments!$G$6:$AE$6='June 13 - Dec 15 Expense'!AU$7,Adjustments!$G$73:$AE$133),0)))</f>
        <v>-182.41033333333334</v>
      </c>
      <c r="AW87" s="144">
        <f t="shared" si="513"/>
        <v>4290076.7556666639</v>
      </c>
      <c r="AX87" s="144">
        <f t="shared" si="514"/>
        <v>1343.2136117417406</v>
      </c>
      <c r="AY87" s="144">
        <f t="array" ref="AY87">(SUM(IF(Adjustments!$E$9:$E$67='June 13 - Dec 15 Expense'!$F87,IF(Adjustments!$G$6:$AE$6='June 13 - Dec 15 Expense'!AZ$7,Adjustments!$G$9:$AE$67),0)))+(SUM(IF(Adjustments!$E$73:$E$133='June 13 - Dec 15 Expense'!$F87,IF(Adjustments!$G$6:$AE$6='June 13 - Dec 15 Expense'!AX$7,Adjustments!$G$73:$AE$133),0)))</f>
        <v>-182.41033333333334</v>
      </c>
      <c r="AZ87" s="144">
        <f t="shared" si="515"/>
        <v>4289894.3453333303</v>
      </c>
      <c r="BA87" s="144">
        <f t="shared" si="516"/>
        <v>1343.1565006810797</v>
      </c>
      <c r="BB87" s="144">
        <f t="array" ref="BB87">(SUM(IF(Adjustments!$E$9:$E$67='June 13 - Dec 15 Expense'!$F87,IF(Adjustments!$G$6:$AE$6='June 13 - Dec 15 Expense'!BC$7,Adjustments!$G$9:$AE$67),0)))+(SUM(IF(Adjustments!$E$73:$E$133='June 13 - Dec 15 Expense'!$F87,IF(Adjustments!$G$6:$AE$6='June 13 - Dec 15 Expense'!BA$7,Adjustments!$G$73:$AE$133),0)))</f>
        <v>-182.41033333333334</v>
      </c>
      <c r="BC87" s="144">
        <f t="shared" si="517"/>
        <v>4289711.9349999968</v>
      </c>
      <c r="BD87" s="144">
        <f t="shared" si="518"/>
        <v>1343.0993896204188</v>
      </c>
      <c r="BE87" s="144">
        <f t="array" ref="BE87">(SUM(IF(Adjustments!$E$9:$E$67='June 13 - Dec 15 Expense'!$F87,IF(Adjustments!$G$6:$AE$6='June 13 - Dec 15 Expense'!BF$7,Adjustments!$G$9:$AE$67),0)))+(SUM(IF(Adjustments!$E$73:$E$133='June 13 - Dec 15 Expense'!$F87,IF(Adjustments!$G$6:$AE$6='June 13 - Dec 15 Expense'!BD$7,Adjustments!$G$73:$AE$133),0)))</f>
        <v>-182.41033333333334</v>
      </c>
      <c r="BF87" s="144">
        <f t="shared" si="519"/>
        <v>4289529.5246666633</v>
      </c>
      <c r="BG87" s="144">
        <f t="shared" si="520"/>
        <v>1343.0422785597582</v>
      </c>
      <c r="BH87" s="144">
        <f t="array" ref="BH87">(SUM(IF(Adjustments!$E$9:$E$67='June 13 - Dec 15 Expense'!$F87,IF(Adjustments!$G$6:$AE$6='June 13 - Dec 15 Expense'!BI$7,Adjustments!$G$9:$AE$67),0)))+(SUM(IF(Adjustments!$E$73:$E$133='June 13 - Dec 15 Expense'!$F87,IF(Adjustments!$G$6:$AE$6='June 13 - Dec 15 Expense'!BG$7,Adjustments!$G$73:$AE$133),0)))</f>
        <v>-182.41033333333334</v>
      </c>
      <c r="BI87" s="144">
        <f t="shared" si="521"/>
        <v>4289347.1143333297</v>
      </c>
      <c r="BJ87" s="144">
        <f t="shared" si="522"/>
        <v>1342.9851674990975</v>
      </c>
      <c r="BK87" s="144">
        <f t="array" ref="BK87">(SUM(IF(Adjustments!$E$9:$E$67='June 13 - Dec 15 Expense'!$F87,IF(Adjustments!$G$6:$AE$6='June 13 - Dec 15 Expense'!BL$7,Adjustments!$G$9:$AE$67),0)))+(SUM(IF(Adjustments!$E$73:$E$133='June 13 - Dec 15 Expense'!$F87,IF(Adjustments!$G$6:$AE$6='June 13 - Dec 15 Expense'!BJ$7,Adjustments!$G$73:$AE$133),0)))</f>
        <v>-182.41033333333334</v>
      </c>
      <c r="BL87" s="144">
        <f t="shared" si="523"/>
        <v>4289164.7039999962</v>
      </c>
      <c r="BM87" s="144">
        <f t="shared" si="524"/>
        <v>1342.9280564384367</v>
      </c>
      <c r="BN87" s="144">
        <f t="array" ref="BN87">(SUM(IF(Adjustments!$E$9:$E$67='June 13 - Dec 15 Expense'!$F87,IF(Adjustments!$G$6:$AE$6='June 13 - Dec 15 Expense'!BO$7,Adjustments!$G$9:$AE$67),0)))+(SUM(IF(Adjustments!$E$73:$E$133='June 13 - Dec 15 Expense'!$F87,IF(Adjustments!$G$6:$AE$6='June 13 - Dec 15 Expense'!BM$7,Adjustments!$G$73:$AE$133),0)))</f>
        <v>-182.41033333333334</v>
      </c>
      <c r="BO87" s="144">
        <f t="shared" si="525"/>
        <v>4288982.2936666626</v>
      </c>
      <c r="BP87" s="144">
        <f t="shared" si="526"/>
        <v>1342.8709453777758</v>
      </c>
      <c r="BQ87" s="144">
        <f t="array" ref="BQ87">(SUM(IF(Adjustments!$E$9:$E$67='June 13 - Dec 15 Expense'!$F87,IF(Adjustments!$G$6:$AE$6='June 13 - Dec 15 Expense'!BR$7,Adjustments!$G$9:$AE$67),0)))+(SUM(IF(Adjustments!$E$73:$E$133='June 13 - Dec 15 Expense'!$F87,IF(Adjustments!$G$6:$AE$6='June 13 - Dec 15 Expense'!BP$7,Adjustments!$G$73:$AE$133),0)))</f>
        <v>-182.41033333333334</v>
      </c>
      <c r="BR87" s="144">
        <f t="shared" si="527"/>
        <v>4288799.8833333291</v>
      </c>
      <c r="BS87" s="144">
        <f t="shared" si="528"/>
        <v>1342.8138343171152</v>
      </c>
      <c r="BT87" s="144">
        <f t="array" ref="BT87">(SUM(IF(Adjustments!$E$9:$E$67='June 13 - Dec 15 Expense'!$F87,IF(Adjustments!$G$6:$AE$6='June 13 - Dec 15 Expense'!BU$7,Adjustments!$G$9:$AE$67),0)))+(SUM(IF(Adjustments!$E$73:$E$133='June 13 - Dec 15 Expense'!$F87,IF(Adjustments!$G$6:$AE$6='June 13 - Dec 15 Expense'!BS$7,Adjustments!$G$73:$AE$133),0)))</f>
        <v>-182.41033333333334</v>
      </c>
      <c r="BU87" s="144">
        <f t="shared" si="529"/>
        <v>4288617.4729999956</v>
      </c>
      <c r="BV87" s="144">
        <f t="shared" si="530"/>
        <v>1342.7567232564545</v>
      </c>
      <c r="BW87" s="144">
        <f t="array" ref="BW87">(SUM(IF(Adjustments!$E$9:$E$67='June 13 - Dec 15 Expense'!$F87,IF(Adjustments!$G$6:$AE$6='June 13 - Dec 15 Expense'!BX$7,Adjustments!$G$9:$AE$67),0)))+(SUM(IF(Adjustments!$E$73:$E$133='June 13 - Dec 15 Expense'!$F87,IF(Adjustments!$G$6:$AE$6='June 13 - Dec 15 Expense'!BV$7,Adjustments!$G$73:$AE$133),0)))</f>
        <v>-182.41033333333334</v>
      </c>
      <c r="BX87" s="144">
        <f t="shared" si="531"/>
        <v>4288435.062666662</v>
      </c>
      <c r="BY87" s="144">
        <f t="shared" si="532"/>
        <v>1342.6996121957936</v>
      </c>
      <c r="BZ87" s="144">
        <f t="array" ref="BZ87">(SUM(IF(Adjustments!$E$9:$E$67='June 13 - Dec 15 Expense'!$F87,IF(Adjustments!$G$6:$AE$6='June 13 - Dec 15 Expense'!CA$7,Adjustments!$G$9:$AE$67),0)))+(SUM(IF(Adjustments!$E$73:$E$133='June 13 - Dec 15 Expense'!$F87,IF(Adjustments!$G$6:$AE$6='June 13 - Dec 15 Expense'!BY$7,Adjustments!$G$73:$AE$133),0)))</f>
        <v>-182.41033333333334</v>
      </c>
      <c r="CA87" s="144">
        <f t="shared" si="533"/>
        <v>4288252.6523333285</v>
      </c>
      <c r="CB87" s="144">
        <f t="shared" si="534"/>
        <v>1342.642501135133</v>
      </c>
      <c r="CC87" s="144">
        <f t="array" ref="CC87">(SUM(IF(Adjustments!$E$9:$E$67='June 13 - Dec 15 Expense'!$F87,IF(Adjustments!$G$6:$AE$6='June 13 - Dec 15 Expense'!CD$7,Adjustments!$G$9:$AE$67),0)))+(SUM(IF(Adjustments!$E$73:$E$133='June 13 - Dec 15 Expense'!$F87,IF(Adjustments!$G$6:$AE$6='June 13 - Dec 15 Expense'!CB$7,Adjustments!$G$73:$AE$133),0)))</f>
        <v>-182.41033333333334</v>
      </c>
      <c r="CD87" s="144">
        <f t="shared" si="535"/>
        <v>4288070.241999995</v>
      </c>
      <c r="CE87" s="144">
        <f t="shared" si="536"/>
        <v>1342.5853900744721</v>
      </c>
      <c r="CG87" s="151">
        <f t="shared" si="537"/>
        <v>16114.794010897276</v>
      </c>
      <c r="CH87" s="148"/>
    </row>
    <row r="88" spans="1:86" s="119" customFormat="1">
      <c r="A88" s="119" t="s">
        <v>25</v>
      </c>
      <c r="B88" s="7" t="s">
        <v>55</v>
      </c>
      <c r="C88" s="7" t="s">
        <v>55</v>
      </c>
      <c r="D88" s="119" t="s">
        <v>79</v>
      </c>
      <c r="E88" s="119" t="s">
        <v>77</v>
      </c>
      <c r="F88" s="119" t="str">
        <f t="shared" si="486"/>
        <v>AINTPSE</v>
      </c>
      <c r="G88" s="119" t="str">
        <f t="shared" si="487"/>
        <v>INTPSE</v>
      </c>
      <c r="H88" s="176">
        <f>VLOOKUP($G88,Rates!$I$3:$J$27,2,0)</f>
        <v>9.444181898945446E-2</v>
      </c>
      <c r="I88" s="176">
        <f>VLOOKUP($G88,Rates!$I$3:$K$27,3,0)</f>
        <v>9.444181898945446E-2</v>
      </c>
      <c r="J88" s="144">
        <f t="array" ref="J88">(SUM(IF('[25]RB Summary'!$B$13:$B$613=$G88,'[25]RB Summary'!$G$13:$G$613,0)))-(SUMIF($G$101:$G$119,$G88,$J$101:$J$119))</f>
        <v>3691396.85</v>
      </c>
      <c r="K88" s="144">
        <f t="shared" si="488"/>
        <v>29051.8527604952</v>
      </c>
      <c r="L88" s="144">
        <f t="array" ref="L88">(SUM(IF(Adjustments!$E$9:$E$67='June 13 - Dec 15 Expense'!$F88,IF(Adjustments!$G$6:$AE$6='June 13 - Dec 15 Expense'!M$7,Adjustments!$G$9:$AE$67),0)))+(SUM(IF(Adjustments!$E$73:$E$133='June 13 - Dec 15 Expense'!$F88,IF(Adjustments!$G$6:$AE$6='June 13 - Dec 15 Expense'!K$7,Adjustments!$G$73:$AE$133),0)))</f>
        <v>73605.989166666666</v>
      </c>
      <c r="M88" s="144">
        <f t="shared" si="489"/>
        <v>3765002.8391666668</v>
      </c>
      <c r="N88" s="144">
        <f t="shared" si="490"/>
        <v>29341.497906554287</v>
      </c>
      <c r="O88" s="144">
        <f t="array" ref="O88">(SUM(IF(Adjustments!$E$9:$E$67='June 13 - Dec 15 Expense'!$F88,IF(Adjustments!$G$6:$AE$6='June 13 - Dec 15 Expense'!P$7,Adjustments!$G$9:$AE$67),0)))+(SUM(IF(Adjustments!$E$73:$E$133='June 13 - Dec 15 Expense'!$F88,IF(Adjustments!$G$6:$AE$6='June 13 - Dec 15 Expense'!N$7,Adjustments!$G$73:$AE$133),0)))</f>
        <v>-6364.3208333333341</v>
      </c>
      <c r="P88" s="144">
        <f t="shared" si="491"/>
        <v>3758638.5183333335</v>
      </c>
      <c r="Q88" s="144">
        <f t="shared" si="492"/>
        <v>29606.09896777452</v>
      </c>
      <c r="R88" s="144">
        <f t="array" ref="R88">(SUM(IF(Adjustments!$E$9:$E$67='June 13 - Dec 15 Expense'!$F88,IF(Adjustments!$G$6:$AE$6='June 13 - Dec 15 Expense'!S$7,Adjustments!$G$9:$AE$67),0)))+(SUM(IF(Adjustments!$E$73:$E$133='June 13 - Dec 15 Expense'!$F88,IF(Adjustments!$G$6:$AE$6='June 13 - Dec 15 Expense'!Q$7,Adjustments!$G$73:$AE$133),0)))</f>
        <v>18635.679166666665</v>
      </c>
      <c r="S88" s="144">
        <f t="shared" si="493"/>
        <v>3777274.1975000002</v>
      </c>
      <c r="T88" s="144">
        <f t="shared" si="494"/>
        <v>29654.387692877495</v>
      </c>
      <c r="U88" s="144">
        <f t="array" ref="U88">(SUM(IF(Adjustments!$E$9:$E$67='June 13 - Dec 15 Expense'!$F88,IF(Adjustments!$G$6:$AE$6='June 13 - Dec 15 Expense'!V$7,Adjustments!$G$9:$AE$67),0)))+(SUM(IF(Adjustments!$E$73:$E$133='June 13 - Dec 15 Expense'!$F88,IF(Adjustments!$G$6:$AE$6='June 13 - Dec 15 Expense'!T$7,Adjustments!$G$73:$AE$133),0)))</f>
        <v>-6364.3208333333341</v>
      </c>
      <c r="V88" s="144">
        <f t="shared" si="495"/>
        <v>3770909.8766666669</v>
      </c>
      <c r="W88" s="144">
        <f t="shared" si="496"/>
        <v>29702.67641798047</v>
      </c>
      <c r="X88" s="144">
        <f t="array" ref="X88">(SUM(IF(Adjustments!$E$9:$E$67='June 13 - Dec 15 Expense'!$F88,IF(Adjustments!$G$6:$AE$6='June 13 - Dec 15 Expense'!Y$7,Adjustments!$G$9:$AE$67),0)))+(SUM(IF(Adjustments!$E$73:$E$133='June 13 - Dec 15 Expense'!$F88,IF(Adjustments!$G$6:$AE$6='June 13 - Dec 15 Expense'!W$7,Adjustments!$G$73:$AE$133),0)))</f>
        <v>-6364.3208333333341</v>
      </c>
      <c r="Y88" s="144">
        <f t="shared" si="497"/>
        <v>3764545.5558333336</v>
      </c>
      <c r="Z88" s="144">
        <f t="shared" si="498"/>
        <v>29652.588248302767</v>
      </c>
      <c r="AA88" s="144">
        <f t="array" ref="AA88">(SUM(IF(Adjustments!$E$9:$E$67='June 13 - Dec 15 Expense'!$F88,IF(Adjustments!$G$6:$AE$6='June 13 - Dec 15 Expense'!AB$7,Adjustments!$G$9:$AE$67),0)))+(SUM(IF(Adjustments!$E$73:$E$133='June 13 - Dec 15 Expense'!$F88,IF(Adjustments!$G$6:$AE$6='June 13 - Dec 15 Expense'!Z$7,Adjustments!$G$73:$AE$133),0)))</f>
        <v>634635.6791666667</v>
      </c>
      <c r="AB88" s="144">
        <f t="shared" si="499"/>
        <v>4399181.2350000003</v>
      </c>
      <c r="AC88" s="144">
        <f t="shared" si="500"/>
        <v>32124.883660801734</v>
      </c>
      <c r="AD88" s="144">
        <f t="array" ref="AD88">(SUM(IF(Adjustments!$E$9:$E$67='June 13 - Dec 15 Expense'!$F88,IF(Adjustments!$G$6:$AE$6='June 13 - Dec 15 Expense'!AE$7,Adjustments!$G$9:$AE$67),0)))+(SUM(IF(Adjustments!$E$73:$E$133='June 13 - Dec 15 Expense'!$F88,IF(Adjustments!$G$6:$AE$6='June 13 - Dec 15 Expense'!AC$7,Adjustments!$G$73:$AE$133),0)))</f>
        <v>18635.679166666665</v>
      </c>
      <c r="AE88" s="144">
        <f t="shared" si="501"/>
        <v>4417816.9141666666</v>
      </c>
      <c r="AF88" s="144">
        <f t="shared" si="502"/>
        <v>34695.555968081382</v>
      </c>
      <c r="AG88" s="144">
        <f t="array" ref="AG88">(SUM(IF(Adjustments!$E$9:$E$67='June 13 - Dec 15 Expense'!$F88,IF(Adjustments!$G$6:$AE$6='June 13 - Dec 15 Expense'!AH$7,Adjustments!$G$9:$AE$67),0)))+(SUM(IF(Adjustments!$E$73:$E$133='June 13 - Dec 15 Expense'!$F88,IF(Adjustments!$G$6:$AE$6='June 13 - Dec 15 Expense'!AF$7,Adjustments!$G$73:$AE$133),0)))</f>
        <v>-6364.3208333333341</v>
      </c>
      <c r="AH88" s="144">
        <f t="shared" si="503"/>
        <v>4411452.5933333328</v>
      </c>
      <c r="AI88" s="144">
        <f t="shared" si="504"/>
        <v>34743.844693184365</v>
      </c>
      <c r="AJ88" s="144">
        <f t="array" ref="AJ88">(SUM(IF(Adjustments!$E$9:$E$67='June 13 - Dec 15 Expense'!$F88,IF(Adjustments!$G$6:$AE$6='June 13 - Dec 15 Expense'!AK$7,Adjustments!$G$9:$AE$67),0)))+(SUM(IF(Adjustments!$E$73:$E$133='June 13 - Dec 15 Expense'!$F88,IF(Adjustments!$G$6:$AE$6='June 13 - Dec 15 Expense'!AI$7,Adjustments!$G$73:$AE$133),0)))</f>
        <v>-6364.3208333333341</v>
      </c>
      <c r="AK88" s="144">
        <f t="shared" si="505"/>
        <v>4405088.272499999</v>
      </c>
      <c r="AL88" s="144">
        <f t="shared" si="506"/>
        <v>34693.75652350665</v>
      </c>
      <c r="AM88" s="144">
        <f t="array" ref="AM88">(SUM(IF(Adjustments!$E$9:$E$67='June 13 - Dec 15 Expense'!$F88,IF(Adjustments!$G$6:$AE$6='June 13 - Dec 15 Expense'!AN$7,Adjustments!$G$9:$AE$67),0)))+(SUM(IF(Adjustments!$E$73:$E$133='June 13 - Dec 15 Expense'!$F88,IF(Adjustments!$G$6:$AE$6='June 13 - Dec 15 Expense'!AL$7,Adjustments!$G$73:$AE$133),0)))</f>
        <v>19635.679166666665</v>
      </c>
      <c r="AN88" s="144">
        <f t="shared" si="507"/>
        <v>4424723.9516666653</v>
      </c>
      <c r="AO88" s="144">
        <f t="shared" si="508"/>
        <v>34745.980324400858</v>
      </c>
      <c r="AP88" s="144">
        <f t="array" ref="AP88">(SUM(IF(Adjustments!$E$9:$E$67='June 13 - Dec 15 Expense'!$F88,IF(Adjustments!$G$6:$AE$6='June 13 - Dec 15 Expense'!AQ$7,Adjustments!$G$9:$AE$67),0)))+(SUM(IF(Adjustments!$E$73:$E$133='June 13 - Dec 15 Expense'!$F88,IF(Adjustments!$G$6:$AE$6='June 13 - Dec 15 Expense'!AO$7,Adjustments!$G$73:$AE$133),0)))</f>
        <v>-6364.3208333333341</v>
      </c>
      <c r="AQ88" s="144">
        <f t="shared" si="509"/>
        <v>4418359.6308333315</v>
      </c>
      <c r="AR88" s="144">
        <f t="shared" si="510"/>
        <v>34798.204125295044</v>
      </c>
      <c r="AS88" s="144">
        <f t="array" ref="AS88">(SUM(IF(Adjustments!$E$9:$E$67='June 13 - Dec 15 Expense'!$F88,IF(Adjustments!$G$6:$AE$6='June 13 - Dec 15 Expense'!AT$7,Adjustments!$G$9:$AE$67),0)))+(SUM(IF(Adjustments!$E$73:$E$133='June 13 - Dec 15 Expense'!$F88,IF(Adjustments!$G$6:$AE$6='June 13 - Dec 15 Expense'!AR$7,Adjustments!$G$73:$AE$133),0)))</f>
        <v>-6364.3208333333341</v>
      </c>
      <c r="AT88" s="144">
        <f t="shared" si="511"/>
        <v>4411995.3099999977</v>
      </c>
      <c r="AU88" s="144">
        <f t="shared" si="512"/>
        <v>34748.115955617344</v>
      </c>
      <c r="AV88" s="144">
        <f t="array" ref="AV88">(SUM(IF(Adjustments!$E$9:$E$67='June 13 - Dec 15 Expense'!$F88,IF(Adjustments!$G$6:$AE$6='June 13 - Dec 15 Expense'!AW$7,Adjustments!$G$9:$AE$67),0)))+(SUM(IF(Adjustments!$E$73:$E$133='June 13 - Dec 15 Expense'!$F88,IF(Adjustments!$G$6:$AE$6='June 13 - Dec 15 Expense'!AU$7,Adjustments!$G$73:$AE$133),0)))</f>
        <v>19635.679166666665</v>
      </c>
      <c r="AW88" s="144">
        <f t="shared" si="513"/>
        <v>4431630.989166664</v>
      </c>
      <c r="AX88" s="144">
        <f t="shared" si="514"/>
        <v>34800.339756511537</v>
      </c>
      <c r="AY88" s="144">
        <f t="array" ref="AY88">(SUM(IF(Adjustments!$E$9:$E$67='June 13 - Dec 15 Expense'!$F88,IF(Adjustments!$G$6:$AE$6='June 13 - Dec 15 Expense'!AZ$7,Adjustments!$G$9:$AE$67),0)))+(SUM(IF(Adjustments!$E$73:$E$133='June 13 - Dec 15 Expense'!$F88,IF(Adjustments!$G$6:$AE$6='June 13 - Dec 15 Expense'!AX$7,Adjustments!$G$73:$AE$133),0)))</f>
        <v>-6364.3208333333341</v>
      </c>
      <c r="AZ88" s="144">
        <f t="shared" si="515"/>
        <v>4425266.6683333302</v>
      </c>
      <c r="BA88" s="144">
        <f t="shared" si="516"/>
        <v>34852.563557405738</v>
      </c>
      <c r="BB88" s="144">
        <f t="array" ref="BB88">(SUM(IF(Adjustments!$E$9:$E$67='June 13 - Dec 15 Expense'!$F88,IF(Adjustments!$G$6:$AE$6='June 13 - Dec 15 Expense'!BC$7,Adjustments!$G$9:$AE$67),0)))+(SUM(IF(Adjustments!$E$73:$E$133='June 13 - Dec 15 Expense'!$F88,IF(Adjustments!$G$6:$AE$6='June 13 - Dec 15 Expense'!BA$7,Adjustments!$G$73:$AE$133),0)))</f>
        <v>-6364.3208333333341</v>
      </c>
      <c r="BC88" s="144">
        <f t="shared" si="517"/>
        <v>4418902.3474999964</v>
      </c>
      <c r="BD88" s="144">
        <f t="shared" si="518"/>
        <v>34802.475387728024</v>
      </c>
      <c r="BE88" s="144">
        <f t="array" ref="BE88">(SUM(IF(Adjustments!$E$9:$E$67='June 13 - Dec 15 Expense'!$F88,IF(Adjustments!$G$6:$AE$6='June 13 - Dec 15 Expense'!BF$7,Adjustments!$G$9:$AE$67),0)))+(SUM(IF(Adjustments!$E$73:$E$133='June 13 - Dec 15 Expense'!$F88,IF(Adjustments!$G$6:$AE$6='June 13 - Dec 15 Expense'!BD$7,Adjustments!$G$73:$AE$133),0)))</f>
        <v>19635.679166666665</v>
      </c>
      <c r="BF88" s="144">
        <f t="shared" si="519"/>
        <v>4438538.0266666627</v>
      </c>
      <c r="BG88" s="144">
        <f t="shared" si="520"/>
        <v>34854.699188622231</v>
      </c>
      <c r="BH88" s="144">
        <f t="array" ref="BH88">(SUM(IF(Adjustments!$E$9:$E$67='June 13 - Dec 15 Expense'!$F88,IF(Adjustments!$G$6:$AE$6='June 13 - Dec 15 Expense'!BI$7,Adjustments!$G$9:$AE$67),0)))+(SUM(IF(Adjustments!$E$73:$E$133='June 13 - Dec 15 Expense'!$F88,IF(Adjustments!$G$6:$AE$6='June 13 - Dec 15 Expense'!BG$7,Adjustments!$G$73:$AE$133),0)))</f>
        <v>-6364.3208333333341</v>
      </c>
      <c r="BI88" s="144">
        <f t="shared" si="521"/>
        <v>4432173.7058333289</v>
      </c>
      <c r="BJ88" s="144">
        <f t="shared" si="522"/>
        <v>34906.922989516424</v>
      </c>
      <c r="BK88" s="144">
        <f t="array" ref="BK88">(SUM(IF(Adjustments!$E$9:$E$67='June 13 - Dec 15 Expense'!$F88,IF(Adjustments!$G$6:$AE$6='June 13 - Dec 15 Expense'!BL$7,Adjustments!$G$9:$AE$67),0)))+(SUM(IF(Adjustments!$E$73:$E$133='June 13 - Dec 15 Expense'!$F88,IF(Adjustments!$G$6:$AE$6='June 13 - Dec 15 Expense'!BJ$7,Adjustments!$G$73:$AE$133),0)))</f>
        <v>589452.79916666669</v>
      </c>
      <c r="BL88" s="144">
        <f t="shared" si="523"/>
        <v>5021626.5049999952</v>
      </c>
      <c r="BM88" s="144">
        <f t="shared" si="524"/>
        <v>37201.420344749466</v>
      </c>
      <c r="BN88" s="144">
        <f t="array" ref="BN88">(SUM(IF(Adjustments!$E$9:$E$67='June 13 - Dec 15 Expense'!$F88,IF(Adjustments!$G$6:$AE$6='June 13 - Dec 15 Expense'!BO$7,Adjustments!$G$9:$AE$67),0)))+(SUM(IF(Adjustments!$E$73:$E$133='June 13 - Dec 15 Expense'!$F88,IF(Adjustments!$G$6:$AE$6='June 13 - Dec 15 Expense'!BM$7,Adjustments!$G$73:$AE$133),0)))</f>
        <v>19035.679166666665</v>
      </c>
      <c r="BO88" s="144">
        <f t="shared" si="525"/>
        <v>5040662.1841666615</v>
      </c>
      <c r="BP88" s="144">
        <f t="shared" si="526"/>
        <v>39595.868625079682</v>
      </c>
      <c r="BQ88" s="144">
        <f t="array" ref="BQ88">(SUM(IF(Adjustments!$E$9:$E$67='June 13 - Dec 15 Expense'!$F88,IF(Adjustments!$G$6:$AE$6='June 13 - Dec 15 Expense'!BR$7,Adjustments!$G$9:$AE$67),0)))+(SUM(IF(Adjustments!$E$73:$E$133='June 13 - Dec 15 Expense'!$F88,IF(Adjustments!$G$6:$AE$6='June 13 - Dec 15 Expense'!BP$7,Adjustments!$G$73:$AE$133),0)))</f>
        <v>-6364.3208333333341</v>
      </c>
      <c r="BR88" s="144">
        <f t="shared" si="527"/>
        <v>5034297.8633333277</v>
      </c>
      <c r="BS88" s="144">
        <f t="shared" si="528"/>
        <v>39645.731380499143</v>
      </c>
      <c r="BT88" s="144">
        <f t="array" ref="BT88">(SUM(IF(Adjustments!$E$9:$E$67='June 13 - Dec 15 Expense'!$F88,IF(Adjustments!$G$6:$AE$6='June 13 - Dec 15 Expense'!BU$7,Adjustments!$G$9:$AE$67),0)))+(SUM(IF(Adjustments!$E$73:$E$133='June 13 - Dec 15 Expense'!$F88,IF(Adjustments!$G$6:$AE$6='June 13 - Dec 15 Expense'!BS$7,Adjustments!$G$73:$AE$133),0)))</f>
        <v>-6364.3208333333341</v>
      </c>
      <c r="BU88" s="144">
        <f t="shared" si="529"/>
        <v>5027933.5424999939</v>
      </c>
      <c r="BV88" s="144">
        <f t="shared" si="530"/>
        <v>39595.643210821443</v>
      </c>
      <c r="BW88" s="144">
        <f t="array" ref="BW88">(SUM(IF(Adjustments!$E$9:$E$67='June 13 - Dec 15 Expense'!$F88,IF(Adjustments!$G$6:$AE$6='June 13 - Dec 15 Expense'!BX$7,Adjustments!$G$9:$AE$67),0)))+(SUM(IF(Adjustments!$E$73:$E$133='June 13 - Dec 15 Expense'!$F88,IF(Adjustments!$G$6:$AE$6='June 13 - Dec 15 Expense'!BV$7,Adjustments!$G$73:$AE$133),0)))</f>
        <v>20051.679166666665</v>
      </c>
      <c r="BX88" s="144">
        <f t="shared" si="531"/>
        <v>5047985.2216666602</v>
      </c>
      <c r="BY88" s="144">
        <f t="shared" si="532"/>
        <v>39649.50400324478</v>
      </c>
      <c r="BZ88" s="144">
        <f t="array" ref="BZ88">(SUM(IF(Adjustments!$E$9:$E$67='June 13 - Dec 15 Expense'!$F88,IF(Adjustments!$G$6:$AE$6='June 13 - Dec 15 Expense'!CA$7,Adjustments!$G$9:$AE$67),0)))+(SUM(IF(Adjustments!$E$73:$E$133='June 13 - Dec 15 Expense'!$F88,IF(Adjustments!$G$6:$AE$6='June 13 - Dec 15 Expense'!BY$7,Adjustments!$G$73:$AE$133),0)))</f>
        <v>-6364.3208333333341</v>
      </c>
      <c r="CA88" s="144">
        <f t="shared" si="533"/>
        <v>5041620.9008333264</v>
      </c>
      <c r="CB88" s="144">
        <f t="shared" si="534"/>
        <v>39703.364795668138</v>
      </c>
      <c r="CC88" s="144">
        <f t="array" ref="CC88">(SUM(IF(Adjustments!$E$9:$E$67='June 13 - Dec 15 Expense'!$F88,IF(Adjustments!$G$6:$AE$6='June 13 - Dec 15 Expense'!CD$7,Adjustments!$G$9:$AE$67),0)))+(SUM(IF(Adjustments!$E$73:$E$133='June 13 - Dec 15 Expense'!$F88,IF(Adjustments!$G$6:$AE$6='June 13 - Dec 15 Expense'!CB$7,Adjustments!$G$73:$AE$133),0)))</f>
        <v>-6364.3208333333341</v>
      </c>
      <c r="CD88" s="144">
        <f t="shared" si="535"/>
        <v>5035256.5799999926</v>
      </c>
      <c r="CE88" s="144">
        <f t="shared" si="536"/>
        <v>39653.276625990424</v>
      </c>
      <c r="CG88" s="151">
        <f t="shared" si="537"/>
        <v>449261.8098658371</v>
      </c>
      <c r="CH88" s="148"/>
    </row>
    <row r="89" spans="1:86" s="119" customFormat="1">
      <c r="A89" s="119" t="s">
        <v>5</v>
      </c>
      <c r="B89" s="7" t="s">
        <v>37</v>
      </c>
      <c r="C89" s="7" t="s">
        <v>37</v>
      </c>
      <c r="D89" s="119" t="s">
        <v>79</v>
      </c>
      <c r="E89" s="119" t="s">
        <v>77</v>
      </c>
      <c r="F89" s="119" t="str">
        <f t="shared" si="486"/>
        <v>AINTPSG</v>
      </c>
      <c r="G89" s="119" t="str">
        <f t="shared" si="487"/>
        <v>INTPSG</v>
      </c>
      <c r="H89" s="176">
        <f>VLOOKUP($G89,Rates!$I$3:$J$27,2,0)</f>
        <v>4.4403459482145392E-2</v>
      </c>
      <c r="I89" s="176">
        <f>VLOOKUP($G89,Rates!$I$3:$K$27,3,0)</f>
        <v>4.4403459482145392E-2</v>
      </c>
      <c r="J89" s="144">
        <f t="array" ref="J89">(SUM(IF('[25]RB Summary'!$B$13:$B$613=$G89,'[25]RB Summary'!$G$13:$G$613,0)))-(SUMIF($G$101:$G$119,$G89,$J$101:$J$119))</f>
        <v>158414662.81999999</v>
      </c>
      <c r="K89" s="144">
        <f t="shared" si="488"/>
        <v>586179.9218254661</v>
      </c>
      <c r="L89" s="144">
        <f t="array" ref="L89">(SUM(IF(Adjustments!$E$9:$E$67='June 13 - Dec 15 Expense'!$F89,IF(Adjustments!$G$6:$AE$6='June 13 - Dec 15 Expense'!M$7,Adjustments!$G$9:$AE$67),0)))+(SUM(IF(Adjustments!$E$73:$E$133='June 13 - Dec 15 Expense'!$F89,IF(Adjustments!$G$6:$AE$6='June 13 - Dec 15 Expense'!K$7,Adjustments!$G$73:$AE$133),0)))</f>
        <v>-467412.04250000016</v>
      </c>
      <c r="M89" s="144">
        <f t="shared" si="489"/>
        <v>157947250.7775</v>
      </c>
      <c r="N89" s="144">
        <f t="shared" si="490"/>
        <v>585315.14217169047</v>
      </c>
      <c r="O89" s="144">
        <f t="array" ref="O89">(SUM(IF(Adjustments!$E$9:$E$67='June 13 - Dec 15 Expense'!$F89,IF(Adjustments!$G$6:$AE$6='June 13 - Dec 15 Expense'!P$7,Adjustments!$G$9:$AE$67),0)))+(SUM(IF(Adjustments!$E$73:$E$133='June 13 - Dec 15 Expense'!$F89,IF(Adjustments!$G$6:$AE$6='June 13 - Dec 15 Expense'!N$7,Adjustments!$G$73:$AE$133),0)))</f>
        <v>-676753.97250000015</v>
      </c>
      <c r="P89" s="144">
        <f t="shared" si="491"/>
        <v>157270496.80500001</v>
      </c>
      <c r="Q89" s="144">
        <f t="shared" si="492"/>
        <v>583198.27011802804</v>
      </c>
      <c r="R89" s="144">
        <f t="array" ref="R89">(SUM(IF(Adjustments!$E$9:$E$67='June 13 - Dec 15 Expense'!$F89,IF(Adjustments!$G$6:$AE$6='June 13 - Dec 15 Expense'!S$7,Adjustments!$G$9:$AE$67),0)))+(SUM(IF(Adjustments!$E$73:$E$133='June 13 - Dec 15 Expense'!$F89,IF(Adjustments!$G$6:$AE$6='June 13 - Dec 15 Expense'!Q$7,Adjustments!$G$73:$AE$133),0)))</f>
        <v>-676753.97250000015</v>
      </c>
      <c r="S89" s="144">
        <f t="shared" si="493"/>
        <v>156593742.83250001</v>
      </c>
      <c r="T89" s="144">
        <f t="shared" si="494"/>
        <v>580694.08531825442</v>
      </c>
      <c r="U89" s="144">
        <f t="array" ref="U89">(SUM(IF(Adjustments!$E$9:$E$67='June 13 - Dec 15 Expense'!$F89,IF(Adjustments!$G$6:$AE$6='June 13 - Dec 15 Expense'!V$7,Adjustments!$G$9:$AE$67),0)))+(SUM(IF(Adjustments!$E$73:$E$133='June 13 - Dec 15 Expense'!$F89,IF(Adjustments!$G$6:$AE$6='June 13 - Dec 15 Expense'!T$7,Adjustments!$G$73:$AE$133),0)))</f>
        <v>-676753.97250000015</v>
      </c>
      <c r="V89" s="144">
        <f t="shared" si="495"/>
        <v>155916988.86000001</v>
      </c>
      <c r="W89" s="144">
        <f t="shared" si="496"/>
        <v>578189.90051848057</v>
      </c>
      <c r="X89" s="144">
        <f t="array" ref="X89">(SUM(IF(Adjustments!$E$9:$E$67='June 13 - Dec 15 Expense'!$F89,IF(Adjustments!$G$6:$AE$6='June 13 - Dec 15 Expense'!Y$7,Adjustments!$G$9:$AE$67),0)))+(SUM(IF(Adjustments!$E$73:$E$133='June 13 - Dec 15 Expense'!$F89,IF(Adjustments!$G$6:$AE$6='June 13 - Dec 15 Expense'!W$7,Adjustments!$G$73:$AE$133),0)))</f>
        <v>-676753.97250000015</v>
      </c>
      <c r="Y89" s="144">
        <f t="shared" si="497"/>
        <v>155240234.88750002</v>
      </c>
      <c r="Z89" s="144">
        <f t="shared" si="498"/>
        <v>575685.71571870695</v>
      </c>
      <c r="AA89" s="144">
        <f t="array" ref="AA89">(SUM(IF(Adjustments!$E$9:$E$67='June 13 - Dec 15 Expense'!$F89,IF(Adjustments!$G$6:$AE$6='June 13 - Dec 15 Expense'!AB$7,Adjustments!$G$9:$AE$67),0)))+(SUM(IF(Adjustments!$E$73:$E$133='June 13 - Dec 15 Expense'!$F89,IF(Adjustments!$G$6:$AE$6='June 13 - Dec 15 Expense'!Z$7,Adjustments!$G$73:$AE$133),0)))</f>
        <v>-660590.48250000016</v>
      </c>
      <c r="AB89" s="144">
        <f t="shared" si="499"/>
        <v>154579644.40500003</v>
      </c>
      <c r="AC89" s="144">
        <f t="shared" si="500"/>
        <v>573211.43570532079</v>
      </c>
      <c r="AD89" s="144">
        <f t="array" ref="AD89">(SUM(IF(Adjustments!$E$9:$E$67='June 13 - Dec 15 Expense'!$F89,IF(Adjustments!$G$6:$AE$6='June 13 - Dec 15 Expense'!AE$7,Adjustments!$G$9:$AE$67),0)))+(SUM(IF(Adjustments!$E$73:$E$133='June 13 - Dec 15 Expense'!$F89,IF(Adjustments!$G$6:$AE$6='June 13 - Dec 15 Expense'!AC$7,Adjustments!$G$73:$AE$133),0)))</f>
        <v>-676753.97250000015</v>
      </c>
      <c r="AE89" s="144">
        <f t="shared" si="501"/>
        <v>153902890.43250003</v>
      </c>
      <c r="AF89" s="144">
        <f t="shared" si="502"/>
        <v>570737.15569193498</v>
      </c>
      <c r="AG89" s="144">
        <f t="array" ref="AG89">(SUM(IF(Adjustments!$E$9:$E$67='June 13 - Dec 15 Expense'!$F89,IF(Adjustments!$G$6:$AE$6='June 13 - Dec 15 Expense'!AH$7,Adjustments!$G$9:$AE$67),0)))+(SUM(IF(Adjustments!$E$73:$E$133='June 13 - Dec 15 Expense'!$F89,IF(Adjustments!$G$6:$AE$6='June 13 - Dec 15 Expense'!AF$7,Adjustments!$G$73:$AE$133),0)))</f>
        <v>-676753.97250000015</v>
      </c>
      <c r="AH89" s="144">
        <f t="shared" si="503"/>
        <v>153226136.46000004</v>
      </c>
      <c r="AI89" s="144">
        <f t="shared" si="504"/>
        <v>568232.97089216125</v>
      </c>
      <c r="AJ89" s="144">
        <f t="array" ref="AJ89">(SUM(IF(Adjustments!$E$9:$E$67='June 13 - Dec 15 Expense'!$F89,IF(Adjustments!$G$6:$AE$6='June 13 - Dec 15 Expense'!AK$7,Adjustments!$G$9:$AE$67),0)))+(SUM(IF(Adjustments!$E$73:$E$133='June 13 - Dec 15 Expense'!$F89,IF(Adjustments!$G$6:$AE$6='June 13 - Dec 15 Expense'!AI$7,Adjustments!$G$73:$AE$133),0)))</f>
        <v>-676753.97250000015</v>
      </c>
      <c r="AK89" s="144">
        <f t="shared" si="505"/>
        <v>152549382.48750004</v>
      </c>
      <c r="AL89" s="144">
        <f t="shared" si="506"/>
        <v>565728.78609238763</v>
      </c>
      <c r="AM89" s="144">
        <f t="array" ref="AM89">(SUM(IF(Adjustments!$E$9:$E$67='June 13 - Dec 15 Expense'!$F89,IF(Adjustments!$G$6:$AE$6='June 13 - Dec 15 Expense'!AN$7,Adjustments!$G$9:$AE$67),0)))+(SUM(IF(Adjustments!$E$73:$E$133='June 13 - Dec 15 Expense'!$F89,IF(Adjustments!$G$6:$AE$6='June 13 - Dec 15 Expense'!AL$7,Adjustments!$G$73:$AE$133),0)))</f>
        <v>-676753.97250000015</v>
      </c>
      <c r="AN89" s="144">
        <f t="shared" si="507"/>
        <v>151872628.51500005</v>
      </c>
      <c r="AO89" s="144">
        <f t="shared" si="508"/>
        <v>563224.60129261378</v>
      </c>
      <c r="AP89" s="144">
        <f t="array" ref="AP89">(SUM(IF(Adjustments!$E$9:$E$67='June 13 - Dec 15 Expense'!$F89,IF(Adjustments!$G$6:$AE$6='June 13 - Dec 15 Expense'!AQ$7,Adjustments!$G$9:$AE$67),0)))+(SUM(IF(Adjustments!$E$73:$E$133='June 13 - Dec 15 Expense'!$F89,IF(Adjustments!$G$6:$AE$6='June 13 - Dec 15 Expense'!AO$7,Adjustments!$G$73:$AE$133),0)))</f>
        <v>-676753.97250000015</v>
      </c>
      <c r="AQ89" s="144">
        <f t="shared" si="509"/>
        <v>151195874.54250005</v>
      </c>
      <c r="AR89" s="144">
        <f t="shared" si="510"/>
        <v>560720.41649284016</v>
      </c>
      <c r="AS89" s="144">
        <f t="array" ref="AS89">(SUM(IF(Adjustments!$E$9:$E$67='June 13 - Dec 15 Expense'!$F89,IF(Adjustments!$G$6:$AE$6='June 13 - Dec 15 Expense'!AT$7,Adjustments!$G$9:$AE$67),0)))+(SUM(IF(Adjustments!$E$73:$E$133='June 13 - Dec 15 Expense'!$F89,IF(Adjustments!$G$6:$AE$6='June 13 - Dec 15 Expense'!AR$7,Adjustments!$G$73:$AE$133),0)))</f>
        <v>-676753.97250000015</v>
      </c>
      <c r="AT89" s="144">
        <f t="shared" si="511"/>
        <v>150519120.57000005</v>
      </c>
      <c r="AU89" s="144">
        <f t="shared" si="512"/>
        <v>558216.23169306631</v>
      </c>
      <c r="AV89" s="144">
        <f t="array" ref="AV89">(SUM(IF(Adjustments!$E$9:$E$67='June 13 - Dec 15 Expense'!$F89,IF(Adjustments!$G$6:$AE$6='June 13 - Dec 15 Expense'!AW$7,Adjustments!$G$9:$AE$67),0)))+(SUM(IF(Adjustments!$E$73:$E$133='June 13 - Dec 15 Expense'!$F89,IF(Adjustments!$G$6:$AE$6='June 13 - Dec 15 Expense'!AU$7,Adjustments!$G$73:$AE$133),0)))</f>
        <v>-676753.97250000015</v>
      </c>
      <c r="AW89" s="144">
        <f t="shared" si="513"/>
        <v>149842366.59750006</v>
      </c>
      <c r="AX89" s="144">
        <f t="shared" si="514"/>
        <v>555712.04689329269</v>
      </c>
      <c r="AY89" s="144">
        <f t="array" ref="AY89">(SUM(IF(Adjustments!$E$9:$E$67='June 13 - Dec 15 Expense'!$F89,IF(Adjustments!$G$6:$AE$6='June 13 - Dec 15 Expense'!AZ$7,Adjustments!$G$9:$AE$67),0)))+(SUM(IF(Adjustments!$E$73:$E$133='June 13 - Dec 15 Expense'!$F89,IF(Adjustments!$G$6:$AE$6='June 13 - Dec 15 Expense'!AX$7,Adjustments!$G$73:$AE$133),0)))</f>
        <v>-676753.97250000015</v>
      </c>
      <c r="AZ89" s="144">
        <f t="shared" si="515"/>
        <v>149165612.62500006</v>
      </c>
      <c r="BA89" s="144">
        <f t="shared" si="516"/>
        <v>553207.86209351884</v>
      </c>
      <c r="BB89" s="144">
        <f t="array" ref="BB89">(SUM(IF(Adjustments!$E$9:$E$67='June 13 - Dec 15 Expense'!$F89,IF(Adjustments!$G$6:$AE$6='June 13 - Dec 15 Expense'!BC$7,Adjustments!$G$9:$AE$67),0)))+(SUM(IF(Adjustments!$E$73:$E$133='June 13 - Dec 15 Expense'!$F89,IF(Adjustments!$G$6:$AE$6='June 13 - Dec 15 Expense'!BA$7,Adjustments!$G$73:$AE$133),0)))</f>
        <v>1162199.0974999997</v>
      </c>
      <c r="BC89" s="144">
        <f t="shared" si="517"/>
        <v>150327811.72250006</v>
      </c>
      <c r="BD89" s="144">
        <f t="shared" si="518"/>
        <v>554106.00554929988</v>
      </c>
      <c r="BE89" s="144">
        <f t="array" ref="BE89">(SUM(IF(Adjustments!$E$9:$E$67='June 13 - Dec 15 Expense'!$F89,IF(Adjustments!$G$6:$AE$6='June 13 - Dec 15 Expense'!BF$7,Adjustments!$G$9:$AE$67),0)))+(SUM(IF(Adjustments!$E$73:$E$133='June 13 - Dec 15 Expense'!$F89,IF(Adjustments!$G$6:$AE$6='June 13 - Dec 15 Expense'!BD$7,Adjustments!$G$73:$AE$133),0)))</f>
        <v>-676753.97250000015</v>
      </c>
      <c r="BF89" s="144">
        <f t="shared" si="519"/>
        <v>149651057.75000006</v>
      </c>
      <c r="BG89" s="144">
        <f t="shared" si="520"/>
        <v>555004.14900508081</v>
      </c>
      <c r="BH89" s="144">
        <f t="array" ref="BH89">(SUM(IF(Adjustments!$E$9:$E$67='June 13 - Dec 15 Expense'!$F89,IF(Adjustments!$G$6:$AE$6='June 13 - Dec 15 Expense'!BI$7,Adjustments!$G$9:$AE$67),0)))+(SUM(IF(Adjustments!$E$73:$E$133='June 13 - Dec 15 Expense'!$F89,IF(Adjustments!$G$6:$AE$6='June 13 - Dec 15 Expense'!BG$7,Adjustments!$G$73:$AE$133),0)))</f>
        <v>-676753.97250000015</v>
      </c>
      <c r="BI89" s="144">
        <f t="shared" si="521"/>
        <v>148974303.77750006</v>
      </c>
      <c r="BJ89" s="144">
        <f t="shared" si="522"/>
        <v>552499.96420530719</v>
      </c>
      <c r="BK89" s="144">
        <f t="array" ref="BK89">(SUM(IF(Adjustments!$E$9:$E$67='June 13 - Dec 15 Expense'!$F89,IF(Adjustments!$G$6:$AE$6='June 13 - Dec 15 Expense'!BL$7,Adjustments!$G$9:$AE$67),0)))+(SUM(IF(Adjustments!$E$73:$E$133='June 13 - Dec 15 Expense'!$F89,IF(Adjustments!$G$6:$AE$6='June 13 - Dec 15 Expense'!BJ$7,Adjustments!$G$73:$AE$133),0)))</f>
        <v>-197090.7725000002</v>
      </c>
      <c r="BL89" s="144">
        <f t="shared" si="523"/>
        <v>148777213.00500005</v>
      </c>
      <c r="BM89" s="144">
        <f t="shared" si="524"/>
        <v>550883.22546662833</v>
      </c>
      <c r="BN89" s="144">
        <f t="array" ref="BN89">(SUM(IF(Adjustments!$E$9:$E$67='June 13 - Dec 15 Expense'!$F89,IF(Adjustments!$G$6:$AE$6='June 13 - Dec 15 Expense'!BO$7,Adjustments!$G$9:$AE$67),0)))+(SUM(IF(Adjustments!$E$73:$E$133='June 13 - Dec 15 Expense'!$F89,IF(Adjustments!$G$6:$AE$6='June 13 - Dec 15 Expense'!BM$7,Adjustments!$G$73:$AE$133),0)))</f>
        <v>-676753.97250000015</v>
      </c>
      <c r="BO89" s="144">
        <f t="shared" si="525"/>
        <v>148100459.03250006</v>
      </c>
      <c r="BP89" s="144">
        <f t="shared" si="526"/>
        <v>549266.48672794935</v>
      </c>
      <c r="BQ89" s="144">
        <f t="array" ref="BQ89">(SUM(IF(Adjustments!$E$9:$E$67='June 13 - Dec 15 Expense'!$F89,IF(Adjustments!$G$6:$AE$6='June 13 - Dec 15 Expense'!BR$7,Adjustments!$G$9:$AE$67),0)))+(SUM(IF(Adjustments!$E$73:$E$133='June 13 - Dec 15 Expense'!$F89,IF(Adjustments!$G$6:$AE$6='June 13 - Dec 15 Expense'!BP$7,Adjustments!$G$73:$AE$133),0)))</f>
        <v>-676753.97250000015</v>
      </c>
      <c r="BR89" s="144">
        <f t="shared" si="527"/>
        <v>147423705.06000006</v>
      </c>
      <c r="BS89" s="144">
        <f t="shared" si="528"/>
        <v>546762.30192817561</v>
      </c>
      <c r="BT89" s="144">
        <f t="array" ref="BT89">(SUM(IF(Adjustments!$E$9:$E$67='June 13 - Dec 15 Expense'!$F89,IF(Adjustments!$G$6:$AE$6='June 13 - Dec 15 Expense'!BU$7,Adjustments!$G$9:$AE$67),0)))+(SUM(IF(Adjustments!$E$73:$E$133='June 13 - Dec 15 Expense'!$F89,IF(Adjustments!$G$6:$AE$6='June 13 - Dec 15 Expense'!BS$7,Adjustments!$G$73:$AE$133),0)))</f>
        <v>-676753.97250000015</v>
      </c>
      <c r="BU89" s="144">
        <f t="shared" si="529"/>
        <v>146746951.08750007</v>
      </c>
      <c r="BV89" s="144">
        <f t="shared" si="530"/>
        <v>544258.11712840199</v>
      </c>
      <c r="BW89" s="144">
        <f t="array" ref="BW89">(SUM(IF(Adjustments!$E$9:$E$67='June 13 - Dec 15 Expense'!$F89,IF(Adjustments!$G$6:$AE$6='June 13 - Dec 15 Expense'!BX$7,Adjustments!$G$9:$AE$67),0)))+(SUM(IF(Adjustments!$E$73:$E$133='June 13 - Dec 15 Expense'!$F89,IF(Adjustments!$G$6:$AE$6='June 13 - Dec 15 Expense'!BV$7,Adjustments!$G$73:$AE$133),0)))</f>
        <v>-676753.97250000015</v>
      </c>
      <c r="BX89" s="144">
        <f t="shared" si="531"/>
        <v>146070197.11500007</v>
      </c>
      <c r="BY89" s="144">
        <f t="shared" si="532"/>
        <v>541753.93232862814</v>
      </c>
      <c r="BZ89" s="144">
        <f t="array" ref="BZ89">(SUM(IF(Adjustments!$E$9:$E$67='June 13 - Dec 15 Expense'!$F89,IF(Adjustments!$G$6:$AE$6='June 13 - Dec 15 Expense'!CA$7,Adjustments!$G$9:$AE$67),0)))+(SUM(IF(Adjustments!$E$73:$E$133='June 13 - Dec 15 Expense'!$F89,IF(Adjustments!$G$6:$AE$6='June 13 - Dec 15 Expense'!BY$7,Adjustments!$G$73:$AE$133),0)))</f>
        <v>-676753.97250000015</v>
      </c>
      <c r="CA89" s="144">
        <f t="shared" si="533"/>
        <v>145393443.14250007</v>
      </c>
      <c r="CB89" s="144">
        <f t="shared" si="534"/>
        <v>539249.74752885452</v>
      </c>
      <c r="CC89" s="144">
        <f t="array" ref="CC89">(SUM(IF(Adjustments!$E$9:$E$67='June 13 - Dec 15 Expense'!$F89,IF(Adjustments!$G$6:$AE$6='June 13 - Dec 15 Expense'!CD$7,Adjustments!$G$9:$AE$67),0)))+(SUM(IF(Adjustments!$E$73:$E$133='June 13 - Dec 15 Expense'!$F89,IF(Adjustments!$G$6:$AE$6='June 13 - Dec 15 Expense'!CB$7,Adjustments!$G$73:$AE$133),0)))</f>
        <v>-676753.97250000015</v>
      </c>
      <c r="CD89" s="144">
        <f t="shared" si="535"/>
        <v>144716689.17000008</v>
      </c>
      <c r="CE89" s="144">
        <f t="shared" si="536"/>
        <v>536745.56272908079</v>
      </c>
      <c r="CG89" s="151">
        <f t="shared" si="537"/>
        <v>6579449.4015842192</v>
      </c>
      <c r="CH89" s="148"/>
    </row>
    <row r="90" spans="1:86" s="119" customFormat="1">
      <c r="A90" s="119" t="s">
        <v>62</v>
      </c>
      <c r="B90" s="7" t="s">
        <v>40</v>
      </c>
      <c r="C90" s="7" t="s">
        <v>40</v>
      </c>
      <c r="D90" s="119" t="s">
        <v>79</v>
      </c>
      <c r="E90" s="119" t="s">
        <v>77</v>
      </c>
      <c r="F90" s="119" t="str">
        <f t="shared" si="486"/>
        <v>AINTPSG-P</v>
      </c>
      <c r="G90" s="119" t="str">
        <f t="shared" si="487"/>
        <v>INTPSG-P</v>
      </c>
      <c r="H90" s="176">
        <f>VLOOKUP($G90,Rates!$I$3:$J$27,2,0)</f>
        <v>2.610923274089241E-2</v>
      </c>
      <c r="I90" s="176">
        <f>VLOOKUP($G90,Rates!$I$3:$K$27,3,0)</f>
        <v>2.610923274089241E-2</v>
      </c>
      <c r="J90" s="144">
        <f t="array" ref="J90">(SUM(IF('[25]RB Summary'!$B$13:$B$613=$G90,'[25]RB Summary'!$G$13:$G$613,0)))-(SUMIF($G$101:$G$119,$G90,$J$101:$J$119))</f>
        <v>99510474.159999996</v>
      </c>
      <c r="K90" s="144">
        <f t="shared" si="488"/>
        <v>216511.84416666665</v>
      </c>
      <c r="L90" s="144">
        <f t="array" ref="L90">(SUM(IF(Adjustments!$E$9:$E$67='June 13 - Dec 15 Expense'!$F90,IF(Adjustments!$G$6:$AE$6='June 13 - Dec 15 Expense'!M$7,Adjustments!$G$9:$AE$67),0)))+(SUM(IF(Adjustments!$E$73:$E$133='June 13 - Dec 15 Expense'!$F90,IF(Adjustments!$G$6:$AE$6='June 13 - Dec 15 Expense'!K$7,Adjustments!$G$73:$AE$133),0)))</f>
        <v>-63264.513999999996</v>
      </c>
      <c r="M90" s="144">
        <f t="shared" si="489"/>
        <v>99447209.645999998</v>
      </c>
      <c r="N90" s="144">
        <f t="shared" si="490"/>
        <v>216443.01966998892</v>
      </c>
      <c r="O90" s="144">
        <f t="array" ref="O90">(SUM(IF(Adjustments!$E$9:$E$67='June 13 - Dec 15 Expense'!$F90,IF(Adjustments!$G$6:$AE$6='June 13 - Dec 15 Expense'!P$7,Adjustments!$G$9:$AE$67),0)))+(SUM(IF(Adjustments!$E$73:$E$133='June 13 - Dec 15 Expense'!$F90,IF(Adjustments!$G$6:$AE$6='June 13 - Dec 15 Expense'!N$7,Adjustments!$G$73:$AE$133),0)))</f>
        <v>-63264.513999999996</v>
      </c>
      <c r="P90" s="144">
        <f t="shared" si="491"/>
        <v>99383945.131999999</v>
      </c>
      <c r="Q90" s="144">
        <f t="shared" si="492"/>
        <v>216305.37067663347</v>
      </c>
      <c r="R90" s="144">
        <f t="array" ref="R90">(SUM(IF(Adjustments!$E$9:$E$67='June 13 - Dec 15 Expense'!$F90,IF(Adjustments!$G$6:$AE$6='June 13 - Dec 15 Expense'!S$7,Adjustments!$G$9:$AE$67),0)))+(SUM(IF(Adjustments!$E$73:$E$133='June 13 - Dec 15 Expense'!$F90,IF(Adjustments!$G$6:$AE$6='June 13 - Dec 15 Expense'!Q$7,Adjustments!$G$73:$AE$133),0)))</f>
        <v>-63264.513999999996</v>
      </c>
      <c r="S90" s="144">
        <f t="shared" si="493"/>
        <v>99320680.618000001</v>
      </c>
      <c r="T90" s="144">
        <f t="shared" si="494"/>
        <v>216167.72168327807</v>
      </c>
      <c r="U90" s="144">
        <f t="array" ref="U90">(SUM(IF(Adjustments!$E$9:$E$67='June 13 - Dec 15 Expense'!$F90,IF(Adjustments!$G$6:$AE$6='June 13 - Dec 15 Expense'!V$7,Adjustments!$G$9:$AE$67),0)))+(SUM(IF(Adjustments!$E$73:$E$133='June 13 - Dec 15 Expense'!$F90,IF(Adjustments!$G$6:$AE$6='June 13 - Dec 15 Expense'!T$7,Adjustments!$G$73:$AE$133),0)))</f>
        <v>-63264.513999999996</v>
      </c>
      <c r="V90" s="144">
        <f t="shared" si="495"/>
        <v>99257416.104000002</v>
      </c>
      <c r="W90" s="144">
        <f t="shared" si="496"/>
        <v>216030.07268992261</v>
      </c>
      <c r="X90" s="144">
        <f t="array" ref="X90">(SUM(IF(Adjustments!$E$9:$E$67='June 13 - Dec 15 Expense'!$F90,IF(Adjustments!$G$6:$AE$6='June 13 - Dec 15 Expense'!Y$7,Adjustments!$G$9:$AE$67),0)))+(SUM(IF(Adjustments!$E$73:$E$133='June 13 - Dec 15 Expense'!$F90,IF(Adjustments!$G$6:$AE$6='June 13 - Dec 15 Expense'!W$7,Adjustments!$G$73:$AE$133),0)))</f>
        <v>-63264.513999999996</v>
      </c>
      <c r="Y90" s="144">
        <f t="shared" si="497"/>
        <v>99194151.590000004</v>
      </c>
      <c r="Z90" s="144">
        <f t="shared" si="498"/>
        <v>215892.42369656716</v>
      </c>
      <c r="AA90" s="144">
        <f t="array" ref="AA90">(SUM(IF(Adjustments!$E$9:$E$67='June 13 - Dec 15 Expense'!$F90,IF(Adjustments!$G$6:$AE$6='June 13 - Dec 15 Expense'!AB$7,Adjustments!$G$9:$AE$67),0)))+(SUM(IF(Adjustments!$E$73:$E$133='June 13 - Dec 15 Expense'!$F90,IF(Adjustments!$G$6:$AE$6='June 13 - Dec 15 Expense'!Z$7,Adjustments!$G$73:$AE$133),0)))</f>
        <v>-63264.513999999996</v>
      </c>
      <c r="AB90" s="144">
        <f t="shared" si="499"/>
        <v>99130887.076000005</v>
      </c>
      <c r="AC90" s="144">
        <f t="shared" si="500"/>
        <v>215754.7747032117</v>
      </c>
      <c r="AD90" s="144">
        <f t="array" ref="AD90">(SUM(IF(Adjustments!$E$9:$E$67='June 13 - Dec 15 Expense'!$F90,IF(Adjustments!$G$6:$AE$6='June 13 - Dec 15 Expense'!AE$7,Adjustments!$G$9:$AE$67),0)))+(SUM(IF(Adjustments!$E$73:$E$133='June 13 - Dec 15 Expense'!$F90,IF(Adjustments!$G$6:$AE$6='June 13 - Dec 15 Expense'!AC$7,Adjustments!$G$73:$AE$133),0)))</f>
        <v>-63264.513999999996</v>
      </c>
      <c r="AE90" s="144">
        <f t="shared" si="501"/>
        <v>99067622.562000006</v>
      </c>
      <c r="AF90" s="144">
        <f t="shared" si="502"/>
        <v>215617.12570985625</v>
      </c>
      <c r="AG90" s="144">
        <f t="array" ref="AG90">(SUM(IF(Adjustments!$E$9:$E$67='June 13 - Dec 15 Expense'!$F90,IF(Adjustments!$G$6:$AE$6='June 13 - Dec 15 Expense'!AH$7,Adjustments!$G$9:$AE$67),0)))+(SUM(IF(Adjustments!$E$73:$E$133='June 13 - Dec 15 Expense'!$F90,IF(Adjustments!$G$6:$AE$6='June 13 - Dec 15 Expense'!AF$7,Adjustments!$G$73:$AE$133),0)))</f>
        <v>-63264.513999999996</v>
      </c>
      <c r="AH90" s="144">
        <f t="shared" si="503"/>
        <v>99004358.048000008</v>
      </c>
      <c r="AI90" s="144">
        <f t="shared" si="504"/>
        <v>215479.47671650079</v>
      </c>
      <c r="AJ90" s="144">
        <f t="array" ref="AJ90">(SUM(IF(Adjustments!$E$9:$E$67='June 13 - Dec 15 Expense'!$F90,IF(Adjustments!$G$6:$AE$6='June 13 - Dec 15 Expense'!AK$7,Adjustments!$G$9:$AE$67),0)))+(SUM(IF(Adjustments!$E$73:$E$133='June 13 - Dec 15 Expense'!$F90,IF(Adjustments!$G$6:$AE$6='June 13 - Dec 15 Expense'!AI$7,Adjustments!$G$73:$AE$133),0)))</f>
        <v>-63264.513999999996</v>
      </c>
      <c r="AK90" s="144">
        <f t="shared" si="505"/>
        <v>98941093.534000009</v>
      </c>
      <c r="AL90" s="144">
        <f t="shared" si="506"/>
        <v>215341.82772314534</v>
      </c>
      <c r="AM90" s="144">
        <f t="array" ref="AM90">(SUM(IF(Adjustments!$E$9:$E$67='June 13 - Dec 15 Expense'!$F90,IF(Adjustments!$G$6:$AE$6='June 13 - Dec 15 Expense'!AN$7,Adjustments!$G$9:$AE$67),0)))+(SUM(IF(Adjustments!$E$73:$E$133='June 13 - Dec 15 Expense'!$F90,IF(Adjustments!$G$6:$AE$6='June 13 - Dec 15 Expense'!AL$7,Adjustments!$G$73:$AE$133),0)))</f>
        <v>-63264.513999999996</v>
      </c>
      <c r="AN90" s="144">
        <f t="shared" si="507"/>
        <v>98877829.020000011</v>
      </c>
      <c r="AO90" s="144">
        <f t="shared" si="508"/>
        <v>215204.17872978988</v>
      </c>
      <c r="AP90" s="144">
        <f t="array" ref="AP90">(SUM(IF(Adjustments!$E$9:$E$67='June 13 - Dec 15 Expense'!$F90,IF(Adjustments!$G$6:$AE$6='June 13 - Dec 15 Expense'!AQ$7,Adjustments!$G$9:$AE$67),0)))+(SUM(IF(Adjustments!$E$73:$E$133='June 13 - Dec 15 Expense'!$F90,IF(Adjustments!$G$6:$AE$6='June 13 - Dec 15 Expense'!AO$7,Adjustments!$G$73:$AE$133),0)))</f>
        <v>-63264.513999999996</v>
      </c>
      <c r="AQ90" s="144">
        <f t="shared" si="509"/>
        <v>98814564.506000012</v>
      </c>
      <c r="AR90" s="144">
        <f t="shared" si="510"/>
        <v>215066.52973643443</v>
      </c>
      <c r="AS90" s="144">
        <f t="array" ref="AS90">(SUM(IF(Adjustments!$E$9:$E$67='June 13 - Dec 15 Expense'!$F90,IF(Adjustments!$G$6:$AE$6='June 13 - Dec 15 Expense'!AT$7,Adjustments!$G$9:$AE$67),0)))+(SUM(IF(Adjustments!$E$73:$E$133='June 13 - Dec 15 Expense'!$F90,IF(Adjustments!$G$6:$AE$6='June 13 - Dec 15 Expense'!AR$7,Adjustments!$G$73:$AE$133),0)))</f>
        <v>-63264.513999999996</v>
      </c>
      <c r="AT90" s="144">
        <f t="shared" si="511"/>
        <v>98751299.992000014</v>
      </c>
      <c r="AU90" s="144">
        <f t="shared" si="512"/>
        <v>214928.88074307897</v>
      </c>
      <c r="AV90" s="144">
        <f t="array" ref="AV90">(SUM(IF(Adjustments!$E$9:$E$67='June 13 - Dec 15 Expense'!$F90,IF(Adjustments!$G$6:$AE$6='June 13 - Dec 15 Expense'!AW$7,Adjustments!$G$9:$AE$67),0)))+(SUM(IF(Adjustments!$E$73:$E$133='June 13 - Dec 15 Expense'!$F90,IF(Adjustments!$G$6:$AE$6='June 13 - Dec 15 Expense'!AU$7,Adjustments!$G$73:$AE$133),0)))</f>
        <v>-63264.513999999996</v>
      </c>
      <c r="AW90" s="144">
        <f t="shared" si="513"/>
        <v>98688035.478000015</v>
      </c>
      <c r="AX90" s="144">
        <f t="shared" si="514"/>
        <v>214791.23174972355</v>
      </c>
      <c r="AY90" s="144">
        <f t="array" ref="AY90">(SUM(IF(Adjustments!$E$9:$E$67='June 13 - Dec 15 Expense'!$F90,IF(Adjustments!$G$6:$AE$6='June 13 - Dec 15 Expense'!AZ$7,Adjustments!$G$9:$AE$67),0)))+(SUM(IF(Adjustments!$E$73:$E$133='June 13 - Dec 15 Expense'!$F90,IF(Adjustments!$G$6:$AE$6='June 13 - Dec 15 Expense'!AX$7,Adjustments!$G$73:$AE$133),0)))</f>
        <v>-63264.513999999996</v>
      </c>
      <c r="AZ90" s="144">
        <f t="shared" si="515"/>
        <v>98624770.964000016</v>
      </c>
      <c r="BA90" s="144">
        <f t="shared" si="516"/>
        <v>214653.58275636809</v>
      </c>
      <c r="BB90" s="144">
        <f t="array" ref="BB90">(SUM(IF(Adjustments!$E$9:$E$67='June 13 - Dec 15 Expense'!$F90,IF(Adjustments!$G$6:$AE$6='June 13 - Dec 15 Expense'!BC$7,Adjustments!$G$9:$AE$67),0)))+(SUM(IF(Adjustments!$E$73:$E$133='June 13 - Dec 15 Expense'!$F90,IF(Adjustments!$G$6:$AE$6='June 13 - Dec 15 Expense'!BA$7,Adjustments!$G$73:$AE$133),0)))</f>
        <v>-63264.513999999996</v>
      </c>
      <c r="BC90" s="144">
        <f t="shared" si="517"/>
        <v>98561506.450000018</v>
      </c>
      <c r="BD90" s="144">
        <f t="shared" si="518"/>
        <v>214515.93376301264</v>
      </c>
      <c r="BE90" s="144">
        <f t="array" ref="BE90">(SUM(IF(Adjustments!$E$9:$E$67='June 13 - Dec 15 Expense'!$F90,IF(Adjustments!$G$6:$AE$6='June 13 - Dec 15 Expense'!BF$7,Adjustments!$G$9:$AE$67),0)))+(SUM(IF(Adjustments!$E$73:$E$133='June 13 - Dec 15 Expense'!$F90,IF(Adjustments!$G$6:$AE$6='June 13 - Dec 15 Expense'!BD$7,Adjustments!$G$73:$AE$133),0)))</f>
        <v>-63264.513999999996</v>
      </c>
      <c r="BF90" s="144">
        <f t="shared" si="519"/>
        <v>98498241.936000019</v>
      </c>
      <c r="BG90" s="144">
        <f t="shared" si="520"/>
        <v>214378.28476965718</v>
      </c>
      <c r="BH90" s="144">
        <f t="array" ref="BH90">(SUM(IF(Adjustments!$E$9:$E$67='June 13 - Dec 15 Expense'!$F90,IF(Adjustments!$G$6:$AE$6='June 13 - Dec 15 Expense'!BI$7,Adjustments!$G$9:$AE$67),0)))+(SUM(IF(Adjustments!$E$73:$E$133='June 13 - Dec 15 Expense'!$F90,IF(Adjustments!$G$6:$AE$6='June 13 - Dec 15 Expense'!BG$7,Adjustments!$G$73:$AE$133),0)))</f>
        <v>-63264.513999999996</v>
      </c>
      <c r="BI90" s="144">
        <f t="shared" si="521"/>
        <v>98434977.422000021</v>
      </c>
      <c r="BJ90" s="144">
        <f t="shared" si="522"/>
        <v>214240.63577630173</v>
      </c>
      <c r="BK90" s="144">
        <f t="array" ref="BK90">(SUM(IF(Adjustments!$E$9:$E$67='June 13 - Dec 15 Expense'!$F90,IF(Adjustments!$G$6:$AE$6='June 13 - Dec 15 Expense'!BL$7,Adjustments!$G$9:$AE$67),0)))+(SUM(IF(Adjustments!$E$73:$E$133='June 13 - Dec 15 Expense'!$F90,IF(Adjustments!$G$6:$AE$6='June 13 - Dec 15 Expense'!BJ$7,Adjustments!$G$73:$AE$133),0)))</f>
        <v>-63264.513999999996</v>
      </c>
      <c r="BL90" s="144">
        <f t="shared" si="523"/>
        <v>98371712.908000022</v>
      </c>
      <c r="BM90" s="144">
        <f t="shared" si="524"/>
        <v>214102.98678294627</v>
      </c>
      <c r="BN90" s="144">
        <f t="array" ref="BN90">(SUM(IF(Adjustments!$E$9:$E$67='June 13 - Dec 15 Expense'!$F90,IF(Adjustments!$G$6:$AE$6='June 13 - Dec 15 Expense'!BO$7,Adjustments!$G$9:$AE$67),0)))+(SUM(IF(Adjustments!$E$73:$E$133='June 13 - Dec 15 Expense'!$F90,IF(Adjustments!$G$6:$AE$6='June 13 - Dec 15 Expense'!BM$7,Adjustments!$G$73:$AE$133),0)))</f>
        <v>-63264.513999999996</v>
      </c>
      <c r="BO90" s="144">
        <f t="shared" si="525"/>
        <v>98308448.394000024</v>
      </c>
      <c r="BP90" s="144">
        <f t="shared" si="526"/>
        <v>213965.33778959082</v>
      </c>
      <c r="BQ90" s="144">
        <f t="array" ref="BQ90">(SUM(IF(Adjustments!$E$9:$E$67='June 13 - Dec 15 Expense'!$F90,IF(Adjustments!$G$6:$AE$6='June 13 - Dec 15 Expense'!BR$7,Adjustments!$G$9:$AE$67),0)))+(SUM(IF(Adjustments!$E$73:$E$133='June 13 - Dec 15 Expense'!$F90,IF(Adjustments!$G$6:$AE$6='June 13 - Dec 15 Expense'!BP$7,Adjustments!$G$73:$AE$133),0)))</f>
        <v>-63264.513999999996</v>
      </c>
      <c r="BR90" s="144">
        <f t="shared" si="527"/>
        <v>98245183.880000025</v>
      </c>
      <c r="BS90" s="144">
        <f t="shared" si="528"/>
        <v>213827.68879623536</v>
      </c>
      <c r="BT90" s="144">
        <f t="array" ref="BT90">(SUM(IF(Adjustments!$E$9:$E$67='June 13 - Dec 15 Expense'!$F90,IF(Adjustments!$G$6:$AE$6='June 13 - Dec 15 Expense'!BU$7,Adjustments!$G$9:$AE$67),0)))+(SUM(IF(Adjustments!$E$73:$E$133='June 13 - Dec 15 Expense'!$F90,IF(Adjustments!$G$6:$AE$6='June 13 - Dec 15 Expense'!BS$7,Adjustments!$G$73:$AE$133),0)))</f>
        <v>-63264.513999999996</v>
      </c>
      <c r="BU90" s="144">
        <f t="shared" si="529"/>
        <v>98181919.366000026</v>
      </c>
      <c r="BV90" s="144">
        <f t="shared" si="530"/>
        <v>213690.03980287991</v>
      </c>
      <c r="BW90" s="144">
        <f t="array" ref="BW90">(SUM(IF(Adjustments!$E$9:$E$67='June 13 - Dec 15 Expense'!$F90,IF(Adjustments!$G$6:$AE$6='June 13 - Dec 15 Expense'!BX$7,Adjustments!$G$9:$AE$67),0)))+(SUM(IF(Adjustments!$E$73:$E$133='June 13 - Dec 15 Expense'!$F90,IF(Adjustments!$G$6:$AE$6='June 13 - Dec 15 Expense'!BV$7,Adjustments!$G$73:$AE$133),0)))</f>
        <v>-63264.513999999996</v>
      </c>
      <c r="BX90" s="144">
        <f t="shared" si="531"/>
        <v>98118654.852000028</v>
      </c>
      <c r="BY90" s="144">
        <f t="shared" si="532"/>
        <v>213552.39080952448</v>
      </c>
      <c r="BZ90" s="144">
        <f t="array" ref="BZ90">(SUM(IF(Adjustments!$E$9:$E$67='June 13 - Dec 15 Expense'!$F90,IF(Adjustments!$G$6:$AE$6='June 13 - Dec 15 Expense'!CA$7,Adjustments!$G$9:$AE$67),0)))+(SUM(IF(Adjustments!$E$73:$E$133='June 13 - Dec 15 Expense'!$F90,IF(Adjustments!$G$6:$AE$6='June 13 - Dec 15 Expense'!BY$7,Adjustments!$G$73:$AE$133),0)))</f>
        <v>-63264.513999999996</v>
      </c>
      <c r="CA90" s="144">
        <f t="shared" si="533"/>
        <v>98055390.338000029</v>
      </c>
      <c r="CB90" s="144">
        <f t="shared" si="534"/>
        <v>213414.74181616903</v>
      </c>
      <c r="CC90" s="144">
        <f t="array" ref="CC90">(SUM(IF(Adjustments!$E$9:$E$67='June 13 - Dec 15 Expense'!$F90,IF(Adjustments!$G$6:$AE$6='June 13 - Dec 15 Expense'!CD$7,Adjustments!$G$9:$AE$67),0)))+(SUM(IF(Adjustments!$E$73:$E$133='June 13 - Dec 15 Expense'!$F90,IF(Adjustments!$G$6:$AE$6='June 13 - Dec 15 Expense'!CB$7,Adjustments!$G$73:$AE$133),0)))</f>
        <v>-63264.513999999996</v>
      </c>
      <c r="CD90" s="144">
        <f t="shared" si="535"/>
        <v>97992125.824000031</v>
      </c>
      <c r="CE90" s="144">
        <f t="shared" si="536"/>
        <v>213277.09282281357</v>
      </c>
      <c r="CG90" s="151">
        <f t="shared" si="537"/>
        <v>2568409.9474352226</v>
      </c>
      <c r="CH90" s="148"/>
    </row>
    <row r="91" spans="1:86" s="119" customFormat="1">
      <c r="A91" s="119" t="s">
        <v>62</v>
      </c>
      <c r="B91" s="7" t="s">
        <v>41</v>
      </c>
      <c r="C91" s="7" t="s">
        <v>41</v>
      </c>
      <c r="D91" s="119" t="s">
        <v>79</v>
      </c>
      <c r="E91" s="119" t="s">
        <v>77</v>
      </c>
      <c r="F91" s="119" t="str">
        <f t="shared" si="486"/>
        <v>AINTPSG-U</v>
      </c>
      <c r="G91" s="119" t="str">
        <f t="shared" si="487"/>
        <v>INTPSG-U</v>
      </c>
      <c r="H91" s="176">
        <f>VLOOKUP($G91,Rates!$I$3:$J$27,2,0)</f>
        <v>3.3380837315408418E-2</v>
      </c>
      <c r="I91" s="176">
        <f>VLOOKUP($G91,Rates!$I$3:$K$27,3,0)</f>
        <v>3.3380837315408418E-2</v>
      </c>
      <c r="J91" s="144">
        <f t="array" ref="J91">(SUM(IF('[25]RB Summary'!$B$13:$B$613=$G91,'[25]RB Summary'!$G$13:$G$613,0)))-(SUMIF($G$101:$G$119,$G91,$J$101:$J$119))</f>
        <v>9189362.9600000009</v>
      </c>
      <c r="K91" s="144">
        <f t="shared" si="488"/>
        <v>25562.385833333334</v>
      </c>
      <c r="L91" s="144">
        <f t="array" ref="L91">(SUM(IF(Adjustments!$E$9:$E$67='June 13 - Dec 15 Expense'!$F91,IF(Adjustments!$G$6:$AE$6='June 13 - Dec 15 Expense'!M$7,Adjustments!$G$9:$AE$67),0)))+(SUM(IF(Adjustments!$E$73:$E$133='June 13 - Dec 15 Expense'!$F91,IF(Adjustments!$G$6:$AE$6='June 13 - Dec 15 Expense'!K$7,Adjustments!$G$73:$AE$133),0)))</f>
        <v>-856.31083333333333</v>
      </c>
      <c r="M91" s="144">
        <f t="shared" si="489"/>
        <v>9188506.6491666678</v>
      </c>
      <c r="N91" s="144">
        <f t="shared" si="490"/>
        <v>25561.19481780754</v>
      </c>
      <c r="O91" s="144">
        <f t="array" ref="O91">(SUM(IF(Adjustments!$E$9:$E$67='June 13 - Dec 15 Expense'!$F91,IF(Adjustments!$G$6:$AE$6='June 13 - Dec 15 Expense'!P$7,Adjustments!$G$9:$AE$67),0)))+(SUM(IF(Adjustments!$E$73:$E$133='June 13 - Dec 15 Expense'!$F91,IF(Adjustments!$G$6:$AE$6='June 13 - Dec 15 Expense'!N$7,Adjustments!$G$73:$AE$133),0)))</f>
        <v>-856.31083333333333</v>
      </c>
      <c r="P91" s="144">
        <f t="shared" si="491"/>
        <v>9187650.3383333348</v>
      </c>
      <c r="Q91" s="144">
        <f t="shared" si="492"/>
        <v>25558.812786755971</v>
      </c>
      <c r="R91" s="144">
        <f t="array" ref="R91">(SUM(IF(Adjustments!$E$9:$E$67='June 13 - Dec 15 Expense'!$F91,IF(Adjustments!$G$6:$AE$6='June 13 - Dec 15 Expense'!S$7,Adjustments!$G$9:$AE$67),0)))+(SUM(IF(Adjustments!$E$73:$E$133='June 13 - Dec 15 Expense'!$F91,IF(Adjustments!$G$6:$AE$6='June 13 - Dec 15 Expense'!Q$7,Adjustments!$G$73:$AE$133),0)))</f>
        <v>-856.31083333333333</v>
      </c>
      <c r="S91" s="144">
        <f t="shared" si="493"/>
        <v>9186794.0275000017</v>
      </c>
      <c r="T91" s="144">
        <f t="shared" si="494"/>
        <v>25556.43075570439</v>
      </c>
      <c r="U91" s="144">
        <f t="array" ref="U91">(SUM(IF(Adjustments!$E$9:$E$67='June 13 - Dec 15 Expense'!$F91,IF(Adjustments!$G$6:$AE$6='June 13 - Dec 15 Expense'!V$7,Adjustments!$G$9:$AE$67),0)))+(SUM(IF(Adjustments!$E$73:$E$133='June 13 - Dec 15 Expense'!$F91,IF(Adjustments!$G$6:$AE$6='June 13 - Dec 15 Expense'!T$7,Adjustments!$G$73:$AE$133),0)))</f>
        <v>-856.31083333333333</v>
      </c>
      <c r="V91" s="144">
        <f t="shared" si="495"/>
        <v>9185937.7166666687</v>
      </c>
      <c r="W91" s="144">
        <f t="shared" si="496"/>
        <v>25554.048724652817</v>
      </c>
      <c r="X91" s="144">
        <f t="array" ref="X91">(SUM(IF(Adjustments!$E$9:$E$67='June 13 - Dec 15 Expense'!$F91,IF(Adjustments!$G$6:$AE$6='June 13 - Dec 15 Expense'!Y$7,Adjustments!$G$9:$AE$67),0)))+(SUM(IF(Adjustments!$E$73:$E$133='June 13 - Dec 15 Expense'!$F91,IF(Adjustments!$G$6:$AE$6='June 13 - Dec 15 Expense'!W$7,Adjustments!$G$73:$AE$133),0)))</f>
        <v>-856.31083333333333</v>
      </c>
      <c r="Y91" s="144">
        <f t="shared" si="497"/>
        <v>9185081.4058333356</v>
      </c>
      <c r="Z91" s="144">
        <f t="shared" si="498"/>
        <v>25551.666693601237</v>
      </c>
      <c r="AA91" s="144">
        <f t="array" ref="AA91">(SUM(IF(Adjustments!$E$9:$E$67='June 13 - Dec 15 Expense'!$F91,IF(Adjustments!$G$6:$AE$6='June 13 - Dec 15 Expense'!AB$7,Adjustments!$G$9:$AE$67),0)))+(SUM(IF(Adjustments!$E$73:$E$133='June 13 - Dec 15 Expense'!$F91,IF(Adjustments!$G$6:$AE$6='June 13 - Dec 15 Expense'!Z$7,Adjustments!$G$73:$AE$133),0)))</f>
        <v>-856.31083333333333</v>
      </c>
      <c r="AB91" s="144">
        <f t="shared" si="499"/>
        <v>9184225.0950000025</v>
      </c>
      <c r="AC91" s="144">
        <f t="shared" si="500"/>
        <v>25549.284662549664</v>
      </c>
      <c r="AD91" s="144">
        <f t="array" ref="AD91">(SUM(IF(Adjustments!$E$9:$E$67='June 13 - Dec 15 Expense'!$F91,IF(Adjustments!$G$6:$AE$6='June 13 - Dec 15 Expense'!AE$7,Adjustments!$G$9:$AE$67),0)))+(SUM(IF(Adjustments!$E$73:$E$133='June 13 - Dec 15 Expense'!$F91,IF(Adjustments!$G$6:$AE$6='June 13 - Dec 15 Expense'!AC$7,Adjustments!$G$73:$AE$133),0)))</f>
        <v>-856.31083333333333</v>
      </c>
      <c r="AE91" s="144">
        <f t="shared" si="501"/>
        <v>9183368.7841666695</v>
      </c>
      <c r="AF91" s="144">
        <f t="shared" si="502"/>
        <v>25546.902631498087</v>
      </c>
      <c r="AG91" s="144">
        <f t="array" ref="AG91">(SUM(IF(Adjustments!$E$9:$E$67='June 13 - Dec 15 Expense'!$F91,IF(Adjustments!$G$6:$AE$6='June 13 - Dec 15 Expense'!AH$7,Adjustments!$G$9:$AE$67),0)))+(SUM(IF(Adjustments!$E$73:$E$133='June 13 - Dec 15 Expense'!$F91,IF(Adjustments!$G$6:$AE$6='June 13 - Dec 15 Expense'!AF$7,Adjustments!$G$73:$AE$133),0)))</f>
        <v>-856.31083333333333</v>
      </c>
      <c r="AH91" s="144">
        <f t="shared" si="503"/>
        <v>9182512.4733333364</v>
      </c>
      <c r="AI91" s="144">
        <f t="shared" si="504"/>
        <v>25544.520600446514</v>
      </c>
      <c r="AJ91" s="144">
        <f t="array" ref="AJ91">(SUM(IF(Adjustments!$E$9:$E$67='June 13 - Dec 15 Expense'!$F91,IF(Adjustments!$G$6:$AE$6='June 13 - Dec 15 Expense'!AK$7,Adjustments!$G$9:$AE$67),0)))+(SUM(IF(Adjustments!$E$73:$E$133='June 13 - Dec 15 Expense'!$F91,IF(Adjustments!$G$6:$AE$6='June 13 - Dec 15 Expense'!AI$7,Adjustments!$G$73:$AE$133),0)))</f>
        <v>-856.31083333333333</v>
      </c>
      <c r="AK91" s="144">
        <f t="shared" si="505"/>
        <v>9181656.1625000034</v>
      </c>
      <c r="AL91" s="144">
        <f t="shared" si="506"/>
        <v>25542.138569394931</v>
      </c>
      <c r="AM91" s="144">
        <f t="array" ref="AM91">(SUM(IF(Adjustments!$E$9:$E$67='June 13 - Dec 15 Expense'!$F91,IF(Adjustments!$G$6:$AE$6='June 13 - Dec 15 Expense'!AN$7,Adjustments!$G$9:$AE$67),0)))+(SUM(IF(Adjustments!$E$73:$E$133='June 13 - Dec 15 Expense'!$F91,IF(Adjustments!$G$6:$AE$6='June 13 - Dec 15 Expense'!AL$7,Adjustments!$G$73:$AE$133),0)))</f>
        <v>-856.31083333333333</v>
      </c>
      <c r="AN91" s="144">
        <f t="shared" si="507"/>
        <v>9180799.8516666703</v>
      </c>
      <c r="AO91" s="144">
        <f t="shared" si="508"/>
        <v>25539.756538343365</v>
      </c>
      <c r="AP91" s="144">
        <f t="array" ref="AP91">(SUM(IF(Adjustments!$E$9:$E$67='June 13 - Dec 15 Expense'!$F91,IF(Adjustments!$G$6:$AE$6='June 13 - Dec 15 Expense'!AQ$7,Adjustments!$G$9:$AE$67),0)))+(SUM(IF(Adjustments!$E$73:$E$133='June 13 - Dec 15 Expense'!$F91,IF(Adjustments!$G$6:$AE$6='June 13 - Dec 15 Expense'!AO$7,Adjustments!$G$73:$AE$133),0)))</f>
        <v>-856.31083333333333</v>
      </c>
      <c r="AQ91" s="144">
        <f t="shared" si="509"/>
        <v>9179943.5408333372</v>
      </c>
      <c r="AR91" s="144">
        <f t="shared" si="510"/>
        <v>25537.374507291781</v>
      </c>
      <c r="AS91" s="144">
        <f t="array" ref="AS91">(SUM(IF(Adjustments!$E$9:$E$67='June 13 - Dec 15 Expense'!$F91,IF(Adjustments!$G$6:$AE$6='June 13 - Dec 15 Expense'!AT$7,Adjustments!$G$9:$AE$67),0)))+(SUM(IF(Adjustments!$E$73:$E$133='June 13 - Dec 15 Expense'!$F91,IF(Adjustments!$G$6:$AE$6='June 13 - Dec 15 Expense'!AR$7,Adjustments!$G$73:$AE$133),0)))</f>
        <v>-856.31083333333333</v>
      </c>
      <c r="AT91" s="144">
        <f t="shared" si="511"/>
        <v>9179087.2300000042</v>
      </c>
      <c r="AU91" s="144">
        <f t="shared" si="512"/>
        <v>25534.992476240208</v>
      </c>
      <c r="AV91" s="144">
        <f t="array" ref="AV91">(SUM(IF(Adjustments!$E$9:$E$67='June 13 - Dec 15 Expense'!$F91,IF(Adjustments!$G$6:$AE$6='June 13 - Dec 15 Expense'!AW$7,Adjustments!$G$9:$AE$67),0)))+(SUM(IF(Adjustments!$E$73:$E$133='June 13 - Dec 15 Expense'!$F91,IF(Adjustments!$G$6:$AE$6='June 13 - Dec 15 Expense'!AU$7,Adjustments!$G$73:$AE$133),0)))</f>
        <v>-856.31083333333333</v>
      </c>
      <c r="AW91" s="144">
        <f t="shared" si="513"/>
        <v>9178230.9191666711</v>
      </c>
      <c r="AX91" s="144">
        <f t="shared" si="514"/>
        <v>25532.610445188631</v>
      </c>
      <c r="AY91" s="144">
        <f t="array" ref="AY91">(SUM(IF(Adjustments!$E$9:$E$67='June 13 - Dec 15 Expense'!$F91,IF(Adjustments!$G$6:$AE$6='June 13 - Dec 15 Expense'!AZ$7,Adjustments!$G$9:$AE$67),0)))+(SUM(IF(Adjustments!$E$73:$E$133='June 13 - Dec 15 Expense'!$F91,IF(Adjustments!$G$6:$AE$6='June 13 - Dec 15 Expense'!AX$7,Adjustments!$G$73:$AE$133),0)))</f>
        <v>-856.31083333333333</v>
      </c>
      <c r="AZ91" s="144">
        <f t="shared" si="515"/>
        <v>9177374.6083333381</v>
      </c>
      <c r="BA91" s="144">
        <f t="shared" si="516"/>
        <v>25530.228414137058</v>
      </c>
      <c r="BB91" s="144">
        <f t="array" ref="BB91">(SUM(IF(Adjustments!$E$9:$E$67='June 13 - Dec 15 Expense'!$F91,IF(Adjustments!$G$6:$AE$6='June 13 - Dec 15 Expense'!BC$7,Adjustments!$G$9:$AE$67),0)))+(SUM(IF(Adjustments!$E$73:$E$133='June 13 - Dec 15 Expense'!$F91,IF(Adjustments!$G$6:$AE$6='June 13 - Dec 15 Expense'!BA$7,Adjustments!$G$73:$AE$133),0)))</f>
        <v>-856.31083333333333</v>
      </c>
      <c r="BC91" s="144">
        <f t="shared" si="517"/>
        <v>9176518.297500005</v>
      </c>
      <c r="BD91" s="144">
        <f t="shared" si="518"/>
        <v>25527.846383085474</v>
      </c>
      <c r="BE91" s="144">
        <f t="array" ref="BE91">(SUM(IF(Adjustments!$E$9:$E$67='June 13 - Dec 15 Expense'!$F91,IF(Adjustments!$G$6:$AE$6='June 13 - Dec 15 Expense'!BF$7,Adjustments!$G$9:$AE$67),0)))+(SUM(IF(Adjustments!$E$73:$E$133='June 13 - Dec 15 Expense'!$F91,IF(Adjustments!$G$6:$AE$6='June 13 - Dec 15 Expense'!BD$7,Adjustments!$G$73:$AE$133),0)))</f>
        <v>-856.31083333333333</v>
      </c>
      <c r="BF91" s="144">
        <f t="shared" si="519"/>
        <v>9175661.9866666719</v>
      </c>
      <c r="BG91" s="144">
        <f t="shared" si="520"/>
        <v>25525.464352033905</v>
      </c>
      <c r="BH91" s="144">
        <f t="array" ref="BH91">(SUM(IF(Adjustments!$E$9:$E$67='June 13 - Dec 15 Expense'!$F91,IF(Adjustments!$G$6:$AE$6='June 13 - Dec 15 Expense'!BI$7,Adjustments!$G$9:$AE$67),0)))+(SUM(IF(Adjustments!$E$73:$E$133='June 13 - Dec 15 Expense'!$F91,IF(Adjustments!$G$6:$AE$6='June 13 - Dec 15 Expense'!BG$7,Adjustments!$G$73:$AE$133),0)))</f>
        <v>-856.31083333333333</v>
      </c>
      <c r="BI91" s="144">
        <f t="shared" si="521"/>
        <v>9174805.6758333389</v>
      </c>
      <c r="BJ91" s="144">
        <f t="shared" si="522"/>
        <v>25523.082320982325</v>
      </c>
      <c r="BK91" s="144">
        <f t="array" ref="BK91">(SUM(IF(Adjustments!$E$9:$E$67='June 13 - Dec 15 Expense'!$F91,IF(Adjustments!$G$6:$AE$6='June 13 - Dec 15 Expense'!BL$7,Adjustments!$G$9:$AE$67),0)))+(SUM(IF(Adjustments!$E$73:$E$133='June 13 - Dec 15 Expense'!$F91,IF(Adjustments!$G$6:$AE$6='June 13 - Dec 15 Expense'!BJ$7,Adjustments!$G$73:$AE$133),0)))</f>
        <v>-856.31083333333333</v>
      </c>
      <c r="BL91" s="144">
        <f t="shared" si="523"/>
        <v>9173949.3650000058</v>
      </c>
      <c r="BM91" s="144">
        <f t="shared" si="524"/>
        <v>25520.700289930755</v>
      </c>
      <c r="BN91" s="144">
        <f t="array" ref="BN91">(SUM(IF(Adjustments!$E$9:$E$67='June 13 - Dec 15 Expense'!$F91,IF(Adjustments!$G$6:$AE$6='June 13 - Dec 15 Expense'!BO$7,Adjustments!$G$9:$AE$67),0)))+(SUM(IF(Adjustments!$E$73:$E$133='June 13 - Dec 15 Expense'!$F91,IF(Adjustments!$G$6:$AE$6='June 13 - Dec 15 Expense'!BM$7,Adjustments!$G$73:$AE$133),0)))</f>
        <v>-856.31083333333333</v>
      </c>
      <c r="BO91" s="144">
        <f t="shared" si="525"/>
        <v>9173093.0541666728</v>
      </c>
      <c r="BP91" s="144">
        <f t="shared" si="526"/>
        <v>25518.318258879171</v>
      </c>
      <c r="BQ91" s="144">
        <f t="array" ref="BQ91">(SUM(IF(Adjustments!$E$9:$E$67='June 13 - Dec 15 Expense'!$F91,IF(Adjustments!$G$6:$AE$6='June 13 - Dec 15 Expense'!BR$7,Adjustments!$G$9:$AE$67),0)))+(SUM(IF(Adjustments!$E$73:$E$133='June 13 - Dec 15 Expense'!$F91,IF(Adjustments!$G$6:$AE$6='June 13 - Dec 15 Expense'!BP$7,Adjustments!$G$73:$AE$133),0)))</f>
        <v>-856.31083333333333</v>
      </c>
      <c r="BR91" s="144">
        <f t="shared" si="527"/>
        <v>9172236.7433333397</v>
      </c>
      <c r="BS91" s="144">
        <f t="shared" si="528"/>
        <v>25515.936227827598</v>
      </c>
      <c r="BT91" s="144">
        <f t="array" ref="BT91">(SUM(IF(Adjustments!$E$9:$E$67='June 13 - Dec 15 Expense'!$F91,IF(Adjustments!$G$6:$AE$6='June 13 - Dec 15 Expense'!BU$7,Adjustments!$G$9:$AE$67),0)))+(SUM(IF(Adjustments!$E$73:$E$133='June 13 - Dec 15 Expense'!$F91,IF(Adjustments!$G$6:$AE$6='June 13 - Dec 15 Expense'!BS$7,Adjustments!$G$73:$AE$133),0)))</f>
        <v>-856.31083333333333</v>
      </c>
      <c r="BU91" s="144">
        <f t="shared" si="529"/>
        <v>9171380.4325000066</v>
      </c>
      <c r="BV91" s="144">
        <f t="shared" si="530"/>
        <v>25513.554196776022</v>
      </c>
      <c r="BW91" s="144">
        <f t="array" ref="BW91">(SUM(IF(Adjustments!$E$9:$E$67='June 13 - Dec 15 Expense'!$F91,IF(Adjustments!$G$6:$AE$6='June 13 - Dec 15 Expense'!BX$7,Adjustments!$G$9:$AE$67),0)))+(SUM(IF(Adjustments!$E$73:$E$133='June 13 - Dec 15 Expense'!$F91,IF(Adjustments!$G$6:$AE$6='June 13 - Dec 15 Expense'!BV$7,Adjustments!$G$73:$AE$133),0)))</f>
        <v>-856.31083333333333</v>
      </c>
      <c r="BX91" s="144">
        <f t="shared" si="531"/>
        <v>9170524.1216666736</v>
      </c>
      <c r="BY91" s="144">
        <f t="shared" si="532"/>
        <v>25511.172165724449</v>
      </c>
      <c r="BZ91" s="144">
        <f t="array" ref="BZ91">(SUM(IF(Adjustments!$E$9:$E$67='June 13 - Dec 15 Expense'!$F91,IF(Adjustments!$G$6:$AE$6='June 13 - Dec 15 Expense'!CA$7,Adjustments!$G$9:$AE$67),0)))+(SUM(IF(Adjustments!$E$73:$E$133='June 13 - Dec 15 Expense'!$F91,IF(Adjustments!$G$6:$AE$6='June 13 - Dec 15 Expense'!BY$7,Adjustments!$G$73:$AE$133),0)))</f>
        <v>-856.31083333333333</v>
      </c>
      <c r="CA91" s="144">
        <f t="shared" si="533"/>
        <v>9169667.8108333405</v>
      </c>
      <c r="CB91" s="144">
        <f t="shared" si="534"/>
        <v>25508.790134672865</v>
      </c>
      <c r="CC91" s="144">
        <f t="array" ref="CC91">(SUM(IF(Adjustments!$E$9:$E$67='June 13 - Dec 15 Expense'!$F91,IF(Adjustments!$G$6:$AE$6='June 13 - Dec 15 Expense'!CD$7,Adjustments!$G$9:$AE$67),0)))+(SUM(IF(Adjustments!$E$73:$E$133='June 13 - Dec 15 Expense'!$F91,IF(Adjustments!$G$6:$AE$6='June 13 - Dec 15 Expense'!CB$7,Adjustments!$G$73:$AE$133),0)))</f>
        <v>-856.31083333333333</v>
      </c>
      <c r="CD91" s="144">
        <f t="shared" si="535"/>
        <v>9168811.5000000075</v>
      </c>
      <c r="CE91" s="144">
        <f t="shared" si="536"/>
        <v>25506.408103621299</v>
      </c>
      <c r="CG91" s="151">
        <f t="shared" si="537"/>
        <v>306234.11129285954</v>
      </c>
      <c r="CH91" s="148"/>
    </row>
    <row r="92" spans="1:86" s="119" customFormat="1">
      <c r="A92" s="119" t="s">
        <v>23</v>
      </c>
      <c r="B92" s="7" t="s">
        <v>53</v>
      </c>
      <c r="C92" s="7" t="s">
        <v>53</v>
      </c>
      <c r="D92" s="119" t="s">
        <v>79</v>
      </c>
      <c r="E92" s="119" t="s">
        <v>77</v>
      </c>
      <c r="F92" s="119" t="str">
        <f t="shared" si="486"/>
        <v>AINTPSO</v>
      </c>
      <c r="G92" s="119" t="str">
        <f t="shared" si="487"/>
        <v>INTPSO</v>
      </c>
      <c r="H92" s="176">
        <f>VLOOKUP($G92,Rates!$I$3:$J$27,2,0)</f>
        <v>5.5344861723086773E-2</v>
      </c>
      <c r="I92" s="176">
        <f>VLOOKUP($G92,Rates!$I$3:$K$27,3,0)</f>
        <v>5.5344861723086773E-2</v>
      </c>
      <c r="J92" s="144">
        <f t="array" ref="J92">(SUM(IF('[25]RB Summary'!$B$13:$B$613=$G92,'[25]RB Summary'!$G$13:$G$613,0)))-(SUMIF($G$101:$G$119,$G92,$J$101:$J$119))</f>
        <v>359735850.88</v>
      </c>
      <c r="K92" s="144">
        <f t="shared" si="488"/>
        <v>1659127.5769825468</v>
      </c>
      <c r="L92" s="144">
        <f t="array" ref="L92">(SUM(IF(Adjustments!$E$9:$E$67='June 13 - Dec 15 Expense'!$F92,IF(Adjustments!$G$6:$AE$6='June 13 - Dec 15 Expense'!M$7,Adjustments!$G$9:$AE$67),0)))+(SUM(IF(Adjustments!$E$73:$E$133='June 13 - Dec 15 Expense'!$F92,IF(Adjustments!$G$6:$AE$6='June 13 - Dec 15 Expense'!K$7,Adjustments!$G$73:$AE$133),0)))</f>
        <v>-621477.06621848606</v>
      </c>
      <c r="M92" s="144">
        <f t="shared" si="489"/>
        <v>359114373.8137815</v>
      </c>
      <c r="N92" s="144">
        <f t="shared" si="490"/>
        <v>1657694.4285536332</v>
      </c>
      <c r="O92" s="144">
        <f t="array" ref="O92">(SUM(IF(Adjustments!$E$9:$E$67='June 13 - Dec 15 Expense'!$F92,IF(Adjustments!$G$6:$AE$6='June 13 - Dec 15 Expense'!P$7,Adjustments!$G$9:$AE$67),0)))+(SUM(IF(Adjustments!$E$73:$E$133='June 13 - Dec 15 Expense'!$F92,IF(Adjustments!$G$6:$AE$6='June 13 - Dec 15 Expense'!N$7,Adjustments!$G$73:$AE$133),0)))</f>
        <v>-713108.6095386385</v>
      </c>
      <c r="P92" s="144">
        <f t="shared" si="491"/>
        <v>358401265.20424289</v>
      </c>
      <c r="Q92" s="144">
        <f t="shared" si="492"/>
        <v>1654616.8260668667</v>
      </c>
      <c r="R92" s="144">
        <f t="array" ref="R92">(SUM(IF(Adjustments!$E$9:$E$67='June 13 - Dec 15 Expense'!$F92,IF(Adjustments!$G$6:$AE$6='June 13 - Dec 15 Expense'!S$7,Adjustments!$G$9:$AE$67),0)))+(SUM(IF(Adjustments!$E$73:$E$133='June 13 - Dec 15 Expense'!$F92,IF(Adjustments!$G$6:$AE$6='June 13 - Dec 15 Expense'!Q$7,Adjustments!$G$73:$AE$133),0)))</f>
        <v>-307003.97129737504</v>
      </c>
      <c r="S92" s="144">
        <f t="shared" si="493"/>
        <v>358094261.2329455</v>
      </c>
      <c r="T92" s="144">
        <f t="shared" si="494"/>
        <v>1652264.4098281858</v>
      </c>
      <c r="U92" s="144">
        <f t="array" ref="U92">(SUM(IF(Adjustments!$E$9:$E$67='June 13 - Dec 15 Expense'!$F92,IF(Adjustments!$G$6:$AE$6='June 13 - Dec 15 Expense'!V$7,Adjustments!$G$9:$AE$67),0)))+(SUM(IF(Adjustments!$E$73:$E$133='June 13 - Dec 15 Expense'!$F92,IF(Adjustments!$G$6:$AE$6='June 13 - Dec 15 Expense'!T$7,Adjustments!$G$73:$AE$133),0)))</f>
        <v>3649837.6266321391</v>
      </c>
      <c r="V92" s="144">
        <f t="shared" si="495"/>
        <v>361744098.85957766</v>
      </c>
      <c r="W92" s="144">
        <f t="shared" si="496"/>
        <v>1659973.1042622598</v>
      </c>
      <c r="X92" s="144">
        <f t="array" ref="X92">(SUM(IF(Adjustments!$E$9:$E$67='June 13 - Dec 15 Expense'!$F92,IF(Adjustments!$G$6:$AE$6='June 13 - Dec 15 Expense'!Y$7,Adjustments!$G$9:$AE$67),0)))+(SUM(IF(Adjustments!$E$73:$E$133='June 13 - Dec 15 Expense'!$F92,IF(Adjustments!$G$6:$AE$6='June 13 - Dec 15 Expense'!W$7,Adjustments!$G$73:$AE$133),0)))</f>
        <v>-333405.32856729918</v>
      </c>
      <c r="Y92" s="144">
        <f t="shared" si="497"/>
        <v>361410693.53101033</v>
      </c>
      <c r="Z92" s="144">
        <f t="shared" si="498"/>
        <v>1667620.9162185257</v>
      </c>
      <c r="AA92" s="144">
        <f t="array" ref="AA92">(SUM(IF(Adjustments!$E$9:$E$67='June 13 - Dec 15 Expense'!$F92,IF(Adjustments!$G$6:$AE$6='June 13 - Dec 15 Expense'!AB$7,Adjustments!$G$9:$AE$67),0)))+(SUM(IF(Adjustments!$E$73:$E$133='June 13 - Dec 15 Expense'!$F92,IF(Adjustments!$G$6:$AE$6='June 13 - Dec 15 Expense'!Z$7,Adjustments!$G$73:$AE$133),0)))</f>
        <v>-798474.91193219565</v>
      </c>
      <c r="AB92" s="144">
        <f t="shared" si="499"/>
        <v>360612218.61907816</v>
      </c>
      <c r="AC92" s="144">
        <f t="shared" si="500"/>
        <v>1665010.7597436283</v>
      </c>
      <c r="AD92" s="144">
        <f t="array" ref="AD92">(SUM(IF(Adjustments!$E$9:$E$67='June 13 - Dec 15 Expense'!$F92,IF(Adjustments!$G$6:$AE$6='June 13 - Dec 15 Expense'!AE$7,Adjustments!$G$9:$AE$67),0)))+(SUM(IF(Adjustments!$E$73:$E$133='June 13 - Dec 15 Expense'!$F92,IF(Adjustments!$G$6:$AE$6='June 13 - Dec 15 Expense'!AC$7,Adjustments!$G$73:$AE$133),0)))</f>
        <v>19536.243983859895</v>
      </c>
      <c r="AE92" s="144">
        <f t="shared" si="501"/>
        <v>360631754.86306202</v>
      </c>
      <c r="AF92" s="144">
        <f t="shared" si="502"/>
        <v>1663214.4992074464</v>
      </c>
      <c r="AG92" s="144">
        <f t="array" ref="AG92">(SUM(IF(Adjustments!$E$9:$E$67='June 13 - Dec 15 Expense'!$F92,IF(Adjustments!$G$6:$AE$6='June 13 - Dec 15 Expense'!AH$7,Adjustments!$G$9:$AE$67),0)))+(SUM(IF(Adjustments!$E$73:$E$133='June 13 - Dec 15 Expense'!$F92,IF(Adjustments!$G$6:$AE$6='June 13 - Dec 15 Expense'!AF$7,Adjustments!$G$73:$AE$133),0)))</f>
        <v>21957.616893313709</v>
      </c>
      <c r="AH92" s="144">
        <f t="shared" si="503"/>
        <v>360653712.47995532</v>
      </c>
      <c r="AI92" s="144">
        <f t="shared" si="504"/>
        <v>1663310.1855404715</v>
      </c>
      <c r="AJ92" s="144">
        <f t="array" ref="AJ92">(SUM(IF(Adjustments!$E$9:$E$67='June 13 - Dec 15 Expense'!$F92,IF(Adjustments!$G$6:$AE$6='June 13 - Dec 15 Expense'!AK$7,Adjustments!$G$9:$AE$67),0)))+(SUM(IF(Adjustments!$E$73:$E$133='June 13 - Dec 15 Expense'!$F92,IF(Adjustments!$G$6:$AE$6='June 13 - Dec 15 Expense'!AI$7,Adjustments!$G$73:$AE$133),0)))</f>
        <v>42588.188992036274</v>
      </c>
      <c r="AK92" s="144">
        <f t="shared" si="505"/>
        <v>360696300.66894734</v>
      </c>
      <c r="AL92" s="144">
        <f t="shared" si="506"/>
        <v>1663459.0304863686</v>
      </c>
      <c r="AM92" s="144">
        <f t="array" ref="AM92">(SUM(IF(Adjustments!$E$9:$E$67='June 13 - Dec 15 Expense'!$F92,IF(Adjustments!$G$6:$AE$6='June 13 - Dec 15 Expense'!AN$7,Adjustments!$G$9:$AE$67),0)))+(SUM(IF(Adjustments!$E$73:$E$133='June 13 - Dec 15 Expense'!$F92,IF(Adjustments!$G$6:$AE$6='June 13 - Dec 15 Expense'!AL$7,Adjustments!$G$73:$AE$133),0)))</f>
        <v>35142.345661265659</v>
      </c>
      <c r="AN92" s="144">
        <f t="shared" si="507"/>
        <v>360731443.01460862</v>
      </c>
      <c r="AO92" s="144">
        <f t="shared" si="508"/>
        <v>1663638.2798902038</v>
      </c>
      <c r="AP92" s="144">
        <f t="array" ref="AP92">(SUM(IF(Adjustments!$E$9:$E$67='June 13 - Dec 15 Expense'!$F92,IF(Adjustments!$G$6:$AE$6='June 13 - Dec 15 Expense'!AQ$7,Adjustments!$G$9:$AE$67),0)))+(SUM(IF(Adjustments!$E$73:$E$133='June 13 - Dec 15 Expense'!$F92,IF(Adjustments!$G$6:$AE$6='June 13 - Dec 15 Expense'!AO$7,Adjustments!$G$73:$AE$133),0)))</f>
        <v>2362319.357084245</v>
      </c>
      <c r="AQ92" s="144">
        <f t="shared" si="509"/>
        <v>363093762.3716929</v>
      </c>
      <c r="AR92" s="144">
        <f t="shared" si="510"/>
        <v>1669166.9126579061</v>
      </c>
      <c r="AS92" s="144">
        <f t="array" ref="AS92">(SUM(IF(Adjustments!$E$9:$E$67='June 13 - Dec 15 Expense'!$F92,IF(Adjustments!$G$6:$AE$6='June 13 - Dec 15 Expense'!AT$7,Adjustments!$G$9:$AE$67),0)))+(SUM(IF(Adjustments!$E$73:$E$133='June 13 - Dec 15 Expense'!$F92,IF(Adjustments!$G$6:$AE$6='June 13 - Dec 15 Expense'!AR$7,Adjustments!$G$73:$AE$133),0)))</f>
        <v>497934.98441564536</v>
      </c>
      <c r="AT92" s="144">
        <f t="shared" si="511"/>
        <v>363591697.35610855</v>
      </c>
      <c r="AU92" s="144">
        <f t="shared" si="512"/>
        <v>1675762.7618672047</v>
      </c>
      <c r="AV92" s="144">
        <f t="array" ref="AV92">(SUM(IF(Adjustments!$E$9:$E$67='June 13 - Dec 15 Expense'!$F92,IF(Adjustments!$G$6:$AE$6='June 13 - Dec 15 Expense'!AW$7,Adjustments!$G$9:$AE$67),0)))+(SUM(IF(Adjustments!$E$73:$E$133='June 13 - Dec 15 Expense'!$F92,IF(Adjustments!$G$6:$AE$6='June 13 - Dec 15 Expense'!AU$7,Adjustments!$G$73:$AE$133),0)))</f>
        <v>30007.357722739922</v>
      </c>
      <c r="AW92" s="144">
        <f t="shared" si="513"/>
        <v>363621704.71383131</v>
      </c>
      <c r="AX92" s="144">
        <f t="shared" si="514"/>
        <v>1676980.2158640136</v>
      </c>
      <c r="AY92" s="144">
        <f t="array" ref="AY92">(SUM(IF(Adjustments!$E$9:$E$67='June 13 - Dec 15 Expense'!$F92,IF(Adjustments!$G$6:$AE$6='June 13 - Dec 15 Expense'!AZ$7,Adjustments!$G$9:$AE$67),0)))+(SUM(IF(Adjustments!$E$73:$E$133='June 13 - Dec 15 Expense'!$F92,IF(Adjustments!$G$6:$AE$6='June 13 - Dec 15 Expense'!AX$7,Adjustments!$G$73:$AE$133),0)))</f>
        <v>39124.419001160306</v>
      </c>
      <c r="AZ92" s="144">
        <f t="shared" si="515"/>
        <v>363660829.13283247</v>
      </c>
      <c r="BA92" s="144">
        <f t="shared" si="516"/>
        <v>1677139.6362233243</v>
      </c>
      <c r="BB92" s="144">
        <f t="array" ref="BB92">(SUM(IF(Adjustments!$E$9:$E$67='June 13 - Dec 15 Expense'!$F92,IF(Adjustments!$G$6:$AE$6='June 13 - Dec 15 Expense'!BC$7,Adjustments!$G$9:$AE$67),0)))+(SUM(IF(Adjustments!$E$73:$E$133='June 13 - Dec 15 Expense'!$F92,IF(Adjustments!$G$6:$AE$6='June 13 - Dec 15 Expense'!BA$7,Adjustments!$G$73:$AE$133),0)))</f>
        <v>23940.798669923679</v>
      </c>
      <c r="BC92" s="144">
        <f t="shared" si="517"/>
        <v>363684769.9315024</v>
      </c>
      <c r="BD92" s="144">
        <f t="shared" si="518"/>
        <v>1677285.0668796385</v>
      </c>
      <c r="BE92" s="144">
        <f t="array" ref="BE92">(SUM(IF(Adjustments!$E$9:$E$67='June 13 - Dec 15 Expense'!$F92,IF(Adjustments!$G$6:$AE$6='June 13 - Dec 15 Expense'!BF$7,Adjustments!$G$9:$AE$67),0)))+(SUM(IF(Adjustments!$E$73:$E$133='June 13 - Dec 15 Expense'!$F92,IF(Adjustments!$G$6:$AE$6='June 13 - Dec 15 Expense'!BD$7,Adjustments!$G$73:$AE$133),0)))</f>
        <v>1022385.1637207918</v>
      </c>
      <c r="BF92" s="144">
        <f t="shared" si="519"/>
        <v>364707155.09522319</v>
      </c>
      <c r="BG92" s="144">
        <f t="shared" si="520"/>
        <v>1679697.9321173795</v>
      </c>
      <c r="BH92" s="144">
        <f t="array" ref="BH92">(SUM(IF(Adjustments!$E$9:$E$67='June 13 - Dec 15 Expense'!$F92,IF(Adjustments!$G$6:$AE$6='June 13 - Dec 15 Expense'!BI$7,Adjustments!$G$9:$AE$67),0)))+(SUM(IF(Adjustments!$E$73:$E$133='June 13 - Dec 15 Expense'!$F92,IF(Adjustments!$G$6:$AE$6='June 13 - Dec 15 Expense'!BG$7,Adjustments!$G$73:$AE$133),0)))</f>
        <v>16831.111788535374</v>
      </c>
      <c r="BI92" s="144">
        <f t="shared" si="521"/>
        <v>364723986.2070117</v>
      </c>
      <c r="BJ92" s="144">
        <f t="shared" si="522"/>
        <v>1682094.4021618983</v>
      </c>
      <c r="BK92" s="144">
        <f t="array" ref="BK92">(SUM(IF(Adjustments!$E$9:$E$67='June 13 - Dec 15 Expense'!$F92,IF(Adjustments!$G$6:$AE$6='June 13 - Dec 15 Expense'!BL$7,Adjustments!$G$9:$AE$67),0)))+(SUM(IF(Adjustments!$E$73:$E$133='June 13 - Dec 15 Expense'!$F92,IF(Adjustments!$G$6:$AE$6='June 13 - Dec 15 Expense'!BJ$7,Adjustments!$G$73:$AE$133),0)))</f>
        <v>286554.83563427383</v>
      </c>
      <c r="BL92" s="144">
        <f t="shared" si="523"/>
        <v>365010541.04264599</v>
      </c>
      <c r="BM92" s="144">
        <f t="shared" si="524"/>
        <v>1682794.0210497666</v>
      </c>
      <c r="BN92" s="144">
        <f t="array" ref="BN92">(SUM(IF(Adjustments!$E$9:$E$67='June 13 - Dec 15 Expense'!$F92,IF(Adjustments!$G$6:$AE$6='June 13 - Dec 15 Expense'!BO$7,Adjustments!$G$9:$AE$67),0)))+(SUM(IF(Adjustments!$E$73:$E$133='June 13 - Dec 15 Expense'!$F92,IF(Adjustments!$G$6:$AE$6='June 13 - Dec 15 Expense'!BM$7,Adjustments!$G$73:$AE$133),0)))</f>
        <v>80987.611904282123</v>
      </c>
      <c r="BO92" s="144">
        <f t="shared" si="525"/>
        <v>365091528.65455025</v>
      </c>
      <c r="BP92" s="144">
        <f t="shared" si="526"/>
        <v>1683641.5871304495</v>
      </c>
      <c r="BQ92" s="144">
        <f t="array" ref="BQ92">(SUM(IF(Adjustments!$E$9:$E$67='June 13 - Dec 15 Expense'!$F92,IF(Adjustments!$G$6:$AE$6='June 13 - Dec 15 Expense'!BR$7,Adjustments!$G$9:$AE$67),0)))+(SUM(IF(Adjustments!$E$73:$E$133='June 13 - Dec 15 Expense'!$F92,IF(Adjustments!$G$6:$AE$6='June 13 - Dec 15 Expense'!BP$7,Adjustments!$G$73:$AE$133),0)))</f>
        <v>84386.094672317966</v>
      </c>
      <c r="BR92" s="144">
        <f t="shared" si="527"/>
        <v>365175914.74922258</v>
      </c>
      <c r="BS92" s="144">
        <f t="shared" si="528"/>
        <v>1684022.9448355793</v>
      </c>
      <c r="BT92" s="144">
        <f t="array" ref="BT92">(SUM(IF(Adjustments!$E$9:$E$67='June 13 - Dec 15 Expense'!$F92,IF(Adjustments!$G$6:$AE$6='June 13 - Dec 15 Expense'!BU$7,Adjustments!$G$9:$AE$67),0)))+(SUM(IF(Adjustments!$E$73:$E$133='June 13 - Dec 15 Expense'!$F92,IF(Adjustments!$G$6:$AE$6='June 13 - Dec 15 Expense'!BS$7,Adjustments!$G$73:$AE$133),0)))</f>
        <v>112486.14023412252</v>
      </c>
      <c r="BU92" s="144">
        <f t="shared" si="529"/>
        <v>365288400.88945669</v>
      </c>
      <c r="BV92" s="144">
        <f t="shared" si="530"/>
        <v>1684476.9392779963</v>
      </c>
      <c r="BW92" s="144">
        <f t="array" ref="BW92">(SUM(IF(Adjustments!$E$9:$E$67='June 13 - Dec 15 Expense'!$F92,IF(Adjustments!$G$6:$AE$6='June 13 - Dec 15 Expense'!BX$7,Adjustments!$G$9:$AE$67),0)))+(SUM(IF(Adjustments!$E$73:$E$133='June 13 - Dec 15 Expense'!$F92,IF(Adjustments!$G$6:$AE$6='June 13 - Dec 15 Expense'!BV$7,Adjustments!$G$73:$AE$133),0)))</f>
        <v>102974.98310554924</v>
      </c>
      <c r="BX92" s="144">
        <f t="shared" si="531"/>
        <v>365391375.87256223</v>
      </c>
      <c r="BY92" s="144">
        <f t="shared" si="532"/>
        <v>1684973.800364577</v>
      </c>
      <c r="BZ92" s="144">
        <f t="array" ref="BZ92">(SUM(IF(Adjustments!$E$9:$E$67='June 13 - Dec 15 Expense'!$F92,IF(Adjustments!$G$6:$AE$6='June 13 - Dec 15 Expense'!CA$7,Adjustments!$G$9:$AE$67),0)))+(SUM(IF(Adjustments!$E$73:$E$133='June 13 - Dec 15 Expense'!$F92,IF(Adjustments!$G$6:$AE$6='June 13 - Dec 15 Expense'!BY$7,Adjustments!$G$73:$AE$133),0)))</f>
        <v>20003279.2247262</v>
      </c>
      <c r="CA92" s="144">
        <f t="shared" si="533"/>
        <v>385394655.09728843</v>
      </c>
      <c r="CB92" s="144">
        <f t="shared" si="534"/>
        <v>1731339.5444854803</v>
      </c>
      <c r="CC92" s="144">
        <f t="array" ref="CC92">(SUM(IF(Adjustments!$E$9:$E$67='June 13 - Dec 15 Expense'!$F92,IF(Adjustments!$G$6:$AE$6='June 13 - Dec 15 Expense'!CD$7,Adjustments!$G$9:$AE$67),0)))+(SUM(IF(Adjustments!$E$73:$E$133='June 13 - Dec 15 Expense'!$F92,IF(Adjustments!$G$6:$AE$6='June 13 - Dec 15 Expense'!CB$7,Adjustments!$G$73:$AE$133),0)))</f>
        <v>120688.85858969064</v>
      </c>
      <c r="CD92" s="144">
        <f t="shared" si="535"/>
        <v>385515343.95587814</v>
      </c>
      <c r="CE92" s="144">
        <f t="shared" si="536"/>
        <v>1777746.1374392693</v>
      </c>
      <c r="CG92" s="151">
        <f t="shared" si="537"/>
        <v>20322192.227829371</v>
      </c>
      <c r="CH92" s="148"/>
    </row>
    <row r="93" spans="1:86" s="119" customFormat="1">
      <c r="A93" s="119" t="s">
        <v>18</v>
      </c>
      <c r="B93" s="7" t="s">
        <v>49</v>
      </c>
      <c r="C93" s="7" t="s">
        <v>49</v>
      </c>
      <c r="D93" s="119" t="s">
        <v>79</v>
      </c>
      <c r="E93" s="119" t="s">
        <v>77</v>
      </c>
      <c r="F93" s="119" t="str">
        <f t="shared" si="486"/>
        <v>AINTPUT</v>
      </c>
      <c r="G93" s="119" t="str">
        <f t="shared" si="487"/>
        <v>INTPUT</v>
      </c>
      <c r="H93" s="176">
        <f>VLOOKUP($G93,Rates!$I$3:$J$27,2,0)</f>
        <v>7.6811261370276747E-3</v>
      </c>
      <c r="I93" s="176">
        <f>VLOOKUP($G93,Rates!$I$3:$K$27,3,0)</f>
        <v>7.6811261370276747E-3</v>
      </c>
      <c r="J93" s="144">
        <f t="array" ref="J93">(SUM(IF('[25]RB Summary'!$B$13:$B$613=$G93,'[25]RB Summary'!$G$13:$G$613,0)))-(SUMIF($G$101:$G$119,$G93,$J$101:$J$119))</f>
        <v>3020129.1</v>
      </c>
      <c r="K93" s="144">
        <f t="shared" si="488"/>
        <v>1933.1660472673223</v>
      </c>
      <c r="L93" s="144">
        <f t="array" ref="L93">(SUM(IF(Adjustments!$E$9:$E$67='June 13 - Dec 15 Expense'!$F93,IF(Adjustments!$G$6:$AE$6='June 13 - Dec 15 Expense'!M$7,Adjustments!$G$9:$AE$67),0)))+(SUM(IF(Adjustments!$E$73:$E$133='June 13 - Dec 15 Expense'!$F93,IF(Adjustments!$G$6:$AE$6='June 13 - Dec 15 Expense'!K$7,Adjustments!$G$73:$AE$133),0)))</f>
        <v>-100.70883333333332</v>
      </c>
      <c r="M93" s="144">
        <f t="shared" si="489"/>
        <v>3020028.391166667</v>
      </c>
      <c r="N93" s="144">
        <f t="shared" si="490"/>
        <v>1933.1338157151579</v>
      </c>
      <c r="O93" s="144">
        <f t="array" ref="O93">(SUM(IF(Adjustments!$E$9:$E$67='June 13 - Dec 15 Expense'!$F93,IF(Adjustments!$G$6:$AE$6='June 13 - Dec 15 Expense'!P$7,Adjustments!$G$9:$AE$67),0)))+(SUM(IF(Adjustments!$E$73:$E$133='June 13 - Dec 15 Expense'!$F93,IF(Adjustments!$G$6:$AE$6='June 13 - Dec 15 Expense'!N$7,Adjustments!$G$73:$AE$133),0)))</f>
        <v>-100.70883333333332</v>
      </c>
      <c r="P93" s="144">
        <f t="shared" si="491"/>
        <v>3019927.6823333339</v>
      </c>
      <c r="Q93" s="144">
        <f t="shared" si="492"/>
        <v>1933.0693526108291</v>
      </c>
      <c r="R93" s="144">
        <f t="array" ref="R93">(SUM(IF(Adjustments!$E$9:$E$67='June 13 - Dec 15 Expense'!$F93,IF(Adjustments!$G$6:$AE$6='June 13 - Dec 15 Expense'!S$7,Adjustments!$G$9:$AE$67),0)))+(SUM(IF(Adjustments!$E$73:$E$133='June 13 - Dec 15 Expense'!$F93,IF(Adjustments!$G$6:$AE$6='June 13 - Dec 15 Expense'!Q$7,Adjustments!$G$73:$AE$133),0)))</f>
        <v>-100.70883333333332</v>
      </c>
      <c r="S93" s="144">
        <f t="shared" si="493"/>
        <v>3019826.9735000008</v>
      </c>
      <c r="T93" s="144">
        <f t="shared" si="494"/>
        <v>1933.0048895065008</v>
      </c>
      <c r="U93" s="144">
        <f t="array" ref="U93">(SUM(IF(Adjustments!$E$9:$E$67='June 13 - Dec 15 Expense'!$F93,IF(Adjustments!$G$6:$AE$6='June 13 - Dec 15 Expense'!V$7,Adjustments!$G$9:$AE$67),0)))+(SUM(IF(Adjustments!$E$73:$E$133='June 13 - Dec 15 Expense'!$F93,IF(Adjustments!$G$6:$AE$6='June 13 - Dec 15 Expense'!T$7,Adjustments!$G$73:$AE$133),0)))</f>
        <v>-100.70883333333332</v>
      </c>
      <c r="V93" s="144">
        <f t="shared" si="495"/>
        <v>3019726.2646666677</v>
      </c>
      <c r="W93" s="144">
        <f t="shared" si="496"/>
        <v>1932.9404264021721</v>
      </c>
      <c r="X93" s="144">
        <f t="array" ref="X93">(SUM(IF(Adjustments!$E$9:$E$67='June 13 - Dec 15 Expense'!$F93,IF(Adjustments!$G$6:$AE$6='June 13 - Dec 15 Expense'!Y$7,Adjustments!$G$9:$AE$67),0)))+(SUM(IF(Adjustments!$E$73:$E$133='June 13 - Dec 15 Expense'!$F93,IF(Adjustments!$G$6:$AE$6='June 13 - Dec 15 Expense'!W$7,Adjustments!$G$73:$AE$133),0)))</f>
        <v>-100.70883333333332</v>
      </c>
      <c r="Y93" s="144">
        <f t="shared" si="497"/>
        <v>3019625.5558333346</v>
      </c>
      <c r="Z93" s="144">
        <f t="shared" si="498"/>
        <v>1932.8759632978433</v>
      </c>
      <c r="AA93" s="144">
        <f t="array" ref="AA93">(SUM(IF(Adjustments!$E$9:$E$67='June 13 - Dec 15 Expense'!$F93,IF(Adjustments!$G$6:$AE$6='June 13 - Dec 15 Expense'!AB$7,Adjustments!$G$9:$AE$67),0)))+(SUM(IF(Adjustments!$E$73:$E$133='June 13 - Dec 15 Expense'!$F93,IF(Adjustments!$G$6:$AE$6='June 13 - Dec 15 Expense'!Z$7,Adjustments!$G$73:$AE$133),0)))</f>
        <v>-100.70883333333332</v>
      </c>
      <c r="AB93" s="144">
        <f t="shared" si="499"/>
        <v>3019524.8470000015</v>
      </c>
      <c r="AC93" s="144">
        <f t="shared" si="500"/>
        <v>1932.8115001935146</v>
      </c>
      <c r="AD93" s="144">
        <f t="array" ref="AD93">(SUM(IF(Adjustments!$E$9:$E$67='June 13 - Dec 15 Expense'!$F93,IF(Adjustments!$G$6:$AE$6='June 13 - Dec 15 Expense'!AE$7,Adjustments!$G$9:$AE$67),0)))+(SUM(IF(Adjustments!$E$73:$E$133='June 13 - Dec 15 Expense'!$F93,IF(Adjustments!$G$6:$AE$6='June 13 - Dec 15 Expense'!AC$7,Adjustments!$G$73:$AE$133),0)))</f>
        <v>-100.70883333333332</v>
      </c>
      <c r="AE93" s="144">
        <f t="shared" si="501"/>
        <v>3019424.1381666684</v>
      </c>
      <c r="AF93" s="144">
        <f t="shared" si="502"/>
        <v>1932.7470370891858</v>
      </c>
      <c r="AG93" s="144">
        <f t="array" ref="AG93">(SUM(IF(Adjustments!$E$9:$E$67='June 13 - Dec 15 Expense'!$F93,IF(Adjustments!$G$6:$AE$6='June 13 - Dec 15 Expense'!AH$7,Adjustments!$G$9:$AE$67),0)))+(SUM(IF(Adjustments!$E$73:$E$133='June 13 - Dec 15 Expense'!$F93,IF(Adjustments!$G$6:$AE$6='June 13 - Dec 15 Expense'!AF$7,Adjustments!$G$73:$AE$133),0)))</f>
        <v>-100.70883333333332</v>
      </c>
      <c r="AH93" s="144">
        <f t="shared" si="503"/>
        <v>3019323.4293333353</v>
      </c>
      <c r="AI93" s="144">
        <f t="shared" si="504"/>
        <v>1932.6825739848571</v>
      </c>
      <c r="AJ93" s="144">
        <f t="array" ref="AJ93">(SUM(IF(Adjustments!$E$9:$E$67='June 13 - Dec 15 Expense'!$F93,IF(Adjustments!$G$6:$AE$6='June 13 - Dec 15 Expense'!AK$7,Adjustments!$G$9:$AE$67),0)))+(SUM(IF(Adjustments!$E$73:$E$133='June 13 - Dec 15 Expense'!$F93,IF(Adjustments!$G$6:$AE$6='June 13 - Dec 15 Expense'!AI$7,Adjustments!$G$73:$AE$133),0)))</f>
        <v>-100.70883333333332</v>
      </c>
      <c r="AK93" s="144">
        <f t="shared" si="505"/>
        <v>3019222.7205000021</v>
      </c>
      <c r="AL93" s="144">
        <f t="shared" si="506"/>
        <v>1932.6181108805283</v>
      </c>
      <c r="AM93" s="144">
        <f t="array" ref="AM93">(SUM(IF(Adjustments!$E$9:$E$67='June 13 - Dec 15 Expense'!$F93,IF(Adjustments!$G$6:$AE$6='June 13 - Dec 15 Expense'!AN$7,Adjustments!$G$9:$AE$67),0)))+(SUM(IF(Adjustments!$E$73:$E$133='June 13 - Dec 15 Expense'!$F93,IF(Adjustments!$G$6:$AE$6='June 13 - Dec 15 Expense'!AL$7,Adjustments!$G$73:$AE$133),0)))</f>
        <v>-100.70883333333332</v>
      </c>
      <c r="AN93" s="144">
        <f t="shared" si="507"/>
        <v>3019122.011666669</v>
      </c>
      <c r="AO93" s="144">
        <f t="shared" si="508"/>
        <v>1932.5536477761998</v>
      </c>
      <c r="AP93" s="144">
        <f t="array" ref="AP93">(SUM(IF(Adjustments!$E$9:$E$67='June 13 - Dec 15 Expense'!$F93,IF(Adjustments!$G$6:$AE$6='June 13 - Dec 15 Expense'!AQ$7,Adjustments!$G$9:$AE$67),0)))+(SUM(IF(Adjustments!$E$73:$E$133='June 13 - Dec 15 Expense'!$F93,IF(Adjustments!$G$6:$AE$6='June 13 - Dec 15 Expense'!AO$7,Adjustments!$G$73:$AE$133),0)))</f>
        <v>-100.70883333333332</v>
      </c>
      <c r="AQ93" s="144">
        <f t="shared" si="509"/>
        <v>3019021.3028333359</v>
      </c>
      <c r="AR93" s="144">
        <f t="shared" si="510"/>
        <v>1932.489184671871</v>
      </c>
      <c r="AS93" s="144">
        <f t="array" ref="AS93">(SUM(IF(Adjustments!$E$9:$E$67='June 13 - Dec 15 Expense'!$F93,IF(Adjustments!$G$6:$AE$6='June 13 - Dec 15 Expense'!AT$7,Adjustments!$G$9:$AE$67),0)))+(SUM(IF(Adjustments!$E$73:$E$133='June 13 - Dec 15 Expense'!$F93,IF(Adjustments!$G$6:$AE$6='June 13 - Dec 15 Expense'!AR$7,Adjustments!$G$73:$AE$133),0)))</f>
        <v>-100.70883333333332</v>
      </c>
      <c r="AT93" s="144">
        <f t="shared" si="511"/>
        <v>3018920.5940000028</v>
      </c>
      <c r="AU93" s="144">
        <f t="shared" si="512"/>
        <v>1932.4247215675423</v>
      </c>
      <c r="AV93" s="144">
        <f t="array" ref="AV93">(SUM(IF(Adjustments!$E$9:$E$67='June 13 - Dec 15 Expense'!$F93,IF(Adjustments!$G$6:$AE$6='June 13 - Dec 15 Expense'!AW$7,Adjustments!$G$9:$AE$67),0)))+(SUM(IF(Adjustments!$E$73:$E$133='June 13 - Dec 15 Expense'!$F93,IF(Adjustments!$G$6:$AE$6='June 13 - Dec 15 Expense'!AU$7,Adjustments!$G$73:$AE$133),0)))</f>
        <v>-100.70883333333332</v>
      </c>
      <c r="AW93" s="144">
        <f t="shared" si="513"/>
        <v>3018819.8851666697</v>
      </c>
      <c r="AX93" s="144">
        <f t="shared" si="514"/>
        <v>1932.3602584632135</v>
      </c>
      <c r="AY93" s="144">
        <f t="array" ref="AY93">(SUM(IF(Adjustments!$E$9:$E$67='June 13 - Dec 15 Expense'!$F93,IF(Adjustments!$G$6:$AE$6='June 13 - Dec 15 Expense'!AZ$7,Adjustments!$G$9:$AE$67),0)))+(SUM(IF(Adjustments!$E$73:$E$133='June 13 - Dec 15 Expense'!$F93,IF(Adjustments!$G$6:$AE$6='June 13 - Dec 15 Expense'!AX$7,Adjustments!$G$73:$AE$133),0)))</f>
        <v>-100.70883333333332</v>
      </c>
      <c r="AZ93" s="144">
        <f t="shared" si="515"/>
        <v>3018719.1763333366</v>
      </c>
      <c r="BA93" s="144">
        <f t="shared" si="516"/>
        <v>1932.2957953588848</v>
      </c>
      <c r="BB93" s="144">
        <f t="array" ref="BB93">(SUM(IF(Adjustments!$E$9:$E$67='June 13 - Dec 15 Expense'!$F93,IF(Adjustments!$G$6:$AE$6='June 13 - Dec 15 Expense'!BC$7,Adjustments!$G$9:$AE$67),0)))+(SUM(IF(Adjustments!$E$73:$E$133='June 13 - Dec 15 Expense'!$F93,IF(Adjustments!$G$6:$AE$6='June 13 - Dec 15 Expense'!BA$7,Adjustments!$G$73:$AE$133),0)))</f>
        <v>-100.70883333333332</v>
      </c>
      <c r="BC93" s="144">
        <f t="shared" si="517"/>
        <v>3018618.4675000035</v>
      </c>
      <c r="BD93" s="144">
        <f t="shared" si="518"/>
        <v>1932.231332254556</v>
      </c>
      <c r="BE93" s="144">
        <f t="array" ref="BE93">(SUM(IF(Adjustments!$E$9:$E$67='June 13 - Dec 15 Expense'!$F93,IF(Adjustments!$G$6:$AE$6='June 13 - Dec 15 Expense'!BF$7,Adjustments!$G$9:$AE$67),0)))+(SUM(IF(Adjustments!$E$73:$E$133='June 13 - Dec 15 Expense'!$F93,IF(Adjustments!$G$6:$AE$6='June 13 - Dec 15 Expense'!BD$7,Adjustments!$G$73:$AE$133),0)))</f>
        <v>-100.70883333333332</v>
      </c>
      <c r="BF93" s="144">
        <f t="shared" si="519"/>
        <v>3018517.7586666704</v>
      </c>
      <c r="BG93" s="144">
        <f t="shared" si="520"/>
        <v>1932.1668691502275</v>
      </c>
      <c r="BH93" s="144">
        <f t="array" ref="BH93">(SUM(IF(Adjustments!$E$9:$E$67='June 13 - Dec 15 Expense'!$F93,IF(Adjustments!$G$6:$AE$6='June 13 - Dec 15 Expense'!BI$7,Adjustments!$G$9:$AE$67),0)))+(SUM(IF(Adjustments!$E$73:$E$133='June 13 - Dec 15 Expense'!$F93,IF(Adjustments!$G$6:$AE$6='June 13 - Dec 15 Expense'!BG$7,Adjustments!$G$73:$AE$133),0)))</f>
        <v>-100.70883333333332</v>
      </c>
      <c r="BI93" s="144">
        <f t="shared" si="521"/>
        <v>3018417.0498333373</v>
      </c>
      <c r="BJ93" s="144">
        <f t="shared" si="522"/>
        <v>1932.1024060458988</v>
      </c>
      <c r="BK93" s="144">
        <f t="array" ref="BK93">(SUM(IF(Adjustments!$E$9:$E$67='June 13 - Dec 15 Expense'!$F93,IF(Adjustments!$G$6:$AE$6='June 13 - Dec 15 Expense'!BL$7,Adjustments!$G$9:$AE$67),0)))+(SUM(IF(Adjustments!$E$73:$E$133='June 13 - Dec 15 Expense'!$F93,IF(Adjustments!$G$6:$AE$6='June 13 - Dec 15 Expense'!BJ$7,Adjustments!$G$73:$AE$133),0)))</f>
        <v>-100.70883333333332</v>
      </c>
      <c r="BL93" s="144">
        <f t="shared" si="523"/>
        <v>3018316.3410000042</v>
      </c>
      <c r="BM93" s="144">
        <f t="shared" si="524"/>
        <v>1932.03794294157</v>
      </c>
      <c r="BN93" s="144">
        <f t="array" ref="BN93">(SUM(IF(Adjustments!$E$9:$E$67='June 13 - Dec 15 Expense'!$F93,IF(Adjustments!$G$6:$AE$6='June 13 - Dec 15 Expense'!BO$7,Adjustments!$G$9:$AE$67),0)))+(SUM(IF(Adjustments!$E$73:$E$133='June 13 - Dec 15 Expense'!$F93,IF(Adjustments!$G$6:$AE$6='June 13 - Dec 15 Expense'!BM$7,Adjustments!$G$73:$AE$133),0)))</f>
        <v>-100.70883333333332</v>
      </c>
      <c r="BO93" s="144">
        <f t="shared" si="525"/>
        <v>3018215.6321666711</v>
      </c>
      <c r="BP93" s="144">
        <f t="shared" si="526"/>
        <v>1931.9734798372413</v>
      </c>
      <c r="BQ93" s="144">
        <f t="array" ref="BQ93">(SUM(IF(Adjustments!$E$9:$E$67='June 13 - Dec 15 Expense'!$F93,IF(Adjustments!$G$6:$AE$6='June 13 - Dec 15 Expense'!BR$7,Adjustments!$G$9:$AE$67),0)))+(SUM(IF(Adjustments!$E$73:$E$133='June 13 - Dec 15 Expense'!$F93,IF(Adjustments!$G$6:$AE$6='June 13 - Dec 15 Expense'!BP$7,Adjustments!$G$73:$AE$133),0)))</f>
        <v>-100.70883333333332</v>
      </c>
      <c r="BR93" s="144">
        <f t="shared" si="527"/>
        <v>3018114.923333338</v>
      </c>
      <c r="BS93" s="144">
        <f t="shared" si="528"/>
        <v>1931.9090167329125</v>
      </c>
      <c r="BT93" s="144">
        <f t="array" ref="BT93">(SUM(IF(Adjustments!$E$9:$E$67='June 13 - Dec 15 Expense'!$F93,IF(Adjustments!$G$6:$AE$6='June 13 - Dec 15 Expense'!BU$7,Adjustments!$G$9:$AE$67),0)))+(SUM(IF(Adjustments!$E$73:$E$133='June 13 - Dec 15 Expense'!$F93,IF(Adjustments!$G$6:$AE$6='June 13 - Dec 15 Expense'!BS$7,Adjustments!$G$73:$AE$133),0)))</f>
        <v>-100.70883333333332</v>
      </c>
      <c r="BU93" s="144">
        <f t="shared" si="529"/>
        <v>3018014.2145000049</v>
      </c>
      <c r="BV93" s="144">
        <f t="shared" si="530"/>
        <v>1931.8445536285838</v>
      </c>
      <c r="BW93" s="144">
        <f t="array" ref="BW93">(SUM(IF(Adjustments!$E$9:$E$67='June 13 - Dec 15 Expense'!$F93,IF(Adjustments!$G$6:$AE$6='June 13 - Dec 15 Expense'!BX$7,Adjustments!$G$9:$AE$67),0)))+(SUM(IF(Adjustments!$E$73:$E$133='June 13 - Dec 15 Expense'!$F93,IF(Adjustments!$G$6:$AE$6='June 13 - Dec 15 Expense'!BV$7,Adjustments!$G$73:$AE$133),0)))</f>
        <v>-100.70883333333332</v>
      </c>
      <c r="BX93" s="144">
        <f t="shared" si="531"/>
        <v>3017913.5056666718</v>
      </c>
      <c r="BY93" s="144">
        <f t="shared" si="532"/>
        <v>1931.780090524255</v>
      </c>
      <c r="BZ93" s="144">
        <f t="array" ref="BZ93">(SUM(IF(Adjustments!$E$9:$E$67='June 13 - Dec 15 Expense'!$F93,IF(Adjustments!$G$6:$AE$6='June 13 - Dec 15 Expense'!CA$7,Adjustments!$G$9:$AE$67),0)))+(SUM(IF(Adjustments!$E$73:$E$133='June 13 - Dec 15 Expense'!$F93,IF(Adjustments!$G$6:$AE$6='June 13 - Dec 15 Expense'!BY$7,Adjustments!$G$73:$AE$133),0)))</f>
        <v>-100.70883333333332</v>
      </c>
      <c r="CA93" s="144">
        <f t="shared" si="533"/>
        <v>3017812.7968333387</v>
      </c>
      <c r="CB93" s="144">
        <f t="shared" si="534"/>
        <v>1931.7156274199267</v>
      </c>
      <c r="CC93" s="144">
        <f t="array" ref="CC93">(SUM(IF(Adjustments!$E$9:$E$67='June 13 - Dec 15 Expense'!$F93,IF(Adjustments!$G$6:$AE$6='June 13 - Dec 15 Expense'!CD$7,Adjustments!$G$9:$AE$67),0)))+(SUM(IF(Adjustments!$E$73:$E$133='June 13 - Dec 15 Expense'!$F93,IF(Adjustments!$G$6:$AE$6='June 13 - Dec 15 Expense'!CB$7,Adjustments!$G$73:$AE$133),0)))</f>
        <v>-100.70883333333332</v>
      </c>
      <c r="CD93" s="144">
        <f t="shared" si="535"/>
        <v>3017712.0880000056</v>
      </c>
      <c r="CE93" s="144">
        <f t="shared" si="536"/>
        <v>1931.651164315598</v>
      </c>
      <c r="CG93" s="151">
        <f t="shared" si="537"/>
        <v>23184.068536672865</v>
      </c>
      <c r="CH93" s="148"/>
    </row>
    <row r="94" spans="1:86" s="119" customFormat="1">
      <c r="A94" s="119" t="s">
        <v>16</v>
      </c>
      <c r="B94" s="7" t="s">
        <v>47</v>
      </c>
      <c r="C94" s="7" t="s">
        <v>47</v>
      </c>
      <c r="D94" s="119" t="s">
        <v>79</v>
      </c>
      <c r="E94" s="119" t="s">
        <v>77</v>
      </c>
      <c r="F94" s="119" t="str">
        <f t="shared" si="486"/>
        <v>AINTPWA</v>
      </c>
      <c r="G94" s="119" t="str">
        <f t="shared" si="487"/>
        <v>INTPWA</v>
      </c>
      <c r="H94" s="176">
        <f>VLOOKUP($G94,Rates!$I$3:$J$27,2,0)</f>
        <v>0</v>
      </c>
      <c r="I94" s="176">
        <f>VLOOKUP($G94,Rates!$I$3:$K$27,3,0)</f>
        <v>0</v>
      </c>
      <c r="J94" s="144">
        <f t="array" ref="J94">(SUM(IF('[25]RB Summary'!$B$13:$B$613=$G94,'[25]RB Summary'!$G$13:$G$613,0)))-(SUMIF($G$101:$G$119,$G94,$J$101:$J$119))</f>
        <v>1506233.45</v>
      </c>
      <c r="K94" s="144">
        <f t="shared" si="488"/>
        <v>0</v>
      </c>
      <c r="L94" s="144">
        <f t="array" ref="L94">(SUM(IF(Adjustments!$E$9:$E$67='June 13 - Dec 15 Expense'!$F94,IF(Adjustments!$G$6:$AE$6='June 13 - Dec 15 Expense'!M$7,Adjustments!$G$9:$AE$67),0)))+(SUM(IF(Adjustments!$E$73:$E$133='June 13 - Dec 15 Expense'!$F94,IF(Adjustments!$G$6:$AE$6='June 13 - Dec 15 Expense'!K$7,Adjustments!$G$73:$AE$133),0)))</f>
        <v>-47.586500000000001</v>
      </c>
      <c r="M94" s="144">
        <f t="shared" si="489"/>
        <v>1506185.8635</v>
      </c>
      <c r="N94" s="144">
        <f t="shared" si="490"/>
        <v>0</v>
      </c>
      <c r="O94" s="144">
        <f t="array" ref="O94">(SUM(IF(Adjustments!$E$9:$E$67='June 13 - Dec 15 Expense'!$F94,IF(Adjustments!$G$6:$AE$6='June 13 - Dec 15 Expense'!P$7,Adjustments!$G$9:$AE$67),0)))+(SUM(IF(Adjustments!$E$73:$E$133='June 13 - Dec 15 Expense'!$F94,IF(Adjustments!$G$6:$AE$6='June 13 - Dec 15 Expense'!N$7,Adjustments!$G$73:$AE$133),0)))</f>
        <v>-47.586500000000001</v>
      </c>
      <c r="P94" s="144">
        <f t="shared" si="491"/>
        <v>1506138.277</v>
      </c>
      <c r="Q94" s="144">
        <f t="shared" si="492"/>
        <v>0</v>
      </c>
      <c r="R94" s="144">
        <f t="array" ref="R94">(SUM(IF(Adjustments!$E$9:$E$67='June 13 - Dec 15 Expense'!$F94,IF(Adjustments!$G$6:$AE$6='June 13 - Dec 15 Expense'!S$7,Adjustments!$G$9:$AE$67),0)))+(SUM(IF(Adjustments!$E$73:$E$133='June 13 - Dec 15 Expense'!$F94,IF(Adjustments!$G$6:$AE$6='June 13 - Dec 15 Expense'!Q$7,Adjustments!$G$73:$AE$133),0)))</f>
        <v>-47.586500000000001</v>
      </c>
      <c r="S94" s="144">
        <f t="shared" si="493"/>
        <v>1506090.6905</v>
      </c>
      <c r="T94" s="144">
        <f t="shared" si="494"/>
        <v>0</v>
      </c>
      <c r="U94" s="144">
        <f t="array" ref="U94">(SUM(IF(Adjustments!$E$9:$E$67='June 13 - Dec 15 Expense'!$F94,IF(Adjustments!$G$6:$AE$6='June 13 - Dec 15 Expense'!V$7,Adjustments!$G$9:$AE$67),0)))+(SUM(IF(Adjustments!$E$73:$E$133='June 13 - Dec 15 Expense'!$F94,IF(Adjustments!$G$6:$AE$6='June 13 - Dec 15 Expense'!T$7,Adjustments!$G$73:$AE$133),0)))</f>
        <v>-47.586500000000001</v>
      </c>
      <c r="V94" s="144">
        <f t="shared" si="495"/>
        <v>1506043.1040000001</v>
      </c>
      <c r="W94" s="144">
        <f t="shared" si="496"/>
        <v>0</v>
      </c>
      <c r="X94" s="144">
        <f t="array" ref="X94">(SUM(IF(Adjustments!$E$9:$E$67='June 13 - Dec 15 Expense'!$F94,IF(Adjustments!$G$6:$AE$6='June 13 - Dec 15 Expense'!Y$7,Adjustments!$G$9:$AE$67),0)))+(SUM(IF(Adjustments!$E$73:$E$133='June 13 - Dec 15 Expense'!$F94,IF(Adjustments!$G$6:$AE$6='June 13 - Dec 15 Expense'!W$7,Adjustments!$G$73:$AE$133),0)))</f>
        <v>-47.586500000000001</v>
      </c>
      <c r="Y94" s="144">
        <f t="shared" si="497"/>
        <v>1505995.5175000001</v>
      </c>
      <c r="Z94" s="144">
        <f t="shared" si="498"/>
        <v>0</v>
      </c>
      <c r="AA94" s="144">
        <f t="array" ref="AA94">(SUM(IF(Adjustments!$E$9:$E$67='June 13 - Dec 15 Expense'!$F94,IF(Adjustments!$G$6:$AE$6='June 13 - Dec 15 Expense'!AB$7,Adjustments!$G$9:$AE$67),0)))+(SUM(IF(Adjustments!$E$73:$E$133='June 13 - Dec 15 Expense'!$F94,IF(Adjustments!$G$6:$AE$6='June 13 - Dec 15 Expense'!Z$7,Adjustments!$G$73:$AE$133),0)))</f>
        <v>-47.586500000000001</v>
      </c>
      <c r="AB94" s="144">
        <f t="shared" si="499"/>
        <v>1505947.9310000001</v>
      </c>
      <c r="AC94" s="144">
        <f t="shared" si="500"/>
        <v>0</v>
      </c>
      <c r="AD94" s="144">
        <f t="array" ref="AD94">(SUM(IF(Adjustments!$E$9:$E$67='June 13 - Dec 15 Expense'!$F94,IF(Adjustments!$G$6:$AE$6='June 13 - Dec 15 Expense'!AE$7,Adjustments!$G$9:$AE$67),0)))+(SUM(IF(Adjustments!$E$73:$E$133='June 13 - Dec 15 Expense'!$F94,IF(Adjustments!$G$6:$AE$6='June 13 - Dec 15 Expense'!AC$7,Adjustments!$G$73:$AE$133),0)))</f>
        <v>-47.586500000000001</v>
      </c>
      <c r="AE94" s="144">
        <f t="shared" si="501"/>
        <v>1505900.3445000001</v>
      </c>
      <c r="AF94" s="144">
        <f t="shared" si="502"/>
        <v>0</v>
      </c>
      <c r="AG94" s="144">
        <f t="array" ref="AG94">(SUM(IF(Adjustments!$E$9:$E$67='June 13 - Dec 15 Expense'!$F94,IF(Adjustments!$G$6:$AE$6='June 13 - Dec 15 Expense'!AH$7,Adjustments!$G$9:$AE$67),0)))+(SUM(IF(Adjustments!$E$73:$E$133='June 13 - Dec 15 Expense'!$F94,IF(Adjustments!$G$6:$AE$6='June 13 - Dec 15 Expense'!AF$7,Adjustments!$G$73:$AE$133),0)))</f>
        <v>-47.586500000000001</v>
      </c>
      <c r="AH94" s="144">
        <f t="shared" si="503"/>
        <v>1505852.7580000001</v>
      </c>
      <c r="AI94" s="144">
        <f t="shared" si="504"/>
        <v>0</v>
      </c>
      <c r="AJ94" s="144">
        <f t="array" ref="AJ94">(SUM(IF(Adjustments!$E$9:$E$67='June 13 - Dec 15 Expense'!$F94,IF(Adjustments!$G$6:$AE$6='June 13 - Dec 15 Expense'!AK$7,Adjustments!$G$9:$AE$67),0)))+(SUM(IF(Adjustments!$E$73:$E$133='June 13 - Dec 15 Expense'!$F94,IF(Adjustments!$G$6:$AE$6='June 13 - Dec 15 Expense'!AI$7,Adjustments!$G$73:$AE$133),0)))</f>
        <v>-47.586500000000001</v>
      </c>
      <c r="AK94" s="144">
        <f t="shared" si="505"/>
        <v>1505805.1715000002</v>
      </c>
      <c r="AL94" s="144">
        <f t="shared" si="506"/>
        <v>0</v>
      </c>
      <c r="AM94" s="144">
        <f t="array" ref="AM94">(SUM(IF(Adjustments!$E$9:$E$67='June 13 - Dec 15 Expense'!$F94,IF(Adjustments!$G$6:$AE$6='June 13 - Dec 15 Expense'!AN$7,Adjustments!$G$9:$AE$67),0)))+(SUM(IF(Adjustments!$E$73:$E$133='June 13 - Dec 15 Expense'!$F94,IF(Adjustments!$G$6:$AE$6='June 13 - Dec 15 Expense'!AL$7,Adjustments!$G$73:$AE$133),0)))</f>
        <v>-47.586500000000001</v>
      </c>
      <c r="AN94" s="144">
        <f t="shared" si="507"/>
        <v>1505757.5850000002</v>
      </c>
      <c r="AO94" s="144">
        <f t="shared" si="508"/>
        <v>0</v>
      </c>
      <c r="AP94" s="144">
        <f t="array" ref="AP94">(SUM(IF(Adjustments!$E$9:$E$67='June 13 - Dec 15 Expense'!$F94,IF(Adjustments!$G$6:$AE$6='June 13 - Dec 15 Expense'!AQ$7,Adjustments!$G$9:$AE$67),0)))+(SUM(IF(Adjustments!$E$73:$E$133='June 13 - Dec 15 Expense'!$F94,IF(Adjustments!$G$6:$AE$6='June 13 - Dec 15 Expense'!AO$7,Adjustments!$G$73:$AE$133),0)))</f>
        <v>-47.586500000000001</v>
      </c>
      <c r="AQ94" s="144">
        <f t="shared" si="509"/>
        <v>1505709.9985000002</v>
      </c>
      <c r="AR94" s="144">
        <f t="shared" si="510"/>
        <v>0</v>
      </c>
      <c r="AS94" s="144">
        <f t="array" ref="AS94">(SUM(IF(Adjustments!$E$9:$E$67='June 13 - Dec 15 Expense'!$F94,IF(Adjustments!$G$6:$AE$6='June 13 - Dec 15 Expense'!AT$7,Adjustments!$G$9:$AE$67),0)))+(SUM(IF(Adjustments!$E$73:$E$133='June 13 - Dec 15 Expense'!$F94,IF(Adjustments!$G$6:$AE$6='June 13 - Dec 15 Expense'!AR$7,Adjustments!$G$73:$AE$133),0)))</f>
        <v>-47.586500000000001</v>
      </c>
      <c r="AT94" s="144">
        <f t="shared" si="511"/>
        <v>1505662.4120000002</v>
      </c>
      <c r="AU94" s="144">
        <f t="shared" si="512"/>
        <v>0</v>
      </c>
      <c r="AV94" s="144">
        <f t="array" ref="AV94">(SUM(IF(Adjustments!$E$9:$E$67='June 13 - Dec 15 Expense'!$F94,IF(Adjustments!$G$6:$AE$6='June 13 - Dec 15 Expense'!AW$7,Adjustments!$G$9:$AE$67),0)))+(SUM(IF(Adjustments!$E$73:$E$133='June 13 - Dec 15 Expense'!$F94,IF(Adjustments!$G$6:$AE$6='June 13 - Dec 15 Expense'!AU$7,Adjustments!$G$73:$AE$133),0)))</f>
        <v>-47.586500000000001</v>
      </c>
      <c r="AW94" s="144">
        <f t="shared" si="513"/>
        <v>1505614.8255000003</v>
      </c>
      <c r="AX94" s="144">
        <f t="shared" si="514"/>
        <v>0</v>
      </c>
      <c r="AY94" s="144">
        <f t="array" ref="AY94">(SUM(IF(Adjustments!$E$9:$E$67='June 13 - Dec 15 Expense'!$F94,IF(Adjustments!$G$6:$AE$6='June 13 - Dec 15 Expense'!AZ$7,Adjustments!$G$9:$AE$67),0)))+(SUM(IF(Adjustments!$E$73:$E$133='June 13 - Dec 15 Expense'!$F94,IF(Adjustments!$G$6:$AE$6='June 13 - Dec 15 Expense'!AX$7,Adjustments!$G$73:$AE$133),0)))</f>
        <v>-47.586500000000001</v>
      </c>
      <c r="AZ94" s="144">
        <f t="shared" si="515"/>
        <v>1505567.2390000003</v>
      </c>
      <c r="BA94" s="144">
        <f t="shared" si="516"/>
        <v>0</v>
      </c>
      <c r="BB94" s="144">
        <f t="array" ref="BB94">(SUM(IF(Adjustments!$E$9:$E$67='June 13 - Dec 15 Expense'!$F94,IF(Adjustments!$G$6:$AE$6='June 13 - Dec 15 Expense'!BC$7,Adjustments!$G$9:$AE$67),0)))+(SUM(IF(Adjustments!$E$73:$E$133='June 13 - Dec 15 Expense'!$F94,IF(Adjustments!$G$6:$AE$6='June 13 - Dec 15 Expense'!BA$7,Adjustments!$G$73:$AE$133),0)))</f>
        <v>-47.586500000000001</v>
      </c>
      <c r="BC94" s="144">
        <f t="shared" si="517"/>
        <v>1505519.6525000003</v>
      </c>
      <c r="BD94" s="144">
        <f t="shared" si="518"/>
        <v>0</v>
      </c>
      <c r="BE94" s="144">
        <f t="array" ref="BE94">(SUM(IF(Adjustments!$E$9:$E$67='June 13 - Dec 15 Expense'!$F94,IF(Adjustments!$G$6:$AE$6='June 13 - Dec 15 Expense'!BF$7,Adjustments!$G$9:$AE$67),0)))+(SUM(IF(Adjustments!$E$73:$E$133='June 13 - Dec 15 Expense'!$F94,IF(Adjustments!$G$6:$AE$6='June 13 - Dec 15 Expense'!BD$7,Adjustments!$G$73:$AE$133),0)))</f>
        <v>-47.586500000000001</v>
      </c>
      <c r="BF94" s="144">
        <f t="shared" si="519"/>
        <v>1505472.0660000003</v>
      </c>
      <c r="BG94" s="144">
        <f t="shared" si="520"/>
        <v>0</v>
      </c>
      <c r="BH94" s="144">
        <f t="array" ref="BH94">(SUM(IF(Adjustments!$E$9:$E$67='June 13 - Dec 15 Expense'!$F94,IF(Adjustments!$G$6:$AE$6='June 13 - Dec 15 Expense'!BI$7,Adjustments!$G$9:$AE$67),0)))+(SUM(IF(Adjustments!$E$73:$E$133='June 13 - Dec 15 Expense'!$F94,IF(Adjustments!$G$6:$AE$6='June 13 - Dec 15 Expense'!BG$7,Adjustments!$G$73:$AE$133),0)))</f>
        <v>-47.586500000000001</v>
      </c>
      <c r="BI94" s="144">
        <f t="shared" si="521"/>
        <v>1505424.4795000004</v>
      </c>
      <c r="BJ94" s="144">
        <f t="shared" si="522"/>
        <v>0</v>
      </c>
      <c r="BK94" s="144">
        <f t="array" ref="BK94">(SUM(IF(Adjustments!$E$9:$E$67='June 13 - Dec 15 Expense'!$F94,IF(Adjustments!$G$6:$AE$6='June 13 - Dec 15 Expense'!BL$7,Adjustments!$G$9:$AE$67),0)))+(SUM(IF(Adjustments!$E$73:$E$133='June 13 - Dec 15 Expense'!$F94,IF(Adjustments!$G$6:$AE$6='June 13 - Dec 15 Expense'!BJ$7,Adjustments!$G$73:$AE$133),0)))</f>
        <v>-47.586500000000001</v>
      </c>
      <c r="BL94" s="144">
        <f t="shared" si="523"/>
        <v>1505376.8930000004</v>
      </c>
      <c r="BM94" s="144">
        <f t="shared" si="524"/>
        <v>0</v>
      </c>
      <c r="BN94" s="144">
        <f t="array" ref="BN94">(SUM(IF(Adjustments!$E$9:$E$67='June 13 - Dec 15 Expense'!$F94,IF(Adjustments!$G$6:$AE$6='June 13 - Dec 15 Expense'!BO$7,Adjustments!$G$9:$AE$67),0)))+(SUM(IF(Adjustments!$E$73:$E$133='June 13 - Dec 15 Expense'!$F94,IF(Adjustments!$G$6:$AE$6='June 13 - Dec 15 Expense'!BM$7,Adjustments!$G$73:$AE$133),0)))</f>
        <v>-47.586500000000001</v>
      </c>
      <c r="BO94" s="144">
        <f t="shared" si="525"/>
        <v>1505329.3065000004</v>
      </c>
      <c r="BP94" s="144">
        <f t="shared" si="526"/>
        <v>0</v>
      </c>
      <c r="BQ94" s="144">
        <f t="array" ref="BQ94">(SUM(IF(Adjustments!$E$9:$E$67='June 13 - Dec 15 Expense'!$F94,IF(Adjustments!$G$6:$AE$6='June 13 - Dec 15 Expense'!BR$7,Adjustments!$G$9:$AE$67),0)))+(SUM(IF(Adjustments!$E$73:$E$133='June 13 - Dec 15 Expense'!$F94,IF(Adjustments!$G$6:$AE$6='June 13 - Dec 15 Expense'!BP$7,Adjustments!$G$73:$AE$133),0)))</f>
        <v>-47.586500000000001</v>
      </c>
      <c r="BR94" s="144">
        <f t="shared" si="527"/>
        <v>1505281.7200000004</v>
      </c>
      <c r="BS94" s="144">
        <f t="shared" si="528"/>
        <v>0</v>
      </c>
      <c r="BT94" s="144">
        <f t="array" ref="BT94">(SUM(IF(Adjustments!$E$9:$E$67='June 13 - Dec 15 Expense'!$F94,IF(Adjustments!$G$6:$AE$6='June 13 - Dec 15 Expense'!BU$7,Adjustments!$G$9:$AE$67),0)))+(SUM(IF(Adjustments!$E$73:$E$133='June 13 - Dec 15 Expense'!$F94,IF(Adjustments!$G$6:$AE$6='June 13 - Dec 15 Expense'!BS$7,Adjustments!$G$73:$AE$133),0)))</f>
        <v>-47.586500000000001</v>
      </c>
      <c r="BU94" s="144">
        <f t="shared" si="529"/>
        <v>1505234.1335000005</v>
      </c>
      <c r="BV94" s="144">
        <f t="shared" si="530"/>
        <v>0</v>
      </c>
      <c r="BW94" s="144">
        <f t="array" ref="BW94">(SUM(IF(Adjustments!$E$9:$E$67='June 13 - Dec 15 Expense'!$F94,IF(Adjustments!$G$6:$AE$6='June 13 - Dec 15 Expense'!BX$7,Adjustments!$G$9:$AE$67),0)))+(SUM(IF(Adjustments!$E$73:$E$133='June 13 - Dec 15 Expense'!$F94,IF(Adjustments!$G$6:$AE$6='June 13 - Dec 15 Expense'!BV$7,Adjustments!$G$73:$AE$133),0)))</f>
        <v>-47.586500000000001</v>
      </c>
      <c r="BX94" s="144">
        <f t="shared" si="531"/>
        <v>1505186.5470000005</v>
      </c>
      <c r="BY94" s="144">
        <f t="shared" si="532"/>
        <v>0</v>
      </c>
      <c r="BZ94" s="144">
        <f t="array" ref="BZ94">(SUM(IF(Adjustments!$E$9:$E$67='June 13 - Dec 15 Expense'!$F94,IF(Adjustments!$G$6:$AE$6='June 13 - Dec 15 Expense'!CA$7,Adjustments!$G$9:$AE$67),0)))+(SUM(IF(Adjustments!$E$73:$E$133='June 13 - Dec 15 Expense'!$F94,IF(Adjustments!$G$6:$AE$6='June 13 - Dec 15 Expense'!BY$7,Adjustments!$G$73:$AE$133),0)))</f>
        <v>-47.586500000000001</v>
      </c>
      <c r="CA94" s="144">
        <f t="shared" si="533"/>
        <v>1505138.9605000005</v>
      </c>
      <c r="CB94" s="144">
        <f t="shared" si="534"/>
        <v>0</v>
      </c>
      <c r="CC94" s="144">
        <f t="array" ref="CC94">(SUM(IF(Adjustments!$E$9:$E$67='June 13 - Dec 15 Expense'!$F94,IF(Adjustments!$G$6:$AE$6='June 13 - Dec 15 Expense'!CD$7,Adjustments!$G$9:$AE$67),0)))+(SUM(IF(Adjustments!$E$73:$E$133='June 13 - Dec 15 Expense'!$F94,IF(Adjustments!$G$6:$AE$6='June 13 - Dec 15 Expense'!CB$7,Adjustments!$G$73:$AE$133),0)))</f>
        <v>-47.586500000000001</v>
      </c>
      <c r="CD94" s="144">
        <f t="shared" si="535"/>
        <v>1505091.3740000005</v>
      </c>
      <c r="CE94" s="144">
        <f t="shared" si="536"/>
        <v>0</v>
      </c>
      <c r="CG94" s="151">
        <f t="shared" si="537"/>
        <v>0</v>
      </c>
      <c r="CH94" s="148"/>
    </row>
    <row r="95" spans="1:86" s="119" customFormat="1">
      <c r="A95" s="119" t="s">
        <v>17</v>
      </c>
      <c r="B95" s="7" t="s">
        <v>48</v>
      </c>
      <c r="C95" s="7" t="s">
        <v>48</v>
      </c>
      <c r="D95" s="119" t="s">
        <v>79</v>
      </c>
      <c r="E95" s="119" t="s">
        <v>77</v>
      </c>
      <c r="F95" s="119" t="str">
        <f t="shared" si="486"/>
        <v>AINTPWYP</v>
      </c>
      <c r="G95" s="119" t="str">
        <f t="shared" si="487"/>
        <v>INTPWYP</v>
      </c>
      <c r="H95" s="176">
        <f>VLOOKUP($G95,Rates!$I$3:$J$27,2,0)</f>
        <v>0.10357288655171185</v>
      </c>
      <c r="I95" s="176">
        <f>VLOOKUP($G95,Rates!$I$3:$K$27,3,0)</f>
        <v>0.10357288655171185</v>
      </c>
      <c r="J95" s="144">
        <f t="array" ref="J95">(SUM(IF('[25]RB Summary'!$B$13:$B$613=$G95,'[25]RB Summary'!$G$13:$G$613,0)))-(SUMIF($G$101:$G$119,$G95,$J$101:$J$119))</f>
        <v>1507442.49</v>
      </c>
      <c r="K95" s="144">
        <f t="shared" si="488"/>
        <v>13010.847500000002</v>
      </c>
      <c r="L95" s="144">
        <f t="array" ref="L95">(SUM(IF(Adjustments!$E$9:$E$67='June 13 - Dec 15 Expense'!$F95,IF(Adjustments!$G$6:$AE$6='June 13 - Dec 15 Expense'!M$7,Adjustments!$G$9:$AE$67),0)))+(SUM(IF(Adjustments!$E$73:$E$133='June 13 - Dec 15 Expense'!$F95,IF(Adjustments!$G$6:$AE$6='June 13 - Dec 15 Expense'!K$7,Adjustments!$G$73:$AE$133),0)))</f>
        <v>-889.64949999999999</v>
      </c>
      <c r="M95" s="144">
        <f t="shared" si="489"/>
        <v>1506552.8404999999</v>
      </c>
      <c r="N95" s="144">
        <f t="shared" si="490"/>
        <v>13007.008184719407</v>
      </c>
      <c r="O95" s="144">
        <f t="array" ref="O95">(SUM(IF(Adjustments!$E$9:$E$67='June 13 - Dec 15 Expense'!$F95,IF(Adjustments!$G$6:$AE$6='June 13 - Dec 15 Expense'!P$7,Adjustments!$G$9:$AE$67),0)))+(SUM(IF(Adjustments!$E$73:$E$133='June 13 - Dec 15 Expense'!$F95,IF(Adjustments!$G$6:$AE$6='June 13 - Dec 15 Expense'!N$7,Adjustments!$G$73:$AE$133),0)))</f>
        <v>-889.64949999999999</v>
      </c>
      <c r="P95" s="144">
        <f t="shared" si="491"/>
        <v>1505663.1909999999</v>
      </c>
      <c r="Q95" s="144">
        <f t="shared" si="492"/>
        <v>12999.329554158214</v>
      </c>
      <c r="R95" s="144">
        <f t="array" ref="R95">(SUM(IF(Adjustments!$E$9:$E$67='June 13 - Dec 15 Expense'!$F95,IF(Adjustments!$G$6:$AE$6='June 13 - Dec 15 Expense'!S$7,Adjustments!$G$9:$AE$67),0)))+(SUM(IF(Adjustments!$E$73:$E$133='June 13 - Dec 15 Expense'!$F95,IF(Adjustments!$G$6:$AE$6='June 13 - Dec 15 Expense'!Q$7,Adjustments!$G$73:$AE$133),0)))</f>
        <v>-889.64949999999999</v>
      </c>
      <c r="S95" s="144">
        <f t="shared" si="493"/>
        <v>1504773.5414999998</v>
      </c>
      <c r="T95" s="144">
        <f t="shared" si="494"/>
        <v>12991.650923597024</v>
      </c>
      <c r="U95" s="144">
        <f t="array" ref="U95">(SUM(IF(Adjustments!$E$9:$E$67='June 13 - Dec 15 Expense'!$F95,IF(Adjustments!$G$6:$AE$6='June 13 - Dec 15 Expense'!V$7,Adjustments!$G$9:$AE$67),0)))+(SUM(IF(Adjustments!$E$73:$E$133='June 13 - Dec 15 Expense'!$F95,IF(Adjustments!$G$6:$AE$6='June 13 - Dec 15 Expense'!T$7,Adjustments!$G$73:$AE$133),0)))</f>
        <v>-889.64949999999999</v>
      </c>
      <c r="V95" s="144">
        <f t="shared" si="495"/>
        <v>1503883.8919999998</v>
      </c>
      <c r="W95" s="144">
        <f t="shared" si="496"/>
        <v>12983.972293035831</v>
      </c>
      <c r="X95" s="144">
        <f t="array" ref="X95">(SUM(IF(Adjustments!$E$9:$E$67='June 13 - Dec 15 Expense'!$F95,IF(Adjustments!$G$6:$AE$6='June 13 - Dec 15 Expense'!Y$7,Adjustments!$G$9:$AE$67),0)))+(SUM(IF(Adjustments!$E$73:$E$133='June 13 - Dec 15 Expense'!$F95,IF(Adjustments!$G$6:$AE$6='June 13 - Dec 15 Expense'!W$7,Adjustments!$G$73:$AE$133),0)))</f>
        <v>-889.64949999999999</v>
      </c>
      <c r="Y95" s="144">
        <f t="shared" si="497"/>
        <v>1502994.2424999997</v>
      </c>
      <c r="Z95" s="144">
        <f t="shared" si="498"/>
        <v>12976.293662474643</v>
      </c>
      <c r="AA95" s="144">
        <f t="array" ref="AA95">(SUM(IF(Adjustments!$E$9:$E$67='June 13 - Dec 15 Expense'!$F95,IF(Adjustments!$G$6:$AE$6='June 13 - Dec 15 Expense'!AB$7,Adjustments!$G$9:$AE$67),0)))+(SUM(IF(Adjustments!$E$73:$E$133='June 13 - Dec 15 Expense'!$F95,IF(Adjustments!$G$6:$AE$6='June 13 - Dec 15 Expense'!Z$7,Adjustments!$G$73:$AE$133),0)))</f>
        <v>-889.64949999999999</v>
      </c>
      <c r="AB95" s="144">
        <f t="shared" si="499"/>
        <v>1502104.5929999996</v>
      </c>
      <c r="AC95" s="144">
        <f t="shared" si="500"/>
        <v>12968.615031913449</v>
      </c>
      <c r="AD95" s="144">
        <f t="array" ref="AD95">(SUM(IF(Adjustments!$E$9:$E$67='June 13 - Dec 15 Expense'!$F95,IF(Adjustments!$G$6:$AE$6='June 13 - Dec 15 Expense'!AE$7,Adjustments!$G$9:$AE$67),0)))+(SUM(IF(Adjustments!$E$73:$E$133='June 13 - Dec 15 Expense'!$F95,IF(Adjustments!$G$6:$AE$6='June 13 - Dec 15 Expense'!AC$7,Adjustments!$G$73:$AE$133),0)))</f>
        <v>-889.64949999999999</v>
      </c>
      <c r="AE95" s="144">
        <f t="shared" si="501"/>
        <v>1501214.9434999996</v>
      </c>
      <c r="AF95" s="144">
        <f t="shared" si="502"/>
        <v>12960.936401352259</v>
      </c>
      <c r="AG95" s="144">
        <f t="array" ref="AG95">(SUM(IF(Adjustments!$E$9:$E$67='June 13 - Dec 15 Expense'!$F95,IF(Adjustments!$G$6:$AE$6='June 13 - Dec 15 Expense'!AH$7,Adjustments!$G$9:$AE$67),0)))+(SUM(IF(Adjustments!$E$73:$E$133='June 13 - Dec 15 Expense'!$F95,IF(Adjustments!$G$6:$AE$6='June 13 - Dec 15 Expense'!AF$7,Adjustments!$G$73:$AE$133),0)))</f>
        <v>-889.64949999999999</v>
      </c>
      <c r="AH95" s="144">
        <f t="shared" si="503"/>
        <v>1500325.2939999995</v>
      </c>
      <c r="AI95" s="144">
        <f t="shared" si="504"/>
        <v>12953.257770791068</v>
      </c>
      <c r="AJ95" s="144">
        <f t="array" ref="AJ95">(SUM(IF(Adjustments!$E$9:$E$67='June 13 - Dec 15 Expense'!$F95,IF(Adjustments!$G$6:$AE$6='June 13 - Dec 15 Expense'!AK$7,Adjustments!$G$9:$AE$67),0)))+(SUM(IF(Adjustments!$E$73:$E$133='June 13 - Dec 15 Expense'!$F95,IF(Adjustments!$G$6:$AE$6='June 13 - Dec 15 Expense'!AI$7,Adjustments!$G$73:$AE$133),0)))</f>
        <v>-889.64949999999999</v>
      </c>
      <c r="AK95" s="144">
        <f t="shared" si="505"/>
        <v>1499435.6444999995</v>
      </c>
      <c r="AL95" s="144">
        <f t="shared" si="506"/>
        <v>12945.579140229878</v>
      </c>
      <c r="AM95" s="144">
        <f t="array" ref="AM95">(SUM(IF(Adjustments!$E$9:$E$67='June 13 - Dec 15 Expense'!$F95,IF(Adjustments!$G$6:$AE$6='June 13 - Dec 15 Expense'!AN$7,Adjustments!$G$9:$AE$67),0)))+(SUM(IF(Adjustments!$E$73:$E$133='June 13 - Dec 15 Expense'!$F95,IF(Adjustments!$G$6:$AE$6='June 13 - Dec 15 Expense'!AL$7,Adjustments!$G$73:$AE$133),0)))</f>
        <v>-889.64949999999999</v>
      </c>
      <c r="AN95" s="144">
        <f t="shared" si="507"/>
        <v>1498545.9949999994</v>
      </c>
      <c r="AO95" s="144">
        <f t="shared" si="508"/>
        <v>12937.900509668683</v>
      </c>
      <c r="AP95" s="144">
        <f t="array" ref="AP95">(SUM(IF(Adjustments!$E$9:$E$67='June 13 - Dec 15 Expense'!$F95,IF(Adjustments!$G$6:$AE$6='June 13 - Dec 15 Expense'!AQ$7,Adjustments!$G$9:$AE$67),0)))+(SUM(IF(Adjustments!$E$73:$E$133='June 13 - Dec 15 Expense'!$F95,IF(Adjustments!$G$6:$AE$6='June 13 - Dec 15 Expense'!AO$7,Adjustments!$G$73:$AE$133),0)))</f>
        <v>-889.64949999999999</v>
      </c>
      <c r="AQ95" s="144">
        <f t="shared" si="509"/>
        <v>1497656.3454999994</v>
      </c>
      <c r="AR95" s="144">
        <f t="shared" si="510"/>
        <v>12930.221879107497</v>
      </c>
      <c r="AS95" s="144">
        <f t="array" ref="AS95">(SUM(IF(Adjustments!$E$9:$E$67='June 13 - Dec 15 Expense'!$F95,IF(Adjustments!$G$6:$AE$6='June 13 - Dec 15 Expense'!AT$7,Adjustments!$G$9:$AE$67),0)))+(SUM(IF(Adjustments!$E$73:$E$133='June 13 - Dec 15 Expense'!$F95,IF(Adjustments!$G$6:$AE$6='June 13 - Dec 15 Expense'!AR$7,Adjustments!$G$73:$AE$133),0)))</f>
        <v>-889.64949999999999</v>
      </c>
      <c r="AT95" s="144">
        <f t="shared" si="511"/>
        <v>1496766.6959999993</v>
      </c>
      <c r="AU95" s="144">
        <f t="shared" si="512"/>
        <v>12922.543248546302</v>
      </c>
      <c r="AV95" s="144">
        <f t="array" ref="AV95">(SUM(IF(Adjustments!$E$9:$E$67='June 13 - Dec 15 Expense'!$F95,IF(Adjustments!$G$6:$AE$6='June 13 - Dec 15 Expense'!AW$7,Adjustments!$G$9:$AE$67),0)))+(SUM(IF(Adjustments!$E$73:$E$133='June 13 - Dec 15 Expense'!$F95,IF(Adjustments!$G$6:$AE$6='June 13 - Dec 15 Expense'!AU$7,Adjustments!$G$73:$AE$133),0)))</f>
        <v>-889.64949999999999</v>
      </c>
      <c r="AW95" s="144">
        <f t="shared" si="513"/>
        <v>1495877.0464999992</v>
      </c>
      <c r="AX95" s="144">
        <f t="shared" si="514"/>
        <v>12914.864617985113</v>
      </c>
      <c r="AY95" s="144">
        <f t="array" ref="AY95">(SUM(IF(Adjustments!$E$9:$E$67='June 13 - Dec 15 Expense'!$F95,IF(Adjustments!$G$6:$AE$6='June 13 - Dec 15 Expense'!AZ$7,Adjustments!$G$9:$AE$67),0)))+(SUM(IF(Adjustments!$E$73:$E$133='June 13 - Dec 15 Expense'!$F95,IF(Adjustments!$G$6:$AE$6='June 13 - Dec 15 Expense'!AX$7,Adjustments!$G$73:$AE$133),0)))</f>
        <v>-889.64949999999999</v>
      </c>
      <c r="AZ95" s="144">
        <f t="shared" si="515"/>
        <v>1494987.3969999992</v>
      </c>
      <c r="BA95" s="144">
        <f t="shared" si="516"/>
        <v>12907.185987423922</v>
      </c>
      <c r="BB95" s="144">
        <f t="array" ref="BB95">(SUM(IF(Adjustments!$E$9:$E$67='June 13 - Dec 15 Expense'!$F95,IF(Adjustments!$G$6:$AE$6='June 13 - Dec 15 Expense'!BC$7,Adjustments!$G$9:$AE$67),0)))+(SUM(IF(Adjustments!$E$73:$E$133='June 13 - Dec 15 Expense'!$F95,IF(Adjustments!$G$6:$AE$6='June 13 - Dec 15 Expense'!BA$7,Adjustments!$G$73:$AE$133),0)))</f>
        <v>-889.64949999999999</v>
      </c>
      <c r="BC95" s="144">
        <f t="shared" si="517"/>
        <v>1494097.7474999991</v>
      </c>
      <c r="BD95" s="144">
        <f t="shared" si="518"/>
        <v>12899.507356862732</v>
      </c>
      <c r="BE95" s="144">
        <f t="array" ref="BE95">(SUM(IF(Adjustments!$E$9:$E$67='June 13 - Dec 15 Expense'!$F95,IF(Adjustments!$G$6:$AE$6='June 13 - Dec 15 Expense'!BF$7,Adjustments!$G$9:$AE$67),0)))+(SUM(IF(Adjustments!$E$73:$E$133='June 13 - Dec 15 Expense'!$F95,IF(Adjustments!$G$6:$AE$6='June 13 - Dec 15 Expense'!BD$7,Adjustments!$G$73:$AE$133),0)))</f>
        <v>-889.64949999999999</v>
      </c>
      <c r="BF95" s="144">
        <f t="shared" si="519"/>
        <v>1493208.0979999991</v>
      </c>
      <c r="BG95" s="144">
        <f t="shared" si="520"/>
        <v>12891.828726301539</v>
      </c>
      <c r="BH95" s="144">
        <f t="array" ref="BH95">(SUM(IF(Adjustments!$E$9:$E$67='June 13 - Dec 15 Expense'!$F95,IF(Adjustments!$G$6:$AE$6='June 13 - Dec 15 Expense'!BI$7,Adjustments!$G$9:$AE$67),0)))+(SUM(IF(Adjustments!$E$73:$E$133='June 13 - Dec 15 Expense'!$F95,IF(Adjustments!$G$6:$AE$6='June 13 - Dec 15 Expense'!BG$7,Adjustments!$G$73:$AE$133),0)))</f>
        <v>-889.64949999999999</v>
      </c>
      <c r="BI95" s="144">
        <f t="shared" si="521"/>
        <v>1492318.448499999</v>
      </c>
      <c r="BJ95" s="144">
        <f t="shared" si="522"/>
        <v>12884.15009574035</v>
      </c>
      <c r="BK95" s="144">
        <f t="array" ref="BK95">(SUM(IF(Adjustments!$E$9:$E$67='June 13 - Dec 15 Expense'!$F95,IF(Adjustments!$G$6:$AE$6='June 13 - Dec 15 Expense'!BL$7,Adjustments!$G$9:$AE$67),0)))+(SUM(IF(Adjustments!$E$73:$E$133='June 13 - Dec 15 Expense'!$F95,IF(Adjustments!$G$6:$AE$6='June 13 - Dec 15 Expense'!BJ$7,Adjustments!$G$73:$AE$133),0)))</f>
        <v>-889.64949999999999</v>
      </c>
      <c r="BL95" s="144">
        <f t="shared" si="523"/>
        <v>1491428.798999999</v>
      </c>
      <c r="BM95" s="144">
        <f t="shared" si="524"/>
        <v>12876.471465179156</v>
      </c>
      <c r="BN95" s="144">
        <f t="array" ref="BN95">(SUM(IF(Adjustments!$E$9:$E$67='June 13 - Dec 15 Expense'!$F95,IF(Adjustments!$G$6:$AE$6='June 13 - Dec 15 Expense'!BO$7,Adjustments!$G$9:$AE$67),0)))+(SUM(IF(Adjustments!$E$73:$E$133='June 13 - Dec 15 Expense'!$F95,IF(Adjustments!$G$6:$AE$6='June 13 - Dec 15 Expense'!BM$7,Adjustments!$G$73:$AE$133),0)))</f>
        <v>-889.64949999999999</v>
      </c>
      <c r="BO95" s="144">
        <f t="shared" si="525"/>
        <v>1490539.1494999989</v>
      </c>
      <c r="BP95" s="144">
        <f t="shared" si="526"/>
        <v>12868.792834617967</v>
      </c>
      <c r="BQ95" s="144">
        <f t="array" ref="BQ95">(SUM(IF(Adjustments!$E$9:$E$67='June 13 - Dec 15 Expense'!$F95,IF(Adjustments!$G$6:$AE$6='June 13 - Dec 15 Expense'!BR$7,Adjustments!$G$9:$AE$67),0)))+(SUM(IF(Adjustments!$E$73:$E$133='June 13 - Dec 15 Expense'!$F95,IF(Adjustments!$G$6:$AE$6='June 13 - Dec 15 Expense'!BP$7,Adjustments!$G$73:$AE$133),0)))</f>
        <v>-889.64949999999999</v>
      </c>
      <c r="BR95" s="144">
        <f t="shared" si="527"/>
        <v>1489649.4999999988</v>
      </c>
      <c r="BS95" s="144">
        <f t="shared" si="528"/>
        <v>12861.114204056774</v>
      </c>
      <c r="BT95" s="144">
        <f t="array" ref="BT95">(SUM(IF(Adjustments!$E$9:$E$67='June 13 - Dec 15 Expense'!$F95,IF(Adjustments!$G$6:$AE$6='June 13 - Dec 15 Expense'!BU$7,Adjustments!$G$9:$AE$67),0)))+(SUM(IF(Adjustments!$E$73:$E$133='June 13 - Dec 15 Expense'!$F95,IF(Adjustments!$G$6:$AE$6='June 13 - Dec 15 Expense'!BS$7,Adjustments!$G$73:$AE$133),0)))</f>
        <v>-889.64949999999999</v>
      </c>
      <c r="BU95" s="144">
        <f t="shared" si="529"/>
        <v>1488759.8504999988</v>
      </c>
      <c r="BV95" s="144">
        <f t="shared" si="530"/>
        <v>12853.435573495584</v>
      </c>
      <c r="BW95" s="144">
        <f t="array" ref="BW95">(SUM(IF(Adjustments!$E$9:$E$67='June 13 - Dec 15 Expense'!$F95,IF(Adjustments!$G$6:$AE$6='June 13 - Dec 15 Expense'!BX$7,Adjustments!$G$9:$AE$67),0)))+(SUM(IF(Adjustments!$E$73:$E$133='June 13 - Dec 15 Expense'!$F95,IF(Adjustments!$G$6:$AE$6='June 13 - Dec 15 Expense'!BV$7,Adjustments!$G$73:$AE$133),0)))</f>
        <v>-889.64949999999999</v>
      </c>
      <c r="BX95" s="144">
        <f t="shared" si="531"/>
        <v>1487870.2009999987</v>
      </c>
      <c r="BY95" s="144">
        <f t="shared" si="532"/>
        <v>12845.756942934393</v>
      </c>
      <c r="BZ95" s="144">
        <f t="array" ref="BZ95">(SUM(IF(Adjustments!$E$9:$E$67='June 13 - Dec 15 Expense'!$F95,IF(Adjustments!$G$6:$AE$6='June 13 - Dec 15 Expense'!CA$7,Adjustments!$G$9:$AE$67),0)))+(SUM(IF(Adjustments!$E$73:$E$133='June 13 - Dec 15 Expense'!$F95,IF(Adjustments!$G$6:$AE$6='June 13 - Dec 15 Expense'!BY$7,Adjustments!$G$73:$AE$133),0)))</f>
        <v>-889.64949999999999</v>
      </c>
      <c r="CA95" s="144">
        <f t="shared" si="533"/>
        <v>1486980.5514999987</v>
      </c>
      <c r="CB95" s="144">
        <f t="shared" si="534"/>
        <v>12838.078312373204</v>
      </c>
      <c r="CC95" s="144">
        <f t="array" ref="CC95">(SUM(IF(Adjustments!$E$9:$E$67='June 13 - Dec 15 Expense'!$F95,IF(Adjustments!$G$6:$AE$6='June 13 - Dec 15 Expense'!CD$7,Adjustments!$G$9:$AE$67),0)))+(SUM(IF(Adjustments!$E$73:$E$133='June 13 - Dec 15 Expense'!$F95,IF(Adjustments!$G$6:$AE$6='June 13 - Dec 15 Expense'!CB$7,Adjustments!$G$73:$AE$133),0)))</f>
        <v>-889.64949999999999</v>
      </c>
      <c r="CD95" s="144">
        <f t="shared" si="535"/>
        <v>1486090.9019999986</v>
      </c>
      <c r="CE95" s="144">
        <f t="shared" si="536"/>
        <v>12830.399681812009</v>
      </c>
      <c r="CG95" s="151">
        <f t="shared" si="537"/>
        <v>154471.58579878273</v>
      </c>
      <c r="CH95" s="148"/>
    </row>
    <row r="96" spans="1:86" s="119" customFormat="1">
      <c r="A96" s="119" t="s">
        <v>20</v>
      </c>
      <c r="B96" s="7" t="s">
        <v>51</v>
      </c>
      <c r="C96" s="7" t="s">
        <v>51</v>
      </c>
      <c r="D96" s="119" t="s">
        <v>79</v>
      </c>
      <c r="E96" s="119" t="s">
        <v>77</v>
      </c>
      <c r="F96" s="119" t="str">
        <f t="shared" si="486"/>
        <v>AINTPWYU</v>
      </c>
      <c r="G96" s="119" t="str">
        <f t="shared" si="487"/>
        <v>INTPWYU</v>
      </c>
      <c r="H96" s="176">
        <v>0</v>
      </c>
      <c r="I96" s="176">
        <v>0</v>
      </c>
      <c r="J96" s="144">
        <f t="array" ref="J96">(SUM(IF('[25]RB Summary'!$B$13:$B$613=$G96,'[25]RB Summary'!$G$13:$G$613,0)))-(SUMIF($G$101:$G$119,$G96,$J$101:$J$119))</f>
        <v>0</v>
      </c>
      <c r="K96" s="144">
        <f t="shared" si="488"/>
        <v>0</v>
      </c>
      <c r="L96" s="144">
        <f t="array" ref="L96">(SUM(IF(Adjustments!$E$9:$E$67='June 13 - Dec 15 Expense'!$F96,IF(Adjustments!$G$6:$AE$6='June 13 - Dec 15 Expense'!M$7,Adjustments!$G$9:$AE$67),0)))+(SUM(IF(Adjustments!$E$73:$E$133='June 13 - Dec 15 Expense'!$F96,IF(Adjustments!$G$6:$AE$6='June 13 - Dec 15 Expense'!K$7,Adjustments!$G$73:$AE$133),0)))</f>
        <v>0</v>
      </c>
      <c r="M96" s="144">
        <f t="shared" si="489"/>
        <v>0</v>
      </c>
      <c r="N96" s="144">
        <f t="shared" si="490"/>
        <v>0</v>
      </c>
      <c r="O96" s="144">
        <f t="array" ref="O96">(SUM(IF(Adjustments!$E$9:$E$67='June 13 - Dec 15 Expense'!$F96,IF(Adjustments!$G$6:$AE$6='June 13 - Dec 15 Expense'!P$7,Adjustments!$G$9:$AE$67),0)))+(SUM(IF(Adjustments!$E$73:$E$133='June 13 - Dec 15 Expense'!$F96,IF(Adjustments!$G$6:$AE$6='June 13 - Dec 15 Expense'!N$7,Adjustments!$G$73:$AE$133),0)))</f>
        <v>0</v>
      </c>
      <c r="P96" s="144">
        <f t="shared" si="491"/>
        <v>0</v>
      </c>
      <c r="Q96" s="144">
        <f t="shared" si="492"/>
        <v>0</v>
      </c>
      <c r="R96" s="144">
        <f t="array" ref="R96">(SUM(IF(Adjustments!$E$9:$E$67='June 13 - Dec 15 Expense'!$F96,IF(Adjustments!$G$6:$AE$6='June 13 - Dec 15 Expense'!S$7,Adjustments!$G$9:$AE$67),0)))+(SUM(IF(Adjustments!$E$73:$E$133='June 13 - Dec 15 Expense'!$F96,IF(Adjustments!$G$6:$AE$6='June 13 - Dec 15 Expense'!Q$7,Adjustments!$G$73:$AE$133),0)))</f>
        <v>0</v>
      </c>
      <c r="S96" s="144">
        <f t="shared" si="493"/>
        <v>0</v>
      </c>
      <c r="T96" s="144">
        <f t="shared" si="494"/>
        <v>0</v>
      </c>
      <c r="U96" s="144">
        <f t="array" ref="U96">(SUM(IF(Adjustments!$E$9:$E$67='June 13 - Dec 15 Expense'!$F96,IF(Adjustments!$G$6:$AE$6='June 13 - Dec 15 Expense'!V$7,Adjustments!$G$9:$AE$67),0)))+(SUM(IF(Adjustments!$E$73:$E$133='June 13 - Dec 15 Expense'!$F96,IF(Adjustments!$G$6:$AE$6='June 13 - Dec 15 Expense'!T$7,Adjustments!$G$73:$AE$133),0)))</f>
        <v>0</v>
      </c>
      <c r="V96" s="144">
        <f t="shared" si="495"/>
        <v>0</v>
      </c>
      <c r="W96" s="144">
        <f t="shared" si="496"/>
        <v>0</v>
      </c>
      <c r="X96" s="144">
        <f t="array" ref="X96">(SUM(IF(Adjustments!$E$9:$E$67='June 13 - Dec 15 Expense'!$F96,IF(Adjustments!$G$6:$AE$6='June 13 - Dec 15 Expense'!Y$7,Adjustments!$G$9:$AE$67),0)))+(SUM(IF(Adjustments!$E$73:$E$133='June 13 - Dec 15 Expense'!$F96,IF(Adjustments!$G$6:$AE$6='June 13 - Dec 15 Expense'!W$7,Adjustments!$G$73:$AE$133),0)))</f>
        <v>0</v>
      </c>
      <c r="Y96" s="144">
        <f t="shared" si="497"/>
        <v>0</v>
      </c>
      <c r="Z96" s="144">
        <f t="shared" si="498"/>
        <v>0</v>
      </c>
      <c r="AA96" s="144">
        <f t="array" ref="AA96">(SUM(IF(Adjustments!$E$9:$E$67='June 13 - Dec 15 Expense'!$F96,IF(Adjustments!$G$6:$AE$6='June 13 - Dec 15 Expense'!AB$7,Adjustments!$G$9:$AE$67),0)))+(SUM(IF(Adjustments!$E$73:$E$133='June 13 - Dec 15 Expense'!$F96,IF(Adjustments!$G$6:$AE$6='June 13 - Dec 15 Expense'!Z$7,Adjustments!$G$73:$AE$133),0)))</f>
        <v>0</v>
      </c>
      <c r="AB96" s="144">
        <f t="shared" si="499"/>
        <v>0</v>
      </c>
      <c r="AC96" s="144">
        <f t="shared" si="500"/>
        <v>0</v>
      </c>
      <c r="AD96" s="144">
        <f t="array" ref="AD96">(SUM(IF(Adjustments!$E$9:$E$67='June 13 - Dec 15 Expense'!$F96,IF(Adjustments!$G$6:$AE$6='June 13 - Dec 15 Expense'!AE$7,Adjustments!$G$9:$AE$67),0)))+(SUM(IF(Adjustments!$E$73:$E$133='June 13 - Dec 15 Expense'!$F96,IF(Adjustments!$G$6:$AE$6='June 13 - Dec 15 Expense'!AC$7,Adjustments!$G$73:$AE$133),0)))</f>
        <v>0</v>
      </c>
      <c r="AE96" s="144">
        <f t="shared" si="501"/>
        <v>0</v>
      </c>
      <c r="AF96" s="144">
        <f t="shared" si="502"/>
        <v>0</v>
      </c>
      <c r="AG96" s="144">
        <f t="array" ref="AG96">(SUM(IF(Adjustments!$E$9:$E$67='June 13 - Dec 15 Expense'!$F96,IF(Adjustments!$G$6:$AE$6='June 13 - Dec 15 Expense'!AH$7,Adjustments!$G$9:$AE$67),0)))+(SUM(IF(Adjustments!$E$73:$E$133='June 13 - Dec 15 Expense'!$F96,IF(Adjustments!$G$6:$AE$6='June 13 - Dec 15 Expense'!AF$7,Adjustments!$G$73:$AE$133),0)))</f>
        <v>0</v>
      </c>
      <c r="AH96" s="144">
        <f t="shared" si="503"/>
        <v>0</v>
      </c>
      <c r="AI96" s="144">
        <f t="shared" si="504"/>
        <v>0</v>
      </c>
      <c r="AJ96" s="144">
        <f t="array" ref="AJ96">(SUM(IF(Adjustments!$E$9:$E$67='June 13 - Dec 15 Expense'!$F96,IF(Adjustments!$G$6:$AE$6='June 13 - Dec 15 Expense'!AK$7,Adjustments!$G$9:$AE$67),0)))+(SUM(IF(Adjustments!$E$73:$E$133='June 13 - Dec 15 Expense'!$F96,IF(Adjustments!$G$6:$AE$6='June 13 - Dec 15 Expense'!AI$7,Adjustments!$G$73:$AE$133),0)))</f>
        <v>0</v>
      </c>
      <c r="AK96" s="144">
        <f t="shared" si="505"/>
        <v>0</v>
      </c>
      <c r="AL96" s="144">
        <f t="shared" si="506"/>
        <v>0</v>
      </c>
      <c r="AM96" s="144">
        <f t="array" ref="AM96">(SUM(IF(Adjustments!$E$9:$E$67='June 13 - Dec 15 Expense'!$F96,IF(Adjustments!$G$6:$AE$6='June 13 - Dec 15 Expense'!AN$7,Adjustments!$G$9:$AE$67),0)))+(SUM(IF(Adjustments!$E$73:$E$133='June 13 - Dec 15 Expense'!$F96,IF(Adjustments!$G$6:$AE$6='June 13 - Dec 15 Expense'!AL$7,Adjustments!$G$73:$AE$133),0)))</f>
        <v>0</v>
      </c>
      <c r="AN96" s="144">
        <f t="shared" si="507"/>
        <v>0</v>
      </c>
      <c r="AO96" s="144">
        <f t="shared" si="508"/>
        <v>0</v>
      </c>
      <c r="AP96" s="144">
        <f t="array" ref="AP96">(SUM(IF(Adjustments!$E$9:$E$67='June 13 - Dec 15 Expense'!$F96,IF(Adjustments!$G$6:$AE$6='June 13 - Dec 15 Expense'!AQ$7,Adjustments!$G$9:$AE$67),0)))+(SUM(IF(Adjustments!$E$73:$E$133='June 13 - Dec 15 Expense'!$F96,IF(Adjustments!$G$6:$AE$6='June 13 - Dec 15 Expense'!AO$7,Adjustments!$G$73:$AE$133),0)))</f>
        <v>0</v>
      </c>
      <c r="AQ96" s="144">
        <f t="shared" si="509"/>
        <v>0</v>
      </c>
      <c r="AR96" s="144">
        <f t="shared" si="510"/>
        <v>0</v>
      </c>
      <c r="AS96" s="144">
        <f t="array" ref="AS96">(SUM(IF(Adjustments!$E$9:$E$67='June 13 - Dec 15 Expense'!$F96,IF(Adjustments!$G$6:$AE$6='June 13 - Dec 15 Expense'!AT$7,Adjustments!$G$9:$AE$67),0)))+(SUM(IF(Adjustments!$E$73:$E$133='June 13 - Dec 15 Expense'!$F96,IF(Adjustments!$G$6:$AE$6='June 13 - Dec 15 Expense'!AR$7,Adjustments!$G$73:$AE$133),0)))</f>
        <v>0</v>
      </c>
      <c r="AT96" s="144">
        <f t="shared" si="511"/>
        <v>0</v>
      </c>
      <c r="AU96" s="144">
        <f t="shared" si="512"/>
        <v>0</v>
      </c>
      <c r="AV96" s="144">
        <f t="array" ref="AV96">(SUM(IF(Adjustments!$E$9:$E$67='June 13 - Dec 15 Expense'!$F96,IF(Adjustments!$G$6:$AE$6='June 13 - Dec 15 Expense'!AW$7,Adjustments!$G$9:$AE$67),0)))+(SUM(IF(Adjustments!$E$73:$E$133='June 13 - Dec 15 Expense'!$F96,IF(Adjustments!$G$6:$AE$6='June 13 - Dec 15 Expense'!AU$7,Adjustments!$G$73:$AE$133),0)))</f>
        <v>0</v>
      </c>
      <c r="AW96" s="144">
        <f t="shared" si="513"/>
        <v>0</v>
      </c>
      <c r="AX96" s="144">
        <f t="shared" si="514"/>
        <v>0</v>
      </c>
      <c r="AY96" s="144">
        <f t="array" ref="AY96">(SUM(IF(Adjustments!$E$9:$E$67='June 13 - Dec 15 Expense'!$F96,IF(Adjustments!$G$6:$AE$6='June 13 - Dec 15 Expense'!AZ$7,Adjustments!$G$9:$AE$67),0)))+(SUM(IF(Adjustments!$E$73:$E$133='June 13 - Dec 15 Expense'!$F96,IF(Adjustments!$G$6:$AE$6='June 13 - Dec 15 Expense'!AX$7,Adjustments!$G$73:$AE$133),0)))</f>
        <v>0</v>
      </c>
      <c r="AZ96" s="144">
        <f t="shared" si="515"/>
        <v>0</v>
      </c>
      <c r="BA96" s="144">
        <f t="shared" si="516"/>
        <v>0</v>
      </c>
      <c r="BB96" s="144">
        <f t="array" ref="BB96">(SUM(IF(Adjustments!$E$9:$E$67='June 13 - Dec 15 Expense'!$F96,IF(Adjustments!$G$6:$AE$6='June 13 - Dec 15 Expense'!BC$7,Adjustments!$G$9:$AE$67),0)))+(SUM(IF(Adjustments!$E$73:$E$133='June 13 - Dec 15 Expense'!$F96,IF(Adjustments!$G$6:$AE$6='June 13 - Dec 15 Expense'!BA$7,Adjustments!$G$73:$AE$133),0)))</f>
        <v>0</v>
      </c>
      <c r="BC96" s="144">
        <f t="shared" si="517"/>
        <v>0</v>
      </c>
      <c r="BD96" s="144">
        <f t="shared" si="518"/>
        <v>0</v>
      </c>
      <c r="BE96" s="144">
        <f t="array" ref="BE96">(SUM(IF(Adjustments!$E$9:$E$67='June 13 - Dec 15 Expense'!$F96,IF(Adjustments!$G$6:$AE$6='June 13 - Dec 15 Expense'!BF$7,Adjustments!$G$9:$AE$67),0)))+(SUM(IF(Adjustments!$E$73:$E$133='June 13 - Dec 15 Expense'!$F96,IF(Adjustments!$G$6:$AE$6='June 13 - Dec 15 Expense'!BD$7,Adjustments!$G$73:$AE$133),0)))</f>
        <v>0</v>
      </c>
      <c r="BF96" s="144">
        <f t="shared" si="519"/>
        <v>0</v>
      </c>
      <c r="BG96" s="144">
        <f t="shared" si="520"/>
        <v>0</v>
      </c>
      <c r="BH96" s="144">
        <f t="array" ref="BH96">(SUM(IF(Adjustments!$E$9:$E$67='June 13 - Dec 15 Expense'!$F96,IF(Adjustments!$G$6:$AE$6='June 13 - Dec 15 Expense'!BI$7,Adjustments!$G$9:$AE$67),0)))+(SUM(IF(Adjustments!$E$73:$E$133='June 13 - Dec 15 Expense'!$F96,IF(Adjustments!$G$6:$AE$6='June 13 - Dec 15 Expense'!BG$7,Adjustments!$G$73:$AE$133),0)))</f>
        <v>0</v>
      </c>
      <c r="BI96" s="144">
        <f t="shared" si="521"/>
        <v>0</v>
      </c>
      <c r="BJ96" s="144">
        <f t="shared" si="522"/>
        <v>0</v>
      </c>
      <c r="BK96" s="144">
        <f t="array" ref="BK96">(SUM(IF(Adjustments!$E$9:$E$67='June 13 - Dec 15 Expense'!$F96,IF(Adjustments!$G$6:$AE$6='June 13 - Dec 15 Expense'!BL$7,Adjustments!$G$9:$AE$67),0)))+(SUM(IF(Adjustments!$E$73:$E$133='June 13 - Dec 15 Expense'!$F96,IF(Adjustments!$G$6:$AE$6='June 13 - Dec 15 Expense'!BJ$7,Adjustments!$G$73:$AE$133),0)))</f>
        <v>0</v>
      </c>
      <c r="BL96" s="144">
        <f t="shared" si="523"/>
        <v>0</v>
      </c>
      <c r="BM96" s="144">
        <f t="shared" si="524"/>
        <v>0</v>
      </c>
      <c r="BN96" s="144">
        <f t="array" ref="BN96">(SUM(IF(Adjustments!$E$9:$E$67='June 13 - Dec 15 Expense'!$F96,IF(Adjustments!$G$6:$AE$6='June 13 - Dec 15 Expense'!BO$7,Adjustments!$G$9:$AE$67),0)))+(SUM(IF(Adjustments!$E$73:$E$133='June 13 - Dec 15 Expense'!$F96,IF(Adjustments!$G$6:$AE$6='June 13 - Dec 15 Expense'!BM$7,Adjustments!$G$73:$AE$133),0)))</f>
        <v>0</v>
      </c>
      <c r="BO96" s="144">
        <f t="shared" si="525"/>
        <v>0</v>
      </c>
      <c r="BP96" s="144">
        <f t="shared" si="526"/>
        <v>0</v>
      </c>
      <c r="BQ96" s="144">
        <f t="array" ref="BQ96">(SUM(IF(Adjustments!$E$9:$E$67='June 13 - Dec 15 Expense'!$F96,IF(Adjustments!$G$6:$AE$6='June 13 - Dec 15 Expense'!BR$7,Adjustments!$G$9:$AE$67),0)))+(SUM(IF(Adjustments!$E$73:$E$133='June 13 - Dec 15 Expense'!$F96,IF(Adjustments!$G$6:$AE$6='June 13 - Dec 15 Expense'!BP$7,Adjustments!$G$73:$AE$133),0)))</f>
        <v>0</v>
      </c>
      <c r="BR96" s="144">
        <f t="shared" si="527"/>
        <v>0</v>
      </c>
      <c r="BS96" s="144">
        <f t="shared" si="528"/>
        <v>0</v>
      </c>
      <c r="BT96" s="144">
        <f t="array" ref="BT96">(SUM(IF(Adjustments!$E$9:$E$67='June 13 - Dec 15 Expense'!$F96,IF(Adjustments!$G$6:$AE$6='June 13 - Dec 15 Expense'!BU$7,Adjustments!$G$9:$AE$67),0)))+(SUM(IF(Adjustments!$E$73:$E$133='June 13 - Dec 15 Expense'!$F96,IF(Adjustments!$G$6:$AE$6='June 13 - Dec 15 Expense'!BS$7,Adjustments!$G$73:$AE$133),0)))</f>
        <v>0</v>
      </c>
      <c r="BU96" s="144">
        <f t="shared" si="529"/>
        <v>0</v>
      </c>
      <c r="BV96" s="144">
        <f t="shared" si="530"/>
        <v>0</v>
      </c>
      <c r="BW96" s="144">
        <f t="array" ref="BW96">(SUM(IF(Adjustments!$E$9:$E$67='June 13 - Dec 15 Expense'!$F96,IF(Adjustments!$G$6:$AE$6='June 13 - Dec 15 Expense'!BX$7,Adjustments!$G$9:$AE$67),0)))+(SUM(IF(Adjustments!$E$73:$E$133='June 13 - Dec 15 Expense'!$F96,IF(Adjustments!$G$6:$AE$6='June 13 - Dec 15 Expense'!BV$7,Adjustments!$G$73:$AE$133),0)))</f>
        <v>0</v>
      </c>
      <c r="BX96" s="144">
        <f t="shared" si="531"/>
        <v>0</v>
      </c>
      <c r="BY96" s="144">
        <f t="shared" si="532"/>
        <v>0</v>
      </c>
      <c r="BZ96" s="144">
        <f t="array" ref="BZ96">(SUM(IF(Adjustments!$E$9:$E$67='June 13 - Dec 15 Expense'!$F96,IF(Adjustments!$G$6:$AE$6='June 13 - Dec 15 Expense'!CA$7,Adjustments!$G$9:$AE$67),0)))+(SUM(IF(Adjustments!$E$73:$E$133='June 13 - Dec 15 Expense'!$F96,IF(Adjustments!$G$6:$AE$6='June 13 - Dec 15 Expense'!BY$7,Adjustments!$G$73:$AE$133),0)))</f>
        <v>0</v>
      </c>
      <c r="CA96" s="144">
        <f t="shared" si="533"/>
        <v>0</v>
      </c>
      <c r="CB96" s="144">
        <f t="shared" si="534"/>
        <v>0</v>
      </c>
      <c r="CC96" s="144">
        <f t="array" ref="CC96">(SUM(IF(Adjustments!$E$9:$E$67='June 13 - Dec 15 Expense'!$F96,IF(Adjustments!$G$6:$AE$6='June 13 - Dec 15 Expense'!CD$7,Adjustments!$G$9:$AE$67),0)))+(SUM(IF(Adjustments!$E$73:$E$133='June 13 - Dec 15 Expense'!$F96,IF(Adjustments!$G$6:$AE$6='June 13 - Dec 15 Expense'!CB$7,Adjustments!$G$73:$AE$133),0)))</f>
        <v>0</v>
      </c>
      <c r="CD96" s="144">
        <f t="shared" si="535"/>
        <v>0</v>
      </c>
      <c r="CE96" s="144">
        <f t="shared" si="536"/>
        <v>0</v>
      </c>
      <c r="CG96" s="151">
        <f t="shared" si="537"/>
        <v>0</v>
      </c>
      <c r="CH96" s="148"/>
    </row>
    <row r="97" spans="1:87" s="119" customFormat="1">
      <c r="A97" s="119" t="s">
        <v>123</v>
      </c>
      <c r="B97" s="7"/>
      <c r="C97" s="119" t="s">
        <v>40</v>
      </c>
      <c r="D97" s="119" t="s">
        <v>79</v>
      </c>
      <c r="E97" s="119" t="s">
        <v>124</v>
      </c>
      <c r="F97" s="119" t="str">
        <f>D97&amp;E97&amp;C97</f>
        <v>AHYDPKASG-P</v>
      </c>
      <c r="G97" s="119" t="str">
        <f>E97&amp;C97</f>
        <v>HYDPKASG-P</v>
      </c>
      <c r="H97" s="176">
        <f>VLOOKUP($G97,Rates!$I$3:$J$27,2,0)</f>
        <v>0</v>
      </c>
      <c r="I97" s="176">
        <f>VLOOKUP($G97,Rates!$I$3:$K$27,3,0)</f>
        <v>0</v>
      </c>
      <c r="J97" s="144">
        <f t="array" ref="J97">(SUM(IF('[25]RB Summary'!$B$13:$B$613=$G97,'[25]RB Summary'!$G$13:$G$613,0)))-(SUMIF($G$101:$G$119,$G97,$J$101:$J$119))</f>
        <v>0</v>
      </c>
      <c r="K97" s="144">
        <f t="shared" si="488"/>
        <v>0</v>
      </c>
      <c r="L97" s="144">
        <f t="array" ref="L97">(SUM(IF(Adjustments!$E$9:$E$67='June 13 - Dec 15 Expense'!$F97,IF(Adjustments!$G$6:$AE$6='June 13 - Dec 15 Expense'!M$7,Adjustments!$G$9:$AE$67),0)))+(SUM(IF(Adjustments!$E$73:$E$133='June 13 - Dec 15 Expense'!$F97,IF(Adjustments!$G$6:$AE$6='June 13 - Dec 15 Expense'!K$7,Adjustments!$G$73:$AE$133),0)))</f>
        <v>0</v>
      </c>
      <c r="M97" s="144">
        <f>J97+L97</f>
        <v>0</v>
      </c>
      <c r="N97" s="144">
        <f t="shared" si="490"/>
        <v>0</v>
      </c>
      <c r="O97" s="144">
        <f t="array" ref="O97">(SUM(IF(Adjustments!$E$9:$E$67='June 13 - Dec 15 Expense'!$F97,IF(Adjustments!$G$6:$AE$6='June 13 - Dec 15 Expense'!P$7,Adjustments!$G$9:$AE$67),0)))+(SUM(IF(Adjustments!$E$73:$E$133='June 13 - Dec 15 Expense'!$F97,IF(Adjustments!$G$6:$AE$6='June 13 - Dec 15 Expense'!N$7,Adjustments!$G$73:$AE$133),0)))</f>
        <v>0</v>
      </c>
      <c r="P97" s="144">
        <f>M97+O97</f>
        <v>0</v>
      </c>
      <c r="Q97" s="144">
        <f t="shared" si="492"/>
        <v>0</v>
      </c>
      <c r="R97" s="144">
        <f t="array" ref="R97">(SUM(IF(Adjustments!$E$9:$E$67='June 13 - Dec 15 Expense'!$F97,IF(Adjustments!$G$6:$AE$6='June 13 - Dec 15 Expense'!S$7,Adjustments!$G$9:$AE$67),0)))+(SUM(IF(Adjustments!$E$73:$E$133='June 13 - Dec 15 Expense'!$F97,IF(Adjustments!$G$6:$AE$6='June 13 - Dec 15 Expense'!Q$7,Adjustments!$G$73:$AE$133),0)))</f>
        <v>0</v>
      </c>
      <c r="S97" s="144">
        <f>P97+R97</f>
        <v>0</v>
      </c>
      <c r="T97" s="144">
        <f t="shared" si="494"/>
        <v>0</v>
      </c>
      <c r="U97" s="144">
        <f t="array" ref="U97">(SUM(IF(Adjustments!$E$9:$E$67='June 13 - Dec 15 Expense'!$F97,IF(Adjustments!$G$6:$AE$6='June 13 - Dec 15 Expense'!V$7,Adjustments!$G$9:$AE$67),0)))+(SUM(IF(Adjustments!$E$73:$E$133='June 13 - Dec 15 Expense'!$F97,IF(Adjustments!$G$6:$AE$6='June 13 - Dec 15 Expense'!T$7,Adjustments!$G$73:$AE$133),0)))</f>
        <v>0</v>
      </c>
      <c r="V97" s="144">
        <f>S97+U97</f>
        <v>0</v>
      </c>
      <c r="W97" s="144">
        <f t="shared" si="496"/>
        <v>0</v>
      </c>
      <c r="X97" s="144">
        <f t="array" ref="X97">(SUM(IF(Adjustments!$E$9:$E$67='June 13 - Dec 15 Expense'!$F97,IF(Adjustments!$G$6:$AE$6='June 13 - Dec 15 Expense'!Y$7,Adjustments!$G$9:$AE$67),0)))+(SUM(IF(Adjustments!$E$73:$E$133='June 13 - Dec 15 Expense'!$F97,IF(Adjustments!$G$6:$AE$6='June 13 - Dec 15 Expense'!W$7,Adjustments!$G$73:$AE$133),0)))</f>
        <v>0</v>
      </c>
      <c r="Y97" s="144">
        <f>V97+X97</f>
        <v>0</v>
      </c>
      <c r="Z97" s="144">
        <f t="shared" si="498"/>
        <v>0</v>
      </c>
      <c r="AA97" s="144">
        <f t="array" ref="AA97">(SUM(IF(Adjustments!$E$9:$E$67='June 13 - Dec 15 Expense'!$F97,IF(Adjustments!$G$6:$AE$6='June 13 - Dec 15 Expense'!AB$7,Adjustments!$G$9:$AE$67),0)))+(SUM(IF(Adjustments!$E$73:$E$133='June 13 - Dec 15 Expense'!$F97,IF(Adjustments!$G$6:$AE$6='June 13 - Dec 15 Expense'!Z$7,Adjustments!$G$73:$AE$133),0)))</f>
        <v>0</v>
      </c>
      <c r="AB97" s="144">
        <f>Y97+AA97</f>
        <v>0</v>
      </c>
      <c r="AC97" s="144">
        <f t="shared" si="500"/>
        <v>0</v>
      </c>
      <c r="AD97" s="144">
        <f t="array" ref="AD97">(SUM(IF(Adjustments!$E$9:$E$67='June 13 - Dec 15 Expense'!$F97,IF(Adjustments!$G$6:$AE$6='June 13 - Dec 15 Expense'!AE$7,Adjustments!$G$9:$AE$67),0)))+(SUM(IF(Adjustments!$E$73:$E$133='June 13 - Dec 15 Expense'!$F97,IF(Adjustments!$G$6:$AE$6='June 13 - Dec 15 Expense'!AC$7,Adjustments!$G$73:$AE$133),0)))</f>
        <v>0</v>
      </c>
      <c r="AE97" s="144">
        <f>AB97+AD97</f>
        <v>0</v>
      </c>
      <c r="AF97" s="144">
        <f t="shared" si="502"/>
        <v>0</v>
      </c>
      <c r="AG97" s="144">
        <f t="array" ref="AG97">(SUM(IF(Adjustments!$E$9:$E$67='June 13 - Dec 15 Expense'!$F97,IF(Adjustments!$G$6:$AE$6='June 13 - Dec 15 Expense'!AH$7,Adjustments!$G$9:$AE$67),0)))+(SUM(IF(Adjustments!$E$73:$E$133='June 13 - Dec 15 Expense'!$F97,IF(Adjustments!$G$6:$AE$6='June 13 - Dec 15 Expense'!AF$7,Adjustments!$G$73:$AE$133),0)))</f>
        <v>0</v>
      </c>
      <c r="AH97" s="144">
        <f>AE97+AG97</f>
        <v>0</v>
      </c>
      <c r="AI97" s="144">
        <f t="shared" si="504"/>
        <v>0</v>
      </c>
      <c r="AJ97" s="144">
        <f t="array" ref="AJ97">(SUM(IF(Adjustments!$E$9:$E$67='June 13 - Dec 15 Expense'!$F97,IF(Adjustments!$G$6:$AE$6='June 13 - Dec 15 Expense'!AK$7,Adjustments!$G$9:$AE$67),0)))+(SUM(IF(Adjustments!$E$73:$E$133='June 13 - Dec 15 Expense'!$F97,IF(Adjustments!$G$6:$AE$6='June 13 - Dec 15 Expense'!AI$7,Adjustments!$G$73:$AE$133),0)))</f>
        <v>0</v>
      </c>
      <c r="AK97" s="144">
        <f>AH97+AJ97</f>
        <v>0</v>
      </c>
      <c r="AL97" s="144">
        <f t="shared" si="506"/>
        <v>0</v>
      </c>
      <c r="AM97" s="144">
        <f t="array" ref="AM97">(SUM(IF(Adjustments!$E$9:$E$67='June 13 - Dec 15 Expense'!$F97,IF(Adjustments!$G$6:$AE$6='June 13 - Dec 15 Expense'!AN$7,Adjustments!$G$9:$AE$67),0)))+(SUM(IF(Adjustments!$E$73:$E$133='June 13 - Dec 15 Expense'!$F97,IF(Adjustments!$G$6:$AE$6='June 13 - Dec 15 Expense'!AL$7,Adjustments!$G$73:$AE$133),0)))</f>
        <v>0</v>
      </c>
      <c r="AN97" s="144">
        <f>AK97+AM97</f>
        <v>0</v>
      </c>
      <c r="AO97" s="144">
        <f t="shared" si="508"/>
        <v>0</v>
      </c>
      <c r="AP97" s="144">
        <f t="array" ref="AP97">(SUM(IF(Adjustments!$E$9:$E$67='June 13 - Dec 15 Expense'!$F97,IF(Adjustments!$G$6:$AE$6='June 13 - Dec 15 Expense'!AQ$7,Adjustments!$G$9:$AE$67),0)))+(SUM(IF(Adjustments!$E$73:$E$133='June 13 - Dec 15 Expense'!$F97,IF(Adjustments!$G$6:$AE$6='June 13 - Dec 15 Expense'!AO$7,Adjustments!$G$73:$AE$133),0)))</f>
        <v>0</v>
      </c>
      <c r="AQ97" s="144">
        <f>AN97+AP97</f>
        <v>0</v>
      </c>
      <c r="AR97" s="144">
        <f t="shared" si="510"/>
        <v>0</v>
      </c>
      <c r="AS97" s="144">
        <f t="array" ref="AS97">(SUM(IF(Adjustments!$E$9:$E$67='June 13 - Dec 15 Expense'!$F97,IF(Adjustments!$G$6:$AE$6='June 13 - Dec 15 Expense'!AT$7,Adjustments!$G$9:$AE$67),0)))+(SUM(IF(Adjustments!$E$73:$E$133='June 13 - Dec 15 Expense'!$F97,IF(Adjustments!$G$6:$AE$6='June 13 - Dec 15 Expense'!AR$7,Adjustments!$G$73:$AE$133),0)))</f>
        <v>0</v>
      </c>
      <c r="AT97" s="144">
        <f>AQ97+AS97</f>
        <v>0</v>
      </c>
      <c r="AU97" s="144">
        <f t="shared" si="512"/>
        <v>0</v>
      </c>
      <c r="AV97" s="144">
        <f t="array" ref="AV97">(SUM(IF(Adjustments!$E$9:$E$67='June 13 - Dec 15 Expense'!$F97,IF(Adjustments!$G$6:$AE$6='June 13 - Dec 15 Expense'!AW$7,Adjustments!$G$9:$AE$67),0)))+(SUM(IF(Adjustments!$E$73:$E$133='June 13 - Dec 15 Expense'!$F97,IF(Adjustments!$G$6:$AE$6='June 13 - Dec 15 Expense'!AU$7,Adjustments!$G$73:$AE$133),0)))</f>
        <v>0</v>
      </c>
      <c r="AW97" s="144">
        <f>AT97+AV97</f>
        <v>0</v>
      </c>
      <c r="AX97" s="144">
        <f t="shared" si="514"/>
        <v>0</v>
      </c>
      <c r="AY97" s="144">
        <f t="array" ref="AY97">(SUM(IF(Adjustments!$E$9:$E$67='June 13 - Dec 15 Expense'!$F97,IF(Adjustments!$G$6:$AE$6='June 13 - Dec 15 Expense'!AZ$7,Adjustments!$G$9:$AE$67),0)))+(SUM(IF(Adjustments!$E$73:$E$133='June 13 - Dec 15 Expense'!$F97,IF(Adjustments!$G$6:$AE$6='June 13 - Dec 15 Expense'!AX$7,Adjustments!$G$73:$AE$133),0)))</f>
        <v>0</v>
      </c>
      <c r="AZ97" s="144">
        <f>AW97+AY97</f>
        <v>0</v>
      </c>
      <c r="BA97" s="144">
        <f t="shared" si="516"/>
        <v>0</v>
      </c>
      <c r="BB97" s="144">
        <f t="array" ref="BB97">(SUM(IF(Adjustments!$E$9:$E$67='June 13 - Dec 15 Expense'!$F97,IF(Adjustments!$G$6:$AE$6='June 13 - Dec 15 Expense'!BC$7,Adjustments!$G$9:$AE$67),0)))+(SUM(IF(Adjustments!$E$73:$E$133='June 13 - Dec 15 Expense'!$F97,IF(Adjustments!$G$6:$AE$6='June 13 - Dec 15 Expense'!BA$7,Adjustments!$G$73:$AE$133),0)))</f>
        <v>0</v>
      </c>
      <c r="BC97" s="144">
        <f>AZ97+BB97</f>
        <v>0</v>
      </c>
      <c r="BD97" s="144">
        <f t="shared" si="518"/>
        <v>0</v>
      </c>
      <c r="BE97" s="144">
        <f t="array" ref="BE97">(SUM(IF(Adjustments!$E$9:$E$67='June 13 - Dec 15 Expense'!$F97,IF(Adjustments!$G$6:$AE$6='June 13 - Dec 15 Expense'!BF$7,Adjustments!$G$9:$AE$67),0)))+(SUM(IF(Adjustments!$E$73:$E$133='June 13 - Dec 15 Expense'!$F97,IF(Adjustments!$G$6:$AE$6='June 13 - Dec 15 Expense'!BD$7,Adjustments!$G$73:$AE$133),0)))</f>
        <v>0</v>
      </c>
      <c r="BF97" s="144">
        <f>BC97+BE97</f>
        <v>0</v>
      </c>
      <c r="BG97" s="144">
        <f t="shared" si="520"/>
        <v>0</v>
      </c>
      <c r="BH97" s="144">
        <f t="array" ref="BH97">(SUM(IF(Adjustments!$E$9:$E$67='June 13 - Dec 15 Expense'!$F97,IF(Adjustments!$G$6:$AE$6='June 13 - Dec 15 Expense'!BI$7,Adjustments!$G$9:$AE$67),0)))+(SUM(IF(Adjustments!$E$73:$E$133='June 13 - Dec 15 Expense'!$F97,IF(Adjustments!$G$6:$AE$6='June 13 - Dec 15 Expense'!BG$7,Adjustments!$G$73:$AE$133),0)))</f>
        <v>0</v>
      </c>
      <c r="BI97" s="144">
        <f>BF97+BH97</f>
        <v>0</v>
      </c>
      <c r="BJ97" s="144">
        <f t="shared" si="522"/>
        <v>0</v>
      </c>
      <c r="BK97" s="144">
        <f t="array" ref="BK97">(SUM(IF(Adjustments!$E$9:$E$67='June 13 - Dec 15 Expense'!$F97,IF(Adjustments!$G$6:$AE$6='June 13 - Dec 15 Expense'!BL$7,Adjustments!$G$9:$AE$67),0)))+(SUM(IF(Adjustments!$E$73:$E$133='June 13 - Dec 15 Expense'!$F97,IF(Adjustments!$G$6:$AE$6='June 13 - Dec 15 Expense'!BJ$7,Adjustments!$G$73:$AE$133),0)))</f>
        <v>0</v>
      </c>
      <c r="BL97" s="144">
        <f>BI97+BK97</f>
        <v>0</v>
      </c>
      <c r="BM97" s="144">
        <f t="shared" si="524"/>
        <v>0</v>
      </c>
      <c r="BN97" s="144">
        <f t="array" ref="BN97">(SUM(IF(Adjustments!$E$9:$E$67='June 13 - Dec 15 Expense'!$F97,IF(Adjustments!$G$6:$AE$6='June 13 - Dec 15 Expense'!BO$7,Adjustments!$G$9:$AE$67),0)))+(SUM(IF(Adjustments!$E$73:$E$133='June 13 - Dec 15 Expense'!$F97,IF(Adjustments!$G$6:$AE$6='June 13 - Dec 15 Expense'!BM$7,Adjustments!$G$73:$AE$133),0)))</f>
        <v>0</v>
      </c>
      <c r="BO97" s="144">
        <f>BL97+BN97</f>
        <v>0</v>
      </c>
      <c r="BP97" s="144">
        <f t="shared" si="526"/>
        <v>0</v>
      </c>
      <c r="BQ97" s="144">
        <f t="array" ref="BQ97">(SUM(IF(Adjustments!$E$9:$E$67='June 13 - Dec 15 Expense'!$F97,IF(Adjustments!$G$6:$AE$6='June 13 - Dec 15 Expense'!BR$7,Adjustments!$G$9:$AE$67),0)))+(SUM(IF(Adjustments!$E$73:$E$133='June 13 - Dec 15 Expense'!$F97,IF(Adjustments!$G$6:$AE$6='June 13 - Dec 15 Expense'!BP$7,Adjustments!$G$73:$AE$133),0)))</f>
        <v>0</v>
      </c>
      <c r="BR97" s="144">
        <f>BO97+BQ97</f>
        <v>0</v>
      </c>
      <c r="BS97" s="144">
        <f t="shared" si="528"/>
        <v>0</v>
      </c>
      <c r="BT97" s="144">
        <f t="array" ref="BT97">(SUM(IF(Adjustments!$E$9:$E$67='June 13 - Dec 15 Expense'!$F97,IF(Adjustments!$G$6:$AE$6='June 13 - Dec 15 Expense'!BU$7,Adjustments!$G$9:$AE$67),0)))+(SUM(IF(Adjustments!$E$73:$E$133='June 13 - Dec 15 Expense'!$F97,IF(Adjustments!$G$6:$AE$6='June 13 - Dec 15 Expense'!BS$7,Adjustments!$G$73:$AE$133),0)))</f>
        <v>0</v>
      </c>
      <c r="BU97" s="144">
        <f>BR97+BT97</f>
        <v>0</v>
      </c>
      <c r="BV97" s="144">
        <f t="shared" si="530"/>
        <v>0</v>
      </c>
      <c r="BW97" s="144">
        <f t="array" ref="BW97">(SUM(IF(Adjustments!$E$9:$E$67='June 13 - Dec 15 Expense'!$F97,IF(Adjustments!$G$6:$AE$6='June 13 - Dec 15 Expense'!BX$7,Adjustments!$G$9:$AE$67),0)))+(SUM(IF(Adjustments!$E$73:$E$133='June 13 - Dec 15 Expense'!$F97,IF(Adjustments!$G$6:$AE$6='June 13 - Dec 15 Expense'!BV$7,Adjustments!$G$73:$AE$133),0)))</f>
        <v>0</v>
      </c>
      <c r="BX97" s="144">
        <f>BU97+BW97</f>
        <v>0</v>
      </c>
      <c r="BY97" s="144">
        <f t="shared" si="532"/>
        <v>0</v>
      </c>
      <c r="BZ97" s="144">
        <f t="array" ref="BZ97">(SUM(IF(Adjustments!$E$9:$E$67='June 13 - Dec 15 Expense'!$F97,IF(Adjustments!$G$6:$AE$6='June 13 - Dec 15 Expense'!CA$7,Adjustments!$G$9:$AE$67),0)))+(SUM(IF(Adjustments!$E$73:$E$133='June 13 - Dec 15 Expense'!$F97,IF(Adjustments!$G$6:$AE$6='June 13 - Dec 15 Expense'!BY$7,Adjustments!$G$73:$AE$133),0)))</f>
        <v>0</v>
      </c>
      <c r="CA97" s="144">
        <f>BX97+BZ97</f>
        <v>0</v>
      </c>
      <c r="CB97" s="144">
        <f t="shared" si="534"/>
        <v>0</v>
      </c>
      <c r="CC97" s="144">
        <f t="array" ref="CC97">(SUM(IF(Adjustments!$E$9:$E$67='June 13 - Dec 15 Expense'!$F97,IF(Adjustments!$G$6:$AE$6='June 13 - Dec 15 Expense'!CD$7,Adjustments!$G$9:$AE$67),0)))+(SUM(IF(Adjustments!$E$73:$E$133='June 13 - Dec 15 Expense'!$F97,IF(Adjustments!$G$6:$AE$6='June 13 - Dec 15 Expense'!CB$7,Adjustments!$G$73:$AE$133),0)))</f>
        <v>0</v>
      </c>
      <c r="CD97" s="144">
        <f>CA97+CC97</f>
        <v>0</v>
      </c>
      <c r="CE97" s="144">
        <f t="shared" si="536"/>
        <v>0</v>
      </c>
      <c r="CG97" s="151">
        <f t="shared" si="537"/>
        <v>0</v>
      </c>
      <c r="CH97" s="148"/>
    </row>
    <row r="98" spans="1:87" s="119" customFormat="1">
      <c r="A98" s="119" t="s">
        <v>64</v>
      </c>
      <c r="C98" s="7"/>
      <c r="I98" s="176"/>
      <c r="J98" s="152">
        <f>SUBTOTAL(9,J82:J97)</f>
        <v>769371329.63999999</v>
      </c>
      <c r="K98" s="152">
        <f t="shared" ref="K98:BU98" si="538">SUBTOTAL(9,K82:K97)</f>
        <v>2849383.244155711</v>
      </c>
      <c r="L98" s="152">
        <f t="shared" si="538"/>
        <v>-1102839.9488851528</v>
      </c>
      <c r="M98" s="152">
        <f t="shared" si="538"/>
        <v>768268489.6911149</v>
      </c>
      <c r="N98" s="152">
        <f t="shared" si="538"/>
        <v>2847280.1607997506</v>
      </c>
      <c r="O98" s="152">
        <f t="shared" si="538"/>
        <v>-1483783.7322053052</v>
      </c>
      <c r="P98" s="152">
        <f t="shared" si="538"/>
        <v>766784705.95890951</v>
      </c>
      <c r="Q98" s="152">
        <f t="shared" si="538"/>
        <v>2842160.686481881</v>
      </c>
      <c r="R98" s="152">
        <f t="shared" si="538"/>
        <v>-1052679.0939640419</v>
      </c>
      <c r="S98" s="152">
        <f t="shared" si="538"/>
        <v>765732026.86494553</v>
      </c>
      <c r="T98" s="152">
        <f t="shared" si="538"/>
        <v>2837162.773329868</v>
      </c>
      <c r="U98" s="152">
        <f t="shared" si="538"/>
        <v>2879162.5039654723</v>
      </c>
      <c r="V98" s="152">
        <f t="shared" si="538"/>
        <v>768611189.36891091</v>
      </c>
      <c r="W98" s="152">
        <f t="shared" si="538"/>
        <v>2842225.9708506106</v>
      </c>
      <c r="X98" s="152">
        <f t="shared" si="538"/>
        <v>-1104080.451233966</v>
      </c>
      <c r="Y98" s="152">
        <f t="shared" si="538"/>
        <v>767507108.91767693</v>
      </c>
      <c r="Z98" s="152">
        <f t="shared" si="538"/>
        <v>2847129.9089987632</v>
      </c>
      <c r="AA98" s="152">
        <f t="shared" si="538"/>
        <v>-911986.54459886253</v>
      </c>
      <c r="AB98" s="152">
        <f t="shared" si="538"/>
        <v>766595122.37307823</v>
      </c>
      <c r="AC98" s="152">
        <f t="shared" si="538"/>
        <v>2844328.1670843181</v>
      </c>
      <c r="AD98" s="152">
        <f t="shared" si="538"/>
        <v>-726138.87868280686</v>
      </c>
      <c r="AE98" s="152">
        <f t="shared" si="538"/>
        <v>765868983.49439538</v>
      </c>
      <c r="AF98" s="152">
        <f t="shared" si="538"/>
        <v>2842438.6980033689</v>
      </c>
      <c r="AG98" s="152">
        <f t="shared" si="538"/>
        <v>-748717.50577335304</v>
      </c>
      <c r="AH98" s="152">
        <f t="shared" si="538"/>
        <v>765120265.98862207</v>
      </c>
      <c r="AI98" s="152">
        <f t="shared" ref="AI98" si="539">SUBTOTAL(9,AI82:AI97)</f>
        <v>2839888.8874230618</v>
      </c>
      <c r="AJ98" s="152">
        <f t="shared" si="538"/>
        <v>-728086.93367463048</v>
      </c>
      <c r="AK98" s="152">
        <f t="shared" si="538"/>
        <v>764392179.05494738</v>
      </c>
      <c r="AL98" s="152">
        <f t="shared" ref="AL98" si="540">SUBTOTAL(9,AL82:AL97)</f>
        <v>2837293.8585608467</v>
      </c>
      <c r="AM98" s="152">
        <f t="shared" si="538"/>
        <v>-709532.77700540109</v>
      </c>
      <c r="AN98" s="152">
        <f t="shared" si="538"/>
        <v>763682646.27794206</v>
      </c>
      <c r="AO98" s="152">
        <f t="shared" ref="AO98" si="541">SUBTOTAL(9,AO82:AO97)</f>
        <v>2834831.546127141</v>
      </c>
      <c r="AP98" s="152">
        <f t="shared" si="538"/>
        <v>1591644.2344175782</v>
      </c>
      <c r="AQ98" s="152">
        <f t="shared" si="538"/>
        <v>765274290.51235962</v>
      </c>
      <c r="AR98" s="152">
        <f t="shared" ref="AR98" si="542">SUBTOTAL(9,AR82:AR97)</f>
        <v>2837718.6170573025</v>
      </c>
      <c r="AS98" s="152">
        <f t="shared" si="538"/>
        <v>-272740.13825102133</v>
      </c>
      <c r="AT98" s="152">
        <f t="shared" si="538"/>
        <v>765001550.37410843</v>
      </c>
      <c r="AU98" s="152">
        <f t="shared" ref="AU98" si="543">SUBTOTAL(9,AU82:AU97)</f>
        <v>2841570.5924584889</v>
      </c>
      <c r="AV98" s="152">
        <f t="shared" si="538"/>
        <v>-714667.76494392683</v>
      </c>
      <c r="AW98" s="152">
        <f t="shared" si="538"/>
        <v>764286882.6091646</v>
      </c>
      <c r="AX98" s="152">
        <f t="shared" ref="AX98" si="544">SUBTOTAL(9,AX82:AX97)</f>
        <v>2840146.4846177576</v>
      </c>
      <c r="AY98" s="152">
        <f t="shared" si="538"/>
        <v>-731550.70366550644</v>
      </c>
      <c r="AZ98" s="152">
        <f t="shared" si="538"/>
        <v>763555331.9054991</v>
      </c>
      <c r="BA98" s="152">
        <f t="shared" ref="BA98" si="545">SUBTOTAL(9,BA82:BA97)</f>
        <v>2837664.3431395274</v>
      </c>
      <c r="BB98" s="152">
        <f t="shared" si="538"/>
        <v>1092218.7460032569</v>
      </c>
      <c r="BC98" s="152">
        <f t="shared" si="538"/>
        <v>764647550.65150249</v>
      </c>
      <c r="BD98" s="152">
        <f t="shared" ref="BD98" si="546">SUBTOTAL(9,BD82:BD97)</f>
        <v>2838468.2282432835</v>
      </c>
      <c r="BE98" s="152">
        <f t="shared" si="538"/>
        <v>277710.04105412512</v>
      </c>
      <c r="BF98" s="152">
        <f t="shared" si="538"/>
        <v>764925260.6925565</v>
      </c>
      <c r="BG98" s="152">
        <f t="shared" ref="BG98" si="547">SUBTOTAL(9,BG82:BG97)</f>
        <v>2841641.8598990384</v>
      </c>
      <c r="BH98" s="152">
        <f t="shared" si="538"/>
        <v>-753844.01087813138</v>
      </c>
      <c r="BI98" s="152">
        <f t="shared" si="538"/>
        <v>764171416.68167841</v>
      </c>
      <c r="BJ98" s="152">
        <f t="shared" ref="BJ98" si="548">SUBTOTAL(9,BJ82:BJ97)</f>
        <v>2841396.7681060168</v>
      </c>
      <c r="BK98" s="152">
        <f t="shared" si="538"/>
        <v>591360.03296760703</v>
      </c>
      <c r="BL98" s="152">
        <f t="shared" si="538"/>
        <v>764762776.7146461</v>
      </c>
      <c r="BM98" s="152">
        <f t="shared" ref="BM98" si="549">SUBTOTAL(9,BM82:BM97)</f>
        <v>2842584.5447717784</v>
      </c>
      <c r="BN98" s="152">
        <f t="shared" si="538"/>
        <v>-664287.51076238463</v>
      </c>
      <c r="BO98" s="152">
        <f t="shared" si="538"/>
        <v>764098489.20388353</v>
      </c>
      <c r="BP98" s="152">
        <f t="shared" ref="BP98" si="550">SUBTOTAL(9,BP82:BP97)</f>
        <v>2844020.2195554515</v>
      </c>
      <c r="BQ98" s="152">
        <f t="shared" si="538"/>
        <v>-686289.02799434878</v>
      </c>
      <c r="BR98" s="152">
        <f t="shared" si="538"/>
        <v>763412200.17588913</v>
      </c>
      <c r="BS98" s="152">
        <f t="shared" ref="BS98" si="551">SUBTOTAL(9,BS82:BS97)</f>
        <v>2841757.6543775657</v>
      </c>
      <c r="BT98" s="152">
        <f t="shared" si="538"/>
        <v>-658188.98243254423</v>
      </c>
      <c r="BU98" s="152">
        <f t="shared" si="538"/>
        <v>762754011.19345665</v>
      </c>
      <c r="BV98" s="152">
        <f t="shared" ref="BV98" si="552">SUBTOTAL(9,BV82:BV97)</f>
        <v>2839467.7750118701</v>
      </c>
      <c r="BW98" s="152">
        <f t="shared" ref="BW98:CE98" si="553">SUBTOTAL(9,BW82:BW97)</f>
        <v>-641284.13956111751</v>
      </c>
      <c r="BX98" s="152">
        <f t="shared" si="553"/>
        <v>762112727.05389547</v>
      </c>
      <c r="BY98" s="152">
        <f t="shared" si="553"/>
        <v>2837324.7112524393</v>
      </c>
      <c r="BZ98" s="152">
        <f t="shared" si="553"/>
        <v>19232604.102059532</v>
      </c>
      <c r="CA98" s="152">
        <f t="shared" si="553"/>
        <v>781345331.15595508</v>
      </c>
      <c r="CB98" s="152">
        <f t="shared" si="553"/>
        <v>2881050.5305273314</v>
      </c>
      <c r="CC98" s="152">
        <f t="shared" si="553"/>
        <v>-466923.38407697604</v>
      </c>
      <c r="CD98" s="152">
        <f t="shared" si="553"/>
        <v>780878407.77187812</v>
      </c>
      <c r="CE98" s="152">
        <f t="shared" si="553"/>
        <v>2924945.7363663595</v>
      </c>
      <c r="CG98" s="153">
        <f>SUBTOTAL(9,CG82:CG97)</f>
        <v>34210468.855868421</v>
      </c>
    </row>
    <row r="99" spans="1:87" s="119" customFormat="1">
      <c r="I99" s="176"/>
      <c r="J99" s="144"/>
      <c r="K99" s="144"/>
      <c r="L99" s="144"/>
      <c r="M99" s="144"/>
      <c r="O99" s="144"/>
      <c r="P99" s="144"/>
      <c r="R99" s="144"/>
      <c r="S99" s="144"/>
      <c r="U99" s="144"/>
      <c r="V99" s="144"/>
      <c r="X99" s="144"/>
      <c r="Y99" s="144"/>
      <c r="AA99" s="144"/>
      <c r="AB99" s="144"/>
      <c r="AD99" s="144"/>
      <c r="AE99" s="144"/>
      <c r="AG99" s="144"/>
      <c r="AH99" s="144"/>
      <c r="AJ99" s="144"/>
      <c r="AK99" s="144"/>
      <c r="AM99" s="144"/>
      <c r="AN99" s="144"/>
      <c r="AP99" s="144"/>
      <c r="AQ99" s="144"/>
      <c r="AS99" s="144"/>
      <c r="AT99" s="144"/>
      <c r="AV99" s="144"/>
      <c r="AW99" s="144"/>
      <c r="AY99" s="144"/>
      <c r="AZ99" s="144"/>
      <c r="BB99" s="144"/>
      <c r="BC99" s="144"/>
      <c r="BE99" s="144"/>
      <c r="BF99" s="144"/>
      <c r="BH99" s="144"/>
      <c r="BI99" s="144"/>
      <c r="BK99" s="144"/>
      <c r="BL99" s="144"/>
      <c r="BN99" s="144"/>
      <c r="BO99" s="144"/>
      <c r="BQ99" s="144"/>
      <c r="BR99" s="144"/>
      <c r="BT99" s="144"/>
      <c r="BU99" s="144"/>
      <c r="BW99" s="144"/>
      <c r="BX99" s="144"/>
      <c r="BZ99" s="144"/>
      <c r="CA99" s="144"/>
      <c r="CC99" s="144"/>
      <c r="CD99" s="144"/>
      <c r="CG99" s="151"/>
    </row>
    <row r="100" spans="1:87" s="119" customFormat="1">
      <c r="A100" s="14" t="s">
        <v>7</v>
      </c>
      <c r="I100" s="176"/>
      <c r="J100" s="144"/>
      <c r="K100" s="144"/>
      <c r="L100" s="144"/>
      <c r="M100" s="144"/>
      <c r="O100" s="144"/>
      <c r="P100" s="144"/>
      <c r="R100" s="144"/>
      <c r="S100" s="144"/>
      <c r="U100" s="144"/>
      <c r="V100" s="144"/>
      <c r="X100" s="144"/>
      <c r="Y100" s="144"/>
      <c r="AA100" s="144"/>
      <c r="AB100" s="144"/>
      <c r="AD100" s="144"/>
      <c r="AE100" s="144"/>
      <c r="AG100" s="144"/>
      <c r="AH100" s="144"/>
      <c r="AJ100" s="144"/>
      <c r="AK100" s="144"/>
      <c r="AM100" s="144"/>
      <c r="AN100" s="144"/>
      <c r="AP100" s="144"/>
      <c r="AQ100" s="144"/>
      <c r="AS100" s="144"/>
      <c r="AT100" s="144"/>
      <c r="AV100" s="144"/>
      <c r="AW100" s="144"/>
      <c r="AY100" s="144"/>
      <c r="AZ100" s="144"/>
      <c r="BB100" s="144"/>
      <c r="BC100" s="144"/>
      <c r="BE100" s="144"/>
      <c r="BF100" s="144"/>
      <c r="BH100" s="144"/>
      <c r="BI100" s="144"/>
      <c r="BK100" s="144"/>
      <c r="BL100" s="144"/>
      <c r="BN100" s="144"/>
      <c r="BO100" s="144"/>
      <c r="BQ100" s="144"/>
      <c r="BR100" s="144"/>
      <c r="BT100" s="144"/>
      <c r="BU100" s="144"/>
      <c r="BW100" s="144"/>
      <c r="BX100" s="144"/>
      <c r="BZ100" s="144"/>
      <c r="CA100" s="144"/>
      <c r="CC100" s="144"/>
      <c r="CD100" s="144"/>
      <c r="CG100" s="151"/>
    </row>
    <row r="101" spans="1:87" s="119" customFormat="1">
      <c r="A101" s="119" t="s">
        <v>3</v>
      </c>
      <c r="B101" s="119" t="s">
        <v>37</v>
      </c>
      <c r="C101" s="119" t="s">
        <v>35</v>
      </c>
      <c r="D101" s="119" t="s">
        <v>79</v>
      </c>
      <c r="E101" s="119" t="s">
        <v>72</v>
      </c>
      <c r="F101" s="119" t="str">
        <f>D101&amp;E101&amp;C101</f>
        <v>AHYDPDGP</v>
      </c>
      <c r="G101" s="119" t="str">
        <f>E101&amp;C101</f>
        <v>HYDPDGP</v>
      </c>
      <c r="H101" s="176">
        <v>0</v>
      </c>
      <c r="I101" s="176">
        <v>0</v>
      </c>
      <c r="J101" s="144">
        <v>0</v>
      </c>
      <c r="K101" s="144">
        <f>(J101*H101)/12</f>
        <v>0</v>
      </c>
      <c r="L101" s="144">
        <f t="array" ref="L101">(SUM(IF(Adjustments!$E$9:$E$67='June 13 - Dec 15 Expense'!$F101,IF(Adjustments!$G$6:$AE$6='June 13 - Dec 15 Expense'!M$7,Adjustments!$G$9:$AE$67),0)))+(SUM(IF(Adjustments!$E$73:$E$133='June 13 - Dec 15 Expense'!$F101,IF(Adjustments!$G$6:$AE$6='June 13 - Dec 15 Expense'!K$7,Adjustments!$G$73:$AE$133),0)))</f>
        <v>0</v>
      </c>
      <c r="M101" s="144">
        <f>J101+L101</f>
        <v>0</v>
      </c>
      <c r="N101" s="144">
        <f>(((J101+M101)/2)*$H101)/12</f>
        <v>0</v>
      </c>
      <c r="O101" s="144">
        <f t="array" ref="O101">(SUM(IF(Adjustments!$E$9:$E$67='June 13 - Dec 15 Expense'!$F101,IF(Adjustments!$G$6:$AE$6='June 13 - Dec 15 Expense'!P$7,Adjustments!$G$9:$AE$67),0)))+(SUM(IF(Adjustments!$E$73:$E$133='June 13 - Dec 15 Expense'!$F101,IF(Adjustments!$G$6:$AE$6='June 13 - Dec 15 Expense'!N$7,Adjustments!$G$73:$AE$133),0)))</f>
        <v>0</v>
      </c>
      <c r="P101" s="144">
        <f t="shared" ref="P101:P103" si="554">M101+O101</f>
        <v>0</v>
      </c>
      <c r="Q101" s="144">
        <f>(((M101+P101)/2)*$H101)/12</f>
        <v>0</v>
      </c>
      <c r="R101" s="144">
        <f t="array" ref="R101">(SUM(IF(Adjustments!$E$9:$E$67='June 13 - Dec 15 Expense'!$F101,IF(Adjustments!$G$6:$AE$6='June 13 - Dec 15 Expense'!S$7,Adjustments!$G$9:$AE$67),0)))+(SUM(IF(Adjustments!$E$73:$E$133='June 13 - Dec 15 Expense'!$F101,IF(Adjustments!$G$6:$AE$6='June 13 - Dec 15 Expense'!Q$7,Adjustments!$G$73:$AE$133),0)))</f>
        <v>0</v>
      </c>
      <c r="S101" s="144">
        <f t="shared" ref="S101:S103" si="555">P101+R101</f>
        <v>0</v>
      </c>
      <c r="T101" s="144">
        <f>(((P101+S101)/2)*$H101)/12</f>
        <v>0</v>
      </c>
      <c r="U101" s="144">
        <f t="array" ref="U101">(SUM(IF(Adjustments!$E$9:$E$67='June 13 - Dec 15 Expense'!$F101,IF(Adjustments!$G$6:$AE$6='June 13 - Dec 15 Expense'!V$7,Adjustments!$G$9:$AE$67),0)))+(SUM(IF(Adjustments!$E$73:$E$133='June 13 - Dec 15 Expense'!$F101,IF(Adjustments!$G$6:$AE$6='June 13 - Dec 15 Expense'!T$7,Adjustments!$G$73:$AE$133),0)))</f>
        <v>0</v>
      </c>
      <c r="V101" s="144">
        <f t="shared" ref="V101:V103" si="556">S101+U101</f>
        <v>0</v>
      </c>
      <c r="W101" s="144">
        <f>(((S101+V101)/2)*$H101)/12</f>
        <v>0</v>
      </c>
      <c r="X101" s="144">
        <f t="array" ref="X101">(SUM(IF(Adjustments!$E$9:$E$67='June 13 - Dec 15 Expense'!$F101,IF(Adjustments!$G$6:$AE$6='June 13 - Dec 15 Expense'!Y$7,Adjustments!$G$9:$AE$67),0)))+(SUM(IF(Adjustments!$E$73:$E$133='June 13 - Dec 15 Expense'!$F101,IF(Adjustments!$G$6:$AE$6='June 13 - Dec 15 Expense'!W$7,Adjustments!$G$73:$AE$133),0)))</f>
        <v>0</v>
      </c>
      <c r="Y101" s="144">
        <f t="shared" ref="Y101:Y103" si="557">V101+X101</f>
        <v>0</v>
      </c>
      <c r="Z101" s="144">
        <f>(((V101+Y101)/2)*$H101)/12</f>
        <v>0</v>
      </c>
      <c r="AA101" s="144">
        <f t="array" ref="AA101">(SUM(IF(Adjustments!$E$9:$E$67='June 13 - Dec 15 Expense'!$F101,IF(Adjustments!$G$6:$AE$6='June 13 - Dec 15 Expense'!AB$7,Adjustments!$G$9:$AE$67),0)))+(SUM(IF(Adjustments!$E$73:$E$133='June 13 - Dec 15 Expense'!$F101,IF(Adjustments!$G$6:$AE$6='June 13 - Dec 15 Expense'!Z$7,Adjustments!$G$73:$AE$133),0)))</f>
        <v>0</v>
      </c>
      <c r="AB101" s="144">
        <f t="shared" ref="AB101:AB103" si="558">Y101+AA101</f>
        <v>0</v>
      </c>
      <c r="AC101" s="144">
        <f>(((Y101+AB101)/2)*$H101)/12</f>
        <v>0</v>
      </c>
      <c r="AD101" s="144">
        <f t="array" ref="AD101">(SUM(IF(Adjustments!$E$9:$E$67='June 13 - Dec 15 Expense'!$F101,IF(Adjustments!$G$6:$AE$6='June 13 - Dec 15 Expense'!AE$7,Adjustments!$G$9:$AE$67),0)))+(SUM(IF(Adjustments!$E$73:$E$133='June 13 - Dec 15 Expense'!$F101,IF(Adjustments!$G$6:$AE$6='June 13 - Dec 15 Expense'!AC$7,Adjustments!$G$73:$AE$133),0)))</f>
        <v>0</v>
      </c>
      <c r="AE101" s="144">
        <f t="shared" ref="AE101:AE103" si="559">AB101+AD101</f>
        <v>0</v>
      </c>
      <c r="AF101" s="144">
        <f t="shared" ref="AF101:AF103" si="560">(((AB101+AE101)/2)*IF($I$6="Yes",$I101,$H101))/12</f>
        <v>0</v>
      </c>
      <c r="AG101" s="144">
        <f t="array" ref="AG101">(SUM(IF(Adjustments!$E$9:$E$67='June 13 - Dec 15 Expense'!$F101,IF(Adjustments!$G$6:$AE$6='June 13 - Dec 15 Expense'!AH$7,Adjustments!$G$9:$AE$67),0)))+(SUM(IF(Adjustments!$E$73:$E$133='June 13 - Dec 15 Expense'!$F101,IF(Adjustments!$G$6:$AE$6='June 13 - Dec 15 Expense'!AF$7,Adjustments!$G$73:$AE$133),0)))</f>
        <v>0</v>
      </c>
      <c r="AH101" s="144">
        <f t="shared" ref="AH101:AH103" si="561">AE101+AG101</f>
        <v>0</v>
      </c>
      <c r="AI101" s="144">
        <f t="shared" ref="AI101:AI103" si="562">(((AE101+AH101)/2)*IF($I$6="Yes",$I101,$H101))/12</f>
        <v>0</v>
      </c>
      <c r="AJ101" s="144">
        <f t="array" ref="AJ101">(SUM(IF(Adjustments!$E$9:$E$67='June 13 - Dec 15 Expense'!$F101,IF(Adjustments!$G$6:$AE$6='June 13 - Dec 15 Expense'!AK$7,Adjustments!$G$9:$AE$67),0)))+(SUM(IF(Adjustments!$E$73:$E$133='June 13 - Dec 15 Expense'!$F101,IF(Adjustments!$G$6:$AE$6='June 13 - Dec 15 Expense'!AI$7,Adjustments!$G$73:$AE$133),0)))</f>
        <v>0</v>
      </c>
      <c r="AK101" s="144">
        <f t="shared" ref="AK101:AK103" si="563">AH101+AJ101</f>
        <v>0</v>
      </c>
      <c r="AL101" s="144">
        <f t="shared" ref="AL101:AL103" si="564">(((AH101+AK101)/2)*IF($I$6="Yes",$I101,$H101))/12</f>
        <v>0</v>
      </c>
      <c r="AM101" s="144">
        <f t="array" ref="AM101">(SUM(IF(Adjustments!$E$9:$E$67='June 13 - Dec 15 Expense'!$F101,IF(Adjustments!$G$6:$AE$6='June 13 - Dec 15 Expense'!AN$7,Adjustments!$G$9:$AE$67),0)))+(SUM(IF(Adjustments!$E$73:$E$133='June 13 - Dec 15 Expense'!$F101,IF(Adjustments!$G$6:$AE$6='June 13 - Dec 15 Expense'!AL$7,Adjustments!$G$73:$AE$133),0)))</f>
        <v>0</v>
      </c>
      <c r="AN101" s="144">
        <f t="shared" ref="AN101:AN103" si="565">AK101+AM101</f>
        <v>0</v>
      </c>
      <c r="AO101" s="144">
        <f t="shared" ref="AO101:AO103" si="566">(((AK101+AN101)/2)*IF($I$6="Yes",$I101,$H101))/12</f>
        <v>0</v>
      </c>
      <c r="AP101" s="144">
        <f t="array" ref="AP101">(SUM(IF(Adjustments!$E$9:$E$67='June 13 - Dec 15 Expense'!$F101,IF(Adjustments!$G$6:$AE$6='June 13 - Dec 15 Expense'!AQ$7,Adjustments!$G$9:$AE$67),0)))+(SUM(IF(Adjustments!$E$73:$E$133='June 13 - Dec 15 Expense'!$F101,IF(Adjustments!$G$6:$AE$6='June 13 - Dec 15 Expense'!AO$7,Adjustments!$G$73:$AE$133),0)))</f>
        <v>0</v>
      </c>
      <c r="AQ101" s="144">
        <f t="shared" ref="AQ101:AQ103" si="567">AN101+AP101</f>
        <v>0</v>
      </c>
      <c r="AR101" s="144">
        <f t="shared" ref="AR101:AR103" si="568">(((AN101+AQ101)/2)*IF($I$6="Yes",$I101,$H101))/12</f>
        <v>0</v>
      </c>
      <c r="AS101" s="144">
        <f t="array" ref="AS101">(SUM(IF(Adjustments!$E$9:$E$67='June 13 - Dec 15 Expense'!$F101,IF(Adjustments!$G$6:$AE$6='June 13 - Dec 15 Expense'!AT$7,Adjustments!$G$9:$AE$67),0)))+(SUM(IF(Adjustments!$E$73:$E$133='June 13 - Dec 15 Expense'!$F101,IF(Adjustments!$G$6:$AE$6='June 13 - Dec 15 Expense'!AR$7,Adjustments!$G$73:$AE$133),0)))</f>
        <v>0</v>
      </c>
      <c r="AT101" s="144">
        <f t="shared" ref="AT101:AT103" si="569">AQ101+AS101</f>
        <v>0</v>
      </c>
      <c r="AU101" s="144">
        <f t="shared" ref="AU101:AU103" si="570">(((AQ101+AT101)/2)*IF($I$6="Yes",$I101,$H101))/12</f>
        <v>0</v>
      </c>
      <c r="AV101" s="144">
        <f t="array" ref="AV101">(SUM(IF(Adjustments!$E$9:$E$67='June 13 - Dec 15 Expense'!$F101,IF(Adjustments!$G$6:$AE$6='June 13 - Dec 15 Expense'!AW$7,Adjustments!$G$9:$AE$67),0)))+(SUM(IF(Adjustments!$E$73:$E$133='June 13 - Dec 15 Expense'!$F101,IF(Adjustments!$G$6:$AE$6='June 13 - Dec 15 Expense'!AU$7,Adjustments!$G$73:$AE$133),0)))</f>
        <v>0</v>
      </c>
      <c r="AW101" s="144">
        <f t="shared" ref="AW101:AW103" si="571">AT101+AV101</f>
        <v>0</v>
      </c>
      <c r="AX101" s="144">
        <f t="shared" ref="AX101:AX103" si="572">(((AT101+AW101)/2)*IF($I$6="Yes",$I101,$H101))/12</f>
        <v>0</v>
      </c>
      <c r="AY101" s="144">
        <f t="array" ref="AY101">(SUM(IF(Adjustments!$E$9:$E$67='June 13 - Dec 15 Expense'!$F101,IF(Adjustments!$G$6:$AE$6='June 13 - Dec 15 Expense'!AZ$7,Adjustments!$G$9:$AE$67),0)))+(SUM(IF(Adjustments!$E$73:$E$133='June 13 - Dec 15 Expense'!$F101,IF(Adjustments!$G$6:$AE$6='June 13 - Dec 15 Expense'!AX$7,Adjustments!$G$73:$AE$133),0)))</f>
        <v>0</v>
      </c>
      <c r="AZ101" s="144">
        <f t="shared" ref="AZ101:AZ103" si="573">AW101+AY101</f>
        <v>0</v>
      </c>
      <c r="BA101" s="144">
        <f t="shared" ref="BA101:BA103" si="574">(((AW101+AZ101)/2)*IF($I$6="Yes",$I101,$H101))/12</f>
        <v>0</v>
      </c>
      <c r="BB101" s="144">
        <f t="array" ref="BB101">(SUM(IF(Adjustments!$E$9:$E$67='June 13 - Dec 15 Expense'!$F101,IF(Adjustments!$G$6:$AE$6='June 13 - Dec 15 Expense'!BC$7,Adjustments!$G$9:$AE$67),0)))+(SUM(IF(Adjustments!$E$73:$E$133='June 13 - Dec 15 Expense'!$F101,IF(Adjustments!$G$6:$AE$6='June 13 - Dec 15 Expense'!BA$7,Adjustments!$G$73:$AE$133),0)))</f>
        <v>0</v>
      </c>
      <c r="BC101" s="144">
        <f t="shared" ref="BC101:BC103" si="575">AZ101+BB101</f>
        <v>0</v>
      </c>
      <c r="BD101" s="144">
        <f t="shared" ref="BD101:BD103" si="576">(((AZ101+BC101)/2)*IF($I$6="Yes",$I101,$H101))/12</f>
        <v>0</v>
      </c>
      <c r="BE101" s="144">
        <f t="array" ref="BE101">(SUM(IF(Adjustments!$E$9:$E$67='June 13 - Dec 15 Expense'!$F101,IF(Adjustments!$G$6:$AE$6='June 13 - Dec 15 Expense'!BF$7,Adjustments!$G$9:$AE$67),0)))+(SUM(IF(Adjustments!$E$73:$E$133='June 13 - Dec 15 Expense'!$F101,IF(Adjustments!$G$6:$AE$6='June 13 - Dec 15 Expense'!BD$7,Adjustments!$G$73:$AE$133),0)))</f>
        <v>0</v>
      </c>
      <c r="BF101" s="144">
        <f t="shared" ref="BF101:BF103" si="577">BC101+BE101</f>
        <v>0</v>
      </c>
      <c r="BG101" s="144">
        <f t="shared" ref="BG101:BG103" si="578">(((BC101+BF101)/2)*IF($I$6="Yes",$I101,$H101))/12</f>
        <v>0</v>
      </c>
      <c r="BH101" s="144">
        <f t="array" ref="BH101">(SUM(IF(Adjustments!$E$9:$E$67='June 13 - Dec 15 Expense'!$F101,IF(Adjustments!$G$6:$AE$6='June 13 - Dec 15 Expense'!BI$7,Adjustments!$G$9:$AE$67),0)))+(SUM(IF(Adjustments!$E$73:$E$133='June 13 - Dec 15 Expense'!$F101,IF(Adjustments!$G$6:$AE$6='June 13 - Dec 15 Expense'!BG$7,Adjustments!$G$73:$AE$133),0)))</f>
        <v>0</v>
      </c>
      <c r="BI101" s="144">
        <f t="shared" ref="BI101:BI103" si="579">BF101+BH101</f>
        <v>0</v>
      </c>
      <c r="BJ101" s="144">
        <f t="shared" ref="BJ101:BJ103" si="580">(((BF101+BI101)/2)*IF($I$6="Yes",$I101,$H101))/12</f>
        <v>0</v>
      </c>
      <c r="BK101" s="144">
        <f t="array" ref="BK101">(SUM(IF(Adjustments!$E$9:$E$67='June 13 - Dec 15 Expense'!$F101,IF(Adjustments!$G$6:$AE$6='June 13 - Dec 15 Expense'!BL$7,Adjustments!$G$9:$AE$67),0)))+(SUM(IF(Adjustments!$E$73:$E$133='June 13 - Dec 15 Expense'!$F101,IF(Adjustments!$G$6:$AE$6='June 13 - Dec 15 Expense'!BJ$7,Adjustments!$G$73:$AE$133),0)))</f>
        <v>0</v>
      </c>
      <c r="BL101" s="144">
        <f t="shared" ref="BL101:BL103" si="581">BI101+BK101</f>
        <v>0</v>
      </c>
      <c r="BM101" s="144">
        <f t="shared" ref="BM101:BM103" si="582">(((BI101+BL101)/2)*IF($I$6="Yes",$I101,$H101))/12</f>
        <v>0</v>
      </c>
      <c r="BN101" s="144">
        <f t="array" ref="BN101">(SUM(IF(Adjustments!$E$9:$E$67='June 13 - Dec 15 Expense'!$F101,IF(Adjustments!$G$6:$AE$6='June 13 - Dec 15 Expense'!BO$7,Adjustments!$G$9:$AE$67),0)))+(SUM(IF(Adjustments!$E$73:$E$133='June 13 - Dec 15 Expense'!$F101,IF(Adjustments!$G$6:$AE$6='June 13 - Dec 15 Expense'!BM$7,Adjustments!$G$73:$AE$133),0)))</f>
        <v>0</v>
      </c>
      <c r="BO101" s="144">
        <f t="shared" ref="BO101:BO103" si="583">BL101+BN101</f>
        <v>0</v>
      </c>
      <c r="BP101" s="144">
        <f t="shared" ref="BP101:BP103" si="584">(((BL101+BO101)/2)*IF($I$6="Yes",$I101,$H101))/12</f>
        <v>0</v>
      </c>
      <c r="BQ101" s="144">
        <f t="array" ref="BQ101">(SUM(IF(Adjustments!$E$9:$E$67='June 13 - Dec 15 Expense'!$F101,IF(Adjustments!$G$6:$AE$6='June 13 - Dec 15 Expense'!BR$7,Adjustments!$G$9:$AE$67),0)))+(SUM(IF(Adjustments!$E$73:$E$133='June 13 - Dec 15 Expense'!$F101,IF(Adjustments!$G$6:$AE$6='June 13 - Dec 15 Expense'!BP$7,Adjustments!$G$73:$AE$133),0)))</f>
        <v>0</v>
      </c>
      <c r="BR101" s="144">
        <f t="shared" ref="BR101:BR103" si="585">BO101+BQ101</f>
        <v>0</v>
      </c>
      <c r="BS101" s="144">
        <f t="shared" ref="BS101:BS103" si="586">(((BO101+BR101)/2)*IF($I$6="Yes",$I101,$H101))/12</f>
        <v>0</v>
      </c>
      <c r="BT101" s="144">
        <f t="array" ref="BT101">(SUM(IF(Adjustments!$E$9:$E$67='June 13 - Dec 15 Expense'!$F101,IF(Adjustments!$G$6:$AE$6='June 13 - Dec 15 Expense'!BU$7,Adjustments!$G$9:$AE$67),0)))+(SUM(IF(Adjustments!$E$73:$E$133='June 13 - Dec 15 Expense'!$F101,IF(Adjustments!$G$6:$AE$6='June 13 - Dec 15 Expense'!BS$7,Adjustments!$G$73:$AE$133),0)))</f>
        <v>0</v>
      </c>
      <c r="BU101" s="144">
        <f t="shared" ref="BU101:BU103" si="587">BR101+BT101</f>
        <v>0</v>
      </c>
      <c r="BV101" s="144">
        <f t="shared" ref="BV101:BV103" si="588">(((BR101+BU101)/2)*IF($I$6="Yes",$I101,$H101))/12</f>
        <v>0</v>
      </c>
      <c r="BW101" s="144">
        <f t="array" ref="BW101">(SUM(IF(Adjustments!$E$9:$E$67='June 13 - Dec 15 Expense'!$F101,IF(Adjustments!$G$6:$AE$6='June 13 - Dec 15 Expense'!BX$7,Adjustments!$G$9:$AE$67),0)))+(SUM(IF(Adjustments!$E$73:$E$133='June 13 - Dec 15 Expense'!$F101,IF(Adjustments!$G$6:$AE$6='June 13 - Dec 15 Expense'!BV$7,Adjustments!$G$73:$AE$133),0)))</f>
        <v>0</v>
      </c>
      <c r="BX101" s="144">
        <f t="shared" ref="BX101:BX103" si="589">BU101+BW101</f>
        <v>0</v>
      </c>
      <c r="BY101" s="144">
        <f t="shared" ref="BY101:BY103" si="590">(((BU101+BX101)/2)*IF($I$6="Yes",$I101,$H101))/12</f>
        <v>0</v>
      </c>
      <c r="BZ101" s="144">
        <f t="array" ref="BZ101">(SUM(IF(Adjustments!$E$9:$E$67='June 13 - Dec 15 Expense'!$F101,IF(Adjustments!$G$6:$AE$6='June 13 - Dec 15 Expense'!CA$7,Adjustments!$G$9:$AE$67),0)))+(SUM(IF(Adjustments!$E$73:$E$133='June 13 - Dec 15 Expense'!$F101,IF(Adjustments!$G$6:$AE$6='June 13 - Dec 15 Expense'!BY$7,Adjustments!$G$73:$AE$133),0)))</f>
        <v>0</v>
      </c>
      <c r="CA101" s="144">
        <f t="shared" ref="CA101:CA103" si="591">BX101+BZ101</f>
        <v>0</v>
      </c>
      <c r="CB101" s="144">
        <f t="shared" ref="CB101:CB103" si="592">(((BX101+CA101)/2)*IF($I$6="Yes",$I101,$H101))/12</f>
        <v>0</v>
      </c>
      <c r="CC101" s="144">
        <f t="array" ref="CC101">(SUM(IF(Adjustments!$E$9:$E$67='June 13 - Dec 15 Expense'!$F101,IF(Adjustments!$G$6:$AE$6='June 13 - Dec 15 Expense'!CD$7,Adjustments!$G$9:$AE$67),0)))+(SUM(IF(Adjustments!$E$73:$E$133='June 13 - Dec 15 Expense'!$F101,IF(Adjustments!$G$6:$AE$6='June 13 - Dec 15 Expense'!CB$7,Adjustments!$G$73:$AE$133),0)))</f>
        <v>0</v>
      </c>
      <c r="CD101" s="144">
        <f t="shared" ref="CD101:CD103" si="593">CA101+CC101</f>
        <v>0</v>
      </c>
      <c r="CE101" s="144">
        <f t="shared" ref="CE101:CE103" si="594">(((CA101+CD101)/2)*IF($I$6="Yes",$I101,$H101))/12</f>
        <v>0</v>
      </c>
      <c r="CG101" s="151">
        <f>SUMIF($AW$6:$CE$6,"Depreciation Expense",$AW101:$CE101)</f>
        <v>0</v>
      </c>
      <c r="CH101" s="148"/>
    </row>
    <row r="102" spans="1:87" s="119" customFormat="1">
      <c r="A102" s="119" t="s">
        <v>5</v>
      </c>
      <c r="B102" s="119" t="s">
        <v>40</v>
      </c>
      <c r="C102" s="119" t="s">
        <v>40</v>
      </c>
      <c r="D102" s="119" t="s">
        <v>79</v>
      </c>
      <c r="E102" s="119" t="s">
        <v>72</v>
      </c>
      <c r="F102" s="119" t="str">
        <f>D102&amp;E102&amp;C102</f>
        <v>AHYDPSG-P</v>
      </c>
      <c r="G102" s="119" t="str">
        <f>E102&amp;C102</f>
        <v>HYDPSG-P</v>
      </c>
      <c r="H102" s="176">
        <f>VLOOKUP($G102,Rates!$I$3:$J$27,2,0)</f>
        <v>2.0985538589100163E-2</v>
      </c>
      <c r="I102" s="176">
        <f>VLOOKUP($G102,Rates!$I$3:$K$27,3,0)</f>
        <v>2.0985538589100163E-2</v>
      </c>
      <c r="J102" s="144">
        <v>13068367.439999999</v>
      </c>
      <c r="K102" s="144">
        <f>(J102*H102)/12</f>
        <v>22853.894100721674</v>
      </c>
      <c r="L102" s="144">
        <f t="array" ref="L102">(SUM(IF(Adjustments!$E$9:$E$67='June 13 - Dec 15 Expense'!$F102,IF(Adjustments!$G$6:$AE$6='June 13 - Dec 15 Expense'!M$7,Adjustments!$G$9:$AE$67),0)))+(SUM(IF(Adjustments!$E$73:$E$133='June 13 - Dec 15 Expense'!$F102,IF(Adjustments!$G$6:$AE$6='June 13 - Dec 15 Expense'!K$7,Adjustments!$G$73:$AE$133),0)))</f>
        <v>0</v>
      </c>
      <c r="M102" s="144">
        <f>J102+L102</f>
        <v>13068367.439999999</v>
      </c>
      <c r="N102" s="144">
        <f>(((J102+M102)/2)*$H102)/12</f>
        <v>22853.894100721674</v>
      </c>
      <c r="O102" s="144">
        <f t="array" ref="O102">(SUM(IF(Adjustments!$E$9:$E$67='June 13 - Dec 15 Expense'!$F102,IF(Adjustments!$G$6:$AE$6='June 13 - Dec 15 Expense'!P$7,Adjustments!$G$9:$AE$67),0)))+(SUM(IF(Adjustments!$E$73:$E$133='June 13 - Dec 15 Expense'!$F102,IF(Adjustments!$G$6:$AE$6='June 13 - Dec 15 Expense'!N$7,Adjustments!$G$73:$AE$133),0)))</f>
        <v>0</v>
      </c>
      <c r="P102" s="144">
        <f t="shared" si="554"/>
        <v>13068367.439999999</v>
      </c>
      <c r="Q102" s="144">
        <f>(((M102+P102)/2)*$H102)/12</f>
        <v>22853.894100721674</v>
      </c>
      <c r="R102" s="144">
        <f t="array" ref="R102">(SUM(IF(Adjustments!$E$9:$E$67='June 13 - Dec 15 Expense'!$F102,IF(Adjustments!$G$6:$AE$6='June 13 - Dec 15 Expense'!S$7,Adjustments!$G$9:$AE$67),0)))+(SUM(IF(Adjustments!$E$73:$E$133='June 13 - Dec 15 Expense'!$F102,IF(Adjustments!$G$6:$AE$6='June 13 - Dec 15 Expense'!Q$7,Adjustments!$G$73:$AE$133),0)))</f>
        <v>0</v>
      </c>
      <c r="S102" s="144">
        <f t="shared" si="555"/>
        <v>13068367.439999999</v>
      </c>
      <c r="T102" s="144">
        <f>(((P102+S102)/2)*$H102)/12</f>
        <v>22853.894100721674</v>
      </c>
      <c r="U102" s="144">
        <f t="array" ref="U102">(SUM(IF(Adjustments!$E$9:$E$67='June 13 - Dec 15 Expense'!$F102,IF(Adjustments!$G$6:$AE$6='June 13 - Dec 15 Expense'!V$7,Adjustments!$G$9:$AE$67),0)))+(SUM(IF(Adjustments!$E$73:$E$133='June 13 - Dec 15 Expense'!$F102,IF(Adjustments!$G$6:$AE$6='June 13 - Dec 15 Expense'!T$7,Adjustments!$G$73:$AE$133),0)))</f>
        <v>0</v>
      </c>
      <c r="V102" s="144">
        <f t="shared" si="556"/>
        <v>13068367.439999999</v>
      </c>
      <c r="W102" s="144">
        <f>(((S102+V102)/2)*$H102)/12</f>
        <v>22853.894100721674</v>
      </c>
      <c r="X102" s="144">
        <f t="array" ref="X102">(SUM(IF(Adjustments!$E$9:$E$67='June 13 - Dec 15 Expense'!$F102,IF(Adjustments!$G$6:$AE$6='June 13 - Dec 15 Expense'!Y$7,Adjustments!$G$9:$AE$67),0)))+(SUM(IF(Adjustments!$E$73:$E$133='June 13 - Dec 15 Expense'!$F102,IF(Adjustments!$G$6:$AE$6='June 13 - Dec 15 Expense'!W$7,Adjustments!$G$73:$AE$133),0)))</f>
        <v>0</v>
      </c>
      <c r="Y102" s="144">
        <f t="shared" si="557"/>
        <v>13068367.439999999</v>
      </c>
      <c r="Z102" s="144">
        <f>(((V102+Y102)/2)*$H102)/12</f>
        <v>22853.894100721674</v>
      </c>
      <c r="AA102" s="144">
        <f t="array" ref="AA102">(SUM(IF(Adjustments!$E$9:$E$67='June 13 - Dec 15 Expense'!$F102,IF(Adjustments!$G$6:$AE$6='June 13 - Dec 15 Expense'!AB$7,Adjustments!$G$9:$AE$67),0)))+(SUM(IF(Adjustments!$E$73:$E$133='June 13 - Dec 15 Expense'!$F102,IF(Adjustments!$G$6:$AE$6='June 13 - Dec 15 Expense'!Z$7,Adjustments!$G$73:$AE$133),0)))</f>
        <v>0</v>
      </c>
      <c r="AB102" s="144">
        <f t="shared" si="558"/>
        <v>13068367.439999999</v>
      </c>
      <c r="AC102" s="144">
        <f>(((Y102+AB102)/2)*$H102)/12</f>
        <v>22853.894100721674</v>
      </c>
      <c r="AD102" s="144">
        <f t="array" ref="AD102">(SUM(IF(Adjustments!$E$9:$E$67='June 13 - Dec 15 Expense'!$F102,IF(Adjustments!$G$6:$AE$6='June 13 - Dec 15 Expense'!AE$7,Adjustments!$G$9:$AE$67),0)))+(SUM(IF(Adjustments!$E$73:$E$133='June 13 - Dec 15 Expense'!$F102,IF(Adjustments!$G$6:$AE$6='June 13 - Dec 15 Expense'!AC$7,Adjustments!$G$73:$AE$133),0)))</f>
        <v>0</v>
      </c>
      <c r="AE102" s="144">
        <f t="shared" si="559"/>
        <v>13068367.439999999</v>
      </c>
      <c r="AF102" s="144">
        <f t="shared" si="560"/>
        <v>22853.894100721674</v>
      </c>
      <c r="AG102" s="144">
        <f t="array" ref="AG102">(SUM(IF(Adjustments!$E$9:$E$67='June 13 - Dec 15 Expense'!$F102,IF(Adjustments!$G$6:$AE$6='June 13 - Dec 15 Expense'!AH$7,Adjustments!$G$9:$AE$67),0)))+(SUM(IF(Adjustments!$E$73:$E$133='June 13 - Dec 15 Expense'!$F102,IF(Adjustments!$G$6:$AE$6='June 13 - Dec 15 Expense'!AF$7,Adjustments!$G$73:$AE$133),0)))</f>
        <v>0</v>
      </c>
      <c r="AH102" s="144">
        <f t="shared" si="561"/>
        <v>13068367.439999999</v>
      </c>
      <c r="AI102" s="144">
        <f t="shared" si="562"/>
        <v>22853.894100721674</v>
      </c>
      <c r="AJ102" s="144">
        <f t="array" ref="AJ102">(SUM(IF(Adjustments!$E$9:$E$67='June 13 - Dec 15 Expense'!$F102,IF(Adjustments!$G$6:$AE$6='June 13 - Dec 15 Expense'!AK$7,Adjustments!$G$9:$AE$67),0)))+(SUM(IF(Adjustments!$E$73:$E$133='June 13 - Dec 15 Expense'!$F102,IF(Adjustments!$G$6:$AE$6='June 13 - Dec 15 Expense'!AI$7,Adjustments!$G$73:$AE$133),0)))</f>
        <v>0</v>
      </c>
      <c r="AK102" s="144">
        <f t="shared" si="563"/>
        <v>13068367.439999999</v>
      </c>
      <c r="AL102" s="144">
        <f t="shared" si="564"/>
        <v>22853.894100721674</v>
      </c>
      <c r="AM102" s="144">
        <f t="array" ref="AM102">(SUM(IF(Adjustments!$E$9:$E$67='June 13 - Dec 15 Expense'!$F102,IF(Adjustments!$G$6:$AE$6='June 13 - Dec 15 Expense'!AN$7,Adjustments!$G$9:$AE$67),0)))+(SUM(IF(Adjustments!$E$73:$E$133='June 13 - Dec 15 Expense'!$F102,IF(Adjustments!$G$6:$AE$6='June 13 - Dec 15 Expense'!AL$7,Adjustments!$G$73:$AE$133),0)))</f>
        <v>0</v>
      </c>
      <c r="AN102" s="144">
        <f t="shared" si="565"/>
        <v>13068367.439999999</v>
      </c>
      <c r="AO102" s="144">
        <f t="shared" si="566"/>
        <v>22853.894100721674</v>
      </c>
      <c r="AP102" s="144">
        <f t="array" ref="AP102">(SUM(IF(Adjustments!$E$9:$E$67='June 13 - Dec 15 Expense'!$F102,IF(Adjustments!$G$6:$AE$6='June 13 - Dec 15 Expense'!AQ$7,Adjustments!$G$9:$AE$67),0)))+(SUM(IF(Adjustments!$E$73:$E$133='June 13 - Dec 15 Expense'!$F102,IF(Adjustments!$G$6:$AE$6='June 13 - Dec 15 Expense'!AO$7,Adjustments!$G$73:$AE$133),0)))</f>
        <v>0</v>
      </c>
      <c r="AQ102" s="144">
        <f t="shared" si="567"/>
        <v>13068367.439999999</v>
      </c>
      <c r="AR102" s="144">
        <f t="shared" si="568"/>
        <v>22853.894100721674</v>
      </c>
      <c r="AS102" s="144">
        <f t="array" ref="AS102">(SUM(IF(Adjustments!$E$9:$E$67='June 13 - Dec 15 Expense'!$F102,IF(Adjustments!$G$6:$AE$6='June 13 - Dec 15 Expense'!AT$7,Adjustments!$G$9:$AE$67),0)))+(SUM(IF(Adjustments!$E$73:$E$133='June 13 - Dec 15 Expense'!$F102,IF(Adjustments!$G$6:$AE$6='June 13 - Dec 15 Expense'!AR$7,Adjustments!$G$73:$AE$133),0)))</f>
        <v>0</v>
      </c>
      <c r="AT102" s="144">
        <f t="shared" si="569"/>
        <v>13068367.439999999</v>
      </c>
      <c r="AU102" s="144">
        <f t="shared" si="570"/>
        <v>22853.894100721674</v>
      </c>
      <c r="AV102" s="144">
        <f t="array" ref="AV102">(SUM(IF(Adjustments!$E$9:$E$67='June 13 - Dec 15 Expense'!$F102,IF(Adjustments!$G$6:$AE$6='June 13 - Dec 15 Expense'!AW$7,Adjustments!$G$9:$AE$67),0)))+(SUM(IF(Adjustments!$E$73:$E$133='June 13 - Dec 15 Expense'!$F102,IF(Adjustments!$G$6:$AE$6='June 13 - Dec 15 Expense'!AU$7,Adjustments!$G$73:$AE$133),0)))</f>
        <v>0</v>
      </c>
      <c r="AW102" s="144">
        <f t="shared" si="571"/>
        <v>13068367.439999999</v>
      </c>
      <c r="AX102" s="144">
        <f t="shared" si="572"/>
        <v>22853.894100721674</v>
      </c>
      <c r="AY102" s="144">
        <f t="array" ref="AY102">(SUM(IF(Adjustments!$E$9:$E$67='June 13 - Dec 15 Expense'!$F102,IF(Adjustments!$G$6:$AE$6='June 13 - Dec 15 Expense'!AZ$7,Adjustments!$G$9:$AE$67),0)))+(SUM(IF(Adjustments!$E$73:$E$133='June 13 - Dec 15 Expense'!$F102,IF(Adjustments!$G$6:$AE$6='June 13 - Dec 15 Expense'!AX$7,Adjustments!$G$73:$AE$133),0)))</f>
        <v>0</v>
      </c>
      <c r="AZ102" s="144">
        <f t="shared" si="573"/>
        <v>13068367.439999999</v>
      </c>
      <c r="BA102" s="144">
        <f t="shared" si="574"/>
        <v>22853.894100721674</v>
      </c>
      <c r="BB102" s="144">
        <f t="array" ref="BB102">(SUM(IF(Adjustments!$E$9:$E$67='June 13 - Dec 15 Expense'!$F102,IF(Adjustments!$G$6:$AE$6='June 13 - Dec 15 Expense'!BC$7,Adjustments!$G$9:$AE$67),0)))+(SUM(IF(Adjustments!$E$73:$E$133='June 13 - Dec 15 Expense'!$F102,IF(Adjustments!$G$6:$AE$6='June 13 - Dec 15 Expense'!BA$7,Adjustments!$G$73:$AE$133),0)))</f>
        <v>0</v>
      </c>
      <c r="BC102" s="144">
        <f t="shared" si="575"/>
        <v>13068367.439999999</v>
      </c>
      <c r="BD102" s="144">
        <f t="shared" si="576"/>
        <v>22853.894100721674</v>
      </c>
      <c r="BE102" s="144">
        <f t="array" ref="BE102">(SUM(IF(Adjustments!$E$9:$E$67='June 13 - Dec 15 Expense'!$F102,IF(Adjustments!$G$6:$AE$6='June 13 - Dec 15 Expense'!BF$7,Adjustments!$G$9:$AE$67),0)))+(SUM(IF(Adjustments!$E$73:$E$133='June 13 - Dec 15 Expense'!$F102,IF(Adjustments!$G$6:$AE$6='June 13 - Dec 15 Expense'!BD$7,Adjustments!$G$73:$AE$133),0)))</f>
        <v>0</v>
      </c>
      <c r="BF102" s="144">
        <f t="shared" si="577"/>
        <v>13068367.439999999</v>
      </c>
      <c r="BG102" s="144">
        <f t="shared" si="578"/>
        <v>22853.894100721674</v>
      </c>
      <c r="BH102" s="144">
        <f t="array" ref="BH102">(SUM(IF(Adjustments!$E$9:$E$67='June 13 - Dec 15 Expense'!$F102,IF(Adjustments!$G$6:$AE$6='June 13 - Dec 15 Expense'!BI$7,Adjustments!$G$9:$AE$67),0)))+(SUM(IF(Adjustments!$E$73:$E$133='June 13 - Dec 15 Expense'!$F102,IF(Adjustments!$G$6:$AE$6='June 13 - Dec 15 Expense'!BG$7,Adjustments!$G$73:$AE$133),0)))</f>
        <v>0</v>
      </c>
      <c r="BI102" s="144">
        <f t="shared" si="579"/>
        <v>13068367.439999999</v>
      </c>
      <c r="BJ102" s="144">
        <f t="shared" si="580"/>
        <v>22853.894100721674</v>
      </c>
      <c r="BK102" s="144">
        <f t="array" ref="BK102">(SUM(IF(Adjustments!$E$9:$E$67='June 13 - Dec 15 Expense'!$F102,IF(Adjustments!$G$6:$AE$6='June 13 - Dec 15 Expense'!BL$7,Adjustments!$G$9:$AE$67),0)))+(SUM(IF(Adjustments!$E$73:$E$133='June 13 - Dec 15 Expense'!$F102,IF(Adjustments!$G$6:$AE$6='June 13 - Dec 15 Expense'!BJ$7,Adjustments!$G$73:$AE$133),0)))</f>
        <v>0</v>
      </c>
      <c r="BL102" s="144">
        <f t="shared" si="581"/>
        <v>13068367.439999999</v>
      </c>
      <c r="BM102" s="144">
        <f t="shared" si="582"/>
        <v>22853.894100721674</v>
      </c>
      <c r="BN102" s="144">
        <f t="array" ref="BN102">(SUM(IF(Adjustments!$E$9:$E$67='June 13 - Dec 15 Expense'!$F102,IF(Adjustments!$G$6:$AE$6='June 13 - Dec 15 Expense'!BO$7,Adjustments!$G$9:$AE$67),0)))+(SUM(IF(Adjustments!$E$73:$E$133='June 13 - Dec 15 Expense'!$F102,IF(Adjustments!$G$6:$AE$6='June 13 - Dec 15 Expense'!BM$7,Adjustments!$G$73:$AE$133),0)))</f>
        <v>0</v>
      </c>
      <c r="BO102" s="144">
        <f t="shared" si="583"/>
        <v>13068367.439999999</v>
      </c>
      <c r="BP102" s="144">
        <f t="shared" si="584"/>
        <v>22853.894100721674</v>
      </c>
      <c r="BQ102" s="144">
        <f t="array" ref="BQ102">(SUM(IF(Adjustments!$E$9:$E$67='June 13 - Dec 15 Expense'!$F102,IF(Adjustments!$G$6:$AE$6='June 13 - Dec 15 Expense'!BR$7,Adjustments!$G$9:$AE$67),0)))+(SUM(IF(Adjustments!$E$73:$E$133='June 13 - Dec 15 Expense'!$F102,IF(Adjustments!$G$6:$AE$6='June 13 - Dec 15 Expense'!BP$7,Adjustments!$G$73:$AE$133),0)))</f>
        <v>0</v>
      </c>
      <c r="BR102" s="144">
        <f t="shared" si="585"/>
        <v>13068367.439999999</v>
      </c>
      <c r="BS102" s="144">
        <f t="shared" si="586"/>
        <v>22853.894100721674</v>
      </c>
      <c r="BT102" s="144">
        <f t="array" ref="BT102">(SUM(IF(Adjustments!$E$9:$E$67='June 13 - Dec 15 Expense'!$F102,IF(Adjustments!$G$6:$AE$6='June 13 - Dec 15 Expense'!BU$7,Adjustments!$G$9:$AE$67),0)))+(SUM(IF(Adjustments!$E$73:$E$133='June 13 - Dec 15 Expense'!$F102,IF(Adjustments!$G$6:$AE$6='June 13 - Dec 15 Expense'!BS$7,Adjustments!$G$73:$AE$133),0)))</f>
        <v>0</v>
      </c>
      <c r="BU102" s="144">
        <f t="shared" si="587"/>
        <v>13068367.439999999</v>
      </c>
      <c r="BV102" s="144">
        <f t="shared" si="588"/>
        <v>22853.894100721674</v>
      </c>
      <c r="BW102" s="144">
        <f t="array" ref="BW102">(SUM(IF(Adjustments!$E$9:$E$67='June 13 - Dec 15 Expense'!$F102,IF(Adjustments!$G$6:$AE$6='June 13 - Dec 15 Expense'!BX$7,Adjustments!$G$9:$AE$67),0)))+(SUM(IF(Adjustments!$E$73:$E$133='June 13 - Dec 15 Expense'!$F102,IF(Adjustments!$G$6:$AE$6='June 13 - Dec 15 Expense'!BV$7,Adjustments!$G$73:$AE$133),0)))</f>
        <v>0</v>
      </c>
      <c r="BX102" s="144">
        <f t="shared" si="589"/>
        <v>13068367.439999999</v>
      </c>
      <c r="BY102" s="144">
        <f t="shared" si="590"/>
        <v>22853.894100721674</v>
      </c>
      <c r="BZ102" s="144">
        <f t="array" ref="BZ102">(SUM(IF(Adjustments!$E$9:$E$67='June 13 - Dec 15 Expense'!$F102,IF(Adjustments!$G$6:$AE$6='June 13 - Dec 15 Expense'!CA$7,Adjustments!$G$9:$AE$67),0)))+(SUM(IF(Adjustments!$E$73:$E$133='June 13 - Dec 15 Expense'!$F102,IF(Adjustments!$G$6:$AE$6='June 13 - Dec 15 Expense'!BY$7,Adjustments!$G$73:$AE$133),0)))</f>
        <v>0</v>
      </c>
      <c r="CA102" s="144">
        <f t="shared" si="591"/>
        <v>13068367.439999999</v>
      </c>
      <c r="CB102" s="144">
        <f t="shared" si="592"/>
        <v>22853.894100721674</v>
      </c>
      <c r="CC102" s="144">
        <f t="array" ref="CC102">(SUM(IF(Adjustments!$E$9:$E$67='June 13 - Dec 15 Expense'!$F102,IF(Adjustments!$G$6:$AE$6='June 13 - Dec 15 Expense'!CD$7,Adjustments!$G$9:$AE$67),0)))+(SUM(IF(Adjustments!$E$73:$E$133='June 13 - Dec 15 Expense'!$F102,IF(Adjustments!$G$6:$AE$6='June 13 - Dec 15 Expense'!CB$7,Adjustments!$G$73:$AE$133),0)))</f>
        <v>0</v>
      </c>
      <c r="CD102" s="144">
        <f t="shared" si="593"/>
        <v>13068367.439999999</v>
      </c>
      <c r="CE102" s="144">
        <f t="shared" si="594"/>
        <v>22853.894100721674</v>
      </c>
      <c r="CG102" s="151">
        <f>SUMIF($AW$6:$CE$6,"Depreciation Expense",$AW102:$CE102)</f>
        <v>274246.72920866002</v>
      </c>
      <c r="CH102" s="148"/>
    </row>
    <row r="103" spans="1:87" s="119" customFormat="1">
      <c r="A103" s="119" t="s">
        <v>5</v>
      </c>
      <c r="B103" s="119" t="s">
        <v>41</v>
      </c>
      <c r="C103" s="119" t="s">
        <v>41</v>
      </c>
      <c r="D103" s="119" t="s">
        <v>79</v>
      </c>
      <c r="E103" s="119" t="s">
        <v>72</v>
      </c>
      <c r="F103" s="119" t="str">
        <f>D103&amp;E103&amp;C103</f>
        <v>AHYDPSG-U</v>
      </c>
      <c r="G103" s="119" t="str">
        <f>E103&amp;C103</f>
        <v>HYDPSG-U</v>
      </c>
      <c r="H103" s="176">
        <f>VLOOKUP($G103,Rates!$I$3:$J$27,2,0)</f>
        <v>0</v>
      </c>
      <c r="I103" s="176">
        <f>VLOOKUP($G103,Rates!$I$3:$K$27,3,0)</f>
        <v>0</v>
      </c>
      <c r="J103" s="144">
        <v>0</v>
      </c>
      <c r="K103" s="144">
        <f>(J103*H103)/12</f>
        <v>0</v>
      </c>
      <c r="L103" s="144">
        <f t="array" ref="L103">(SUM(IF(Adjustments!$E$9:$E$67='June 13 - Dec 15 Expense'!$F103,IF(Adjustments!$G$6:$AE$6='June 13 - Dec 15 Expense'!M$7,Adjustments!$G$9:$AE$67),0)))+(SUM(IF(Adjustments!$E$73:$E$133='June 13 - Dec 15 Expense'!$F103,IF(Adjustments!$G$6:$AE$6='June 13 - Dec 15 Expense'!K$7,Adjustments!$G$73:$AE$133),0)))</f>
        <v>0</v>
      </c>
      <c r="M103" s="144">
        <f>J103+L103</f>
        <v>0</v>
      </c>
      <c r="N103" s="144">
        <f>(((J103+M103)/2)*$H103)/12</f>
        <v>0</v>
      </c>
      <c r="O103" s="144">
        <f t="array" ref="O103">(SUM(IF(Adjustments!$E$9:$E$67='June 13 - Dec 15 Expense'!$F103,IF(Adjustments!$G$6:$AE$6='June 13 - Dec 15 Expense'!P$7,Adjustments!$G$9:$AE$67),0)))+(SUM(IF(Adjustments!$E$73:$E$133='June 13 - Dec 15 Expense'!$F103,IF(Adjustments!$G$6:$AE$6='June 13 - Dec 15 Expense'!N$7,Adjustments!$G$73:$AE$133),0)))</f>
        <v>0</v>
      </c>
      <c r="P103" s="144">
        <f t="shared" si="554"/>
        <v>0</v>
      </c>
      <c r="Q103" s="144">
        <f>(((M103+P103)/2)*$H103)/12</f>
        <v>0</v>
      </c>
      <c r="R103" s="144">
        <f t="array" ref="R103">(SUM(IF(Adjustments!$E$9:$E$67='June 13 - Dec 15 Expense'!$F103,IF(Adjustments!$G$6:$AE$6='June 13 - Dec 15 Expense'!S$7,Adjustments!$G$9:$AE$67),0)))+(SUM(IF(Adjustments!$E$73:$E$133='June 13 - Dec 15 Expense'!$F103,IF(Adjustments!$G$6:$AE$6='June 13 - Dec 15 Expense'!Q$7,Adjustments!$G$73:$AE$133),0)))</f>
        <v>0</v>
      </c>
      <c r="S103" s="144">
        <f t="shared" si="555"/>
        <v>0</v>
      </c>
      <c r="T103" s="144">
        <f>(((P103+S103)/2)*$H103)/12</f>
        <v>0</v>
      </c>
      <c r="U103" s="144">
        <f t="array" ref="U103">(SUM(IF(Adjustments!$E$9:$E$67='June 13 - Dec 15 Expense'!$F103,IF(Adjustments!$G$6:$AE$6='June 13 - Dec 15 Expense'!V$7,Adjustments!$G$9:$AE$67),0)))+(SUM(IF(Adjustments!$E$73:$E$133='June 13 - Dec 15 Expense'!$F103,IF(Adjustments!$G$6:$AE$6='June 13 - Dec 15 Expense'!T$7,Adjustments!$G$73:$AE$133),0)))</f>
        <v>0</v>
      </c>
      <c r="V103" s="144">
        <f t="shared" si="556"/>
        <v>0</v>
      </c>
      <c r="W103" s="144">
        <f>(((S103+V103)/2)*$H103)/12</f>
        <v>0</v>
      </c>
      <c r="X103" s="144">
        <f t="array" ref="X103">(SUM(IF(Adjustments!$E$9:$E$67='June 13 - Dec 15 Expense'!$F103,IF(Adjustments!$G$6:$AE$6='June 13 - Dec 15 Expense'!Y$7,Adjustments!$G$9:$AE$67),0)))+(SUM(IF(Adjustments!$E$73:$E$133='June 13 - Dec 15 Expense'!$F103,IF(Adjustments!$G$6:$AE$6='June 13 - Dec 15 Expense'!W$7,Adjustments!$G$73:$AE$133),0)))</f>
        <v>0</v>
      </c>
      <c r="Y103" s="144">
        <f t="shared" si="557"/>
        <v>0</v>
      </c>
      <c r="Z103" s="144">
        <f>(((V103+Y103)/2)*$H103)/12</f>
        <v>0</v>
      </c>
      <c r="AA103" s="144">
        <f t="array" ref="AA103">(SUM(IF(Adjustments!$E$9:$E$67='June 13 - Dec 15 Expense'!$F103,IF(Adjustments!$G$6:$AE$6='June 13 - Dec 15 Expense'!AB$7,Adjustments!$G$9:$AE$67),0)))+(SUM(IF(Adjustments!$E$73:$E$133='June 13 - Dec 15 Expense'!$F103,IF(Adjustments!$G$6:$AE$6='June 13 - Dec 15 Expense'!Z$7,Adjustments!$G$73:$AE$133),0)))</f>
        <v>0</v>
      </c>
      <c r="AB103" s="144">
        <f t="shared" si="558"/>
        <v>0</v>
      </c>
      <c r="AC103" s="144">
        <f>(((Y103+AB103)/2)*$H103)/12</f>
        <v>0</v>
      </c>
      <c r="AD103" s="144">
        <f t="array" ref="AD103">(SUM(IF(Adjustments!$E$9:$E$67='June 13 - Dec 15 Expense'!$F103,IF(Adjustments!$G$6:$AE$6='June 13 - Dec 15 Expense'!AE$7,Adjustments!$G$9:$AE$67),0)))+(SUM(IF(Adjustments!$E$73:$E$133='June 13 - Dec 15 Expense'!$F103,IF(Adjustments!$G$6:$AE$6='June 13 - Dec 15 Expense'!AC$7,Adjustments!$G$73:$AE$133),0)))</f>
        <v>0</v>
      </c>
      <c r="AE103" s="144">
        <f t="shared" si="559"/>
        <v>0</v>
      </c>
      <c r="AF103" s="144">
        <f t="shared" si="560"/>
        <v>0</v>
      </c>
      <c r="AG103" s="144">
        <f t="array" ref="AG103">(SUM(IF(Adjustments!$E$9:$E$67='June 13 - Dec 15 Expense'!$F103,IF(Adjustments!$G$6:$AE$6='June 13 - Dec 15 Expense'!AH$7,Adjustments!$G$9:$AE$67),0)))+(SUM(IF(Adjustments!$E$73:$E$133='June 13 - Dec 15 Expense'!$F103,IF(Adjustments!$G$6:$AE$6='June 13 - Dec 15 Expense'!AF$7,Adjustments!$G$73:$AE$133),0)))</f>
        <v>0</v>
      </c>
      <c r="AH103" s="144">
        <f t="shared" si="561"/>
        <v>0</v>
      </c>
      <c r="AI103" s="144">
        <f t="shared" si="562"/>
        <v>0</v>
      </c>
      <c r="AJ103" s="144">
        <f t="array" ref="AJ103">(SUM(IF(Adjustments!$E$9:$E$67='June 13 - Dec 15 Expense'!$F103,IF(Adjustments!$G$6:$AE$6='June 13 - Dec 15 Expense'!AK$7,Adjustments!$G$9:$AE$67),0)))+(SUM(IF(Adjustments!$E$73:$E$133='June 13 - Dec 15 Expense'!$F103,IF(Adjustments!$G$6:$AE$6='June 13 - Dec 15 Expense'!AI$7,Adjustments!$G$73:$AE$133),0)))</f>
        <v>0</v>
      </c>
      <c r="AK103" s="144">
        <f t="shared" si="563"/>
        <v>0</v>
      </c>
      <c r="AL103" s="144">
        <f t="shared" si="564"/>
        <v>0</v>
      </c>
      <c r="AM103" s="144">
        <f t="array" ref="AM103">(SUM(IF(Adjustments!$E$9:$E$67='June 13 - Dec 15 Expense'!$F103,IF(Adjustments!$G$6:$AE$6='June 13 - Dec 15 Expense'!AN$7,Adjustments!$G$9:$AE$67),0)))+(SUM(IF(Adjustments!$E$73:$E$133='June 13 - Dec 15 Expense'!$F103,IF(Adjustments!$G$6:$AE$6='June 13 - Dec 15 Expense'!AL$7,Adjustments!$G$73:$AE$133),0)))</f>
        <v>0</v>
      </c>
      <c r="AN103" s="144">
        <f t="shared" si="565"/>
        <v>0</v>
      </c>
      <c r="AO103" s="144">
        <f t="shared" si="566"/>
        <v>0</v>
      </c>
      <c r="AP103" s="144">
        <f t="array" ref="AP103">(SUM(IF(Adjustments!$E$9:$E$67='June 13 - Dec 15 Expense'!$F103,IF(Adjustments!$G$6:$AE$6='June 13 - Dec 15 Expense'!AQ$7,Adjustments!$G$9:$AE$67),0)))+(SUM(IF(Adjustments!$E$73:$E$133='June 13 - Dec 15 Expense'!$F103,IF(Adjustments!$G$6:$AE$6='June 13 - Dec 15 Expense'!AO$7,Adjustments!$G$73:$AE$133),0)))</f>
        <v>0</v>
      </c>
      <c r="AQ103" s="144">
        <f t="shared" si="567"/>
        <v>0</v>
      </c>
      <c r="AR103" s="144">
        <f t="shared" si="568"/>
        <v>0</v>
      </c>
      <c r="AS103" s="144">
        <f t="array" ref="AS103">(SUM(IF(Adjustments!$E$9:$E$67='June 13 - Dec 15 Expense'!$F103,IF(Adjustments!$G$6:$AE$6='June 13 - Dec 15 Expense'!AT$7,Adjustments!$G$9:$AE$67),0)))+(SUM(IF(Adjustments!$E$73:$E$133='June 13 - Dec 15 Expense'!$F103,IF(Adjustments!$G$6:$AE$6='June 13 - Dec 15 Expense'!AR$7,Adjustments!$G$73:$AE$133),0)))</f>
        <v>0</v>
      </c>
      <c r="AT103" s="144">
        <f t="shared" si="569"/>
        <v>0</v>
      </c>
      <c r="AU103" s="144">
        <f t="shared" si="570"/>
        <v>0</v>
      </c>
      <c r="AV103" s="144">
        <f t="array" ref="AV103">(SUM(IF(Adjustments!$E$9:$E$67='June 13 - Dec 15 Expense'!$F103,IF(Adjustments!$G$6:$AE$6='June 13 - Dec 15 Expense'!AW$7,Adjustments!$G$9:$AE$67),0)))+(SUM(IF(Adjustments!$E$73:$E$133='June 13 - Dec 15 Expense'!$F103,IF(Adjustments!$G$6:$AE$6='June 13 - Dec 15 Expense'!AU$7,Adjustments!$G$73:$AE$133),0)))</f>
        <v>0</v>
      </c>
      <c r="AW103" s="144">
        <f t="shared" si="571"/>
        <v>0</v>
      </c>
      <c r="AX103" s="144">
        <f t="shared" si="572"/>
        <v>0</v>
      </c>
      <c r="AY103" s="144">
        <f t="array" ref="AY103">(SUM(IF(Adjustments!$E$9:$E$67='June 13 - Dec 15 Expense'!$F103,IF(Adjustments!$G$6:$AE$6='June 13 - Dec 15 Expense'!AZ$7,Adjustments!$G$9:$AE$67),0)))+(SUM(IF(Adjustments!$E$73:$E$133='June 13 - Dec 15 Expense'!$F103,IF(Adjustments!$G$6:$AE$6='June 13 - Dec 15 Expense'!AX$7,Adjustments!$G$73:$AE$133),0)))</f>
        <v>0</v>
      </c>
      <c r="AZ103" s="144">
        <f t="shared" si="573"/>
        <v>0</v>
      </c>
      <c r="BA103" s="144">
        <f t="shared" si="574"/>
        <v>0</v>
      </c>
      <c r="BB103" s="144">
        <f t="array" ref="BB103">(SUM(IF(Adjustments!$E$9:$E$67='June 13 - Dec 15 Expense'!$F103,IF(Adjustments!$G$6:$AE$6='June 13 - Dec 15 Expense'!BC$7,Adjustments!$G$9:$AE$67),0)))+(SUM(IF(Adjustments!$E$73:$E$133='June 13 - Dec 15 Expense'!$F103,IF(Adjustments!$G$6:$AE$6='June 13 - Dec 15 Expense'!BA$7,Adjustments!$G$73:$AE$133),0)))</f>
        <v>0</v>
      </c>
      <c r="BC103" s="144">
        <f t="shared" si="575"/>
        <v>0</v>
      </c>
      <c r="BD103" s="144">
        <f t="shared" si="576"/>
        <v>0</v>
      </c>
      <c r="BE103" s="144">
        <f t="array" ref="BE103">(SUM(IF(Adjustments!$E$9:$E$67='June 13 - Dec 15 Expense'!$F103,IF(Adjustments!$G$6:$AE$6='June 13 - Dec 15 Expense'!BF$7,Adjustments!$G$9:$AE$67),0)))+(SUM(IF(Adjustments!$E$73:$E$133='June 13 - Dec 15 Expense'!$F103,IF(Adjustments!$G$6:$AE$6='June 13 - Dec 15 Expense'!BD$7,Adjustments!$G$73:$AE$133),0)))</f>
        <v>0</v>
      </c>
      <c r="BF103" s="144">
        <f t="shared" si="577"/>
        <v>0</v>
      </c>
      <c r="BG103" s="144">
        <f t="shared" si="578"/>
        <v>0</v>
      </c>
      <c r="BH103" s="144">
        <f t="array" ref="BH103">(SUM(IF(Adjustments!$E$9:$E$67='June 13 - Dec 15 Expense'!$F103,IF(Adjustments!$G$6:$AE$6='June 13 - Dec 15 Expense'!BI$7,Adjustments!$G$9:$AE$67),0)))+(SUM(IF(Adjustments!$E$73:$E$133='June 13 - Dec 15 Expense'!$F103,IF(Adjustments!$G$6:$AE$6='June 13 - Dec 15 Expense'!BG$7,Adjustments!$G$73:$AE$133),0)))</f>
        <v>0</v>
      </c>
      <c r="BI103" s="144">
        <f t="shared" si="579"/>
        <v>0</v>
      </c>
      <c r="BJ103" s="144">
        <f t="shared" si="580"/>
        <v>0</v>
      </c>
      <c r="BK103" s="144">
        <f t="array" ref="BK103">(SUM(IF(Adjustments!$E$9:$E$67='June 13 - Dec 15 Expense'!$F103,IF(Adjustments!$G$6:$AE$6='June 13 - Dec 15 Expense'!BL$7,Adjustments!$G$9:$AE$67),0)))+(SUM(IF(Adjustments!$E$73:$E$133='June 13 - Dec 15 Expense'!$F103,IF(Adjustments!$G$6:$AE$6='June 13 - Dec 15 Expense'!BJ$7,Adjustments!$G$73:$AE$133),0)))</f>
        <v>0</v>
      </c>
      <c r="BL103" s="144">
        <f t="shared" si="581"/>
        <v>0</v>
      </c>
      <c r="BM103" s="144">
        <f t="shared" si="582"/>
        <v>0</v>
      </c>
      <c r="BN103" s="144">
        <f t="array" ref="BN103">(SUM(IF(Adjustments!$E$9:$E$67='June 13 - Dec 15 Expense'!$F103,IF(Adjustments!$G$6:$AE$6='June 13 - Dec 15 Expense'!BO$7,Adjustments!$G$9:$AE$67),0)))+(SUM(IF(Adjustments!$E$73:$E$133='June 13 - Dec 15 Expense'!$F103,IF(Adjustments!$G$6:$AE$6='June 13 - Dec 15 Expense'!BM$7,Adjustments!$G$73:$AE$133),0)))</f>
        <v>0</v>
      </c>
      <c r="BO103" s="144">
        <f t="shared" si="583"/>
        <v>0</v>
      </c>
      <c r="BP103" s="144">
        <f t="shared" si="584"/>
        <v>0</v>
      </c>
      <c r="BQ103" s="144">
        <f t="array" ref="BQ103">(SUM(IF(Adjustments!$E$9:$E$67='June 13 - Dec 15 Expense'!$F103,IF(Adjustments!$G$6:$AE$6='June 13 - Dec 15 Expense'!BR$7,Adjustments!$G$9:$AE$67),0)))+(SUM(IF(Adjustments!$E$73:$E$133='June 13 - Dec 15 Expense'!$F103,IF(Adjustments!$G$6:$AE$6='June 13 - Dec 15 Expense'!BP$7,Adjustments!$G$73:$AE$133),0)))</f>
        <v>0</v>
      </c>
      <c r="BR103" s="144">
        <f t="shared" si="585"/>
        <v>0</v>
      </c>
      <c r="BS103" s="144">
        <f t="shared" si="586"/>
        <v>0</v>
      </c>
      <c r="BT103" s="144">
        <f t="array" ref="BT103">(SUM(IF(Adjustments!$E$9:$E$67='June 13 - Dec 15 Expense'!$F103,IF(Adjustments!$G$6:$AE$6='June 13 - Dec 15 Expense'!BU$7,Adjustments!$G$9:$AE$67),0)))+(SUM(IF(Adjustments!$E$73:$E$133='June 13 - Dec 15 Expense'!$F103,IF(Adjustments!$G$6:$AE$6='June 13 - Dec 15 Expense'!BS$7,Adjustments!$G$73:$AE$133),0)))</f>
        <v>0</v>
      </c>
      <c r="BU103" s="144">
        <f t="shared" si="587"/>
        <v>0</v>
      </c>
      <c r="BV103" s="144">
        <f t="shared" si="588"/>
        <v>0</v>
      </c>
      <c r="BW103" s="144">
        <f t="array" ref="BW103">(SUM(IF(Adjustments!$E$9:$E$67='June 13 - Dec 15 Expense'!$F103,IF(Adjustments!$G$6:$AE$6='June 13 - Dec 15 Expense'!BX$7,Adjustments!$G$9:$AE$67),0)))+(SUM(IF(Adjustments!$E$73:$E$133='June 13 - Dec 15 Expense'!$F103,IF(Adjustments!$G$6:$AE$6='June 13 - Dec 15 Expense'!BV$7,Adjustments!$G$73:$AE$133),0)))</f>
        <v>0</v>
      </c>
      <c r="BX103" s="144">
        <f t="shared" si="589"/>
        <v>0</v>
      </c>
      <c r="BY103" s="144">
        <f t="shared" si="590"/>
        <v>0</v>
      </c>
      <c r="BZ103" s="144">
        <f t="array" ref="BZ103">(SUM(IF(Adjustments!$E$9:$E$67='June 13 - Dec 15 Expense'!$F103,IF(Adjustments!$G$6:$AE$6='June 13 - Dec 15 Expense'!CA$7,Adjustments!$G$9:$AE$67),0)))+(SUM(IF(Adjustments!$E$73:$E$133='June 13 - Dec 15 Expense'!$F103,IF(Adjustments!$G$6:$AE$6='June 13 - Dec 15 Expense'!BY$7,Adjustments!$G$73:$AE$133),0)))</f>
        <v>0</v>
      </c>
      <c r="CA103" s="144">
        <f t="shared" si="591"/>
        <v>0</v>
      </c>
      <c r="CB103" s="144">
        <f t="shared" si="592"/>
        <v>0</v>
      </c>
      <c r="CC103" s="144">
        <f t="array" ref="CC103">(SUM(IF(Adjustments!$E$9:$E$67='June 13 - Dec 15 Expense'!$F103,IF(Adjustments!$G$6:$AE$6='June 13 - Dec 15 Expense'!CD$7,Adjustments!$G$9:$AE$67),0)))+(SUM(IF(Adjustments!$E$73:$E$133='June 13 - Dec 15 Expense'!$F103,IF(Adjustments!$G$6:$AE$6='June 13 - Dec 15 Expense'!CB$7,Adjustments!$G$73:$AE$133),0)))</f>
        <v>0</v>
      </c>
      <c r="CD103" s="144">
        <f t="shared" si="593"/>
        <v>0</v>
      </c>
      <c r="CE103" s="144">
        <f t="shared" si="594"/>
        <v>0</v>
      </c>
      <c r="CG103" s="151">
        <f>SUMIF($AW$6:$CE$6,"Depreciation Expense",$AW103:$CE103)</f>
        <v>0</v>
      </c>
      <c r="CH103" s="148"/>
    </row>
    <row r="104" spans="1:87" s="119" customFormat="1">
      <c r="A104" s="119" t="s">
        <v>8</v>
      </c>
      <c r="I104" s="176"/>
      <c r="J104" s="152">
        <f>SUBTOTAL(9,J101:J103)</f>
        <v>13068367.439999999</v>
      </c>
      <c r="K104" s="152">
        <f t="shared" ref="K104:AN104" si="595">SUBTOTAL(9,K101:K103)</f>
        <v>22853.894100721674</v>
      </c>
      <c r="L104" s="152">
        <f t="shared" si="595"/>
        <v>0</v>
      </c>
      <c r="M104" s="152">
        <f t="shared" si="595"/>
        <v>13068367.439999999</v>
      </c>
      <c r="N104" s="152">
        <f t="shared" si="595"/>
        <v>22853.894100721674</v>
      </c>
      <c r="O104" s="152">
        <f t="shared" si="595"/>
        <v>0</v>
      </c>
      <c r="P104" s="152">
        <f t="shared" si="595"/>
        <v>13068367.439999999</v>
      </c>
      <c r="Q104" s="152">
        <f t="shared" si="595"/>
        <v>22853.894100721674</v>
      </c>
      <c r="R104" s="152">
        <f t="shared" si="595"/>
        <v>0</v>
      </c>
      <c r="S104" s="152">
        <f t="shared" si="595"/>
        <v>13068367.439999999</v>
      </c>
      <c r="T104" s="152">
        <f t="shared" si="595"/>
        <v>22853.894100721674</v>
      </c>
      <c r="U104" s="152">
        <f t="shared" si="595"/>
        <v>0</v>
      </c>
      <c r="V104" s="152">
        <f t="shared" si="595"/>
        <v>13068367.439999999</v>
      </c>
      <c r="W104" s="152">
        <f t="shared" si="595"/>
        <v>22853.894100721674</v>
      </c>
      <c r="X104" s="152">
        <f t="shared" si="595"/>
        <v>0</v>
      </c>
      <c r="Y104" s="152">
        <f t="shared" si="595"/>
        <v>13068367.439999999</v>
      </c>
      <c r="Z104" s="152">
        <f t="shared" si="595"/>
        <v>22853.894100721674</v>
      </c>
      <c r="AA104" s="152">
        <f t="shared" si="595"/>
        <v>0</v>
      </c>
      <c r="AB104" s="152">
        <f t="shared" si="595"/>
        <v>13068367.439999999</v>
      </c>
      <c r="AC104" s="152">
        <f t="shared" si="595"/>
        <v>22853.894100721674</v>
      </c>
      <c r="AD104" s="152">
        <f t="shared" si="595"/>
        <v>0</v>
      </c>
      <c r="AE104" s="152">
        <f t="shared" si="595"/>
        <v>13068367.439999999</v>
      </c>
      <c r="AF104" s="152">
        <f t="shared" si="595"/>
        <v>22853.894100721674</v>
      </c>
      <c r="AG104" s="152">
        <f t="shared" si="595"/>
        <v>0</v>
      </c>
      <c r="AH104" s="152">
        <f t="shared" si="595"/>
        <v>13068367.439999999</v>
      </c>
      <c r="AI104" s="152">
        <f t="shared" ref="AI104" si="596">SUBTOTAL(9,AI101:AI103)</f>
        <v>22853.894100721674</v>
      </c>
      <c r="AJ104" s="152">
        <f t="shared" si="595"/>
        <v>0</v>
      </c>
      <c r="AK104" s="152">
        <f t="shared" si="595"/>
        <v>13068367.439999999</v>
      </c>
      <c r="AL104" s="152">
        <f t="shared" ref="AL104" si="597">SUBTOTAL(9,AL101:AL103)</f>
        <v>22853.894100721674</v>
      </c>
      <c r="AM104" s="152">
        <f t="shared" si="595"/>
        <v>0</v>
      </c>
      <c r="AN104" s="152">
        <f t="shared" si="595"/>
        <v>13068367.439999999</v>
      </c>
      <c r="AO104" s="152">
        <f t="shared" ref="AO104" si="598">SUBTOTAL(9,AO101:AO103)</f>
        <v>22853.894100721674</v>
      </c>
      <c r="AP104" s="152">
        <f t="shared" ref="AP104:BV104" si="599">SUBTOTAL(9,AP101:AP103)</f>
        <v>0</v>
      </c>
      <c r="AQ104" s="152">
        <f t="shared" si="599"/>
        <v>13068367.439999999</v>
      </c>
      <c r="AR104" s="152">
        <f t="shared" si="599"/>
        <v>22853.894100721674</v>
      </c>
      <c r="AS104" s="152">
        <f t="shared" si="599"/>
        <v>0</v>
      </c>
      <c r="AT104" s="152">
        <f t="shared" si="599"/>
        <v>13068367.439999999</v>
      </c>
      <c r="AU104" s="152">
        <f t="shared" si="599"/>
        <v>22853.894100721674</v>
      </c>
      <c r="AV104" s="152">
        <f t="shared" si="599"/>
        <v>0</v>
      </c>
      <c r="AW104" s="152">
        <f t="shared" si="599"/>
        <v>13068367.439999999</v>
      </c>
      <c r="AX104" s="152">
        <f t="shared" si="599"/>
        <v>22853.894100721674</v>
      </c>
      <c r="AY104" s="152">
        <f t="shared" si="599"/>
        <v>0</v>
      </c>
      <c r="AZ104" s="152">
        <f t="shared" si="599"/>
        <v>13068367.439999999</v>
      </c>
      <c r="BA104" s="152">
        <f t="shared" si="599"/>
        <v>22853.894100721674</v>
      </c>
      <c r="BB104" s="152">
        <f t="shared" si="599"/>
        <v>0</v>
      </c>
      <c r="BC104" s="152">
        <f t="shared" si="599"/>
        <v>13068367.439999999</v>
      </c>
      <c r="BD104" s="152">
        <f t="shared" si="599"/>
        <v>22853.894100721674</v>
      </c>
      <c r="BE104" s="152">
        <f t="shared" si="599"/>
        <v>0</v>
      </c>
      <c r="BF104" s="152">
        <f t="shared" si="599"/>
        <v>13068367.439999999</v>
      </c>
      <c r="BG104" s="152">
        <f t="shared" si="599"/>
        <v>22853.894100721674</v>
      </c>
      <c r="BH104" s="152">
        <f t="shared" si="599"/>
        <v>0</v>
      </c>
      <c r="BI104" s="152">
        <f t="shared" si="599"/>
        <v>13068367.439999999</v>
      </c>
      <c r="BJ104" s="152">
        <f t="shared" si="599"/>
        <v>22853.894100721674</v>
      </c>
      <c r="BK104" s="152">
        <f t="shared" si="599"/>
        <v>0</v>
      </c>
      <c r="BL104" s="152">
        <f t="shared" si="599"/>
        <v>13068367.439999999</v>
      </c>
      <c r="BM104" s="152">
        <f t="shared" si="599"/>
        <v>22853.894100721674</v>
      </c>
      <c r="BN104" s="152">
        <f t="shared" si="599"/>
        <v>0</v>
      </c>
      <c r="BO104" s="152">
        <f t="shared" si="599"/>
        <v>13068367.439999999</v>
      </c>
      <c r="BP104" s="152">
        <f t="shared" si="599"/>
        <v>22853.894100721674</v>
      </c>
      <c r="BQ104" s="152">
        <f t="shared" si="599"/>
        <v>0</v>
      </c>
      <c r="BR104" s="152">
        <f t="shared" si="599"/>
        <v>13068367.439999999</v>
      </c>
      <c r="BS104" s="152">
        <f t="shared" si="599"/>
        <v>22853.894100721674</v>
      </c>
      <c r="BT104" s="152">
        <f t="shared" si="599"/>
        <v>0</v>
      </c>
      <c r="BU104" s="152">
        <f t="shared" si="599"/>
        <v>13068367.439999999</v>
      </c>
      <c r="BV104" s="152">
        <f t="shared" si="599"/>
        <v>22853.894100721674</v>
      </c>
      <c r="BW104" s="152">
        <f t="shared" ref="BW104:CE104" si="600">SUBTOTAL(9,BW101:BW103)</f>
        <v>0</v>
      </c>
      <c r="BX104" s="152">
        <f t="shared" si="600"/>
        <v>13068367.439999999</v>
      </c>
      <c r="BY104" s="152">
        <f t="shared" si="600"/>
        <v>22853.894100721674</v>
      </c>
      <c r="BZ104" s="152">
        <f t="shared" si="600"/>
        <v>0</v>
      </c>
      <c r="CA104" s="152">
        <f t="shared" si="600"/>
        <v>13068367.439999999</v>
      </c>
      <c r="CB104" s="152">
        <f t="shared" si="600"/>
        <v>22853.894100721674</v>
      </c>
      <c r="CC104" s="152">
        <f t="shared" si="600"/>
        <v>0</v>
      </c>
      <c r="CD104" s="152">
        <f t="shared" si="600"/>
        <v>13068367.439999999</v>
      </c>
      <c r="CE104" s="152">
        <f t="shared" si="600"/>
        <v>22853.894100721674</v>
      </c>
      <c r="CG104" s="153">
        <f>SUBTOTAL(9,CG101:CG103)</f>
        <v>274246.72920866002</v>
      </c>
    </row>
    <row r="105" spans="1:87" s="119" customFormat="1">
      <c r="I105" s="176"/>
      <c r="J105" s="144"/>
      <c r="K105" s="144"/>
      <c r="L105" s="144"/>
      <c r="M105" s="144"/>
      <c r="O105" s="144"/>
      <c r="P105" s="144"/>
      <c r="R105" s="144"/>
      <c r="S105" s="144"/>
      <c r="U105" s="144"/>
      <c r="V105" s="144"/>
      <c r="X105" s="144"/>
      <c r="Y105" s="144"/>
      <c r="AA105" s="144"/>
      <c r="AB105" s="144"/>
      <c r="AD105" s="144"/>
      <c r="AE105" s="144"/>
      <c r="AG105" s="144"/>
      <c r="AH105" s="144"/>
      <c r="AJ105" s="144"/>
      <c r="AK105" s="144"/>
      <c r="AM105" s="144"/>
      <c r="AN105" s="144"/>
      <c r="AP105" s="144"/>
      <c r="AQ105" s="144"/>
      <c r="AS105" s="144"/>
      <c r="AT105" s="144"/>
      <c r="AV105" s="144"/>
      <c r="AW105" s="144"/>
      <c r="AY105" s="144"/>
      <c r="AZ105" s="144"/>
      <c r="BB105" s="144"/>
      <c r="BC105" s="144"/>
      <c r="BE105" s="144"/>
      <c r="BF105" s="144"/>
      <c r="BH105" s="144"/>
      <c r="BI105" s="144"/>
      <c r="BK105" s="144"/>
      <c r="BL105" s="144"/>
      <c r="BN105" s="144"/>
      <c r="BO105" s="144"/>
      <c r="BQ105" s="144"/>
      <c r="BR105" s="144"/>
      <c r="BT105" s="144"/>
      <c r="BU105" s="144"/>
      <c r="BW105" s="144"/>
      <c r="BX105" s="144"/>
      <c r="BZ105" s="144"/>
      <c r="CA105" s="144"/>
      <c r="CC105" s="144"/>
      <c r="CD105" s="144"/>
      <c r="CG105" s="151"/>
    </row>
    <row r="106" spans="1:87" s="119" customFormat="1">
      <c r="A106" s="14" t="s">
        <v>9</v>
      </c>
      <c r="I106" s="176"/>
      <c r="J106" s="144"/>
      <c r="K106" s="144"/>
      <c r="L106" s="144"/>
      <c r="M106" s="144"/>
      <c r="O106" s="144"/>
      <c r="P106" s="144"/>
      <c r="R106" s="144"/>
      <c r="S106" s="144"/>
      <c r="U106" s="144"/>
      <c r="V106" s="144"/>
      <c r="X106" s="144"/>
      <c r="Y106" s="144"/>
      <c r="AA106" s="144"/>
      <c r="AB106" s="144"/>
      <c r="AD106" s="144"/>
      <c r="AE106" s="144"/>
      <c r="AG106" s="144"/>
      <c r="AH106" s="144"/>
      <c r="AJ106" s="144"/>
      <c r="AK106" s="144"/>
      <c r="AM106" s="144"/>
      <c r="AN106" s="144"/>
      <c r="AP106" s="144"/>
      <c r="AQ106" s="144"/>
      <c r="AS106" s="144"/>
      <c r="AT106" s="144"/>
      <c r="AV106" s="144"/>
      <c r="AW106" s="144"/>
      <c r="AY106" s="144"/>
      <c r="AZ106" s="144"/>
      <c r="BB106" s="144"/>
      <c r="BC106" s="144"/>
      <c r="BE106" s="144"/>
      <c r="BF106" s="144"/>
      <c r="BH106" s="144"/>
      <c r="BI106" s="144"/>
      <c r="BK106" s="144"/>
      <c r="BL106" s="144"/>
      <c r="BN106" s="144"/>
      <c r="BO106" s="144"/>
      <c r="BQ106" s="144"/>
      <c r="BR106" s="144"/>
      <c r="BT106" s="144"/>
      <c r="BU106" s="144"/>
      <c r="BW106" s="144"/>
      <c r="BX106" s="144"/>
      <c r="BZ106" s="144"/>
      <c r="CA106" s="144"/>
      <c r="CC106" s="144"/>
      <c r="CD106" s="144"/>
      <c r="CG106" s="151"/>
    </row>
    <row r="107" spans="1:87" s="119" customFormat="1">
      <c r="A107" s="119" t="s">
        <v>5</v>
      </c>
      <c r="B107" s="119" t="s">
        <v>37</v>
      </c>
      <c r="C107" s="119" t="s">
        <v>43</v>
      </c>
      <c r="D107" s="119" t="s">
        <v>79</v>
      </c>
      <c r="E107" s="119" t="s">
        <v>73</v>
      </c>
      <c r="F107" s="119" t="str">
        <f>D107&amp;E107&amp;C107</f>
        <v>AOTHPSSGCT</v>
      </c>
      <c r="G107" s="119" t="str">
        <f>E107&amp;C107</f>
        <v>OTHPSSGCT</v>
      </c>
      <c r="H107" s="176">
        <v>0</v>
      </c>
      <c r="I107" s="176">
        <v>0</v>
      </c>
      <c r="J107" s="144">
        <v>0</v>
      </c>
      <c r="K107" s="144">
        <f>(J107*H107)/12</f>
        <v>0</v>
      </c>
      <c r="L107" s="144">
        <f t="array" ref="L107">(SUM(IF(Adjustments!$E$9:$E$67='June 13 - Dec 15 Expense'!$F107,IF(Adjustments!$G$6:$AE$6='June 13 - Dec 15 Expense'!M$7,Adjustments!$G$9:$AE$67),0)))+(SUM(IF(Adjustments!$E$73:$E$133='June 13 - Dec 15 Expense'!$F107,IF(Adjustments!$G$6:$AE$6='June 13 - Dec 15 Expense'!K$7,Adjustments!$G$73:$AE$133),0)))</f>
        <v>0</v>
      </c>
      <c r="M107" s="144">
        <f>J107+L107</f>
        <v>0</v>
      </c>
      <c r="N107" s="144">
        <f>(((J107+M107)/2)*$H107)/12</f>
        <v>0</v>
      </c>
      <c r="O107" s="144">
        <f t="array" ref="O107">(SUM(IF(Adjustments!$E$9:$E$67='June 13 - Dec 15 Expense'!$F107,IF(Adjustments!$G$6:$AE$6='June 13 - Dec 15 Expense'!P$7,Adjustments!$G$9:$AE$67),0)))+(SUM(IF(Adjustments!$E$73:$E$133='June 13 - Dec 15 Expense'!$F107,IF(Adjustments!$G$6:$AE$6='June 13 - Dec 15 Expense'!N$7,Adjustments!$G$73:$AE$133),0)))</f>
        <v>0</v>
      </c>
      <c r="P107" s="144">
        <f t="shared" ref="P107" si="601">M107+O107</f>
        <v>0</v>
      </c>
      <c r="Q107" s="144">
        <f>(((M107+P107)/2)*$H107)/12</f>
        <v>0</v>
      </c>
      <c r="R107" s="144">
        <f t="array" ref="R107">(SUM(IF(Adjustments!$E$9:$E$67='June 13 - Dec 15 Expense'!$F107,IF(Adjustments!$G$6:$AE$6='June 13 - Dec 15 Expense'!S$7,Adjustments!$G$9:$AE$67),0)))+(SUM(IF(Adjustments!$E$73:$E$133='June 13 - Dec 15 Expense'!$F107,IF(Adjustments!$G$6:$AE$6='June 13 - Dec 15 Expense'!Q$7,Adjustments!$G$73:$AE$133),0)))</f>
        <v>0</v>
      </c>
      <c r="S107" s="144">
        <f t="shared" ref="S107" si="602">P107+R107</f>
        <v>0</v>
      </c>
      <c r="T107" s="144">
        <f>(((P107+S107)/2)*$H107)/12</f>
        <v>0</v>
      </c>
      <c r="U107" s="144">
        <f t="array" ref="U107">(SUM(IF(Adjustments!$E$9:$E$67='June 13 - Dec 15 Expense'!$F107,IF(Adjustments!$G$6:$AE$6='June 13 - Dec 15 Expense'!V$7,Adjustments!$G$9:$AE$67),0)))+(SUM(IF(Adjustments!$E$73:$E$133='June 13 - Dec 15 Expense'!$F107,IF(Adjustments!$G$6:$AE$6='June 13 - Dec 15 Expense'!T$7,Adjustments!$G$73:$AE$133),0)))</f>
        <v>0</v>
      </c>
      <c r="V107" s="144">
        <f t="shared" ref="V107" si="603">S107+U107</f>
        <v>0</v>
      </c>
      <c r="W107" s="144">
        <f>(((S107+V107)/2)*$H107)/12</f>
        <v>0</v>
      </c>
      <c r="X107" s="144">
        <f t="array" ref="X107">(SUM(IF(Adjustments!$E$9:$E$67='June 13 - Dec 15 Expense'!$F107,IF(Adjustments!$G$6:$AE$6='June 13 - Dec 15 Expense'!Y$7,Adjustments!$G$9:$AE$67),0)))+(SUM(IF(Adjustments!$E$73:$E$133='June 13 - Dec 15 Expense'!$F107,IF(Adjustments!$G$6:$AE$6='June 13 - Dec 15 Expense'!W$7,Adjustments!$G$73:$AE$133),0)))</f>
        <v>0</v>
      </c>
      <c r="Y107" s="144">
        <f t="shared" ref="Y107" si="604">V107+X107</f>
        <v>0</v>
      </c>
      <c r="Z107" s="144">
        <f>(((V107+Y107)/2)*$H107)/12</f>
        <v>0</v>
      </c>
      <c r="AA107" s="144">
        <f t="array" ref="AA107">(SUM(IF(Adjustments!$E$9:$E$67='June 13 - Dec 15 Expense'!$F107,IF(Adjustments!$G$6:$AE$6='June 13 - Dec 15 Expense'!AB$7,Adjustments!$G$9:$AE$67),0)))+(SUM(IF(Adjustments!$E$73:$E$133='June 13 - Dec 15 Expense'!$F107,IF(Adjustments!$G$6:$AE$6='June 13 - Dec 15 Expense'!Z$7,Adjustments!$G$73:$AE$133),0)))</f>
        <v>0</v>
      </c>
      <c r="AB107" s="144">
        <f t="shared" ref="AB107" si="605">Y107+AA107</f>
        <v>0</v>
      </c>
      <c r="AC107" s="144">
        <f>(((Y107+AB107)/2)*$H107)/12</f>
        <v>0</v>
      </c>
      <c r="AD107" s="144">
        <f t="array" ref="AD107">(SUM(IF(Adjustments!$E$9:$E$67='June 13 - Dec 15 Expense'!$F107,IF(Adjustments!$G$6:$AE$6='June 13 - Dec 15 Expense'!AE$7,Adjustments!$G$9:$AE$67),0)))+(SUM(IF(Adjustments!$E$73:$E$133='June 13 - Dec 15 Expense'!$F107,IF(Adjustments!$G$6:$AE$6='June 13 - Dec 15 Expense'!AC$7,Adjustments!$G$73:$AE$133),0)))</f>
        <v>0</v>
      </c>
      <c r="AE107" s="144">
        <f t="shared" ref="AE107" si="606">AB107+AD107</f>
        <v>0</v>
      </c>
      <c r="AF107" s="144">
        <f>(((AB107+AE107)/2)*IF($I$6="Yes",$I107,$H107))/12</f>
        <v>0</v>
      </c>
      <c r="AG107" s="144">
        <f t="array" ref="AG107">(SUM(IF(Adjustments!$E$9:$E$67='June 13 - Dec 15 Expense'!$F107,IF(Adjustments!$G$6:$AE$6='June 13 - Dec 15 Expense'!AH$7,Adjustments!$G$9:$AE$67),0)))+(SUM(IF(Adjustments!$E$73:$E$133='June 13 - Dec 15 Expense'!$F107,IF(Adjustments!$G$6:$AE$6='June 13 - Dec 15 Expense'!AF$7,Adjustments!$G$73:$AE$133),0)))</f>
        <v>0</v>
      </c>
      <c r="AH107" s="144">
        <f t="shared" ref="AH107" si="607">AE107+AG107</f>
        <v>0</v>
      </c>
      <c r="AI107" s="144">
        <f>(((AE107+AH107)/2)*IF($I$6="Yes",$I107,$H107))/12</f>
        <v>0</v>
      </c>
      <c r="AJ107" s="144">
        <f t="array" ref="AJ107">(SUM(IF(Adjustments!$E$9:$E$67='June 13 - Dec 15 Expense'!$F107,IF(Adjustments!$G$6:$AE$6='June 13 - Dec 15 Expense'!AK$7,Adjustments!$G$9:$AE$67),0)))+(SUM(IF(Adjustments!$E$73:$E$133='June 13 - Dec 15 Expense'!$F107,IF(Adjustments!$G$6:$AE$6='June 13 - Dec 15 Expense'!AI$7,Adjustments!$G$73:$AE$133),0)))</f>
        <v>0</v>
      </c>
      <c r="AK107" s="144">
        <f t="shared" ref="AK107" si="608">AH107+AJ107</f>
        <v>0</v>
      </c>
      <c r="AL107" s="144">
        <f>(((AH107+AK107)/2)*IF($I$6="Yes",$I107,$H107))/12</f>
        <v>0</v>
      </c>
      <c r="AM107" s="144">
        <f t="array" ref="AM107">(SUM(IF(Adjustments!$E$9:$E$67='June 13 - Dec 15 Expense'!$F107,IF(Adjustments!$G$6:$AE$6='June 13 - Dec 15 Expense'!AN$7,Adjustments!$G$9:$AE$67),0)))+(SUM(IF(Adjustments!$E$73:$E$133='June 13 - Dec 15 Expense'!$F107,IF(Adjustments!$G$6:$AE$6='June 13 - Dec 15 Expense'!AL$7,Adjustments!$G$73:$AE$133),0)))</f>
        <v>0</v>
      </c>
      <c r="AN107" s="144">
        <f t="shared" ref="AN107" si="609">AK107+AM107</f>
        <v>0</v>
      </c>
      <c r="AO107" s="144">
        <f>(((AK107+AN107)/2)*IF($I$6="Yes",$I107,$H107))/12</f>
        <v>0</v>
      </c>
      <c r="AP107" s="144">
        <f t="array" ref="AP107">(SUM(IF(Adjustments!$E$9:$E$67='June 13 - Dec 15 Expense'!$F107,IF(Adjustments!$G$6:$AE$6='June 13 - Dec 15 Expense'!AQ$7,Adjustments!$G$9:$AE$67),0)))+(SUM(IF(Adjustments!$E$73:$E$133='June 13 - Dec 15 Expense'!$F107,IF(Adjustments!$G$6:$AE$6='June 13 - Dec 15 Expense'!AO$7,Adjustments!$G$73:$AE$133),0)))</f>
        <v>0</v>
      </c>
      <c r="AQ107" s="144">
        <f t="shared" ref="AQ107" si="610">AN107+AP107</f>
        <v>0</v>
      </c>
      <c r="AR107" s="144">
        <f>(((AN107+AQ107)/2)*IF($I$6="Yes",$I107,$H107))/12</f>
        <v>0</v>
      </c>
      <c r="AS107" s="144">
        <f t="array" ref="AS107">(SUM(IF(Adjustments!$E$9:$E$67='June 13 - Dec 15 Expense'!$F107,IF(Adjustments!$G$6:$AE$6='June 13 - Dec 15 Expense'!AT$7,Adjustments!$G$9:$AE$67),0)))+(SUM(IF(Adjustments!$E$73:$E$133='June 13 - Dec 15 Expense'!$F107,IF(Adjustments!$G$6:$AE$6='June 13 - Dec 15 Expense'!AR$7,Adjustments!$G$73:$AE$133),0)))</f>
        <v>0</v>
      </c>
      <c r="AT107" s="144">
        <f t="shared" ref="AT107" si="611">AQ107+AS107</f>
        <v>0</v>
      </c>
      <c r="AU107" s="144">
        <f>(((AQ107+AT107)/2)*IF($I$6="Yes",$I107,$H107))/12</f>
        <v>0</v>
      </c>
      <c r="AV107" s="144">
        <f t="array" ref="AV107">(SUM(IF(Adjustments!$E$9:$E$67='June 13 - Dec 15 Expense'!$F107,IF(Adjustments!$G$6:$AE$6='June 13 - Dec 15 Expense'!AW$7,Adjustments!$G$9:$AE$67),0)))+(SUM(IF(Adjustments!$E$73:$E$133='June 13 - Dec 15 Expense'!$F107,IF(Adjustments!$G$6:$AE$6='June 13 - Dec 15 Expense'!AU$7,Adjustments!$G$73:$AE$133),0)))</f>
        <v>0</v>
      </c>
      <c r="AW107" s="144">
        <f t="shared" ref="AW107" si="612">AT107+AV107</f>
        <v>0</v>
      </c>
      <c r="AX107" s="144">
        <f>(((AT107+AW107)/2)*IF($I$6="Yes",$I107,$H107))/12</f>
        <v>0</v>
      </c>
      <c r="AY107" s="144">
        <f t="array" ref="AY107">(SUM(IF(Adjustments!$E$9:$E$67='June 13 - Dec 15 Expense'!$F107,IF(Adjustments!$G$6:$AE$6='June 13 - Dec 15 Expense'!AZ$7,Adjustments!$G$9:$AE$67),0)))+(SUM(IF(Adjustments!$E$73:$E$133='June 13 - Dec 15 Expense'!$F107,IF(Adjustments!$G$6:$AE$6='June 13 - Dec 15 Expense'!AX$7,Adjustments!$G$73:$AE$133),0)))</f>
        <v>0</v>
      </c>
      <c r="AZ107" s="144">
        <f t="shared" ref="AZ107" si="613">AW107+AY107</f>
        <v>0</v>
      </c>
      <c r="BA107" s="144">
        <f>(((AW107+AZ107)/2)*IF($I$6="Yes",$I107,$H107))/12</f>
        <v>0</v>
      </c>
      <c r="BB107" s="144">
        <f t="array" ref="BB107">(SUM(IF(Adjustments!$E$9:$E$67='June 13 - Dec 15 Expense'!$F107,IF(Adjustments!$G$6:$AE$6='June 13 - Dec 15 Expense'!BC$7,Adjustments!$G$9:$AE$67),0)))+(SUM(IF(Adjustments!$E$73:$E$133='June 13 - Dec 15 Expense'!$F107,IF(Adjustments!$G$6:$AE$6='June 13 - Dec 15 Expense'!BA$7,Adjustments!$G$73:$AE$133),0)))</f>
        <v>0</v>
      </c>
      <c r="BC107" s="144">
        <f t="shared" ref="BC107" si="614">AZ107+BB107</f>
        <v>0</v>
      </c>
      <c r="BD107" s="144">
        <f>(((AZ107+BC107)/2)*IF($I$6="Yes",$I107,$H107))/12</f>
        <v>0</v>
      </c>
      <c r="BE107" s="144">
        <f t="array" ref="BE107">(SUM(IF(Adjustments!$E$9:$E$67='June 13 - Dec 15 Expense'!$F107,IF(Adjustments!$G$6:$AE$6='June 13 - Dec 15 Expense'!BF$7,Adjustments!$G$9:$AE$67),0)))+(SUM(IF(Adjustments!$E$73:$E$133='June 13 - Dec 15 Expense'!$F107,IF(Adjustments!$G$6:$AE$6='June 13 - Dec 15 Expense'!BD$7,Adjustments!$G$73:$AE$133),0)))</f>
        <v>0</v>
      </c>
      <c r="BF107" s="144">
        <f t="shared" ref="BF107" si="615">BC107+BE107</f>
        <v>0</v>
      </c>
      <c r="BG107" s="144">
        <f>(((BC107+BF107)/2)*IF($I$6="Yes",$I107,$H107))/12</f>
        <v>0</v>
      </c>
      <c r="BH107" s="144">
        <f t="array" ref="BH107">(SUM(IF(Adjustments!$E$9:$E$67='June 13 - Dec 15 Expense'!$F107,IF(Adjustments!$G$6:$AE$6='June 13 - Dec 15 Expense'!BI$7,Adjustments!$G$9:$AE$67),0)))+(SUM(IF(Adjustments!$E$73:$E$133='June 13 - Dec 15 Expense'!$F107,IF(Adjustments!$G$6:$AE$6='June 13 - Dec 15 Expense'!BG$7,Adjustments!$G$73:$AE$133),0)))</f>
        <v>0</v>
      </c>
      <c r="BI107" s="144">
        <f t="shared" ref="BI107" si="616">BF107+BH107</f>
        <v>0</v>
      </c>
      <c r="BJ107" s="144">
        <f>(((BF107+BI107)/2)*IF($I$6="Yes",$I107,$H107))/12</f>
        <v>0</v>
      </c>
      <c r="BK107" s="144">
        <f t="array" ref="BK107">(SUM(IF(Adjustments!$E$9:$E$67='June 13 - Dec 15 Expense'!$F107,IF(Adjustments!$G$6:$AE$6='June 13 - Dec 15 Expense'!BL$7,Adjustments!$G$9:$AE$67),0)))+(SUM(IF(Adjustments!$E$73:$E$133='June 13 - Dec 15 Expense'!$F107,IF(Adjustments!$G$6:$AE$6='June 13 - Dec 15 Expense'!BJ$7,Adjustments!$G$73:$AE$133),0)))</f>
        <v>0</v>
      </c>
      <c r="BL107" s="144">
        <f t="shared" ref="BL107" si="617">BI107+BK107</f>
        <v>0</v>
      </c>
      <c r="BM107" s="144">
        <f>(((BI107+BL107)/2)*IF($I$6="Yes",$I107,$H107))/12</f>
        <v>0</v>
      </c>
      <c r="BN107" s="144">
        <f t="array" ref="BN107">(SUM(IF(Adjustments!$E$9:$E$67='June 13 - Dec 15 Expense'!$F107,IF(Adjustments!$G$6:$AE$6='June 13 - Dec 15 Expense'!BO$7,Adjustments!$G$9:$AE$67),0)))+(SUM(IF(Adjustments!$E$73:$E$133='June 13 - Dec 15 Expense'!$F107,IF(Adjustments!$G$6:$AE$6='June 13 - Dec 15 Expense'!BM$7,Adjustments!$G$73:$AE$133),0)))</f>
        <v>0</v>
      </c>
      <c r="BO107" s="144">
        <f t="shared" ref="BO107" si="618">BL107+BN107</f>
        <v>0</v>
      </c>
      <c r="BP107" s="144">
        <f>(((BL107+BO107)/2)*IF($I$6="Yes",$I107,$H107))/12</f>
        <v>0</v>
      </c>
      <c r="BQ107" s="144">
        <f t="array" ref="BQ107">(SUM(IF(Adjustments!$E$9:$E$67='June 13 - Dec 15 Expense'!$F107,IF(Adjustments!$G$6:$AE$6='June 13 - Dec 15 Expense'!BR$7,Adjustments!$G$9:$AE$67),0)))+(SUM(IF(Adjustments!$E$73:$E$133='June 13 - Dec 15 Expense'!$F107,IF(Adjustments!$G$6:$AE$6='June 13 - Dec 15 Expense'!BP$7,Adjustments!$G$73:$AE$133),0)))</f>
        <v>0</v>
      </c>
      <c r="BR107" s="144">
        <f t="shared" ref="BR107" si="619">BO107+BQ107</f>
        <v>0</v>
      </c>
      <c r="BS107" s="144">
        <f>(((BO107+BR107)/2)*IF($I$6="Yes",$I107,$H107))/12</f>
        <v>0</v>
      </c>
      <c r="BT107" s="144">
        <f t="array" ref="BT107">(SUM(IF(Adjustments!$E$9:$E$67='June 13 - Dec 15 Expense'!$F107,IF(Adjustments!$G$6:$AE$6='June 13 - Dec 15 Expense'!BU$7,Adjustments!$G$9:$AE$67),0)))+(SUM(IF(Adjustments!$E$73:$E$133='June 13 - Dec 15 Expense'!$F107,IF(Adjustments!$G$6:$AE$6='June 13 - Dec 15 Expense'!BS$7,Adjustments!$G$73:$AE$133),0)))</f>
        <v>0</v>
      </c>
      <c r="BU107" s="144">
        <f t="shared" ref="BU107" si="620">BR107+BT107</f>
        <v>0</v>
      </c>
      <c r="BV107" s="144">
        <f>(((BR107+BU107)/2)*IF($I$6="Yes",$I107,$H107))/12</f>
        <v>0</v>
      </c>
      <c r="BW107" s="144">
        <f t="array" ref="BW107">(SUM(IF(Adjustments!$E$9:$E$67='June 13 - Dec 15 Expense'!$F107,IF(Adjustments!$G$6:$AE$6='June 13 - Dec 15 Expense'!BX$7,Adjustments!$G$9:$AE$67),0)))+(SUM(IF(Adjustments!$E$73:$E$133='June 13 - Dec 15 Expense'!$F107,IF(Adjustments!$G$6:$AE$6='June 13 - Dec 15 Expense'!BV$7,Adjustments!$G$73:$AE$133),0)))</f>
        <v>0</v>
      </c>
      <c r="BX107" s="144">
        <f t="shared" ref="BX107" si="621">BU107+BW107</f>
        <v>0</v>
      </c>
      <c r="BY107" s="144">
        <f>(((BU107+BX107)/2)*IF($I$6="Yes",$I107,$H107))/12</f>
        <v>0</v>
      </c>
      <c r="BZ107" s="144">
        <f t="array" ref="BZ107">(SUM(IF(Adjustments!$E$9:$E$67='June 13 - Dec 15 Expense'!$F107,IF(Adjustments!$G$6:$AE$6='June 13 - Dec 15 Expense'!CA$7,Adjustments!$G$9:$AE$67),0)))+(SUM(IF(Adjustments!$E$73:$E$133='June 13 - Dec 15 Expense'!$F107,IF(Adjustments!$G$6:$AE$6='June 13 - Dec 15 Expense'!BY$7,Adjustments!$G$73:$AE$133),0)))</f>
        <v>0</v>
      </c>
      <c r="CA107" s="144">
        <f t="shared" ref="CA107" si="622">BX107+BZ107</f>
        <v>0</v>
      </c>
      <c r="CB107" s="144">
        <f>(((BX107+CA107)/2)*IF($I$6="Yes",$I107,$H107))/12</f>
        <v>0</v>
      </c>
      <c r="CC107" s="144">
        <f t="array" ref="CC107">(SUM(IF(Adjustments!$E$9:$E$67='June 13 - Dec 15 Expense'!$F107,IF(Adjustments!$G$6:$AE$6='June 13 - Dec 15 Expense'!CD$7,Adjustments!$G$9:$AE$67),0)))+(SUM(IF(Adjustments!$E$73:$E$133='June 13 - Dec 15 Expense'!$F107,IF(Adjustments!$G$6:$AE$6='June 13 - Dec 15 Expense'!CB$7,Adjustments!$G$73:$AE$133),0)))</f>
        <v>0</v>
      </c>
      <c r="CD107" s="144">
        <f t="shared" ref="CD107" si="623">CA107+CC107</f>
        <v>0</v>
      </c>
      <c r="CE107" s="144">
        <f>(((CA107+CD107)/2)*IF($I$6="Yes",$I107,$H107))/12</f>
        <v>0</v>
      </c>
      <c r="CG107" s="151">
        <f>SUMIF($AW$6:$CE$6,"Depreciation Expense",$AW107:$CE107)</f>
        <v>0</v>
      </c>
      <c r="CH107" s="148"/>
    </row>
    <row r="108" spans="1:87" s="119" customFormat="1">
      <c r="A108" s="119" t="s">
        <v>57</v>
      </c>
      <c r="I108" s="176"/>
      <c r="J108" s="152">
        <f t="shared" ref="J108:BB108" si="624">SUBTOTAL(9,J107)</f>
        <v>0</v>
      </c>
      <c r="K108" s="152">
        <f t="shared" si="624"/>
        <v>0</v>
      </c>
      <c r="L108" s="152">
        <f t="shared" si="624"/>
        <v>0</v>
      </c>
      <c r="M108" s="152">
        <f t="shared" si="624"/>
        <v>0</v>
      </c>
      <c r="N108" s="177">
        <f t="shared" si="624"/>
        <v>0</v>
      </c>
      <c r="O108" s="152">
        <f t="shared" si="624"/>
        <v>0</v>
      </c>
      <c r="P108" s="152">
        <f t="shared" si="624"/>
        <v>0</v>
      </c>
      <c r="Q108" s="177">
        <f t="shared" si="624"/>
        <v>0</v>
      </c>
      <c r="R108" s="152">
        <f t="shared" si="624"/>
        <v>0</v>
      </c>
      <c r="S108" s="152">
        <f t="shared" si="624"/>
        <v>0</v>
      </c>
      <c r="T108" s="177">
        <f t="shared" si="624"/>
        <v>0</v>
      </c>
      <c r="U108" s="152">
        <f t="shared" si="624"/>
        <v>0</v>
      </c>
      <c r="V108" s="152">
        <f t="shared" si="624"/>
        <v>0</v>
      </c>
      <c r="W108" s="177">
        <f t="shared" si="624"/>
        <v>0</v>
      </c>
      <c r="X108" s="152">
        <f t="shared" si="624"/>
        <v>0</v>
      </c>
      <c r="Y108" s="152">
        <f t="shared" si="624"/>
        <v>0</v>
      </c>
      <c r="Z108" s="177">
        <f t="shared" si="624"/>
        <v>0</v>
      </c>
      <c r="AA108" s="152">
        <f t="shared" si="624"/>
        <v>0</v>
      </c>
      <c r="AB108" s="152">
        <f t="shared" si="624"/>
        <v>0</v>
      </c>
      <c r="AC108" s="177">
        <f t="shared" si="624"/>
        <v>0</v>
      </c>
      <c r="AD108" s="152">
        <f t="shared" si="624"/>
        <v>0</v>
      </c>
      <c r="AE108" s="152">
        <f t="shared" si="624"/>
        <v>0</v>
      </c>
      <c r="AF108" s="177">
        <f t="shared" si="624"/>
        <v>0</v>
      </c>
      <c r="AG108" s="152">
        <f t="shared" si="624"/>
        <v>0</v>
      </c>
      <c r="AH108" s="152">
        <f t="shared" si="624"/>
        <v>0</v>
      </c>
      <c r="AI108" s="177">
        <f t="shared" ref="AI108" si="625">SUBTOTAL(9,AI107)</f>
        <v>0</v>
      </c>
      <c r="AJ108" s="152">
        <f t="shared" si="624"/>
        <v>0</v>
      </c>
      <c r="AK108" s="152">
        <f t="shared" si="624"/>
        <v>0</v>
      </c>
      <c r="AL108" s="177">
        <f t="shared" ref="AL108" si="626">SUBTOTAL(9,AL107)</f>
        <v>0</v>
      </c>
      <c r="AM108" s="152">
        <f t="shared" si="624"/>
        <v>0</v>
      </c>
      <c r="AN108" s="152">
        <f t="shared" si="624"/>
        <v>0</v>
      </c>
      <c r="AO108" s="177">
        <f t="shared" ref="AO108" si="627">SUBTOTAL(9,AO107)</f>
        <v>0</v>
      </c>
      <c r="AP108" s="152">
        <f t="shared" si="624"/>
        <v>0</v>
      </c>
      <c r="AQ108" s="152">
        <f t="shared" si="624"/>
        <v>0</v>
      </c>
      <c r="AR108" s="177">
        <f t="shared" ref="AR108" si="628">SUBTOTAL(9,AR107)</f>
        <v>0</v>
      </c>
      <c r="AS108" s="152">
        <f t="shared" si="624"/>
        <v>0</v>
      </c>
      <c r="AT108" s="152">
        <f t="shared" si="624"/>
        <v>0</v>
      </c>
      <c r="AU108" s="177">
        <f t="shared" ref="AU108" si="629">SUBTOTAL(9,AU107)</f>
        <v>0</v>
      </c>
      <c r="AV108" s="152">
        <f t="shared" si="624"/>
        <v>0</v>
      </c>
      <c r="AW108" s="152">
        <f t="shared" si="624"/>
        <v>0</v>
      </c>
      <c r="AX108" s="177">
        <f t="shared" ref="AX108" si="630">SUBTOTAL(9,AX107)</f>
        <v>0</v>
      </c>
      <c r="AY108" s="152">
        <f t="shared" si="624"/>
        <v>0</v>
      </c>
      <c r="AZ108" s="152">
        <f t="shared" ref="AZ108:BM108" si="631">SUBTOTAL(9,AZ107)</f>
        <v>0</v>
      </c>
      <c r="BA108" s="177">
        <f t="shared" si="631"/>
        <v>0</v>
      </c>
      <c r="BB108" s="152">
        <f t="shared" si="624"/>
        <v>0</v>
      </c>
      <c r="BC108" s="152">
        <f t="shared" si="631"/>
        <v>0</v>
      </c>
      <c r="BD108" s="177">
        <f t="shared" si="631"/>
        <v>0</v>
      </c>
      <c r="BE108" s="152">
        <f t="shared" si="631"/>
        <v>0</v>
      </c>
      <c r="BF108" s="152">
        <f t="shared" si="631"/>
        <v>0</v>
      </c>
      <c r="BG108" s="177">
        <f t="shared" si="631"/>
        <v>0</v>
      </c>
      <c r="BH108" s="152">
        <f t="shared" si="631"/>
        <v>0</v>
      </c>
      <c r="BI108" s="152">
        <f t="shared" si="631"/>
        <v>0</v>
      </c>
      <c r="BJ108" s="177">
        <f t="shared" si="631"/>
        <v>0</v>
      </c>
      <c r="BK108" s="152">
        <f t="shared" si="631"/>
        <v>0</v>
      </c>
      <c r="BL108" s="152">
        <f t="shared" si="631"/>
        <v>0</v>
      </c>
      <c r="BM108" s="177">
        <f t="shared" si="631"/>
        <v>0</v>
      </c>
      <c r="BN108" s="152">
        <f t="shared" ref="BN108:CE108" si="632">SUBTOTAL(9,BN107)</f>
        <v>0</v>
      </c>
      <c r="BO108" s="152">
        <f t="shared" si="632"/>
        <v>0</v>
      </c>
      <c r="BP108" s="177">
        <f t="shared" si="632"/>
        <v>0</v>
      </c>
      <c r="BQ108" s="152">
        <f t="shared" si="632"/>
        <v>0</v>
      </c>
      <c r="BR108" s="152">
        <f t="shared" si="632"/>
        <v>0</v>
      </c>
      <c r="BS108" s="177">
        <f t="shared" si="632"/>
        <v>0</v>
      </c>
      <c r="BT108" s="152">
        <f t="shared" si="632"/>
        <v>0</v>
      </c>
      <c r="BU108" s="152">
        <f t="shared" si="632"/>
        <v>0</v>
      </c>
      <c r="BV108" s="177">
        <f t="shared" si="632"/>
        <v>0</v>
      </c>
      <c r="BW108" s="152">
        <f t="shared" si="632"/>
        <v>0</v>
      </c>
      <c r="BX108" s="152">
        <f t="shared" si="632"/>
        <v>0</v>
      </c>
      <c r="BY108" s="177">
        <f t="shared" ref="BY108" si="633">SUBTOTAL(9,BY107)</f>
        <v>0</v>
      </c>
      <c r="BZ108" s="152">
        <f t="shared" si="632"/>
        <v>0</v>
      </c>
      <c r="CA108" s="152">
        <f t="shared" si="632"/>
        <v>0</v>
      </c>
      <c r="CB108" s="177">
        <f t="shared" si="632"/>
        <v>0</v>
      </c>
      <c r="CC108" s="152">
        <f t="shared" si="632"/>
        <v>0</v>
      </c>
      <c r="CD108" s="152">
        <f t="shared" si="632"/>
        <v>0</v>
      </c>
      <c r="CE108" s="177">
        <f t="shared" si="632"/>
        <v>0</v>
      </c>
      <c r="CG108" s="153">
        <f>SUBTOTAL(9,CG107)</f>
        <v>0</v>
      </c>
    </row>
    <row r="109" spans="1:87" s="119" customFormat="1">
      <c r="I109" s="176"/>
      <c r="J109" s="144"/>
      <c r="K109" s="144"/>
      <c r="L109" s="144"/>
      <c r="M109" s="144"/>
      <c r="O109" s="144"/>
      <c r="P109" s="144"/>
      <c r="R109" s="144"/>
      <c r="S109" s="144"/>
      <c r="U109" s="144"/>
      <c r="V109" s="144"/>
      <c r="X109" s="144"/>
      <c r="Y109" s="144"/>
      <c r="AA109" s="144"/>
      <c r="AB109" s="144"/>
      <c r="AD109" s="144"/>
      <c r="AE109" s="144"/>
      <c r="AG109" s="144"/>
      <c r="AH109" s="144"/>
      <c r="AJ109" s="144"/>
      <c r="AK109" s="144"/>
      <c r="AM109" s="144"/>
      <c r="AN109" s="144"/>
      <c r="AP109" s="144"/>
      <c r="AQ109" s="144"/>
      <c r="AS109" s="144"/>
      <c r="AT109" s="144"/>
      <c r="AV109" s="144"/>
      <c r="AW109" s="144"/>
      <c r="AY109" s="144"/>
      <c r="AZ109" s="144"/>
      <c r="BB109" s="144"/>
      <c r="BC109" s="144"/>
      <c r="BE109" s="144"/>
      <c r="BF109" s="144"/>
      <c r="BH109" s="144"/>
      <c r="BI109" s="144"/>
      <c r="BK109" s="144"/>
      <c r="BL109" s="144"/>
      <c r="BN109" s="144"/>
      <c r="BO109" s="144"/>
      <c r="BQ109" s="144"/>
      <c r="BR109" s="144"/>
      <c r="BT109" s="144"/>
      <c r="BU109" s="144"/>
      <c r="BW109" s="144"/>
      <c r="BX109" s="144"/>
      <c r="BZ109" s="144"/>
      <c r="CA109" s="144"/>
      <c r="CC109" s="144"/>
      <c r="CD109" s="144"/>
      <c r="CG109" s="151"/>
    </row>
    <row r="110" spans="1:87" s="119" customFormat="1">
      <c r="A110" s="14" t="s">
        <v>22</v>
      </c>
      <c r="I110" s="176"/>
      <c r="J110" s="144"/>
      <c r="K110" s="144"/>
      <c r="L110" s="144"/>
      <c r="M110" s="144"/>
      <c r="O110" s="144"/>
      <c r="P110" s="144"/>
      <c r="R110" s="144"/>
      <c r="S110" s="144"/>
      <c r="U110" s="144"/>
      <c r="V110" s="144"/>
      <c r="X110" s="144"/>
      <c r="Y110" s="144"/>
      <c r="AA110" s="144"/>
      <c r="AB110" s="144"/>
      <c r="AD110" s="144"/>
      <c r="AE110" s="144"/>
      <c r="AG110" s="144"/>
      <c r="AH110" s="144"/>
      <c r="AJ110" s="144"/>
      <c r="AK110" s="144"/>
      <c r="AM110" s="144"/>
      <c r="AN110" s="144"/>
      <c r="AP110" s="144"/>
      <c r="AQ110" s="144"/>
      <c r="AS110" s="144"/>
      <c r="AT110" s="144"/>
      <c r="AV110" s="144"/>
      <c r="AW110" s="144"/>
      <c r="AY110" s="144"/>
      <c r="AZ110" s="144"/>
      <c r="BB110" s="144"/>
      <c r="BC110" s="144"/>
      <c r="BE110" s="144"/>
      <c r="BF110" s="144"/>
      <c r="BH110" s="144"/>
      <c r="BI110" s="144"/>
      <c r="BK110" s="144"/>
      <c r="BL110" s="144"/>
      <c r="BN110" s="144"/>
      <c r="BO110" s="144"/>
      <c r="BQ110" s="144"/>
      <c r="BR110" s="144"/>
      <c r="BT110" s="144"/>
      <c r="BU110" s="144"/>
      <c r="BW110" s="144"/>
      <c r="BX110" s="144"/>
      <c r="BZ110" s="144"/>
      <c r="CA110" s="144"/>
      <c r="CC110" s="144"/>
      <c r="CD110" s="144"/>
      <c r="CG110" s="151"/>
    </row>
    <row r="111" spans="1:87" s="119" customFormat="1">
      <c r="A111" s="119" t="s">
        <v>14</v>
      </c>
      <c r="B111" s="119" t="s">
        <v>45</v>
      </c>
      <c r="C111" s="119" t="s">
        <v>45</v>
      </c>
      <c r="D111" s="119" t="s">
        <v>79</v>
      </c>
      <c r="E111" s="119" t="s">
        <v>75</v>
      </c>
      <c r="F111" s="119" t="str">
        <f t="shared" ref="F111:F119" si="634">D111&amp;E111&amp;C111</f>
        <v>AGNLPCA</v>
      </c>
      <c r="G111" s="119" t="str">
        <f t="shared" ref="G111:G119" si="635">E111&amp;C111</f>
        <v>GNLPCA</v>
      </c>
      <c r="H111" s="176">
        <f>VLOOKUP($G111,Rates!$I$3:$J$27,2,0)</f>
        <v>0.13147928730582725</v>
      </c>
      <c r="I111" s="176">
        <f>VLOOKUP($G111,Rates!$I$3:$K$27,3,0)</f>
        <v>0.13147928730582725</v>
      </c>
      <c r="J111" s="144">
        <v>791874.68</v>
      </c>
      <c r="K111" s="144">
        <f t="shared" ref="K111:K119" si="636">(J111*H111)/12</f>
        <v>8676.2598801608347</v>
      </c>
      <c r="L111" s="144">
        <f t="array" ref="L111">(SUM(IF(Adjustments!$E$9:$E$67='June 13 - Dec 15 Expense'!$F111,IF(Adjustments!$G$6:$AE$6='June 13 - Dec 15 Expense'!M$7,Adjustments!$G$9:$AE$67),0)))+(SUM(IF(Adjustments!$E$73:$E$133='June 13 - Dec 15 Expense'!$F111,IF(Adjustments!$G$6:$AE$6='June 13 - Dec 15 Expense'!K$7,Adjustments!$G$73:$AE$133),0)))</f>
        <v>0</v>
      </c>
      <c r="M111" s="144">
        <f t="shared" ref="M111:M119" si="637">J111+L111</f>
        <v>791874.68</v>
      </c>
      <c r="N111" s="144">
        <f t="shared" ref="N111:N119" si="638">(((J111+M111)/2)*$H111)/12</f>
        <v>8676.2598801608347</v>
      </c>
      <c r="O111" s="144">
        <f t="array" ref="O111">(SUM(IF(Adjustments!$E$9:$E$67='June 13 - Dec 15 Expense'!$F111,IF(Adjustments!$G$6:$AE$6='June 13 - Dec 15 Expense'!P$7,Adjustments!$G$9:$AE$67),0)))+(SUM(IF(Adjustments!$E$73:$E$133='June 13 - Dec 15 Expense'!$F111,IF(Adjustments!$G$6:$AE$6='June 13 - Dec 15 Expense'!N$7,Adjustments!$G$73:$AE$133),0)))</f>
        <v>0</v>
      </c>
      <c r="P111" s="144">
        <f t="shared" ref="P111:P119" si="639">M111+O111</f>
        <v>791874.68</v>
      </c>
      <c r="Q111" s="144">
        <f t="shared" ref="Q111:Q119" si="640">(((M111+P111)/2)*$H111)/12</f>
        <v>8676.2598801608347</v>
      </c>
      <c r="R111" s="144">
        <f t="array" ref="R111">(SUM(IF(Adjustments!$E$9:$E$67='June 13 - Dec 15 Expense'!$F111,IF(Adjustments!$G$6:$AE$6='June 13 - Dec 15 Expense'!S$7,Adjustments!$G$9:$AE$67),0)))+(SUM(IF(Adjustments!$E$73:$E$133='June 13 - Dec 15 Expense'!$F111,IF(Adjustments!$G$6:$AE$6='June 13 - Dec 15 Expense'!Q$7,Adjustments!$G$73:$AE$133),0)))</f>
        <v>0</v>
      </c>
      <c r="S111" s="144">
        <f t="shared" ref="S111:S119" si="641">P111+R111</f>
        <v>791874.68</v>
      </c>
      <c r="T111" s="144">
        <f t="shared" ref="T111:T119" si="642">(((P111+S111)/2)*$H111)/12</f>
        <v>8676.2598801608347</v>
      </c>
      <c r="U111" s="144">
        <f t="array" ref="U111">(SUM(IF(Adjustments!$E$9:$E$67='June 13 - Dec 15 Expense'!$F111,IF(Adjustments!$G$6:$AE$6='June 13 - Dec 15 Expense'!V$7,Adjustments!$G$9:$AE$67),0)))+(SUM(IF(Adjustments!$E$73:$E$133='June 13 - Dec 15 Expense'!$F111,IF(Adjustments!$G$6:$AE$6='June 13 - Dec 15 Expense'!T$7,Adjustments!$G$73:$AE$133),0)))</f>
        <v>0</v>
      </c>
      <c r="V111" s="144">
        <f t="shared" ref="V111:V119" si="643">S111+U111</f>
        <v>791874.68</v>
      </c>
      <c r="W111" s="144">
        <f t="shared" ref="W111:W119" si="644">(((S111+V111)/2)*$H111)/12</f>
        <v>8676.2598801608347</v>
      </c>
      <c r="X111" s="144">
        <f t="array" ref="X111">(SUM(IF(Adjustments!$E$9:$E$67='June 13 - Dec 15 Expense'!$F111,IF(Adjustments!$G$6:$AE$6='June 13 - Dec 15 Expense'!Y$7,Adjustments!$G$9:$AE$67),0)))+(SUM(IF(Adjustments!$E$73:$E$133='June 13 - Dec 15 Expense'!$F111,IF(Adjustments!$G$6:$AE$6='June 13 - Dec 15 Expense'!W$7,Adjustments!$G$73:$AE$133),0)))</f>
        <v>0</v>
      </c>
      <c r="Y111" s="144">
        <f t="shared" ref="Y111:Y119" si="645">V111+X111</f>
        <v>791874.68</v>
      </c>
      <c r="Z111" s="144">
        <f t="shared" ref="Z111:Z119" si="646">(((V111+Y111)/2)*$H111)/12</f>
        <v>8676.2598801608347</v>
      </c>
      <c r="AA111" s="144">
        <f t="array" ref="AA111">(SUM(IF(Adjustments!$E$9:$E$67='June 13 - Dec 15 Expense'!$F111,IF(Adjustments!$G$6:$AE$6='June 13 - Dec 15 Expense'!AB$7,Adjustments!$G$9:$AE$67),0)))+(SUM(IF(Adjustments!$E$73:$E$133='June 13 - Dec 15 Expense'!$F111,IF(Adjustments!$G$6:$AE$6='June 13 - Dec 15 Expense'!Z$7,Adjustments!$G$73:$AE$133),0)))</f>
        <v>0</v>
      </c>
      <c r="AB111" s="144">
        <f t="shared" ref="AB111:AB119" si="647">Y111+AA111</f>
        <v>791874.68</v>
      </c>
      <c r="AC111" s="144">
        <f t="shared" ref="AC111:AC119" si="648">(((Y111+AB111)/2)*$H111)/12</f>
        <v>8676.2598801608347</v>
      </c>
      <c r="AD111" s="144">
        <f t="array" ref="AD111">(SUM(IF(Adjustments!$E$9:$E$67='June 13 - Dec 15 Expense'!$F111,IF(Adjustments!$G$6:$AE$6='June 13 - Dec 15 Expense'!AE$7,Adjustments!$G$9:$AE$67),0)))+(SUM(IF(Adjustments!$E$73:$E$133='June 13 - Dec 15 Expense'!$F111,IF(Adjustments!$G$6:$AE$6='June 13 - Dec 15 Expense'!AC$7,Adjustments!$G$73:$AE$133),0)))</f>
        <v>0</v>
      </c>
      <c r="AE111" s="144">
        <f t="shared" ref="AE111:AE119" si="649">AB111+AD111</f>
        <v>791874.68</v>
      </c>
      <c r="AF111" s="144">
        <f t="shared" ref="AF111:AF119" si="650">(((AB111+AE111)/2)*IF($I$6="Yes",$I111,$H111))/12</f>
        <v>8676.2598801608347</v>
      </c>
      <c r="AG111" s="144">
        <f t="array" ref="AG111">(SUM(IF(Adjustments!$E$9:$E$67='June 13 - Dec 15 Expense'!$F111,IF(Adjustments!$G$6:$AE$6='June 13 - Dec 15 Expense'!AH$7,Adjustments!$G$9:$AE$67),0)))+(SUM(IF(Adjustments!$E$73:$E$133='June 13 - Dec 15 Expense'!$F111,IF(Adjustments!$G$6:$AE$6='June 13 - Dec 15 Expense'!AF$7,Adjustments!$G$73:$AE$133),0)))</f>
        <v>0</v>
      </c>
      <c r="AH111" s="144">
        <f t="shared" ref="AH111:AH119" si="651">AE111+AG111</f>
        <v>791874.68</v>
      </c>
      <c r="AI111" s="144">
        <f t="shared" ref="AI111:AI119" si="652">(((AE111+AH111)/2)*IF($I$6="Yes",$I111,$H111))/12</f>
        <v>8676.2598801608347</v>
      </c>
      <c r="AJ111" s="144">
        <f t="array" ref="AJ111">(SUM(IF(Adjustments!$E$9:$E$67='June 13 - Dec 15 Expense'!$F111,IF(Adjustments!$G$6:$AE$6='June 13 - Dec 15 Expense'!AK$7,Adjustments!$G$9:$AE$67),0)))+(SUM(IF(Adjustments!$E$73:$E$133='June 13 - Dec 15 Expense'!$F111,IF(Adjustments!$G$6:$AE$6='June 13 - Dec 15 Expense'!AI$7,Adjustments!$G$73:$AE$133),0)))</f>
        <v>0</v>
      </c>
      <c r="AK111" s="144">
        <f t="shared" ref="AK111:AK119" si="653">AH111+AJ111</f>
        <v>791874.68</v>
      </c>
      <c r="AL111" s="144">
        <f t="shared" ref="AL111:AL119" si="654">(((AH111+AK111)/2)*IF($I$6="Yes",$I111,$H111))/12</f>
        <v>8676.2598801608347</v>
      </c>
      <c r="AM111" s="144">
        <f t="array" ref="AM111">(SUM(IF(Adjustments!$E$9:$E$67='June 13 - Dec 15 Expense'!$F111,IF(Adjustments!$G$6:$AE$6='June 13 - Dec 15 Expense'!AN$7,Adjustments!$G$9:$AE$67),0)))+(SUM(IF(Adjustments!$E$73:$E$133='June 13 - Dec 15 Expense'!$F111,IF(Adjustments!$G$6:$AE$6='June 13 - Dec 15 Expense'!AL$7,Adjustments!$G$73:$AE$133),0)))</f>
        <v>0</v>
      </c>
      <c r="AN111" s="144">
        <f t="shared" ref="AN111:AN119" si="655">AK111+AM111</f>
        <v>791874.68</v>
      </c>
      <c r="AO111" s="144">
        <f t="shared" ref="AO111:AO119" si="656">(((AK111+AN111)/2)*IF($I$6="Yes",$I111,$H111))/12</f>
        <v>8676.2598801608347</v>
      </c>
      <c r="AP111" s="144">
        <f t="array" ref="AP111">(SUM(IF(Adjustments!$E$9:$E$67='June 13 - Dec 15 Expense'!$F111,IF(Adjustments!$G$6:$AE$6='June 13 - Dec 15 Expense'!AQ$7,Adjustments!$G$9:$AE$67),0)))+(SUM(IF(Adjustments!$E$73:$E$133='June 13 - Dec 15 Expense'!$F111,IF(Adjustments!$G$6:$AE$6='June 13 - Dec 15 Expense'!AO$7,Adjustments!$G$73:$AE$133),0)))</f>
        <v>0</v>
      </c>
      <c r="AQ111" s="144">
        <f t="shared" ref="AQ111:AQ119" si="657">AN111+AP111</f>
        <v>791874.68</v>
      </c>
      <c r="AR111" s="144">
        <f t="shared" ref="AR111:AR119" si="658">(((AN111+AQ111)/2)*IF($I$6="Yes",$I111,$H111))/12</f>
        <v>8676.2598801608347</v>
      </c>
      <c r="AS111" s="144">
        <f t="array" ref="AS111">(SUM(IF(Adjustments!$E$9:$E$67='June 13 - Dec 15 Expense'!$F111,IF(Adjustments!$G$6:$AE$6='June 13 - Dec 15 Expense'!AT$7,Adjustments!$G$9:$AE$67),0)))+(SUM(IF(Adjustments!$E$73:$E$133='June 13 - Dec 15 Expense'!$F111,IF(Adjustments!$G$6:$AE$6='June 13 - Dec 15 Expense'!AR$7,Adjustments!$G$73:$AE$133),0)))</f>
        <v>0</v>
      </c>
      <c r="AT111" s="144">
        <f t="shared" ref="AT111:AT119" si="659">AQ111+AS111</f>
        <v>791874.68</v>
      </c>
      <c r="AU111" s="144">
        <f t="shared" ref="AU111:AU119" si="660">(((AQ111+AT111)/2)*IF($I$6="Yes",$I111,$H111))/12</f>
        <v>8676.2598801608347</v>
      </c>
      <c r="AV111" s="144">
        <f t="array" ref="AV111">(SUM(IF(Adjustments!$E$9:$E$67='June 13 - Dec 15 Expense'!$F111,IF(Adjustments!$G$6:$AE$6='June 13 - Dec 15 Expense'!AW$7,Adjustments!$G$9:$AE$67),0)))+(SUM(IF(Adjustments!$E$73:$E$133='June 13 - Dec 15 Expense'!$F111,IF(Adjustments!$G$6:$AE$6='June 13 - Dec 15 Expense'!AU$7,Adjustments!$G$73:$AE$133),0)))</f>
        <v>0</v>
      </c>
      <c r="AW111" s="144">
        <f t="shared" ref="AW111:AW119" si="661">AT111+AV111</f>
        <v>791874.68</v>
      </c>
      <c r="AX111" s="144">
        <f t="shared" ref="AX111:AX119" si="662">(((AT111+AW111)/2)*IF($I$6="Yes",$I111,$H111))/12</f>
        <v>8676.2598801608347</v>
      </c>
      <c r="AY111" s="144">
        <f t="array" ref="AY111">(SUM(IF(Adjustments!$E$9:$E$67='June 13 - Dec 15 Expense'!$F111,IF(Adjustments!$G$6:$AE$6='June 13 - Dec 15 Expense'!AZ$7,Adjustments!$G$9:$AE$67),0)))+(SUM(IF(Adjustments!$E$73:$E$133='June 13 - Dec 15 Expense'!$F111,IF(Adjustments!$G$6:$AE$6='June 13 - Dec 15 Expense'!AX$7,Adjustments!$G$73:$AE$133),0)))</f>
        <v>0</v>
      </c>
      <c r="AZ111" s="144">
        <f t="shared" ref="AZ111:AZ119" si="663">AW111+AY111</f>
        <v>791874.68</v>
      </c>
      <c r="BA111" s="144">
        <f t="shared" ref="BA111:BA119" si="664">(((AW111+AZ111)/2)*IF($I$6="Yes",$I111,$H111))/12</f>
        <v>8676.2598801608347</v>
      </c>
      <c r="BB111" s="144">
        <f t="array" ref="BB111">(SUM(IF(Adjustments!$E$9:$E$67='June 13 - Dec 15 Expense'!$F111,IF(Adjustments!$G$6:$AE$6='June 13 - Dec 15 Expense'!BC$7,Adjustments!$G$9:$AE$67),0)))+(SUM(IF(Adjustments!$E$73:$E$133='June 13 - Dec 15 Expense'!$F111,IF(Adjustments!$G$6:$AE$6='June 13 - Dec 15 Expense'!BA$7,Adjustments!$G$73:$AE$133),0)))</f>
        <v>0</v>
      </c>
      <c r="BC111" s="144">
        <f t="shared" ref="BC111:BC119" si="665">AZ111+BB111</f>
        <v>791874.68</v>
      </c>
      <c r="BD111" s="144">
        <f t="shared" ref="BD111:BD119" si="666">(((AZ111+BC111)/2)*IF($I$6="Yes",$I111,$H111))/12</f>
        <v>8676.2598801608347</v>
      </c>
      <c r="BE111" s="144">
        <f t="array" ref="BE111">(SUM(IF(Adjustments!$E$9:$E$67='June 13 - Dec 15 Expense'!$F111,IF(Adjustments!$G$6:$AE$6='June 13 - Dec 15 Expense'!BF$7,Adjustments!$G$9:$AE$67),0)))+(SUM(IF(Adjustments!$E$73:$E$133='June 13 - Dec 15 Expense'!$F111,IF(Adjustments!$G$6:$AE$6='June 13 - Dec 15 Expense'!BD$7,Adjustments!$G$73:$AE$133),0)))</f>
        <v>0</v>
      </c>
      <c r="BF111" s="144">
        <f t="shared" ref="BF111:BF119" si="667">BC111+BE111</f>
        <v>791874.68</v>
      </c>
      <c r="BG111" s="144">
        <f t="shared" ref="BG111:BG119" si="668">(((BC111+BF111)/2)*IF($I$6="Yes",$I111,$H111))/12</f>
        <v>8676.2598801608347</v>
      </c>
      <c r="BH111" s="144">
        <f t="array" ref="BH111">(SUM(IF(Adjustments!$E$9:$E$67='June 13 - Dec 15 Expense'!$F111,IF(Adjustments!$G$6:$AE$6='June 13 - Dec 15 Expense'!BI$7,Adjustments!$G$9:$AE$67),0)))+(SUM(IF(Adjustments!$E$73:$E$133='June 13 - Dec 15 Expense'!$F111,IF(Adjustments!$G$6:$AE$6='June 13 - Dec 15 Expense'!BG$7,Adjustments!$G$73:$AE$133),0)))</f>
        <v>0</v>
      </c>
      <c r="BI111" s="144">
        <f t="shared" ref="BI111:BI119" si="669">BF111+BH111</f>
        <v>791874.68</v>
      </c>
      <c r="BJ111" s="144">
        <f t="shared" ref="BJ111:BJ119" si="670">(((BF111+BI111)/2)*IF($I$6="Yes",$I111,$H111))/12</f>
        <v>8676.2598801608347</v>
      </c>
      <c r="BK111" s="144">
        <f t="array" ref="BK111">(SUM(IF(Adjustments!$E$9:$E$67='June 13 - Dec 15 Expense'!$F111,IF(Adjustments!$G$6:$AE$6='June 13 - Dec 15 Expense'!BL$7,Adjustments!$G$9:$AE$67),0)))+(SUM(IF(Adjustments!$E$73:$E$133='June 13 - Dec 15 Expense'!$F111,IF(Adjustments!$G$6:$AE$6='June 13 - Dec 15 Expense'!BJ$7,Adjustments!$G$73:$AE$133),0)))</f>
        <v>0</v>
      </c>
      <c r="BL111" s="144">
        <f t="shared" ref="BL111:BL119" si="671">BI111+BK111</f>
        <v>791874.68</v>
      </c>
      <c r="BM111" s="144">
        <f t="shared" ref="BM111:BM119" si="672">(((BI111+BL111)/2)*IF($I$6="Yes",$I111,$H111))/12</f>
        <v>8676.2598801608347</v>
      </c>
      <c r="BN111" s="144">
        <f t="array" ref="BN111">(SUM(IF(Adjustments!$E$9:$E$67='June 13 - Dec 15 Expense'!$F111,IF(Adjustments!$G$6:$AE$6='June 13 - Dec 15 Expense'!BO$7,Adjustments!$G$9:$AE$67),0)))+(SUM(IF(Adjustments!$E$73:$E$133='June 13 - Dec 15 Expense'!$F111,IF(Adjustments!$G$6:$AE$6='June 13 - Dec 15 Expense'!BM$7,Adjustments!$G$73:$AE$133),0)))</f>
        <v>0</v>
      </c>
      <c r="BO111" s="144">
        <f t="shared" ref="BO111:BO119" si="673">BL111+BN111</f>
        <v>791874.68</v>
      </c>
      <c r="BP111" s="144">
        <f t="shared" ref="BP111:BP119" si="674">(((BL111+BO111)/2)*IF($I$6="Yes",$I111,$H111))/12</f>
        <v>8676.2598801608347</v>
      </c>
      <c r="BQ111" s="144">
        <f t="array" ref="BQ111">(SUM(IF(Adjustments!$E$9:$E$67='June 13 - Dec 15 Expense'!$F111,IF(Adjustments!$G$6:$AE$6='June 13 - Dec 15 Expense'!BR$7,Adjustments!$G$9:$AE$67),0)))+(SUM(IF(Adjustments!$E$73:$E$133='June 13 - Dec 15 Expense'!$F111,IF(Adjustments!$G$6:$AE$6='June 13 - Dec 15 Expense'!BP$7,Adjustments!$G$73:$AE$133),0)))</f>
        <v>0</v>
      </c>
      <c r="BR111" s="144">
        <f t="shared" ref="BR111:BR119" si="675">BO111+BQ111</f>
        <v>791874.68</v>
      </c>
      <c r="BS111" s="144">
        <f t="shared" ref="BS111:BS119" si="676">(((BO111+BR111)/2)*IF($I$6="Yes",$I111,$H111))/12</f>
        <v>8676.2598801608347</v>
      </c>
      <c r="BT111" s="144">
        <f t="array" ref="BT111">(SUM(IF(Adjustments!$E$9:$E$67='June 13 - Dec 15 Expense'!$F111,IF(Adjustments!$G$6:$AE$6='June 13 - Dec 15 Expense'!BU$7,Adjustments!$G$9:$AE$67),0)))+(SUM(IF(Adjustments!$E$73:$E$133='June 13 - Dec 15 Expense'!$F111,IF(Adjustments!$G$6:$AE$6='June 13 - Dec 15 Expense'!BS$7,Adjustments!$G$73:$AE$133),0)))</f>
        <v>0</v>
      </c>
      <c r="BU111" s="144">
        <f t="shared" ref="BU111:BU119" si="677">BR111+BT111</f>
        <v>791874.68</v>
      </c>
      <c r="BV111" s="144">
        <f t="shared" ref="BV111:BV119" si="678">(((BR111+BU111)/2)*IF($I$6="Yes",$I111,$H111))/12</f>
        <v>8676.2598801608347</v>
      </c>
      <c r="BW111" s="144">
        <f t="array" ref="BW111">(SUM(IF(Adjustments!$E$9:$E$67='June 13 - Dec 15 Expense'!$F111,IF(Adjustments!$G$6:$AE$6='June 13 - Dec 15 Expense'!BX$7,Adjustments!$G$9:$AE$67),0)))+(SUM(IF(Adjustments!$E$73:$E$133='June 13 - Dec 15 Expense'!$F111,IF(Adjustments!$G$6:$AE$6='June 13 - Dec 15 Expense'!BV$7,Adjustments!$G$73:$AE$133),0)))</f>
        <v>0</v>
      </c>
      <c r="BX111" s="144">
        <f t="shared" ref="BX111:BX119" si="679">BU111+BW111</f>
        <v>791874.68</v>
      </c>
      <c r="BY111" s="144">
        <f t="shared" ref="BY111:BY119" si="680">(((BU111+BX111)/2)*IF($I$6="Yes",$I111,$H111))/12</f>
        <v>8676.2598801608347</v>
      </c>
      <c r="BZ111" s="144">
        <f t="array" ref="BZ111">(SUM(IF(Adjustments!$E$9:$E$67='June 13 - Dec 15 Expense'!$F111,IF(Adjustments!$G$6:$AE$6='June 13 - Dec 15 Expense'!CA$7,Adjustments!$G$9:$AE$67),0)))+(SUM(IF(Adjustments!$E$73:$E$133='June 13 - Dec 15 Expense'!$F111,IF(Adjustments!$G$6:$AE$6='June 13 - Dec 15 Expense'!BY$7,Adjustments!$G$73:$AE$133),0)))</f>
        <v>0</v>
      </c>
      <c r="CA111" s="144">
        <f t="shared" ref="CA111:CA119" si="681">BX111+BZ111</f>
        <v>791874.68</v>
      </c>
      <c r="CB111" s="144">
        <f t="shared" ref="CB111:CB119" si="682">(((BX111+CA111)/2)*IF($I$6="Yes",$I111,$H111))/12</f>
        <v>8676.2598801608347</v>
      </c>
      <c r="CC111" s="144">
        <f t="array" ref="CC111">(SUM(IF(Adjustments!$E$9:$E$67='June 13 - Dec 15 Expense'!$F111,IF(Adjustments!$G$6:$AE$6='June 13 - Dec 15 Expense'!CD$7,Adjustments!$G$9:$AE$67),0)))+(SUM(IF(Adjustments!$E$73:$E$133='June 13 - Dec 15 Expense'!$F111,IF(Adjustments!$G$6:$AE$6='June 13 - Dec 15 Expense'!CB$7,Adjustments!$G$73:$AE$133),0)))</f>
        <v>0</v>
      </c>
      <c r="CD111" s="144">
        <f t="shared" ref="CD111:CD119" si="683">CA111+CC111</f>
        <v>791874.68</v>
      </c>
      <c r="CE111" s="144">
        <f t="shared" ref="CE111:CE119" si="684">(((CA111+CD111)/2)*IF($I$6="Yes",$I111,$H111))/12</f>
        <v>8676.2598801608347</v>
      </c>
      <c r="CG111" s="151">
        <f t="shared" ref="CG111:CG119" si="685">SUMIF($AW$6:$CE$6,"Depreciation Expense",$AW111:$CE111)</f>
        <v>104115.11856193004</v>
      </c>
      <c r="CH111" s="148"/>
    </row>
    <row r="112" spans="1:87" s="119" customFormat="1">
      <c r="A112" s="119" t="s">
        <v>23</v>
      </c>
      <c r="B112" s="119" t="s">
        <v>54</v>
      </c>
      <c r="C112" s="119" t="s">
        <v>54</v>
      </c>
      <c r="D112" s="119" t="s">
        <v>79</v>
      </c>
      <c r="E112" s="119" t="s">
        <v>75</v>
      </c>
      <c r="F112" s="119" t="str">
        <f t="shared" si="634"/>
        <v>AGNLPCN</v>
      </c>
      <c r="G112" s="119" t="str">
        <f t="shared" si="635"/>
        <v>GNLPCN</v>
      </c>
      <c r="H112" s="176">
        <f>VLOOKUP($G112,Rates!$I$3:$J$27,2,0)</f>
        <v>2.1726858216937119E-2</v>
      </c>
      <c r="I112" s="176">
        <f>VLOOKUP($G112,Rates!$I$3:$K$27,3,0)</f>
        <v>2.1726858216937119E-2</v>
      </c>
      <c r="J112" s="144">
        <v>3409532.81</v>
      </c>
      <c r="K112" s="144">
        <f t="shared" si="636"/>
        <v>6173.2029957387676</v>
      </c>
      <c r="L112" s="144">
        <f t="array" ref="L112">(SUM(IF(Adjustments!$E$9:$E$67='June 13 - Dec 15 Expense'!$F112,IF(Adjustments!$G$6:$AE$6='June 13 - Dec 15 Expense'!M$7,Adjustments!$G$9:$AE$67),0)))+(SUM(IF(Adjustments!$E$73:$E$133='June 13 - Dec 15 Expense'!$F112,IF(Adjustments!$G$6:$AE$6='June 13 - Dec 15 Expense'!K$7,Adjustments!$G$73:$AE$133),0)))</f>
        <v>0</v>
      </c>
      <c r="M112" s="144">
        <f t="shared" si="637"/>
        <v>3409532.81</v>
      </c>
      <c r="N112" s="144">
        <f t="shared" si="638"/>
        <v>6173.2029957387676</v>
      </c>
      <c r="O112" s="144">
        <f t="array" ref="O112">(SUM(IF(Adjustments!$E$9:$E$67='June 13 - Dec 15 Expense'!$F112,IF(Adjustments!$G$6:$AE$6='June 13 - Dec 15 Expense'!P$7,Adjustments!$G$9:$AE$67),0)))+(SUM(IF(Adjustments!$E$73:$E$133='June 13 - Dec 15 Expense'!$F112,IF(Adjustments!$G$6:$AE$6='June 13 - Dec 15 Expense'!N$7,Adjustments!$G$73:$AE$133),0)))</f>
        <v>0</v>
      </c>
      <c r="P112" s="144">
        <f t="shared" si="639"/>
        <v>3409532.81</v>
      </c>
      <c r="Q112" s="144">
        <f t="shared" si="640"/>
        <v>6173.2029957387676</v>
      </c>
      <c r="R112" s="144">
        <f t="array" ref="R112">(SUM(IF(Adjustments!$E$9:$E$67='June 13 - Dec 15 Expense'!$F112,IF(Adjustments!$G$6:$AE$6='June 13 - Dec 15 Expense'!S$7,Adjustments!$G$9:$AE$67),0)))+(SUM(IF(Adjustments!$E$73:$E$133='June 13 - Dec 15 Expense'!$F112,IF(Adjustments!$G$6:$AE$6='June 13 - Dec 15 Expense'!Q$7,Adjustments!$G$73:$AE$133),0)))</f>
        <v>0</v>
      </c>
      <c r="S112" s="144">
        <f t="shared" si="641"/>
        <v>3409532.81</v>
      </c>
      <c r="T112" s="144">
        <f t="shared" si="642"/>
        <v>6173.2029957387676</v>
      </c>
      <c r="U112" s="144">
        <f t="array" ref="U112">(SUM(IF(Adjustments!$E$9:$E$67='June 13 - Dec 15 Expense'!$F112,IF(Adjustments!$G$6:$AE$6='June 13 - Dec 15 Expense'!V$7,Adjustments!$G$9:$AE$67),0)))+(SUM(IF(Adjustments!$E$73:$E$133='June 13 - Dec 15 Expense'!$F112,IF(Adjustments!$G$6:$AE$6='June 13 - Dec 15 Expense'!T$7,Adjustments!$G$73:$AE$133),0)))</f>
        <v>0</v>
      </c>
      <c r="V112" s="144">
        <f t="shared" si="643"/>
        <v>3409532.81</v>
      </c>
      <c r="W112" s="144">
        <f t="shared" si="644"/>
        <v>6173.2029957387676</v>
      </c>
      <c r="X112" s="144">
        <f t="array" ref="X112">(SUM(IF(Adjustments!$E$9:$E$67='June 13 - Dec 15 Expense'!$F112,IF(Adjustments!$G$6:$AE$6='June 13 - Dec 15 Expense'!Y$7,Adjustments!$G$9:$AE$67),0)))+(SUM(IF(Adjustments!$E$73:$E$133='June 13 - Dec 15 Expense'!$F112,IF(Adjustments!$G$6:$AE$6='June 13 - Dec 15 Expense'!W$7,Adjustments!$G$73:$AE$133),0)))</f>
        <v>0</v>
      </c>
      <c r="Y112" s="144">
        <f t="shared" si="645"/>
        <v>3409532.81</v>
      </c>
      <c r="Z112" s="144">
        <f t="shared" si="646"/>
        <v>6173.2029957387676</v>
      </c>
      <c r="AA112" s="144">
        <f t="array" ref="AA112">(SUM(IF(Adjustments!$E$9:$E$67='June 13 - Dec 15 Expense'!$F112,IF(Adjustments!$G$6:$AE$6='June 13 - Dec 15 Expense'!AB$7,Adjustments!$G$9:$AE$67),0)))+(SUM(IF(Adjustments!$E$73:$E$133='June 13 - Dec 15 Expense'!$F112,IF(Adjustments!$G$6:$AE$6='June 13 - Dec 15 Expense'!Z$7,Adjustments!$G$73:$AE$133),0)))</f>
        <v>0</v>
      </c>
      <c r="AB112" s="144">
        <f t="shared" si="647"/>
        <v>3409532.81</v>
      </c>
      <c r="AC112" s="144">
        <f t="shared" si="648"/>
        <v>6173.2029957387676</v>
      </c>
      <c r="AD112" s="144">
        <f t="array" ref="AD112">(SUM(IF(Adjustments!$E$9:$E$67='June 13 - Dec 15 Expense'!$F112,IF(Adjustments!$G$6:$AE$6='June 13 - Dec 15 Expense'!AE$7,Adjustments!$G$9:$AE$67),0)))+(SUM(IF(Adjustments!$E$73:$E$133='June 13 - Dec 15 Expense'!$F112,IF(Adjustments!$G$6:$AE$6='June 13 - Dec 15 Expense'!AC$7,Adjustments!$G$73:$AE$133),0)))</f>
        <v>0</v>
      </c>
      <c r="AE112" s="144">
        <f t="shared" si="649"/>
        <v>3409532.81</v>
      </c>
      <c r="AF112" s="144">
        <f t="shared" si="650"/>
        <v>6173.2029957387676</v>
      </c>
      <c r="AG112" s="144">
        <f t="array" ref="AG112">(SUM(IF(Adjustments!$E$9:$E$67='June 13 - Dec 15 Expense'!$F112,IF(Adjustments!$G$6:$AE$6='June 13 - Dec 15 Expense'!AH$7,Adjustments!$G$9:$AE$67),0)))+(SUM(IF(Adjustments!$E$73:$E$133='June 13 - Dec 15 Expense'!$F112,IF(Adjustments!$G$6:$AE$6='June 13 - Dec 15 Expense'!AF$7,Adjustments!$G$73:$AE$133),0)))</f>
        <v>0</v>
      </c>
      <c r="AH112" s="144">
        <f t="shared" si="651"/>
        <v>3409532.81</v>
      </c>
      <c r="AI112" s="144">
        <f t="shared" si="652"/>
        <v>6173.2029957387676</v>
      </c>
      <c r="AJ112" s="144">
        <f t="array" ref="AJ112">(SUM(IF(Adjustments!$E$9:$E$67='June 13 - Dec 15 Expense'!$F112,IF(Adjustments!$G$6:$AE$6='June 13 - Dec 15 Expense'!AK$7,Adjustments!$G$9:$AE$67),0)))+(SUM(IF(Adjustments!$E$73:$E$133='June 13 - Dec 15 Expense'!$F112,IF(Adjustments!$G$6:$AE$6='June 13 - Dec 15 Expense'!AI$7,Adjustments!$G$73:$AE$133),0)))</f>
        <v>0</v>
      </c>
      <c r="AK112" s="144">
        <f t="shared" si="653"/>
        <v>3409532.81</v>
      </c>
      <c r="AL112" s="144">
        <f t="shared" si="654"/>
        <v>6173.2029957387676</v>
      </c>
      <c r="AM112" s="144">
        <f t="array" ref="AM112">(SUM(IF(Adjustments!$E$9:$E$67='June 13 - Dec 15 Expense'!$F112,IF(Adjustments!$G$6:$AE$6='June 13 - Dec 15 Expense'!AN$7,Adjustments!$G$9:$AE$67),0)))+(SUM(IF(Adjustments!$E$73:$E$133='June 13 - Dec 15 Expense'!$F112,IF(Adjustments!$G$6:$AE$6='June 13 - Dec 15 Expense'!AL$7,Adjustments!$G$73:$AE$133),0)))</f>
        <v>0</v>
      </c>
      <c r="AN112" s="144">
        <f t="shared" si="655"/>
        <v>3409532.81</v>
      </c>
      <c r="AO112" s="144">
        <f t="shared" si="656"/>
        <v>6173.2029957387676</v>
      </c>
      <c r="AP112" s="144">
        <f t="array" ref="AP112">(SUM(IF(Adjustments!$E$9:$E$67='June 13 - Dec 15 Expense'!$F112,IF(Adjustments!$G$6:$AE$6='June 13 - Dec 15 Expense'!AQ$7,Adjustments!$G$9:$AE$67),0)))+(SUM(IF(Adjustments!$E$73:$E$133='June 13 - Dec 15 Expense'!$F112,IF(Adjustments!$G$6:$AE$6='June 13 - Dec 15 Expense'!AO$7,Adjustments!$G$73:$AE$133),0)))</f>
        <v>0</v>
      </c>
      <c r="AQ112" s="144">
        <f t="shared" si="657"/>
        <v>3409532.81</v>
      </c>
      <c r="AR112" s="144">
        <f t="shared" si="658"/>
        <v>6173.2029957387676</v>
      </c>
      <c r="AS112" s="144">
        <f t="array" ref="AS112">(SUM(IF(Adjustments!$E$9:$E$67='June 13 - Dec 15 Expense'!$F112,IF(Adjustments!$G$6:$AE$6='June 13 - Dec 15 Expense'!AT$7,Adjustments!$G$9:$AE$67),0)))+(SUM(IF(Adjustments!$E$73:$E$133='June 13 - Dec 15 Expense'!$F112,IF(Adjustments!$G$6:$AE$6='June 13 - Dec 15 Expense'!AR$7,Adjustments!$G$73:$AE$133),0)))</f>
        <v>0</v>
      </c>
      <c r="AT112" s="144">
        <f t="shared" si="659"/>
        <v>3409532.81</v>
      </c>
      <c r="AU112" s="144">
        <f t="shared" si="660"/>
        <v>6173.2029957387676</v>
      </c>
      <c r="AV112" s="144">
        <f t="array" ref="AV112">(SUM(IF(Adjustments!$E$9:$E$67='June 13 - Dec 15 Expense'!$F112,IF(Adjustments!$G$6:$AE$6='June 13 - Dec 15 Expense'!AW$7,Adjustments!$G$9:$AE$67),0)))+(SUM(IF(Adjustments!$E$73:$E$133='June 13 - Dec 15 Expense'!$F112,IF(Adjustments!$G$6:$AE$6='June 13 - Dec 15 Expense'!AU$7,Adjustments!$G$73:$AE$133),0)))</f>
        <v>0</v>
      </c>
      <c r="AW112" s="144">
        <f t="shared" si="661"/>
        <v>3409532.81</v>
      </c>
      <c r="AX112" s="144">
        <f t="shared" si="662"/>
        <v>6173.2029957387676</v>
      </c>
      <c r="AY112" s="144">
        <f t="array" ref="AY112">(SUM(IF(Adjustments!$E$9:$E$67='June 13 - Dec 15 Expense'!$F112,IF(Adjustments!$G$6:$AE$6='June 13 - Dec 15 Expense'!AZ$7,Adjustments!$G$9:$AE$67),0)))+(SUM(IF(Adjustments!$E$73:$E$133='June 13 - Dec 15 Expense'!$F112,IF(Adjustments!$G$6:$AE$6='June 13 - Dec 15 Expense'!AX$7,Adjustments!$G$73:$AE$133),0)))</f>
        <v>0</v>
      </c>
      <c r="AZ112" s="144">
        <f t="shared" si="663"/>
        <v>3409532.81</v>
      </c>
      <c r="BA112" s="144">
        <f t="shared" si="664"/>
        <v>6173.2029957387676</v>
      </c>
      <c r="BB112" s="144">
        <f t="array" ref="BB112">(SUM(IF(Adjustments!$E$9:$E$67='June 13 - Dec 15 Expense'!$F112,IF(Adjustments!$G$6:$AE$6='June 13 - Dec 15 Expense'!BC$7,Adjustments!$G$9:$AE$67),0)))+(SUM(IF(Adjustments!$E$73:$E$133='June 13 - Dec 15 Expense'!$F112,IF(Adjustments!$G$6:$AE$6='June 13 - Dec 15 Expense'!BA$7,Adjustments!$G$73:$AE$133),0)))</f>
        <v>0</v>
      </c>
      <c r="BC112" s="144">
        <f t="shared" si="665"/>
        <v>3409532.81</v>
      </c>
      <c r="BD112" s="144">
        <f t="shared" si="666"/>
        <v>6173.2029957387676</v>
      </c>
      <c r="BE112" s="144">
        <f t="array" ref="BE112">(SUM(IF(Adjustments!$E$9:$E$67='June 13 - Dec 15 Expense'!$F112,IF(Adjustments!$G$6:$AE$6='June 13 - Dec 15 Expense'!BF$7,Adjustments!$G$9:$AE$67),0)))+(SUM(IF(Adjustments!$E$73:$E$133='June 13 - Dec 15 Expense'!$F112,IF(Adjustments!$G$6:$AE$6='June 13 - Dec 15 Expense'!BD$7,Adjustments!$G$73:$AE$133),0)))</f>
        <v>0</v>
      </c>
      <c r="BF112" s="144">
        <f t="shared" si="667"/>
        <v>3409532.81</v>
      </c>
      <c r="BG112" s="144">
        <f t="shared" si="668"/>
        <v>6173.2029957387676</v>
      </c>
      <c r="BH112" s="144">
        <f t="array" ref="BH112">(SUM(IF(Adjustments!$E$9:$E$67='June 13 - Dec 15 Expense'!$F112,IF(Adjustments!$G$6:$AE$6='June 13 - Dec 15 Expense'!BI$7,Adjustments!$G$9:$AE$67),0)))+(SUM(IF(Adjustments!$E$73:$E$133='June 13 - Dec 15 Expense'!$F112,IF(Adjustments!$G$6:$AE$6='June 13 - Dec 15 Expense'!BG$7,Adjustments!$G$73:$AE$133),0)))</f>
        <v>0</v>
      </c>
      <c r="BI112" s="144">
        <f t="shared" si="669"/>
        <v>3409532.81</v>
      </c>
      <c r="BJ112" s="144">
        <f t="shared" si="670"/>
        <v>6173.2029957387676</v>
      </c>
      <c r="BK112" s="144">
        <f t="array" ref="BK112">(SUM(IF(Adjustments!$E$9:$E$67='June 13 - Dec 15 Expense'!$F112,IF(Adjustments!$G$6:$AE$6='June 13 - Dec 15 Expense'!BL$7,Adjustments!$G$9:$AE$67),0)))+(SUM(IF(Adjustments!$E$73:$E$133='June 13 - Dec 15 Expense'!$F112,IF(Adjustments!$G$6:$AE$6='June 13 - Dec 15 Expense'!BJ$7,Adjustments!$G$73:$AE$133),0)))</f>
        <v>0</v>
      </c>
      <c r="BL112" s="144">
        <f t="shared" si="671"/>
        <v>3409532.81</v>
      </c>
      <c r="BM112" s="144">
        <f t="shared" si="672"/>
        <v>6173.2029957387676</v>
      </c>
      <c r="BN112" s="144">
        <f t="array" ref="BN112">(SUM(IF(Adjustments!$E$9:$E$67='June 13 - Dec 15 Expense'!$F112,IF(Adjustments!$G$6:$AE$6='June 13 - Dec 15 Expense'!BO$7,Adjustments!$G$9:$AE$67),0)))+(SUM(IF(Adjustments!$E$73:$E$133='June 13 - Dec 15 Expense'!$F112,IF(Adjustments!$G$6:$AE$6='June 13 - Dec 15 Expense'!BM$7,Adjustments!$G$73:$AE$133),0)))</f>
        <v>0</v>
      </c>
      <c r="BO112" s="144">
        <f t="shared" si="673"/>
        <v>3409532.81</v>
      </c>
      <c r="BP112" s="144">
        <f t="shared" si="674"/>
        <v>6173.2029957387676</v>
      </c>
      <c r="BQ112" s="144">
        <f t="array" ref="BQ112">(SUM(IF(Adjustments!$E$9:$E$67='June 13 - Dec 15 Expense'!$F112,IF(Adjustments!$G$6:$AE$6='June 13 - Dec 15 Expense'!BR$7,Adjustments!$G$9:$AE$67),0)))+(SUM(IF(Adjustments!$E$73:$E$133='June 13 - Dec 15 Expense'!$F112,IF(Adjustments!$G$6:$AE$6='June 13 - Dec 15 Expense'!BP$7,Adjustments!$G$73:$AE$133),0)))</f>
        <v>0</v>
      </c>
      <c r="BR112" s="144">
        <f t="shared" si="675"/>
        <v>3409532.81</v>
      </c>
      <c r="BS112" s="144">
        <f t="shared" si="676"/>
        <v>6173.2029957387676</v>
      </c>
      <c r="BT112" s="144">
        <f t="array" ref="BT112">(SUM(IF(Adjustments!$E$9:$E$67='June 13 - Dec 15 Expense'!$F112,IF(Adjustments!$G$6:$AE$6='June 13 - Dec 15 Expense'!BU$7,Adjustments!$G$9:$AE$67),0)))+(SUM(IF(Adjustments!$E$73:$E$133='June 13 - Dec 15 Expense'!$F112,IF(Adjustments!$G$6:$AE$6='June 13 - Dec 15 Expense'!BS$7,Adjustments!$G$73:$AE$133),0)))</f>
        <v>0</v>
      </c>
      <c r="BU112" s="144">
        <f t="shared" si="677"/>
        <v>3409532.81</v>
      </c>
      <c r="BV112" s="144">
        <f t="shared" si="678"/>
        <v>6173.2029957387676</v>
      </c>
      <c r="BW112" s="144">
        <f t="array" ref="BW112">(SUM(IF(Adjustments!$E$9:$E$67='June 13 - Dec 15 Expense'!$F112,IF(Adjustments!$G$6:$AE$6='June 13 - Dec 15 Expense'!BX$7,Adjustments!$G$9:$AE$67),0)))+(SUM(IF(Adjustments!$E$73:$E$133='June 13 - Dec 15 Expense'!$F112,IF(Adjustments!$G$6:$AE$6='June 13 - Dec 15 Expense'!BV$7,Adjustments!$G$73:$AE$133),0)))</f>
        <v>0</v>
      </c>
      <c r="BX112" s="144">
        <f t="shared" si="679"/>
        <v>3409532.81</v>
      </c>
      <c r="BY112" s="144">
        <f t="shared" si="680"/>
        <v>6173.2029957387676</v>
      </c>
      <c r="BZ112" s="144">
        <f t="array" ref="BZ112">(SUM(IF(Adjustments!$E$9:$E$67='June 13 - Dec 15 Expense'!$F112,IF(Adjustments!$G$6:$AE$6='June 13 - Dec 15 Expense'!CA$7,Adjustments!$G$9:$AE$67),0)))+(SUM(IF(Adjustments!$E$73:$E$133='June 13 - Dec 15 Expense'!$F112,IF(Adjustments!$G$6:$AE$6='June 13 - Dec 15 Expense'!BY$7,Adjustments!$G$73:$AE$133),0)))</f>
        <v>0</v>
      </c>
      <c r="CA112" s="144">
        <f t="shared" si="681"/>
        <v>3409532.81</v>
      </c>
      <c r="CB112" s="144">
        <f t="shared" si="682"/>
        <v>6173.2029957387676</v>
      </c>
      <c r="CC112" s="144">
        <f t="array" ref="CC112">(SUM(IF(Adjustments!$E$9:$E$67='June 13 - Dec 15 Expense'!$F112,IF(Adjustments!$G$6:$AE$6='June 13 - Dec 15 Expense'!CD$7,Adjustments!$G$9:$AE$67),0)))+(SUM(IF(Adjustments!$E$73:$E$133='June 13 - Dec 15 Expense'!$F112,IF(Adjustments!$G$6:$AE$6='June 13 - Dec 15 Expense'!CB$7,Adjustments!$G$73:$AE$133),0)))</f>
        <v>0</v>
      </c>
      <c r="CD112" s="144">
        <f t="shared" si="683"/>
        <v>3409532.81</v>
      </c>
      <c r="CE112" s="144">
        <f t="shared" si="684"/>
        <v>6173.2029957387676</v>
      </c>
      <c r="CG112" s="151">
        <f t="shared" si="685"/>
        <v>74078.435948865226</v>
      </c>
      <c r="CH112" s="148"/>
      <c r="CI112" s="113"/>
    </row>
    <row r="113" spans="1:87" s="119" customFormat="1">
      <c r="A113" s="119" t="s">
        <v>15</v>
      </c>
      <c r="B113" s="119" t="s">
        <v>46</v>
      </c>
      <c r="C113" s="119" t="s">
        <v>46</v>
      </c>
      <c r="D113" s="119" t="s">
        <v>79</v>
      </c>
      <c r="E113" s="119" t="s">
        <v>75</v>
      </c>
      <c r="F113" s="119" t="str">
        <f t="shared" si="634"/>
        <v>AGNLPOR</v>
      </c>
      <c r="G113" s="119" t="str">
        <f t="shared" si="635"/>
        <v>GNLPOR</v>
      </c>
      <c r="H113" s="176">
        <f>VLOOKUP($G113,Rates!$I$3:$J$27,2,0)</f>
        <v>5.4153521449235825E-2</v>
      </c>
      <c r="I113" s="176">
        <f>VLOOKUP($G113,Rates!$I$3:$K$27,3,0)</f>
        <v>5.4153521449235825E-2</v>
      </c>
      <c r="J113" s="144">
        <v>5728111.9499999993</v>
      </c>
      <c r="K113" s="144">
        <f t="shared" si="636"/>
        <v>25849.786112329082</v>
      </c>
      <c r="L113" s="144">
        <f t="array" ref="L113">(SUM(IF(Adjustments!$E$9:$E$67='June 13 - Dec 15 Expense'!$F113,IF(Adjustments!$G$6:$AE$6='June 13 - Dec 15 Expense'!M$7,Adjustments!$G$9:$AE$67),0)))+(SUM(IF(Adjustments!$E$73:$E$133='June 13 - Dec 15 Expense'!$F113,IF(Adjustments!$G$6:$AE$6='June 13 - Dec 15 Expense'!K$7,Adjustments!$G$73:$AE$133),0)))</f>
        <v>0</v>
      </c>
      <c r="M113" s="144">
        <f t="shared" si="637"/>
        <v>5728111.9499999993</v>
      </c>
      <c r="N113" s="144">
        <f t="shared" si="638"/>
        <v>25849.786112329082</v>
      </c>
      <c r="O113" s="144">
        <f t="array" ref="O113">(SUM(IF(Adjustments!$E$9:$E$67='June 13 - Dec 15 Expense'!$F113,IF(Adjustments!$G$6:$AE$6='June 13 - Dec 15 Expense'!P$7,Adjustments!$G$9:$AE$67),0)))+(SUM(IF(Adjustments!$E$73:$E$133='June 13 - Dec 15 Expense'!$F113,IF(Adjustments!$G$6:$AE$6='June 13 - Dec 15 Expense'!N$7,Adjustments!$G$73:$AE$133),0)))</f>
        <v>0</v>
      </c>
      <c r="P113" s="144">
        <f t="shared" si="639"/>
        <v>5728111.9499999993</v>
      </c>
      <c r="Q113" s="144">
        <f t="shared" si="640"/>
        <v>25849.786112329082</v>
      </c>
      <c r="R113" s="144">
        <f t="array" ref="R113">(SUM(IF(Adjustments!$E$9:$E$67='June 13 - Dec 15 Expense'!$F113,IF(Adjustments!$G$6:$AE$6='June 13 - Dec 15 Expense'!S$7,Adjustments!$G$9:$AE$67),0)))+(SUM(IF(Adjustments!$E$73:$E$133='June 13 - Dec 15 Expense'!$F113,IF(Adjustments!$G$6:$AE$6='June 13 - Dec 15 Expense'!Q$7,Adjustments!$G$73:$AE$133),0)))</f>
        <v>0</v>
      </c>
      <c r="S113" s="144">
        <f t="shared" si="641"/>
        <v>5728111.9499999993</v>
      </c>
      <c r="T113" s="144">
        <f t="shared" si="642"/>
        <v>25849.786112329082</v>
      </c>
      <c r="U113" s="144">
        <f t="array" ref="U113">(SUM(IF(Adjustments!$E$9:$E$67='June 13 - Dec 15 Expense'!$F113,IF(Adjustments!$G$6:$AE$6='June 13 - Dec 15 Expense'!V$7,Adjustments!$G$9:$AE$67),0)))+(SUM(IF(Adjustments!$E$73:$E$133='June 13 - Dec 15 Expense'!$F113,IF(Adjustments!$G$6:$AE$6='June 13 - Dec 15 Expense'!T$7,Adjustments!$G$73:$AE$133),0)))</f>
        <v>0</v>
      </c>
      <c r="V113" s="144">
        <f t="shared" si="643"/>
        <v>5728111.9499999993</v>
      </c>
      <c r="W113" s="144">
        <f t="shared" si="644"/>
        <v>25849.786112329082</v>
      </c>
      <c r="X113" s="144">
        <f t="array" ref="X113">(SUM(IF(Adjustments!$E$9:$E$67='June 13 - Dec 15 Expense'!$F113,IF(Adjustments!$G$6:$AE$6='June 13 - Dec 15 Expense'!Y$7,Adjustments!$G$9:$AE$67),0)))+(SUM(IF(Adjustments!$E$73:$E$133='June 13 - Dec 15 Expense'!$F113,IF(Adjustments!$G$6:$AE$6='June 13 - Dec 15 Expense'!W$7,Adjustments!$G$73:$AE$133),0)))</f>
        <v>0</v>
      </c>
      <c r="Y113" s="144">
        <f t="shared" si="645"/>
        <v>5728111.9499999993</v>
      </c>
      <c r="Z113" s="144">
        <f t="shared" si="646"/>
        <v>25849.786112329082</v>
      </c>
      <c r="AA113" s="144">
        <f t="array" ref="AA113">(SUM(IF(Adjustments!$E$9:$E$67='June 13 - Dec 15 Expense'!$F113,IF(Adjustments!$G$6:$AE$6='June 13 - Dec 15 Expense'!AB$7,Adjustments!$G$9:$AE$67),0)))+(SUM(IF(Adjustments!$E$73:$E$133='June 13 - Dec 15 Expense'!$F113,IF(Adjustments!$G$6:$AE$6='June 13 - Dec 15 Expense'!Z$7,Adjustments!$G$73:$AE$133),0)))</f>
        <v>0</v>
      </c>
      <c r="AB113" s="144">
        <f t="shared" si="647"/>
        <v>5728111.9499999993</v>
      </c>
      <c r="AC113" s="144">
        <f t="shared" si="648"/>
        <v>25849.786112329082</v>
      </c>
      <c r="AD113" s="144">
        <f t="array" ref="AD113">(SUM(IF(Adjustments!$E$9:$E$67='June 13 - Dec 15 Expense'!$F113,IF(Adjustments!$G$6:$AE$6='June 13 - Dec 15 Expense'!AE$7,Adjustments!$G$9:$AE$67),0)))+(SUM(IF(Adjustments!$E$73:$E$133='June 13 - Dec 15 Expense'!$F113,IF(Adjustments!$G$6:$AE$6='June 13 - Dec 15 Expense'!AC$7,Adjustments!$G$73:$AE$133),0)))</f>
        <v>0</v>
      </c>
      <c r="AE113" s="144">
        <f t="shared" si="649"/>
        <v>5728111.9499999993</v>
      </c>
      <c r="AF113" s="144">
        <f t="shared" si="650"/>
        <v>25849.786112329082</v>
      </c>
      <c r="AG113" s="144">
        <f t="array" ref="AG113">(SUM(IF(Adjustments!$E$9:$E$67='June 13 - Dec 15 Expense'!$F113,IF(Adjustments!$G$6:$AE$6='June 13 - Dec 15 Expense'!AH$7,Adjustments!$G$9:$AE$67),0)))+(SUM(IF(Adjustments!$E$73:$E$133='June 13 - Dec 15 Expense'!$F113,IF(Adjustments!$G$6:$AE$6='June 13 - Dec 15 Expense'!AF$7,Adjustments!$G$73:$AE$133),0)))</f>
        <v>0</v>
      </c>
      <c r="AH113" s="144">
        <f t="shared" si="651"/>
        <v>5728111.9499999993</v>
      </c>
      <c r="AI113" s="144">
        <f t="shared" si="652"/>
        <v>25849.786112329082</v>
      </c>
      <c r="AJ113" s="144">
        <f t="array" ref="AJ113">(SUM(IF(Adjustments!$E$9:$E$67='June 13 - Dec 15 Expense'!$F113,IF(Adjustments!$G$6:$AE$6='June 13 - Dec 15 Expense'!AK$7,Adjustments!$G$9:$AE$67),0)))+(SUM(IF(Adjustments!$E$73:$E$133='June 13 - Dec 15 Expense'!$F113,IF(Adjustments!$G$6:$AE$6='June 13 - Dec 15 Expense'!AI$7,Adjustments!$G$73:$AE$133),0)))</f>
        <v>0</v>
      </c>
      <c r="AK113" s="144">
        <f t="shared" si="653"/>
        <v>5728111.9499999993</v>
      </c>
      <c r="AL113" s="144">
        <f t="shared" si="654"/>
        <v>25849.786112329082</v>
      </c>
      <c r="AM113" s="144">
        <f t="array" ref="AM113">(SUM(IF(Adjustments!$E$9:$E$67='June 13 - Dec 15 Expense'!$F113,IF(Adjustments!$G$6:$AE$6='June 13 - Dec 15 Expense'!AN$7,Adjustments!$G$9:$AE$67),0)))+(SUM(IF(Adjustments!$E$73:$E$133='June 13 - Dec 15 Expense'!$F113,IF(Adjustments!$G$6:$AE$6='June 13 - Dec 15 Expense'!AL$7,Adjustments!$G$73:$AE$133),0)))</f>
        <v>0</v>
      </c>
      <c r="AN113" s="144">
        <f t="shared" si="655"/>
        <v>5728111.9499999993</v>
      </c>
      <c r="AO113" s="144">
        <f t="shared" si="656"/>
        <v>25849.786112329082</v>
      </c>
      <c r="AP113" s="144">
        <f t="array" ref="AP113">(SUM(IF(Adjustments!$E$9:$E$67='June 13 - Dec 15 Expense'!$F113,IF(Adjustments!$G$6:$AE$6='June 13 - Dec 15 Expense'!AQ$7,Adjustments!$G$9:$AE$67),0)))+(SUM(IF(Adjustments!$E$73:$E$133='June 13 - Dec 15 Expense'!$F113,IF(Adjustments!$G$6:$AE$6='June 13 - Dec 15 Expense'!AO$7,Adjustments!$G$73:$AE$133),0)))</f>
        <v>0</v>
      </c>
      <c r="AQ113" s="144">
        <f t="shared" si="657"/>
        <v>5728111.9499999993</v>
      </c>
      <c r="AR113" s="144">
        <f t="shared" si="658"/>
        <v>25849.786112329082</v>
      </c>
      <c r="AS113" s="144">
        <f t="array" ref="AS113">(SUM(IF(Adjustments!$E$9:$E$67='June 13 - Dec 15 Expense'!$F113,IF(Adjustments!$G$6:$AE$6='June 13 - Dec 15 Expense'!AT$7,Adjustments!$G$9:$AE$67),0)))+(SUM(IF(Adjustments!$E$73:$E$133='June 13 - Dec 15 Expense'!$F113,IF(Adjustments!$G$6:$AE$6='June 13 - Dec 15 Expense'!AR$7,Adjustments!$G$73:$AE$133),0)))</f>
        <v>0</v>
      </c>
      <c r="AT113" s="144">
        <f t="shared" si="659"/>
        <v>5728111.9499999993</v>
      </c>
      <c r="AU113" s="144">
        <f t="shared" si="660"/>
        <v>25849.786112329082</v>
      </c>
      <c r="AV113" s="144">
        <f t="array" ref="AV113">(SUM(IF(Adjustments!$E$9:$E$67='June 13 - Dec 15 Expense'!$F113,IF(Adjustments!$G$6:$AE$6='June 13 - Dec 15 Expense'!AW$7,Adjustments!$G$9:$AE$67),0)))+(SUM(IF(Adjustments!$E$73:$E$133='June 13 - Dec 15 Expense'!$F113,IF(Adjustments!$G$6:$AE$6='June 13 - Dec 15 Expense'!AU$7,Adjustments!$G$73:$AE$133),0)))</f>
        <v>0</v>
      </c>
      <c r="AW113" s="144">
        <f t="shared" si="661"/>
        <v>5728111.9499999993</v>
      </c>
      <c r="AX113" s="144">
        <f t="shared" si="662"/>
        <v>25849.786112329082</v>
      </c>
      <c r="AY113" s="144">
        <f t="array" ref="AY113">(SUM(IF(Adjustments!$E$9:$E$67='June 13 - Dec 15 Expense'!$F113,IF(Adjustments!$G$6:$AE$6='June 13 - Dec 15 Expense'!AZ$7,Adjustments!$G$9:$AE$67),0)))+(SUM(IF(Adjustments!$E$73:$E$133='June 13 - Dec 15 Expense'!$F113,IF(Adjustments!$G$6:$AE$6='June 13 - Dec 15 Expense'!AX$7,Adjustments!$G$73:$AE$133),0)))</f>
        <v>0</v>
      </c>
      <c r="AZ113" s="144">
        <f t="shared" si="663"/>
        <v>5728111.9499999993</v>
      </c>
      <c r="BA113" s="144">
        <f t="shared" si="664"/>
        <v>25849.786112329082</v>
      </c>
      <c r="BB113" s="144">
        <f t="array" ref="BB113">(SUM(IF(Adjustments!$E$9:$E$67='June 13 - Dec 15 Expense'!$F113,IF(Adjustments!$G$6:$AE$6='June 13 - Dec 15 Expense'!BC$7,Adjustments!$G$9:$AE$67),0)))+(SUM(IF(Adjustments!$E$73:$E$133='June 13 - Dec 15 Expense'!$F113,IF(Adjustments!$G$6:$AE$6='June 13 - Dec 15 Expense'!BA$7,Adjustments!$G$73:$AE$133),0)))</f>
        <v>0</v>
      </c>
      <c r="BC113" s="144">
        <f t="shared" si="665"/>
        <v>5728111.9499999993</v>
      </c>
      <c r="BD113" s="144">
        <f t="shared" si="666"/>
        <v>25849.786112329082</v>
      </c>
      <c r="BE113" s="144">
        <f t="array" ref="BE113">(SUM(IF(Adjustments!$E$9:$E$67='June 13 - Dec 15 Expense'!$F113,IF(Adjustments!$G$6:$AE$6='June 13 - Dec 15 Expense'!BF$7,Adjustments!$G$9:$AE$67),0)))+(SUM(IF(Adjustments!$E$73:$E$133='June 13 - Dec 15 Expense'!$F113,IF(Adjustments!$G$6:$AE$6='June 13 - Dec 15 Expense'!BD$7,Adjustments!$G$73:$AE$133),0)))</f>
        <v>0</v>
      </c>
      <c r="BF113" s="144">
        <f t="shared" si="667"/>
        <v>5728111.9499999993</v>
      </c>
      <c r="BG113" s="144">
        <f t="shared" si="668"/>
        <v>25849.786112329082</v>
      </c>
      <c r="BH113" s="144">
        <f t="array" ref="BH113">(SUM(IF(Adjustments!$E$9:$E$67='June 13 - Dec 15 Expense'!$F113,IF(Adjustments!$G$6:$AE$6='June 13 - Dec 15 Expense'!BI$7,Adjustments!$G$9:$AE$67),0)))+(SUM(IF(Adjustments!$E$73:$E$133='June 13 - Dec 15 Expense'!$F113,IF(Adjustments!$G$6:$AE$6='June 13 - Dec 15 Expense'!BG$7,Adjustments!$G$73:$AE$133),0)))</f>
        <v>0</v>
      </c>
      <c r="BI113" s="144">
        <f t="shared" si="669"/>
        <v>5728111.9499999993</v>
      </c>
      <c r="BJ113" s="144">
        <f t="shared" si="670"/>
        <v>25849.786112329082</v>
      </c>
      <c r="BK113" s="144">
        <f t="array" ref="BK113">(SUM(IF(Adjustments!$E$9:$E$67='June 13 - Dec 15 Expense'!$F113,IF(Adjustments!$G$6:$AE$6='June 13 - Dec 15 Expense'!BL$7,Adjustments!$G$9:$AE$67),0)))+(SUM(IF(Adjustments!$E$73:$E$133='June 13 - Dec 15 Expense'!$F113,IF(Adjustments!$G$6:$AE$6='June 13 - Dec 15 Expense'!BJ$7,Adjustments!$G$73:$AE$133),0)))</f>
        <v>0</v>
      </c>
      <c r="BL113" s="144">
        <f t="shared" si="671"/>
        <v>5728111.9499999993</v>
      </c>
      <c r="BM113" s="144">
        <f t="shared" si="672"/>
        <v>25849.786112329082</v>
      </c>
      <c r="BN113" s="144">
        <f t="array" ref="BN113">(SUM(IF(Adjustments!$E$9:$E$67='June 13 - Dec 15 Expense'!$F113,IF(Adjustments!$G$6:$AE$6='June 13 - Dec 15 Expense'!BO$7,Adjustments!$G$9:$AE$67),0)))+(SUM(IF(Adjustments!$E$73:$E$133='June 13 - Dec 15 Expense'!$F113,IF(Adjustments!$G$6:$AE$6='June 13 - Dec 15 Expense'!BM$7,Adjustments!$G$73:$AE$133),0)))</f>
        <v>0</v>
      </c>
      <c r="BO113" s="144">
        <f t="shared" si="673"/>
        <v>5728111.9499999993</v>
      </c>
      <c r="BP113" s="144">
        <f t="shared" si="674"/>
        <v>25849.786112329082</v>
      </c>
      <c r="BQ113" s="144">
        <f t="array" ref="BQ113">(SUM(IF(Adjustments!$E$9:$E$67='June 13 - Dec 15 Expense'!$F113,IF(Adjustments!$G$6:$AE$6='June 13 - Dec 15 Expense'!BR$7,Adjustments!$G$9:$AE$67),0)))+(SUM(IF(Adjustments!$E$73:$E$133='June 13 - Dec 15 Expense'!$F113,IF(Adjustments!$G$6:$AE$6='June 13 - Dec 15 Expense'!BP$7,Adjustments!$G$73:$AE$133),0)))</f>
        <v>0</v>
      </c>
      <c r="BR113" s="144">
        <f t="shared" si="675"/>
        <v>5728111.9499999993</v>
      </c>
      <c r="BS113" s="144">
        <f t="shared" si="676"/>
        <v>25849.786112329082</v>
      </c>
      <c r="BT113" s="144">
        <f t="array" ref="BT113">(SUM(IF(Adjustments!$E$9:$E$67='June 13 - Dec 15 Expense'!$F113,IF(Adjustments!$G$6:$AE$6='June 13 - Dec 15 Expense'!BU$7,Adjustments!$G$9:$AE$67),0)))+(SUM(IF(Adjustments!$E$73:$E$133='June 13 - Dec 15 Expense'!$F113,IF(Adjustments!$G$6:$AE$6='June 13 - Dec 15 Expense'!BS$7,Adjustments!$G$73:$AE$133),0)))</f>
        <v>0</v>
      </c>
      <c r="BU113" s="144">
        <f t="shared" si="677"/>
        <v>5728111.9499999993</v>
      </c>
      <c r="BV113" s="144">
        <f t="shared" si="678"/>
        <v>25849.786112329082</v>
      </c>
      <c r="BW113" s="144">
        <f t="array" ref="BW113">(SUM(IF(Adjustments!$E$9:$E$67='June 13 - Dec 15 Expense'!$F113,IF(Adjustments!$G$6:$AE$6='June 13 - Dec 15 Expense'!BX$7,Adjustments!$G$9:$AE$67),0)))+(SUM(IF(Adjustments!$E$73:$E$133='June 13 - Dec 15 Expense'!$F113,IF(Adjustments!$G$6:$AE$6='June 13 - Dec 15 Expense'!BV$7,Adjustments!$G$73:$AE$133),0)))</f>
        <v>0</v>
      </c>
      <c r="BX113" s="144">
        <f t="shared" si="679"/>
        <v>5728111.9499999993</v>
      </c>
      <c r="BY113" s="144">
        <f t="shared" si="680"/>
        <v>25849.786112329082</v>
      </c>
      <c r="BZ113" s="144">
        <f t="array" ref="BZ113">(SUM(IF(Adjustments!$E$9:$E$67='June 13 - Dec 15 Expense'!$F113,IF(Adjustments!$G$6:$AE$6='June 13 - Dec 15 Expense'!CA$7,Adjustments!$G$9:$AE$67),0)))+(SUM(IF(Adjustments!$E$73:$E$133='June 13 - Dec 15 Expense'!$F113,IF(Adjustments!$G$6:$AE$6='June 13 - Dec 15 Expense'!BY$7,Adjustments!$G$73:$AE$133),0)))</f>
        <v>0</v>
      </c>
      <c r="CA113" s="144">
        <f t="shared" si="681"/>
        <v>5728111.9499999993</v>
      </c>
      <c r="CB113" s="144">
        <f t="shared" si="682"/>
        <v>25849.786112329082</v>
      </c>
      <c r="CC113" s="144">
        <f t="array" ref="CC113">(SUM(IF(Adjustments!$E$9:$E$67='June 13 - Dec 15 Expense'!$F113,IF(Adjustments!$G$6:$AE$6='June 13 - Dec 15 Expense'!CD$7,Adjustments!$G$9:$AE$67),0)))+(SUM(IF(Adjustments!$E$73:$E$133='June 13 - Dec 15 Expense'!$F113,IF(Adjustments!$G$6:$AE$6='June 13 - Dec 15 Expense'!CB$7,Adjustments!$G$73:$AE$133),0)))</f>
        <v>0</v>
      </c>
      <c r="CD113" s="144">
        <f t="shared" si="683"/>
        <v>5728111.9499999993</v>
      </c>
      <c r="CE113" s="144">
        <f t="shared" si="684"/>
        <v>25849.786112329082</v>
      </c>
      <c r="CG113" s="151">
        <f t="shared" si="685"/>
        <v>310197.433347949</v>
      </c>
      <c r="CH113" s="148"/>
    </row>
    <row r="114" spans="1:87" s="119" customFormat="1">
      <c r="A114" s="119" t="s">
        <v>19</v>
      </c>
      <c r="B114" s="119" t="s">
        <v>50</v>
      </c>
      <c r="C114" s="119" t="s">
        <v>50</v>
      </c>
      <c r="D114" s="119" t="s">
        <v>79</v>
      </c>
      <c r="E114" s="119" t="s">
        <v>75</v>
      </c>
      <c r="F114" s="119" t="str">
        <f t="shared" ref="F114" si="686">D114&amp;E114&amp;C114</f>
        <v>AGNLPID</v>
      </c>
      <c r="G114" s="119" t="str">
        <f t="shared" ref="G114" si="687">E114&amp;C114</f>
        <v>GNLPID</v>
      </c>
      <c r="H114" s="176">
        <f>VLOOKUP($G114,Rates!$I$3:$J$27,2,0)</f>
        <v>0.2558667971754261</v>
      </c>
      <c r="I114" s="176">
        <f>VLOOKUP($G114,Rates!$I$3:$K$27,3,0)</f>
        <v>0.2558667971754261</v>
      </c>
      <c r="J114" s="144">
        <v>333770.69999999995</v>
      </c>
      <c r="K114" s="144">
        <f t="shared" ref="K114" si="688">(J114*H114)/12</f>
        <v>7116.7366666666649</v>
      </c>
      <c r="L114" s="144">
        <f t="array" ref="L114">(SUM(IF(Adjustments!$E$9:$E$67='June 13 - Dec 15 Expense'!$F114,IF(Adjustments!$G$6:$AE$6='June 13 - Dec 15 Expense'!M$7,Adjustments!$G$9:$AE$67),0)))+(SUM(IF(Adjustments!$E$73:$E$133='June 13 - Dec 15 Expense'!$F114,IF(Adjustments!$G$6:$AE$6='June 13 - Dec 15 Expense'!K$7,Adjustments!$G$73:$AE$133),0)))</f>
        <v>0</v>
      </c>
      <c r="M114" s="144">
        <f t="shared" ref="M114" si="689">J114+L114</f>
        <v>333770.69999999995</v>
      </c>
      <c r="N114" s="144">
        <f t="shared" ref="N114" si="690">(((J114+M114)/2)*$H114)/12</f>
        <v>7116.7366666666649</v>
      </c>
      <c r="O114" s="144">
        <f t="array" ref="O114">(SUM(IF(Adjustments!$E$9:$E$67='June 13 - Dec 15 Expense'!$F114,IF(Adjustments!$G$6:$AE$6='June 13 - Dec 15 Expense'!P$7,Adjustments!$G$9:$AE$67),0)))+(SUM(IF(Adjustments!$E$73:$E$133='June 13 - Dec 15 Expense'!$F114,IF(Adjustments!$G$6:$AE$6='June 13 - Dec 15 Expense'!N$7,Adjustments!$G$73:$AE$133),0)))</f>
        <v>0</v>
      </c>
      <c r="P114" s="144">
        <f t="shared" ref="P114" si="691">M114+O114</f>
        <v>333770.69999999995</v>
      </c>
      <c r="Q114" s="144">
        <f t="shared" ref="Q114" si="692">(((M114+P114)/2)*$H114)/12</f>
        <v>7116.7366666666649</v>
      </c>
      <c r="R114" s="144">
        <f t="array" ref="R114">(SUM(IF(Adjustments!$E$9:$E$67='June 13 - Dec 15 Expense'!$F114,IF(Adjustments!$G$6:$AE$6='June 13 - Dec 15 Expense'!S$7,Adjustments!$G$9:$AE$67),0)))+(SUM(IF(Adjustments!$E$73:$E$133='June 13 - Dec 15 Expense'!$F114,IF(Adjustments!$G$6:$AE$6='June 13 - Dec 15 Expense'!Q$7,Adjustments!$G$73:$AE$133),0)))</f>
        <v>0</v>
      </c>
      <c r="S114" s="144">
        <f t="shared" ref="S114" si="693">P114+R114</f>
        <v>333770.69999999995</v>
      </c>
      <c r="T114" s="144">
        <f t="shared" ref="T114" si="694">(((P114+S114)/2)*$H114)/12</f>
        <v>7116.7366666666649</v>
      </c>
      <c r="U114" s="144">
        <f t="array" ref="U114">(SUM(IF(Adjustments!$E$9:$E$67='June 13 - Dec 15 Expense'!$F114,IF(Adjustments!$G$6:$AE$6='June 13 - Dec 15 Expense'!V$7,Adjustments!$G$9:$AE$67),0)))+(SUM(IF(Adjustments!$E$73:$E$133='June 13 - Dec 15 Expense'!$F114,IF(Adjustments!$G$6:$AE$6='June 13 - Dec 15 Expense'!T$7,Adjustments!$G$73:$AE$133),0)))</f>
        <v>0</v>
      </c>
      <c r="V114" s="144">
        <f t="shared" ref="V114" si="695">S114+U114</f>
        <v>333770.69999999995</v>
      </c>
      <c r="W114" s="144">
        <f t="shared" ref="W114" si="696">(((S114+V114)/2)*$H114)/12</f>
        <v>7116.7366666666649</v>
      </c>
      <c r="X114" s="144">
        <f t="array" ref="X114">(SUM(IF(Adjustments!$E$9:$E$67='June 13 - Dec 15 Expense'!$F114,IF(Adjustments!$G$6:$AE$6='June 13 - Dec 15 Expense'!Y$7,Adjustments!$G$9:$AE$67),0)))+(SUM(IF(Adjustments!$E$73:$E$133='June 13 - Dec 15 Expense'!$F114,IF(Adjustments!$G$6:$AE$6='June 13 - Dec 15 Expense'!W$7,Adjustments!$G$73:$AE$133),0)))</f>
        <v>0</v>
      </c>
      <c r="Y114" s="144">
        <f t="shared" ref="Y114" si="697">V114+X114</f>
        <v>333770.69999999995</v>
      </c>
      <c r="Z114" s="144">
        <f t="shared" ref="Z114" si="698">(((V114+Y114)/2)*$H114)/12</f>
        <v>7116.7366666666649</v>
      </c>
      <c r="AA114" s="144">
        <f t="array" ref="AA114">(SUM(IF(Adjustments!$E$9:$E$67='June 13 - Dec 15 Expense'!$F114,IF(Adjustments!$G$6:$AE$6='June 13 - Dec 15 Expense'!AB$7,Adjustments!$G$9:$AE$67),0)))+(SUM(IF(Adjustments!$E$73:$E$133='June 13 - Dec 15 Expense'!$F114,IF(Adjustments!$G$6:$AE$6='June 13 - Dec 15 Expense'!Z$7,Adjustments!$G$73:$AE$133),0)))</f>
        <v>0</v>
      </c>
      <c r="AB114" s="144">
        <f t="shared" ref="AB114" si="699">Y114+AA114</f>
        <v>333770.69999999995</v>
      </c>
      <c r="AC114" s="144">
        <f t="shared" ref="AC114" si="700">(((Y114+AB114)/2)*$H114)/12</f>
        <v>7116.7366666666649</v>
      </c>
      <c r="AD114" s="144">
        <f t="array" ref="AD114">(SUM(IF(Adjustments!$E$9:$E$67='June 13 - Dec 15 Expense'!$F114,IF(Adjustments!$G$6:$AE$6='June 13 - Dec 15 Expense'!AE$7,Adjustments!$G$9:$AE$67),0)))+(SUM(IF(Adjustments!$E$73:$E$133='June 13 - Dec 15 Expense'!$F114,IF(Adjustments!$G$6:$AE$6='June 13 - Dec 15 Expense'!AC$7,Adjustments!$G$73:$AE$133),0)))</f>
        <v>0</v>
      </c>
      <c r="AE114" s="144">
        <f t="shared" ref="AE114" si="701">AB114+AD114</f>
        <v>333770.69999999995</v>
      </c>
      <c r="AF114" s="144">
        <f t="shared" si="650"/>
        <v>7116.7366666666649</v>
      </c>
      <c r="AG114" s="144">
        <f t="array" ref="AG114">(SUM(IF(Adjustments!$E$9:$E$67='June 13 - Dec 15 Expense'!$F114,IF(Adjustments!$G$6:$AE$6='June 13 - Dec 15 Expense'!AH$7,Adjustments!$G$9:$AE$67),0)))+(SUM(IF(Adjustments!$E$73:$E$133='June 13 - Dec 15 Expense'!$F114,IF(Adjustments!$G$6:$AE$6='June 13 - Dec 15 Expense'!AF$7,Adjustments!$G$73:$AE$133),0)))</f>
        <v>0</v>
      </c>
      <c r="AH114" s="144">
        <f t="shared" ref="AH114" si="702">AE114+AG114</f>
        <v>333770.69999999995</v>
      </c>
      <c r="AI114" s="144">
        <f t="shared" si="652"/>
        <v>7116.7366666666649</v>
      </c>
      <c r="AJ114" s="144">
        <f t="array" ref="AJ114">(SUM(IF(Adjustments!$E$9:$E$67='June 13 - Dec 15 Expense'!$F114,IF(Adjustments!$G$6:$AE$6='June 13 - Dec 15 Expense'!AK$7,Adjustments!$G$9:$AE$67),0)))+(SUM(IF(Adjustments!$E$73:$E$133='June 13 - Dec 15 Expense'!$F114,IF(Adjustments!$G$6:$AE$6='June 13 - Dec 15 Expense'!AI$7,Adjustments!$G$73:$AE$133),0)))</f>
        <v>0</v>
      </c>
      <c r="AK114" s="144">
        <f t="shared" ref="AK114" si="703">AH114+AJ114</f>
        <v>333770.69999999995</v>
      </c>
      <c r="AL114" s="144">
        <f t="shared" si="654"/>
        <v>7116.7366666666649</v>
      </c>
      <c r="AM114" s="144">
        <f t="array" ref="AM114">(SUM(IF(Adjustments!$E$9:$E$67='June 13 - Dec 15 Expense'!$F114,IF(Adjustments!$G$6:$AE$6='June 13 - Dec 15 Expense'!AN$7,Adjustments!$G$9:$AE$67),0)))+(SUM(IF(Adjustments!$E$73:$E$133='June 13 - Dec 15 Expense'!$F114,IF(Adjustments!$G$6:$AE$6='June 13 - Dec 15 Expense'!AL$7,Adjustments!$G$73:$AE$133),0)))</f>
        <v>0</v>
      </c>
      <c r="AN114" s="144">
        <f t="shared" ref="AN114" si="704">AK114+AM114</f>
        <v>333770.69999999995</v>
      </c>
      <c r="AO114" s="144">
        <f t="shared" si="656"/>
        <v>7116.7366666666649</v>
      </c>
      <c r="AP114" s="144">
        <f t="array" ref="AP114">(SUM(IF(Adjustments!$E$9:$E$67='June 13 - Dec 15 Expense'!$F114,IF(Adjustments!$G$6:$AE$6='June 13 - Dec 15 Expense'!AQ$7,Adjustments!$G$9:$AE$67),0)))+(SUM(IF(Adjustments!$E$73:$E$133='June 13 - Dec 15 Expense'!$F114,IF(Adjustments!$G$6:$AE$6='June 13 - Dec 15 Expense'!AO$7,Adjustments!$G$73:$AE$133),0)))</f>
        <v>0</v>
      </c>
      <c r="AQ114" s="144">
        <f t="shared" ref="AQ114" si="705">AN114+AP114</f>
        <v>333770.69999999995</v>
      </c>
      <c r="AR114" s="144">
        <f t="shared" si="658"/>
        <v>7116.7366666666649</v>
      </c>
      <c r="AS114" s="144">
        <f t="array" ref="AS114">(SUM(IF(Adjustments!$E$9:$E$67='June 13 - Dec 15 Expense'!$F114,IF(Adjustments!$G$6:$AE$6='June 13 - Dec 15 Expense'!AT$7,Adjustments!$G$9:$AE$67),0)))+(SUM(IF(Adjustments!$E$73:$E$133='June 13 - Dec 15 Expense'!$F114,IF(Adjustments!$G$6:$AE$6='June 13 - Dec 15 Expense'!AR$7,Adjustments!$G$73:$AE$133),0)))</f>
        <v>0</v>
      </c>
      <c r="AT114" s="144">
        <f t="shared" ref="AT114" si="706">AQ114+AS114</f>
        <v>333770.69999999995</v>
      </c>
      <c r="AU114" s="144">
        <f t="shared" si="660"/>
        <v>7116.7366666666649</v>
      </c>
      <c r="AV114" s="144">
        <f t="array" ref="AV114">(SUM(IF(Adjustments!$E$9:$E$67='June 13 - Dec 15 Expense'!$F114,IF(Adjustments!$G$6:$AE$6='June 13 - Dec 15 Expense'!AW$7,Adjustments!$G$9:$AE$67),0)))+(SUM(IF(Adjustments!$E$73:$E$133='June 13 - Dec 15 Expense'!$F114,IF(Adjustments!$G$6:$AE$6='June 13 - Dec 15 Expense'!AU$7,Adjustments!$G$73:$AE$133),0)))</f>
        <v>0</v>
      </c>
      <c r="AW114" s="144">
        <f t="shared" ref="AW114" si="707">AT114+AV114</f>
        <v>333770.69999999995</v>
      </c>
      <c r="AX114" s="144">
        <f t="shared" si="662"/>
        <v>7116.7366666666649</v>
      </c>
      <c r="AY114" s="144">
        <f t="array" ref="AY114">(SUM(IF(Adjustments!$E$9:$E$67='June 13 - Dec 15 Expense'!$F114,IF(Adjustments!$G$6:$AE$6='June 13 - Dec 15 Expense'!AZ$7,Adjustments!$G$9:$AE$67),0)))+(SUM(IF(Adjustments!$E$73:$E$133='June 13 - Dec 15 Expense'!$F114,IF(Adjustments!$G$6:$AE$6='June 13 - Dec 15 Expense'!AX$7,Adjustments!$G$73:$AE$133),0)))</f>
        <v>0</v>
      </c>
      <c r="AZ114" s="144">
        <f t="shared" ref="AZ114" si="708">AW114+AY114</f>
        <v>333770.69999999995</v>
      </c>
      <c r="BA114" s="144">
        <f t="shared" si="664"/>
        <v>7116.7366666666649</v>
      </c>
      <c r="BB114" s="144">
        <f t="array" ref="BB114">(SUM(IF(Adjustments!$E$9:$E$67='June 13 - Dec 15 Expense'!$F114,IF(Adjustments!$G$6:$AE$6='June 13 - Dec 15 Expense'!BC$7,Adjustments!$G$9:$AE$67),0)))+(SUM(IF(Adjustments!$E$73:$E$133='June 13 - Dec 15 Expense'!$F114,IF(Adjustments!$G$6:$AE$6='June 13 - Dec 15 Expense'!BA$7,Adjustments!$G$73:$AE$133),0)))</f>
        <v>0</v>
      </c>
      <c r="BC114" s="144">
        <f t="shared" ref="BC114" si="709">AZ114+BB114</f>
        <v>333770.69999999995</v>
      </c>
      <c r="BD114" s="144">
        <f t="shared" si="666"/>
        <v>7116.7366666666649</v>
      </c>
      <c r="BE114" s="144">
        <f t="array" ref="BE114">(SUM(IF(Adjustments!$E$9:$E$67='June 13 - Dec 15 Expense'!$F114,IF(Adjustments!$G$6:$AE$6='June 13 - Dec 15 Expense'!BF$7,Adjustments!$G$9:$AE$67),0)))+(SUM(IF(Adjustments!$E$73:$E$133='June 13 - Dec 15 Expense'!$F114,IF(Adjustments!$G$6:$AE$6='June 13 - Dec 15 Expense'!BD$7,Adjustments!$G$73:$AE$133),0)))</f>
        <v>0</v>
      </c>
      <c r="BF114" s="144">
        <f t="shared" ref="BF114" si="710">BC114+BE114</f>
        <v>333770.69999999995</v>
      </c>
      <c r="BG114" s="144">
        <f t="shared" si="668"/>
        <v>7116.7366666666649</v>
      </c>
      <c r="BH114" s="144">
        <f t="array" ref="BH114">(SUM(IF(Adjustments!$E$9:$E$67='June 13 - Dec 15 Expense'!$F114,IF(Adjustments!$G$6:$AE$6='June 13 - Dec 15 Expense'!BI$7,Adjustments!$G$9:$AE$67),0)))+(SUM(IF(Adjustments!$E$73:$E$133='June 13 - Dec 15 Expense'!$F114,IF(Adjustments!$G$6:$AE$6='June 13 - Dec 15 Expense'!BG$7,Adjustments!$G$73:$AE$133),0)))</f>
        <v>0</v>
      </c>
      <c r="BI114" s="144">
        <f t="shared" ref="BI114" si="711">BF114+BH114</f>
        <v>333770.69999999995</v>
      </c>
      <c r="BJ114" s="144">
        <f t="shared" si="670"/>
        <v>7116.7366666666649</v>
      </c>
      <c r="BK114" s="144">
        <f t="array" ref="BK114">(SUM(IF(Adjustments!$E$9:$E$67='June 13 - Dec 15 Expense'!$F114,IF(Adjustments!$G$6:$AE$6='June 13 - Dec 15 Expense'!BL$7,Adjustments!$G$9:$AE$67),0)))+(SUM(IF(Adjustments!$E$73:$E$133='June 13 - Dec 15 Expense'!$F114,IF(Adjustments!$G$6:$AE$6='June 13 - Dec 15 Expense'!BJ$7,Adjustments!$G$73:$AE$133),0)))</f>
        <v>0</v>
      </c>
      <c r="BL114" s="144">
        <f t="shared" ref="BL114" si="712">BI114+BK114</f>
        <v>333770.69999999995</v>
      </c>
      <c r="BM114" s="144">
        <f t="shared" si="672"/>
        <v>7116.7366666666649</v>
      </c>
      <c r="BN114" s="144">
        <f t="array" ref="BN114">(SUM(IF(Adjustments!$E$9:$E$67='June 13 - Dec 15 Expense'!$F114,IF(Adjustments!$G$6:$AE$6='June 13 - Dec 15 Expense'!BO$7,Adjustments!$G$9:$AE$67),0)))+(SUM(IF(Adjustments!$E$73:$E$133='June 13 - Dec 15 Expense'!$F114,IF(Adjustments!$G$6:$AE$6='June 13 - Dec 15 Expense'!BM$7,Adjustments!$G$73:$AE$133),0)))</f>
        <v>0</v>
      </c>
      <c r="BO114" s="144">
        <f t="shared" ref="BO114" si="713">BL114+BN114</f>
        <v>333770.69999999995</v>
      </c>
      <c r="BP114" s="144">
        <f t="shared" si="674"/>
        <v>7116.7366666666649</v>
      </c>
      <c r="BQ114" s="144">
        <f t="array" ref="BQ114">(SUM(IF(Adjustments!$E$9:$E$67='June 13 - Dec 15 Expense'!$F114,IF(Adjustments!$G$6:$AE$6='June 13 - Dec 15 Expense'!BR$7,Adjustments!$G$9:$AE$67),0)))+(SUM(IF(Adjustments!$E$73:$E$133='June 13 - Dec 15 Expense'!$F114,IF(Adjustments!$G$6:$AE$6='June 13 - Dec 15 Expense'!BP$7,Adjustments!$G$73:$AE$133),0)))</f>
        <v>0</v>
      </c>
      <c r="BR114" s="144">
        <f t="shared" ref="BR114" si="714">BO114+BQ114</f>
        <v>333770.69999999995</v>
      </c>
      <c r="BS114" s="144">
        <f t="shared" si="676"/>
        <v>7116.7366666666649</v>
      </c>
      <c r="BT114" s="144">
        <f t="array" ref="BT114">(SUM(IF(Adjustments!$E$9:$E$67='June 13 - Dec 15 Expense'!$F114,IF(Adjustments!$G$6:$AE$6='June 13 - Dec 15 Expense'!BU$7,Adjustments!$G$9:$AE$67),0)))+(SUM(IF(Adjustments!$E$73:$E$133='June 13 - Dec 15 Expense'!$F114,IF(Adjustments!$G$6:$AE$6='June 13 - Dec 15 Expense'!BS$7,Adjustments!$G$73:$AE$133),0)))</f>
        <v>0</v>
      </c>
      <c r="BU114" s="144">
        <f t="shared" ref="BU114" si="715">BR114+BT114</f>
        <v>333770.69999999995</v>
      </c>
      <c r="BV114" s="144">
        <f t="shared" si="678"/>
        <v>7116.7366666666649</v>
      </c>
      <c r="BW114" s="144">
        <f t="array" ref="BW114">(SUM(IF(Adjustments!$E$9:$E$67='June 13 - Dec 15 Expense'!$F114,IF(Adjustments!$G$6:$AE$6='June 13 - Dec 15 Expense'!BX$7,Adjustments!$G$9:$AE$67),0)))+(SUM(IF(Adjustments!$E$73:$E$133='June 13 - Dec 15 Expense'!$F114,IF(Adjustments!$G$6:$AE$6='June 13 - Dec 15 Expense'!BV$7,Adjustments!$G$73:$AE$133),0)))</f>
        <v>0</v>
      </c>
      <c r="BX114" s="144">
        <f t="shared" ref="BX114" si="716">BU114+BW114</f>
        <v>333770.69999999995</v>
      </c>
      <c r="BY114" s="144">
        <f t="shared" si="680"/>
        <v>7116.7366666666649</v>
      </c>
      <c r="BZ114" s="144">
        <f t="array" ref="BZ114">(SUM(IF(Adjustments!$E$9:$E$67='June 13 - Dec 15 Expense'!$F114,IF(Adjustments!$G$6:$AE$6='June 13 - Dec 15 Expense'!CA$7,Adjustments!$G$9:$AE$67),0)))+(SUM(IF(Adjustments!$E$73:$E$133='June 13 - Dec 15 Expense'!$F114,IF(Adjustments!$G$6:$AE$6='June 13 - Dec 15 Expense'!BY$7,Adjustments!$G$73:$AE$133),0)))</f>
        <v>0</v>
      </c>
      <c r="CA114" s="144">
        <f t="shared" ref="CA114" si="717">BX114+BZ114</f>
        <v>333770.69999999995</v>
      </c>
      <c r="CB114" s="144">
        <f t="shared" si="682"/>
        <v>7116.7366666666649</v>
      </c>
      <c r="CC114" s="144">
        <f t="array" ref="CC114">(SUM(IF(Adjustments!$E$9:$E$67='June 13 - Dec 15 Expense'!$F114,IF(Adjustments!$G$6:$AE$6='June 13 - Dec 15 Expense'!CD$7,Adjustments!$G$9:$AE$67),0)))+(SUM(IF(Adjustments!$E$73:$E$133='June 13 - Dec 15 Expense'!$F114,IF(Adjustments!$G$6:$AE$6='June 13 - Dec 15 Expense'!CB$7,Adjustments!$G$73:$AE$133),0)))</f>
        <v>0</v>
      </c>
      <c r="CD114" s="144">
        <f t="shared" ref="CD114" si="718">CA114+CC114</f>
        <v>333770.69999999995</v>
      </c>
      <c r="CE114" s="144">
        <f t="shared" si="684"/>
        <v>7116.7366666666649</v>
      </c>
      <c r="CG114" s="151">
        <f t="shared" si="685"/>
        <v>85400.839999999982</v>
      </c>
      <c r="CH114" s="148"/>
    </row>
    <row r="115" spans="1:87" s="119" customFormat="1">
      <c r="A115" s="119" t="s">
        <v>23</v>
      </c>
      <c r="B115" s="119" t="s">
        <v>53</v>
      </c>
      <c r="C115" s="119" t="s">
        <v>53</v>
      </c>
      <c r="D115" s="119" t="s">
        <v>79</v>
      </c>
      <c r="E115" s="119" t="s">
        <v>75</v>
      </c>
      <c r="F115" s="119" t="str">
        <f t="shared" si="634"/>
        <v>AGNLPSO</v>
      </c>
      <c r="G115" s="119" t="str">
        <f t="shared" si="635"/>
        <v>GNLPSO</v>
      </c>
      <c r="H115" s="176">
        <f>VLOOKUP($G115,Rates!$I$3:$J$27,2,0)</f>
        <v>9.0996413296982576E-2</v>
      </c>
      <c r="I115" s="176">
        <f>VLOOKUP($G115,Rates!$I$3:$K$27,3,0)</f>
        <v>9.0996413296982576E-2</v>
      </c>
      <c r="J115" s="144">
        <v>17108220.77999999</v>
      </c>
      <c r="K115" s="144">
        <f t="shared" si="636"/>
        <v>129732.2274060754</v>
      </c>
      <c r="L115" s="144">
        <f t="array" ref="L115">(SUM(IF(Adjustments!$E$9:$E$67='June 13 - Dec 15 Expense'!$F115,IF(Adjustments!$G$6:$AE$6='June 13 - Dec 15 Expense'!M$7,Adjustments!$G$9:$AE$67),0)))+(SUM(IF(Adjustments!$E$73:$E$133='June 13 - Dec 15 Expense'!$F115,IF(Adjustments!$G$6:$AE$6='June 13 - Dec 15 Expense'!K$7,Adjustments!$G$73:$AE$133),0)))</f>
        <v>0</v>
      </c>
      <c r="M115" s="144">
        <f t="shared" si="637"/>
        <v>17108220.77999999</v>
      </c>
      <c r="N115" s="144">
        <f t="shared" si="638"/>
        <v>129732.2274060754</v>
      </c>
      <c r="O115" s="144">
        <f t="array" ref="O115">(SUM(IF(Adjustments!$E$9:$E$67='June 13 - Dec 15 Expense'!$F115,IF(Adjustments!$G$6:$AE$6='June 13 - Dec 15 Expense'!P$7,Adjustments!$G$9:$AE$67),0)))+(SUM(IF(Adjustments!$E$73:$E$133='June 13 - Dec 15 Expense'!$F115,IF(Adjustments!$G$6:$AE$6='June 13 - Dec 15 Expense'!N$7,Adjustments!$G$73:$AE$133),0)))</f>
        <v>0</v>
      </c>
      <c r="P115" s="144">
        <f t="shared" si="639"/>
        <v>17108220.77999999</v>
      </c>
      <c r="Q115" s="144">
        <f t="shared" si="640"/>
        <v>129732.2274060754</v>
      </c>
      <c r="R115" s="144">
        <f t="array" ref="R115">(SUM(IF(Adjustments!$E$9:$E$67='June 13 - Dec 15 Expense'!$F115,IF(Adjustments!$G$6:$AE$6='June 13 - Dec 15 Expense'!S$7,Adjustments!$G$9:$AE$67),0)))+(SUM(IF(Adjustments!$E$73:$E$133='June 13 - Dec 15 Expense'!$F115,IF(Adjustments!$G$6:$AE$6='June 13 - Dec 15 Expense'!Q$7,Adjustments!$G$73:$AE$133),0)))</f>
        <v>0</v>
      </c>
      <c r="S115" s="144">
        <f t="shared" si="641"/>
        <v>17108220.77999999</v>
      </c>
      <c r="T115" s="144">
        <f t="shared" si="642"/>
        <v>129732.2274060754</v>
      </c>
      <c r="U115" s="144">
        <f t="array" ref="U115">(SUM(IF(Adjustments!$E$9:$E$67='June 13 - Dec 15 Expense'!$F115,IF(Adjustments!$G$6:$AE$6='June 13 - Dec 15 Expense'!V$7,Adjustments!$G$9:$AE$67),0)))+(SUM(IF(Adjustments!$E$73:$E$133='June 13 - Dec 15 Expense'!$F115,IF(Adjustments!$G$6:$AE$6='June 13 - Dec 15 Expense'!T$7,Adjustments!$G$73:$AE$133),0)))</f>
        <v>0</v>
      </c>
      <c r="V115" s="144">
        <f t="shared" si="643"/>
        <v>17108220.77999999</v>
      </c>
      <c r="W115" s="144">
        <f t="shared" si="644"/>
        <v>129732.2274060754</v>
      </c>
      <c r="X115" s="144">
        <f t="array" ref="X115">(SUM(IF(Adjustments!$E$9:$E$67='June 13 - Dec 15 Expense'!$F115,IF(Adjustments!$G$6:$AE$6='June 13 - Dec 15 Expense'!Y$7,Adjustments!$G$9:$AE$67),0)))+(SUM(IF(Adjustments!$E$73:$E$133='June 13 - Dec 15 Expense'!$F115,IF(Adjustments!$G$6:$AE$6='June 13 - Dec 15 Expense'!W$7,Adjustments!$G$73:$AE$133),0)))</f>
        <v>0</v>
      </c>
      <c r="Y115" s="144">
        <f t="shared" si="645"/>
        <v>17108220.77999999</v>
      </c>
      <c r="Z115" s="144">
        <f t="shared" si="646"/>
        <v>129732.2274060754</v>
      </c>
      <c r="AA115" s="144">
        <f t="array" ref="AA115">(SUM(IF(Adjustments!$E$9:$E$67='June 13 - Dec 15 Expense'!$F115,IF(Adjustments!$G$6:$AE$6='June 13 - Dec 15 Expense'!AB$7,Adjustments!$G$9:$AE$67),0)))+(SUM(IF(Adjustments!$E$73:$E$133='June 13 - Dec 15 Expense'!$F115,IF(Adjustments!$G$6:$AE$6='June 13 - Dec 15 Expense'!Z$7,Adjustments!$G$73:$AE$133),0)))</f>
        <v>0</v>
      </c>
      <c r="AB115" s="144">
        <f t="shared" si="647"/>
        <v>17108220.77999999</v>
      </c>
      <c r="AC115" s="144">
        <f t="shared" si="648"/>
        <v>129732.2274060754</v>
      </c>
      <c r="AD115" s="144">
        <f t="array" ref="AD115">(SUM(IF(Adjustments!$E$9:$E$67='June 13 - Dec 15 Expense'!$F115,IF(Adjustments!$G$6:$AE$6='June 13 - Dec 15 Expense'!AE$7,Adjustments!$G$9:$AE$67),0)))+(SUM(IF(Adjustments!$E$73:$E$133='June 13 - Dec 15 Expense'!$F115,IF(Adjustments!$G$6:$AE$6='June 13 - Dec 15 Expense'!AC$7,Adjustments!$G$73:$AE$133),0)))</f>
        <v>0</v>
      </c>
      <c r="AE115" s="144">
        <f t="shared" si="649"/>
        <v>17108220.77999999</v>
      </c>
      <c r="AF115" s="144">
        <f t="shared" si="650"/>
        <v>129732.2274060754</v>
      </c>
      <c r="AG115" s="144">
        <f t="array" ref="AG115">(SUM(IF(Adjustments!$E$9:$E$67='June 13 - Dec 15 Expense'!$F115,IF(Adjustments!$G$6:$AE$6='June 13 - Dec 15 Expense'!AH$7,Adjustments!$G$9:$AE$67),0)))+(SUM(IF(Adjustments!$E$73:$E$133='June 13 - Dec 15 Expense'!$F115,IF(Adjustments!$G$6:$AE$6='June 13 - Dec 15 Expense'!AF$7,Adjustments!$G$73:$AE$133),0)))</f>
        <v>0</v>
      </c>
      <c r="AH115" s="144">
        <f t="shared" si="651"/>
        <v>17108220.77999999</v>
      </c>
      <c r="AI115" s="144">
        <f t="shared" si="652"/>
        <v>129732.2274060754</v>
      </c>
      <c r="AJ115" s="144">
        <f t="array" ref="AJ115">(SUM(IF(Adjustments!$E$9:$E$67='June 13 - Dec 15 Expense'!$F115,IF(Adjustments!$G$6:$AE$6='June 13 - Dec 15 Expense'!AK$7,Adjustments!$G$9:$AE$67),0)))+(SUM(IF(Adjustments!$E$73:$E$133='June 13 - Dec 15 Expense'!$F115,IF(Adjustments!$G$6:$AE$6='June 13 - Dec 15 Expense'!AI$7,Adjustments!$G$73:$AE$133),0)))</f>
        <v>0</v>
      </c>
      <c r="AK115" s="144">
        <f t="shared" si="653"/>
        <v>17108220.77999999</v>
      </c>
      <c r="AL115" s="144">
        <f t="shared" si="654"/>
        <v>129732.2274060754</v>
      </c>
      <c r="AM115" s="144">
        <f t="array" ref="AM115">(SUM(IF(Adjustments!$E$9:$E$67='June 13 - Dec 15 Expense'!$F115,IF(Adjustments!$G$6:$AE$6='June 13 - Dec 15 Expense'!AN$7,Adjustments!$G$9:$AE$67),0)))+(SUM(IF(Adjustments!$E$73:$E$133='June 13 - Dec 15 Expense'!$F115,IF(Adjustments!$G$6:$AE$6='June 13 - Dec 15 Expense'!AL$7,Adjustments!$G$73:$AE$133),0)))</f>
        <v>0</v>
      </c>
      <c r="AN115" s="144">
        <f t="shared" si="655"/>
        <v>17108220.77999999</v>
      </c>
      <c r="AO115" s="144">
        <f t="shared" si="656"/>
        <v>129732.2274060754</v>
      </c>
      <c r="AP115" s="144">
        <f t="array" ref="AP115">(SUM(IF(Adjustments!$E$9:$E$67='June 13 - Dec 15 Expense'!$F115,IF(Adjustments!$G$6:$AE$6='June 13 - Dec 15 Expense'!AQ$7,Adjustments!$G$9:$AE$67),0)))+(SUM(IF(Adjustments!$E$73:$E$133='June 13 - Dec 15 Expense'!$F115,IF(Adjustments!$G$6:$AE$6='June 13 - Dec 15 Expense'!AO$7,Adjustments!$G$73:$AE$133),0)))</f>
        <v>0</v>
      </c>
      <c r="AQ115" s="144">
        <f t="shared" si="657"/>
        <v>17108220.77999999</v>
      </c>
      <c r="AR115" s="144">
        <f t="shared" si="658"/>
        <v>129732.2274060754</v>
      </c>
      <c r="AS115" s="144">
        <f t="array" ref="AS115">(SUM(IF(Adjustments!$E$9:$E$67='June 13 - Dec 15 Expense'!$F115,IF(Adjustments!$G$6:$AE$6='June 13 - Dec 15 Expense'!AT$7,Adjustments!$G$9:$AE$67),0)))+(SUM(IF(Adjustments!$E$73:$E$133='June 13 - Dec 15 Expense'!$F115,IF(Adjustments!$G$6:$AE$6='June 13 - Dec 15 Expense'!AR$7,Adjustments!$G$73:$AE$133),0)))</f>
        <v>0</v>
      </c>
      <c r="AT115" s="144">
        <f t="shared" si="659"/>
        <v>17108220.77999999</v>
      </c>
      <c r="AU115" s="144">
        <f t="shared" si="660"/>
        <v>129732.2274060754</v>
      </c>
      <c r="AV115" s="144">
        <f t="array" ref="AV115">(SUM(IF(Adjustments!$E$9:$E$67='June 13 - Dec 15 Expense'!$F115,IF(Adjustments!$G$6:$AE$6='June 13 - Dec 15 Expense'!AW$7,Adjustments!$G$9:$AE$67),0)))+(SUM(IF(Adjustments!$E$73:$E$133='June 13 - Dec 15 Expense'!$F115,IF(Adjustments!$G$6:$AE$6='June 13 - Dec 15 Expense'!AU$7,Adjustments!$G$73:$AE$133),0)))</f>
        <v>0</v>
      </c>
      <c r="AW115" s="144">
        <f t="shared" si="661"/>
        <v>17108220.77999999</v>
      </c>
      <c r="AX115" s="144">
        <f t="shared" si="662"/>
        <v>129732.2274060754</v>
      </c>
      <c r="AY115" s="144">
        <f t="array" ref="AY115">(SUM(IF(Adjustments!$E$9:$E$67='June 13 - Dec 15 Expense'!$F115,IF(Adjustments!$G$6:$AE$6='June 13 - Dec 15 Expense'!AZ$7,Adjustments!$G$9:$AE$67),0)))+(SUM(IF(Adjustments!$E$73:$E$133='June 13 - Dec 15 Expense'!$F115,IF(Adjustments!$G$6:$AE$6='June 13 - Dec 15 Expense'!AX$7,Adjustments!$G$73:$AE$133),0)))</f>
        <v>0</v>
      </c>
      <c r="AZ115" s="144">
        <f t="shared" si="663"/>
        <v>17108220.77999999</v>
      </c>
      <c r="BA115" s="144">
        <f t="shared" si="664"/>
        <v>129732.2274060754</v>
      </c>
      <c r="BB115" s="144">
        <f t="array" ref="BB115">(SUM(IF(Adjustments!$E$9:$E$67='June 13 - Dec 15 Expense'!$F115,IF(Adjustments!$G$6:$AE$6='June 13 - Dec 15 Expense'!BC$7,Adjustments!$G$9:$AE$67),0)))+(SUM(IF(Adjustments!$E$73:$E$133='June 13 - Dec 15 Expense'!$F115,IF(Adjustments!$G$6:$AE$6='June 13 - Dec 15 Expense'!BA$7,Adjustments!$G$73:$AE$133),0)))</f>
        <v>0</v>
      </c>
      <c r="BC115" s="144">
        <f t="shared" si="665"/>
        <v>17108220.77999999</v>
      </c>
      <c r="BD115" s="144">
        <f t="shared" si="666"/>
        <v>129732.2274060754</v>
      </c>
      <c r="BE115" s="144">
        <f t="array" ref="BE115">(SUM(IF(Adjustments!$E$9:$E$67='June 13 - Dec 15 Expense'!$F115,IF(Adjustments!$G$6:$AE$6='June 13 - Dec 15 Expense'!BF$7,Adjustments!$G$9:$AE$67),0)))+(SUM(IF(Adjustments!$E$73:$E$133='June 13 - Dec 15 Expense'!$F115,IF(Adjustments!$G$6:$AE$6='June 13 - Dec 15 Expense'!BD$7,Adjustments!$G$73:$AE$133),0)))</f>
        <v>0</v>
      </c>
      <c r="BF115" s="144">
        <f t="shared" si="667"/>
        <v>17108220.77999999</v>
      </c>
      <c r="BG115" s="144">
        <f t="shared" si="668"/>
        <v>129732.2274060754</v>
      </c>
      <c r="BH115" s="144">
        <f t="array" ref="BH115">(SUM(IF(Adjustments!$E$9:$E$67='June 13 - Dec 15 Expense'!$F115,IF(Adjustments!$G$6:$AE$6='June 13 - Dec 15 Expense'!BI$7,Adjustments!$G$9:$AE$67),0)))+(SUM(IF(Adjustments!$E$73:$E$133='June 13 - Dec 15 Expense'!$F115,IF(Adjustments!$G$6:$AE$6='June 13 - Dec 15 Expense'!BG$7,Adjustments!$G$73:$AE$133),0)))</f>
        <v>0</v>
      </c>
      <c r="BI115" s="144">
        <f t="shared" si="669"/>
        <v>17108220.77999999</v>
      </c>
      <c r="BJ115" s="144">
        <f t="shared" si="670"/>
        <v>129732.2274060754</v>
      </c>
      <c r="BK115" s="144">
        <f t="array" ref="BK115">(SUM(IF(Adjustments!$E$9:$E$67='June 13 - Dec 15 Expense'!$F115,IF(Adjustments!$G$6:$AE$6='June 13 - Dec 15 Expense'!BL$7,Adjustments!$G$9:$AE$67),0)))+(SUM(IF(Adjustments!$E$73:$E$133='June 13 - Dec 15 Expense'!$F115,IF(Adjustments!$G$6:$AE$6='June 13 - Dec 15 Expense'!BJ$7,Adjustments!$G$73:$AE$133),0)))</f>
        <v>0</v>
      </c>
      <c r="BL115" s="144">
        <f t="shared" si="671"/>
        <v>17108220.77999999</v>
      </c>
      <c r="BM115" s="144">
        <f t="shared" si="672"/>
        <v>129732.2274060754</v>
      </c>
      <c r="BN115" s="144">
        <f t="array" ref="BN115">(SUM(IF(Adjustments!$E$9:$E$67='June 13 - Dec 15 Expense'!$F115,IF(Adjustments!$G$6:$AE$6='June 13 - Dec 15 Expense'!BO$7,Adjustments!$G$9:$AE$67),0)))+(SUM(IF(Adjustments!$E$73:$E$133='June 13 - Dec 15 Expense'!$F115,IF(Adjustments!$G$6:$AE$6='June 13 - Dec 15 Expense'!BM$7,Adjustments!$G$73:$AE$133),0)))</f>
        <v>0</v>
      </c>
      <c r="BO115" s="144">
        <f t="shared" si="673"/>
        <v>17108220.77999999</v>
      </c>
      <c r="BP115" s="144">
        <f t="shared" si="674"/>
        <v>129732.2274060754</v>
      </c>
      <c r="BQ115" s="144">
        <f t="array" ref="BQ115">(SUM(IF(Adjustments!$E$9:$E$67='June 13 - Dec 15 Expense'!$F115,IF(Adjustments!$G$6:$AE$6='June 13 - Dec 15 Expense'!BR$7,Adjustments!$G$9:$AE$67),0)))+(SUM(IF(Adjustments!$E$73:$E$133='June 13 - Dec 15 Expense'!$F115,IF(Adjustments!$G$6:$AE$6='June 13 - Dec 15 Expense'!BP$7,Adjustments!$G$73:$AE$133),0)))</f>
        <v>0</v>
      </c>
      <c r="BR115" s="144">
        <f t="shared" si="675"/>
        <v>17108220.77999999</v>
      </c>
      <c r="BS115" s="144">
        <f t="shared" si="676"/>
        <v>129732.2274060754</v>
      </c>
      <c r="BT115" s="144">
        <f t="array" ref="BT115">(SUM(IF(Adjustments!$E$9:$E$67='June 13 - Dec 15 Expense'!$F115,IF(Adjustments!$G$6:$AE$6='June 13 - Dec 15 Expense'!BU$7,Adjustments!$G$9:$AE$67),0)))+(SUM(IF(Adjustments!$E$73:$E$133='June 13 - Dec 15 Expense'!$F115,IF(Adjustments!$G$6:$AE$6='June 13 - Dec 15 Expense'!BS$7,Adjustments!$G$73:$AE$133),0)))</f>
        <v>0</v>
      </c>
      <c r="BU115" s="144">
        <f t="shared" si="677"/>
        <v>17108220.77999999</v>
      </c>
      <c r="BV115" s="144">
        <f t="shared" si="678"/>
        <v>129732.2274060754</v>
      </c>
      <c r="BW115" s="144">
        <f t="array" ref="BW115">(SUM(IF(Adjustments!$E$9:$E$67='June 13 - Dec 15 Expense'!$F115,IF(Adjustments!$G$6:$AE$6='June 13 - Dec 15 Expense'!BX$7,Adjustments!$G$9:$AE$67),0)))+(SUM(IF(Adjustments!$E$73:$E$133='June 13 - Dec 15 Expense'!$F115,IF(Adjustments!$G$6:$AE$6='June 13 - Dec 15 Expense'!BV$7,Adjustments!$G$73:$AE$133),0)))</f>
        <v>0</v>
      </c>
      <c r="BX115" s="144">
        <f t="shared" si="679"/>
        <v>17108220.77999999</v>
      </c>
      <c r="BY115" s="144">
        <f t="shared" si="680"/>
        <v>129732.2274060754</v>
      </c>
      <c r="BZ115" s="144">
        <f t="array" ref="BZ115">(SUM(IF(Adjustments!$E$9:$E$67='June 13 - Dec 15 Expense'!$F115,IF(Adjustments!$G$6:$AE$6='June 13 - Dec 15 Expense'!CA$7,Adjustments!$G$9:$AE$67),0)))+(SUM(IF(Adjustments!$E$73:$E$133='June 13 - Dec 15 Expense'!$F115,IF(Adjustments!$G$6:$AE$6='June 13 - Dec 15 Expense'!BY$7,Adjustments!$G$73:$AE$133),0)))</f>
        <v>0</v>
      </c>
      <c r="CA115" s="144">
        <f t="shared" si="681"/>
        <v>17108220.77999999</v>
      </c>
      <c r="CB115" s="144">
        <f t="shared" si="682"/>
        <v>129732.2274060754</v>
      </c>
      <c r="CC115" s="144">
        <f t="array" ref="CC115">(SUM(IF(Adjustments!$E$9:$E$67='June 13 - Dec 15 Expense'!$F115,IF(Adjustments!$G$6:$AE$6='June 13 - Dec 15 Expense'!CD$7,Adjustments!$G$9:$AE$67),0)))+(SUM(IF(Adjustments!$E$73:$E$133='June 13 - Dec 15 Expense'!$F115,IF(Adjustments!$G$6:$AE$6='June 13 - Dec 15 Expense'!CB$7,Adjustments!$G$73:$AE$133),0)))</f>
        <v>0</v>
      </c>
      <c r="CD115" s="144">
        <f t="shared" si="683"/>
        <v>17108220.77999999</v>
      </c>
      <c r="CE115" s="144">
        <f t="shared" si="684"/>
        <v>129732.2274060754</v>
      </c>
      <c r="CG115" s="151">
        <f t="shared" si="685"/>
        <v>1556786.7288729053</v>
      </c>
      <c r="CH115" s="148"/>
      <c r="CI115" s="113"/>
    </row>
    <row r="116" spans="1:87" s="119" customFormat="1">
      <c r="A116" s="119" t="s">
        <v>18</v>
      </c>
      <c r="B116" s="119" t="s">
        <v>49</v>
      </c>
      <c r="C116" s="119" t="s">
        <v>49</v>
      </c>
      <c r="D116" s="119" t="s">
        <v>79</v>
      </c>
      <c r="E116" s="119" t="s">
        <v>75</v>
      </c>
      <c r="F116" s="119" t="str">
        <f t="shared" si="634"/>
        <v>AGNLPUT</v>
      </c>
      <c r="G116" s="119" t="str">
        <f t="shared" si="635"/>
        <v>GNLPUT</v>
      </c>
      <c r="H116" s="176">
        <f>VLOOKUP($G116,Rates!$I$3:$J$27,2,0)</f>
        <v>3.8920935783584E-2</v>
      </c>
      <c r="I116" s="176">
        <f>VLOOKUP($G116,Rates!$I$3:$K$27,3,0)</f>
        <v>3.8920935783584E-2</v>
      </c>
      <c r="J116" s="144">
        <v>18701.759999999998</v>
      </c>
      <c r="K116" s="144">
        <f t="shared" si="636"/>
        <v>60.657499999999992</v>
      </c>
      <c r="L116" s="144">
        <f t="array" ref="L116">(SUM(IF(Adjustments!$E$9:$E$67='June 13 - Dec 15 Expense'!$F116,IF(Adjustments!$G$6:$AE$6='June 13 - Dec 15 Expense'!M$7,Adjustments!$G$9:$AE$67),0)))+(SUM(IF(Adjustments!$E$73:$E$133='June 13 - Dec 15 Expense'!$F116,IF(Adjustments!$G$6:$AE$6='June 13 - Dec 15 Expense'!K$7,Adjustments!$G$73:$AE$133),0)))</f>
        <v>0</v>
      </c>
      <c r="M116" s="144">
        <f t="shared" si="637"/>
        <v>18701.759999999998</v>
      </c>
      <c r="N116" s="144">
        <f t="shared" si="638"/>
        <v>60.657499999999992</v>
      </c>
      <c r="O116" s="144">
        <f t="array" ref="O116">(SUM(IF(Adjustments!$E$9:$E$67='June 13 - Dec 15 Expense'!$F116,IF(Adjustments!$G$6:$AE$6='June 13 - Dec 15 Expense'!P$7,Adjustments!$G$9:$AE$67),0)))+(SUM(IF(Adjustments!$E$73:$E$133='June 13 - Dec 15 Expense'!$F116,IF(Adjustments!$G$6:$AE$6='June 13 - Dec 15 Expense'!N$7,Adjustments!$G$73:$AE$133),0)))</f>
        <v>0</v>
      </c>
      <c r="P116" s="144">
        <f t="shared" si="639"/>
        <v>18701.759999999998</v>
      </c>
      <c r="Q116" s="144">
        <f t="shared" si="640"/>
        <v>60.657499999999992</v>
      </c>
      <c r="R116" s="144">
        <f t="array" ref="R116">(SUM(IF(Adjustments!$E$9:$E$67='June 13 - Dec 15 Expense'!$F116,IF(Adjustments!$G$6:$AE$6='June 13 - Dec 15 Expense'!S$7,Adjustments!$G$9:$AE$67),0)))+(SUM(IF(Adjustments!$E$73:$E$133='June 13 - Dec 15 Expense'!$F116,IF(Adjustments!$G$6:$AE$6='June 13 - Dec 15 Expense'!Q$7,Adjustments!$G$73:$AE$133),0)))</f>
        <v>0</v>
      </c>
      <c r="S116" s="144">
        <f t="shared" si="641"/>
        <v>18701.759999999998</v>
      </c>
      <c r="T116" s="144">
        <f t="shared" si="642"/>
        <v>60.657499999999992</v>
      </c>
      <c r="U116" s="144">
        <f t="array" ref="U116">(SUM(IF(Adjustments!$E$9:$E$67='June 13 - Dec 15 Expense'!$F116,IF(Adjustments!$G$6:$AE$6='June 13 - Dec 15 Expense'!V$7,Adjustments!$G$9:$AE$67),0)))+(SUM(IF(Adjustments!$E$73:$E$133='June 13 - Dec 15 Expense'!$F116,IF(Adjustments!$G$6:$AE$6='June 13 - Dec 15 Expense'!T$7,Adjustments!$G$73:$AE$133),0)))</f>
        <v>0</v>
      </c>
      <c r="V116" s="144">
        <f t="shared" si="643"/>
        <v>18701.759999999998</v>
      </c>
      <c r="W116" s="144">
        <f t="shared" si="644"/>
        <v>60.657499999999992</v>
      </c>
      <c r="X116" s="144">
        <f t="array" ref="X116">(SUM(IF(Adjustments!$E$9:$E$67='June 13 - Dec 15 Expense'!$F116,IF(Adjustments!$G$6:$AE$6='June 13 - Dec 15 Expense'!Y$7,Adjustments!$G$9:$AE$67),0)))+(SUM(IF(Adjustments!$E$73:$E$133='June 13 - Dec 15 Expense'!$F116,IF(Adjustments!$G$6:$AE$6='June 13 - Dec 15 Expense'!W$7,Adjustments!$G$73:$AE$133),0)))</f>
        <v>0</v>
      </c>
      <c r="Y116" s="144">
        <f t="shared" si="645"/>
        <v>18701.759999999998</v>
      </c>
      <c r="Z116" s="144">
        <f t="shared" si="646"/>
        <v>60.657499999999992</v>
      </c>
      <c r="AA116" s="144">
        <f t="array" ref="AA116">(SUM(IF(Adjustments!$E$9:$E$67='June 13 - Dec 15 Expense'!$F116,IF(Adjustments!$G$6:$AE$6='June 13 - Dec 15 Expense'!AB$7,Adjustments!$G$9:$AE$67),0)))+(SUM(IF(Adjustments!$E$73:$E$133='June 13 - Dec 15 Expense'!$F116,IF(Adjustments!$G$6:$AE$6='June 13 - Dec 15 Expense'!Z$7,Adjustments!$G$73:$AE$133),0)))</f>
        <v>0</v>
      </c>
      <c r="AB116" s="144">
        <f t="shared" si="647"/>
        <v>18701.759999999998</v>
      </c>
      <c r="AC116" s="144">
        <f t="shared" si="648"/>
        <v>60.657499999999992</v>
      </c>
      <c r="AD116" s="144">
        <f t="array" ref="AD116">(SUM(IF(Adjustments!$E$9:$E$67='June 13 - Dec 15 Expense'!$F116,IF(Adjustments!$G$6:$AE$6='June 13 - Dec 15 Expense'!AE$7,Adjustments!$G$9:$AE$67),0)))+(SUM(IF(Adjustments!$E$73:$E$133='June 13 - Dec 15 Expense'!$F116,IF(Adjustments!$G$6:$AE$6='June 13 - Dec 15 Expense'!AC$7,Adjustments!$G$73:$AE$133),0)))</f>
        <v>0</v>
      </c>
      <c r="AE116" s="144">
        <f t="shared" si="649"/>
        <v>18701.759999999998</v>
      </c>
      <c r="AF116" s="144">
        <f t="shared" si="650"/>
        <v>60.657499999999992</v>
      </c>
      <c r="AG116" s="144">
        <f t="array" ref="AG116">(SUM(IF(Adjustments!$E$9:$E$67='June 13 - Dec 15 Expense'!$F116,IF(Adjustments!$G$6:$AE$6='June 13 - Dec 15 Expense'!AH$7,Adjustments!$G$9:$AE$67),0)))+(SUM(IF(Adjustments!$E$73:$E$133='June 13 - Dec 15 Expense'!$F116,IF(Adjustments!$G$6:$AE$6='June 13 - Dec 15 Expense'!AF$7,Adjustments!$G$73:$AE$133),0)))</f>
        <v>0</v>
      </c>
      <c r="AH116" s="144">
        <f t="shared" si="651"/>
        <v>18701.759999999998</v>
      </c>
      <c r="AI116" s="144">
        <f t="shared" si="652"/>
        <v>60.657499999999992</v>
      </c>
      <c r="AJ116" s="144">
        <f t="array" ref="AJ116">(SUM(IF(Adjustments!$E$9:$E$67='June 13 - Dec 15 Expense'!$F116,IF(Adjustments!$G$6:$AE$6='June 13 - Dec 15 Expense'!AK$7,Adjustments!$G$9:$AE$67),0)))+(SUM(IF(Adjustments!$E$73:$E$133='June 13 - Dec 15 Expense'!$F116,IF(Adjustments!$G$6:$AE$6='June 13 - Dec 15 Expense'!AI$7,Adjustments!$G$73:$AE$133),0)))</f>
        <v>0</v>
      </c>
      <c r="AK116" s="144">
        <f t="shared" si="653"/>
        <v>18701.759999999998</v>
      </c>
      <c r="AL116" s="144">
        <f t="shared" si="654"/>
        <v>60.657499999999992</v>
      </c>
      <c r="AM116" s="144">
        <f t="array" ref="AM116">(SUM(IF(Adjustments!$E$9:$E$67='June 13 - Dec 15 Expense'!$F116,IF(Adjustments!$G$6:$AE$6='June 13 - Dec 15 Expense'!AN$7,Adjustments!$G$9:$AE$67),0)))+(SUM(IF(Adjustments!$E$73:$E$133='June 13 - Dec 15 Expense'!$F116,IF(Adjustments!$G$6:$AE$6='June 13 - Dec 15 Expense'!AL$7,Adjustments!$G$73:$AE$133),0)))</f>
        <v>0</v>
      </c>
      <c r="AN116" s="144">
        <f t="shared" si="655"/>
        <v>18701.759999999998</v>
      </c>
      <c r="AO116" s="144">
        <f t="shared" si="656"/>
        <v>60.657499999999992</v>
      </c>
      <c r="AP116" s="144">
        <f t="array" ref="AP116">(SUM(IF(Adjustments!$E$9:$E$67='June 13 - Dec 15 Expense'!$F116,IF(Adjustments!$G$6:$AE$6='June 13 - Dec 15 Expense'!AQ$7,Adjustments!$G$9:$AE$67),0)))+(SUM(IF(Adjustments!$E$73:$E$133='June 13 - Dec 15 Expense'!$F116,IF(Adjustments!$G$6:$AE$6='June 13 - Dec 15 Expense'!AO$7,Adjustments!$G$73:$AE$133),0)))</f>
        <v>0</v>
      </c>
      <c r="AQ116" s="144">
        <f t="shared" si="657"/>
        <v>18701.759999999998</v>
      </c>
      <c r="AR116" s="144">
        <f t="shared" si="658"/>
        <v>60.657499999999992</v>
      </c>
      <c r="AS116" s="144">
        <f t="array" ref="AS116">(SUM(IF(Adjustments!$E$9:$E$67='June 13 - Dec 15 Expense'!$F116,IF(Adjustments!$G$6:$AE$6='June 13 - Dec 15 Expense'!AT$7,Adjustments!$G$9:$AE$67),0)))+(SUM(IF(Adjustments!$E$73:$E$133='June 13 - Dec 15 Expense'!$F116,IF(Adjustments!$G$6:$AE$6='June 13 - Dec 15 Expense'!AR$7,Adjustments!$G$73:$AE$133),0)))</f>
        <v>0</v>
      </c>
      <c r="AT116" s="144">
        <f t="shared" si="659"/>
        <v>18701.759999999998</v>
      </c>
      <c r="AU116" s="144">
        <f t="shared" si="660"/>
        <v>60.657499999999992</v>
      </c>
      <c r="AV116" s="144">
        <f t="array" ref="AV116">(SUM(IF(Adjustments!$E$9:$E$67='June 13 - Dec 15 Expense'!$F116,IF(Adjustments!$G$6:$AE$6='June 13 - Dec 15 Expense'!AW$7,Adjustments!$G$9:$AE$67),0)))+(SUM(IF(Adjustments!$E$73:$E$133='June 13 - Dec 15 Expense'!$F116,IF(Adjustments!$G$6:$AE$6='June 13 - Dec 15 Expense'!AU$7,Adjustments!$G$73:$AE$133),0)))</f>
        <v>0</v>
      </c>
      <c r="AW116" s="144">
        <f t="shared" si="661"/>
        <v>18701.759999999998</v>
      </c>
      <c r="AX116" s="144">
        <f t="shared" si="662"/>
        <v>60.657499999999992</v>
      </c>
      <c r="AY116" s="144">
        <f t="array" ref="AY116">(SUM(IF(Adjustments!$E$9:$E$67='June 13 - Dec 15 Expense'!$F116,IF(Adjustments!$G$6:$AE$6='June 13 - Dec 15 Expense'!AZ$7,Adjustments!$G$9:$AE$67),0)))+(SUM(IF(Adjustments!$E$73:$E$133='June 13 - Dec 15 Expense'!$F116,IF(Adjustments!$G$6:$AE$6='June 13 - Dec 15 Expense'!AX$7,Adjustments!$G$73:$AE$133),0)))</f>
        <v>0</v>
      </c>
      <c r="AZ116" s="144">
        <f t="shared" si="663"/>
        <v>18701.759999999998</v>
      </c>
      <c r="BA116" s="144">
        <f t="shared" si="664"/>
        <v>60.657499999999992</v>
      </c>
      <c r="BB116" s="144">
        <f t="array" ref="BB116">(SUM(IF(Adjustments!$E$9:$E$67='June 13 - Dec 15 Expense'!$F116,IF(Adjustments!$G$6:$AE$6='June 13 - Dec 15 Expense'!BC$7,Adjustments!$G$9:$AE$67),0)))+(SUM(IF(Adjustments!$E$73:$E$133='June 13 - Dec 15 Expense'!$F116,IF(Adjustments!$G$6:$AE$6='June 13 - Dec 15 Expense'!BA$7,Adjustments!$G$73:$AE$133),0)))</f>
        <v>0</v>
      </c>
      <c r="BC116" s="144">
        <f t="shared" si="665"/>
        <v>18701.759999999998</v>
      </c>
      <c r="BD116" s="144">
        <f t="shared" si="666"/>
        <v>60.657499999999992</v>
      </c>
      <c r="BE116" s="144">
        <f t="array" ref="BE116">(SUM(IF(Adjustments!$E$9:$E$67='June 13 - Dec 15 Expense'!$F116,IF(Adjustments!$G$6:$AE$6='June 13 - Dec 15 Expense'!BF$7,Adjustments!$G$9:$AE$67),0)))+(SUM(IF(Adjustments!$E$73:$E$133='June 13 - Dec 15 Expense'!$F116,IF(Adjustments!$G$6:$AE$6='June 13 - Dec 15 Expense'!BD$7,Adjustments!$G$73:$AE$133),0)))</f>
        <v>0</v>
      </c>
      <c r="BF116" s="144">
        <f t="shared" si="667"/>
        <v>18701.759999999998</v>
      </c>
      <c r="BG116" s="144">
        <f t="shared" si="668"/>
        <v>60.657499999999992</v>
      </c>
      <c r="BH116" s="144">
        <f t="array" ref="BH116">(SUM(IF(Adjustments!$E$9:$E$67='June 13 - Dec 15 Expense'!$F116,IF(Adjustments!$G$6:$AE$6='June 13 - Dec 15 Expense'!BI$7,Adjustments!$G$9:$AE$67),0)))+(SUM(IF(Adjustments!$E$73:$E$133='June 13 - Dec 15 Expense'!$F116,IF(Adjustments!$G$6:$AE$6='June 13 - Dec 15 Expense'!BG$7,Adjustments!$G$73:$AE$133),0)))</f>
        <v>0</v>
      </c>
      <c r="BI116" s="144">
        <f t="shared" si="669"/>
        <v>18701.759999999998</v>
      </c>
      <c r="BJ116" s="144">
        <f t="shared" si="670"/>
        <v>60.657499999999992</v>
      </c>
      <c r="BK116" s="144">
        <f t="array" ref="BK116">(SUM(IF(Adjustments!$E$9:$E$67='June 13 - Dec 15 Expense'!$F116,IF(Adjustments!$G$6:$AE$6='June 13 - Dec 15 Expense'!BL$7,Adjustments!$G$9:$AE$67),0)))+(SUM(IF(Adjustments!$E$73:$E$133='June 13 - Dec 15 Expense'!$F116,IF(Adjustments!$G$6:$AE$6='June 13 - Dec 15 Expense'!BJ$7,Adjustments!$G$73:$AE$133),0)))</f>
        <v>0</v>
      </c>
      <c r="BL116" s="144">
        <f t="shared" si="671"/>
        <v>18701.759999999998</v>
      </c>
      <c r="BM116" s="144">
        <f t="shared" si="672"/>
        <v>60.657499999999992</v>
      </c>
      <c r="BN116" s="144">
        <f t="array" ref="BN116">(SUM(IF(Adjustments!$E$9:$E$67='June 13 - Dec 15 Expense'!$F116,IF(Adjustments!$G$6:$AE$6='June 13 - Dec 15 Expense'!BO$7,Adjustments!$G$9:$AE$67),0)))+(SUM(IF(Adjustments!$E$73:$E$133='June 13 - Dec 15 Expense'!$F116,IF(Adjustments!$G$6:$AE$6='June 13 - Dec 15 Expense'!BM$7,Adjustments!$G$73:$AE$133),0)))</f>
        <v>0</v>
      </c>
      <c r="BO116" s="144">
        <f t="shared" si="673"/>
        <v>18701.759999999998</v>
      </c>
      <c r="BP116" s="144">
        <f t="shared" si="674"/>
        <v>60.657499999999992</v>
      </c>
      <c r="BQ116" s="144">
        <f t="array" ref="BQ116">(SUM(IF(Adjustments!$E$9:$E$67='June 13 - Dec 15 Expense'!$F116,IF(Adjustments!$G$6:$AE$6='June 13 - Dec 15 Expense'!BR$7,Adjustments!$G$9:$AE$67),0)))+(SUM(IF(Adjustments!$E$73:$E$133='June 13 - Dec 15 Expense'!$F116,IF(Adjustments!$G$6:$AE$6='June 13 - Dec 15 Expense'!BP$7,Adjustments!$G$73:$AE$133),0)))</f>
        <v>0</v>
      </c>
      <c r="BR116" s="144">
        <f t="shared" si="675"/>
        <v>18701.759999999998</v>
      </c>
      <c r="BS116" s="144">
        <f t="shared" si="676"/>
        <v>60.657499999999992</v>
      </c>
      <c r="BT116" s="144">
        <f t="array" ref="BT116">(SUM(IF(Adjustments!$E$9:$E$67='June 13 - Dec 15 Expense'!$F116,IF(Adjustments!$G$6:$AE$6='June 13 - Dec 15 Expense'!BU$7,Adjustments!$G$9:$AE$67),0)))+(SUM(IF(Adjustments!$E$73:$E$133='June 13 - Dec 15 Expense'!$F116,IF(Adjustments!$G$6:$AE$6='June 13 - Dec 15 Expense'!BS$7,Adjustments!$G$73:$AE$133),0)))</f>
        <v>0</v>
      </c>
      <c r="BU116" s="144">
        <f t="shared" si="677"/>
        <v>18701.759999999998</v>
      </c>
      <c r="BV116" s="144">
        <f t="shared" si="678"/>
        <v>60.657499999999992</v>
      </c>
      <c r="BW116" s="144">
        <f t="array" ref="BW116">(SUM(IF(Adjustments!$E$9:$E$67='June 13 - Dec 15 Expense'!$F116,IF(Adjustments!$G$6:$AE$6='June 13 - Dec 15 Expense'!BX$7,Adjustments!$G$9:$AE$67),0)))+(SUM(IF(Adjustments!$E$73:$E$133='June 13 - Dec 15 Expense'!$F116,IF(Adjustments!$G$6:$AE$6='June 13 - Dec 15 Expense'!BV$7,Adjustments!$G$73:$AE$133),0)))</f>
        <v>0</v>
      </c>
      <c r="BX116" s="144">
        <f t="shared" si="679"/>
        <v>18701.759999999998</v>
      </c>
      <c r="BY116" s="144">
        <f t="shared" si="680"/>
        <v>60.657499999999992</v>
      </c>
      <c r="BZ116" s="144">
        <f t="array" ref="BZ116">(SUM(IF(Adjustments!$E$9:$E$67='June 13 - Dec 15 Expense'!$F116,IF(Adjustments!$G$6:$AE$6='June 13 - Dec 15 Expense'!CA$7,Adjustments!$G$9:$AE$67),0)))+(SUM(IF(Adjustments!$E$73:$E$133='June 13 - Dec 15 Expense'!$F116,IF(Adjustments!$G$6:$AE$6='June 13 - Dec 15 Expense'!BY$7,Adjustments!$G$73:$AE$133),0)))</f>
        <v>0</v>
      </c>
      <c r="CA116" s="144">
        <f t="shared" si="681"/>
        <v>18701.759999999998</v>
      </c>
      <c r="CB116" s="144">
        <f t="shared" si="682"/>
        <v>60.657499999999992</v>
      </c>
      <c r="CC116" s="144">
        <f t="array" ref="CC116">(SUM(IF(Adjustments!$E$9:$E$67='June 13 - Dec 15 Expense'!$F116,IF(Adjustments!$G$6:$AE$6='June 13 - Dec 15 Expense'!CD$7,Adjustments!$G$9:$AE$67),0)))+(SUM(IF(Adjustments!$E$73:$E$133='June 13 - Dec 15 Expense'!$F116,IF(Adjustments!$G$6:$AE$6='June 13 - Dec 15 Expense'!CB$7,Adjustments!$G$73:$AE$133),0)))</f>
        <v>0</v>
      </c>
      <c r="CD116" s="144">
        <f t="shared" si="683"/>
        <v>18701.759999999998</v>
      </c>
      <c r="CE116" s="144">
        <f t="shared" si="684"/>
        <v>60.657499999999992</v>
      </c>
      <c r="CG116" s="151">
        <f t="shared" si="685"/>
        <v>727.89</v>
      </c>
      <c r="CH116" s="148"/>
    </row>
    <row r="117" spans="1:87" s="119" customFormat="1">
      <c r="A117" s="119" t="s">
        <v>16</v>
      </c>
      <c r="B117" s="119" t="s">
        <v>47</v>
      </c>
      <c r="C117" s="119" t="s">
        <v>47</v>
      </c>
      <c r="D117" s="119" t="s">
        <v>79</v>
      </c>
      <c r="E117" s="119" t="s">
        <v>75</v>
      </c>
      <c r="F117" s="119" t="str">
        <f t="shared" si="634"/>
        <v>AGNLPWA</v>
      </c>
      <c r="G117" s="119" t="str">
        <f t="shared" si="635"/>
        <v>GNLPWA</v>
      </c>
      <c r="H117" s="176">
        <f>VLOOKUP($G117,Rates!$I$3:$J$27,2,0)</f>
        <v>3.0964185452346273E-2</v>
      </c>
      <c r="I117" s="176">
        <f>VLOOKUP($G117,Rates!$I$3:$K$27,3,0)</f>
        <v>3.0964185452346273E-2</v>
      </c>
      <c r="J117" s="144">
        <v>2339310.6800000002</v>
      </c>
      <c r="K117" s="144">
        <f t="shared" si="636"/>
        <v>6036.2374771811892</v>
      </c>
      <c r="L117" s="144">
        <f t="array" ref="L117">(SUM(IF(Adjustments!$E$9:$E$67='June 13 - Dec 15 Expense'!$F117,IF(Adjustments!$G$6:$AE$6='June 13 - Dec 15 Expense'!M$7,Adjustments!$G$9:$AE$67),0)))+(SUM(IF(Adjustments!$E$73:$E$133='June 13 - Dec 15 Expense'!$F117,IF(Adjustments!$G$6:$AE$6='June 13 - Dec 15 Expense'!K$7,Adjustments!$G$73:$AE$133),0)))</f>
        <v>0</v>
      </c>
      <c r="M117" s="144">
        <f t="shared" si="637"/>
        <v>2339310.6800000002</v>
      </c>
      <c r="N117" s="144">
        <f t="shared" si="638"/>
        <v>6036.2374771811892</v>
      </c>
      <c r="O117" s="144">
        <f t="array" ref="O117">(SUM(IF(Adjustments!$E$9:$E$67='June 13 - Dec 15 Expense'!$F117,IF(Adjustments!$G$6:$AE$6='June 13 - Dec 15 Expense'!P$7,Adjustments!$G$9:$AE$67),0)))+(SUM(IF(Adjustments!$E$73:$E$133='June 13 - Dec 15 Expense'!$F117,IF(Adjustments!$G$6:$AE$6='June 13 - Dec 15 Expense'!N$7,Adjustments!$G$73:$AE$133),0)))</f>
        <v>0</v>
      </c>
      <c r="P117" s="144">
        <f t="shared" si="639"/>
        <v>2339310.6800000002</v>
      </c>
      <c r="Q117" s="144">
        <f t="shared" si="640"/>
        <v>6036.2374771811892</v>
      </c>
      <c r="R117" s="144">
        <f t="array" ref="R117">(SUM(IF(Adjustments!$E$9:$E$67='June 13 - Dec 15 Expense'!$F117,IF(Adjustments!$G$6:$AE$6='June 13 - Dec 15 Expense'!S$7,Adjustments!$G$9:$AE$67),0)))+(SUM(IF(Adjustments!$E$73:$E$133='June 13 - Dec 15 Expense'!$F117,IF(Adjustments!$G$6:$AE$6='June 13 - Dec 15 Expense'!Q$7,Adjustments!$G$73:$AE$133),0)))</f>
        <v>0</v>
      </c>
      <c r="S117" s="144">
        <f t="shared" si="641"/>
        <v>2339310.6800000002</v>
      </c>
      <c r="T117" s="144">
        <f t="shared" si="642"/>
        <v>6036.2374771811892</v>
      </c>
      <c r="U117" s="144">
        <f t="array" ref="U117">(SUM(IF(Adjustments!$E$9:$E$67='June 13 - Dec 15 Expense'!$F117,IF(Adjustments!$G$6:$AE$6='June 13 - Dec 15 Expense'!V$7,Adjustments!$G$9:$AE$67),0)))+(SUM(IF(Adjustments!$E$73:$E$133='June 13 - Dec 15 Expense'!$F117,IF(Adjustments!$G$6:$AE$6='June 13 - Dec 15 Expense'!T$7,Adjustments!$G$73:$AE$133),0)))</f>
        <v>0</v>
      </c>
      <c r="V117" s="144">
        <f t="shared" si="643"/>
        <v>2339310.6800000002</v>
      </c>
      <c r="W117" s="144">
        <f t="shared" si="644"/>
        <v>6036.2374771811892</v>
      </c>
      <c r="X117" s="144">
        <f t="array" ref="X117">(SUM(IF(Adjustments!$E$9:$E$67='June 13 - Dec 15 Expense'!$F117,IF(Adjustments!$G$6:$AE$6='June 13 - Dec 15 Expense'!Y$7,Adjustments!$G$9:$AE$67),0)))+(SUM(IF(Adjustments!$E$73:$E$133='June 13 - Dec 15 Expense'!$F117,IF(Adjustments!$G$6:$AE$6='June 13 - Dec 15 Expense'!W$7,Adjustments!$G$73:$AE$133),0)))</f>
        <v>0</v>
      </c>
      <c r="Y117" s="144">
        <f t="shared" si="645"/>
        <v>2339310.6800000002</v>
      </c>
      <c r="Z117" s="144">
        <f t="shared" si="646"/>
        <v>6036.2374771811892</v>
      </c>
      <c r="AA117" s="144">
        <f t="array" ref="AA117">(SUM(IF(Adjustments!$E$9:$E$67='June 13 - Dec 15 Expense'!$F117,IF(Adjustments!$G$6:$AE$6='June 13 - Dec 15 Expense'!AB$7,Adjustments!$G$9:$AE$67),0)))+(SUM(IF(Adjustments!$E$73:$E$133='June 13 - Dec 15 Expense'!$F117,IF(Adjustments!$G$6:$AE$6='June 13 - Dec 15 Expense'!Z$7,Adjustments!$G$73:$AE$133),0)))</f>
        <v>0</v>
      </c>
      <c r="AB117" s="144">
        <f t="shared" si="647"/>
        <v>2339310.6800000002</v>
      </c>
      <c r="AC117" s="144">
        <f t="shared" si="648"/>
        <v>6036.2374771811892</v>
      </c>
      <c r="AD117" s="144">
        <f t="array" ref="AD117">(SUM(IF(Adjustments!$E$9:$E$67='June 13 - Dec 15 Expense'!$F117,IF(Adjustments!$G$6:$AE$6='June 13 - Dec 15 Expense'!AE$7,Adjustments!$G$9:$AE$67),0)))+(SUM(IF(Adjustments!$E$73:$E$133='June 13 - Dec 15 Expense'!$F117,IF(Adjustments!$G$6:$AE$6='June 13 - Dec 15 Expense'!AC$7,Adjustments!$G$73:$AE$133),0)))</f>
        <v>0</v>
      </c>
      <c r="AE117" s="144">
        <f t="shared" si="649"/>
        <v>2339310.6800000002</v>
      </c>
      <c r="AF117" s="144">
        <f t="shared" si="650"/>
        <v>6036.2374771811892</v>
      </c>
      <c r="AG117" s="144">
        <f t="array" ref="AG117">(SUM(IF(Adjustments!$E$9:$E$67='June 13 - Dec 15 Expense'!$F117,IF(Adjustments!$G$6:$AE$6='June 13 - Dec 15 Expense'!AH$7,Adjustments!$G$9:$AE$67),0)))+(SUM(IF(Adjustments!$E$73:$E$133='June 13 - Dec 15 Expense'!$F117,IF(Adjustments!$G$6:$AE$6='June 13 - Dec 15 Expense'!AF$7,Adjustments!$G$73:$AE$133),0)))</f>
        <v>0</v>
      </c>
      <c r="AH117" s="144">
        <f t="shared" si="651"/>
        <v>2339310.6800000002</v>
      </c>
      <c r="AI117" s="144">
        <f t="shared" si="652"/>
        <v>6036.2374771811892</v>
      </c>
      <c r="AJ117" s="144">
        <f t="array" ref="AJ117">(SUM(IF(Adjustments!$E$9:$E$67='June 13 - Dec 15 Expense'!$F117,IF(Adjustments!$G$6:$AE$6='June 13 - Dec 15 Expense'!AK$7,Adjustments!$G$9:$AE$67),0)))+(SUM(IF(Adjustments!$E$73:$E$133='June 13 - Dec 15 Expense'!$F117,IF(Adjustments!$G$6:$AE$6='June 13 - Dec 15 Expense'!AI$7,Adjustments!$G$73:$AE$133),0)))</f>
        <v>0</v>
      </c>
      <c r="AK117" s="144">
        <f t="shared" si="653"/>
        <v>2339310.6800000002</v>
      </c>
      <c r="AL117" s="144">
        <f t="shared" si="654"/>
        <v>6036.2374771811892</v>
      </c>
      <c r="AM117" s="144">
        <f t="array" ref="AM117">(SUM(IF(Adjustments!$E$9:$E$67='June 13 - Dec 15 Expense'!$F117,IF(Adjustments!$G$6:$AE$6='June 13 - Dec 15 Expense'!AN$7,Adjustments!$G$9:$AE$67),0)))+(SUM(IF(Adjustments!$E$73:$E$133='June 13 - Dec 15 Expense'!$F117,IF(Adjustments!$G$6:$AE$6='June 13 - Dec 15 Expense'!AL$7,Adjustments!$G$73:$AE$133),0)))</f>
        <v>0</v>
      </c>
      <c r="AN117" s="144">
        <f t="shared" si="655"/>
        <v>2339310.6800000002</v>
      </c>
      <c r="AO117" s="144">
        <f t="shared" si="656"/>
        <v>6036.2374771811892</v>
      </c>
      <c r="AP117" s="144">
        <f t="array" ref="AP117">(SUM(IF(Adjustments!$E$9:$E$67='June 13 - Dec 15 Expense'!$F117,IF(Adjustments!$G$6:$AE$6='June 13 - Dec 15 Expense'!AQ$7,Adjustments!$G$9:$AE$67),0)))+(SUM(IF(Adjustments!$E$73:$E$133='June 13 - Dec 15 Expense'!$F117,IF(Adjustments!$G$6:$AE$6='June 13 - Dec 15 Expense'!AO$7,Adjustments!$G$73:$AE$133),0)))</f>
        <v>0</v>
      </c>
      <c r="AQ117" s="144">
        <f t="shared" si="657"/>
        <v>2339310.6800000002</v>
      </c>
      <c r="AR117" s="144">
        <f t="shared" si="658"/>
        <v>6036.2374771811892</v>
      </c>
      <c r="AS117" s="144">
        <f t="array" ref="AS117">(SUM(IF(Adjustments!$E$9:$E$67='June 13 - Dec 15 Expense'!$F117,IF(Adjustments!$G$6:$AE$6='June 13 - Dec 15 Expense'!AT$7,Adjustments!$G$9:$AE$67),0)))+(SUM(IF(Adjustments!$E$73:$E$133='June 13 - Dec 15 Expense'!$F117,IF(Adjustments!$G$6:$AE$6='June 13 - Dec 15 Expense'!AR$7,Adjustments!$G$73:$AE$133),0)))</f>
        <v>0</v>
      </c>
      <c r="AT117" s="144">
        <f t="shared" si="659"/>
        <v>2339310.6800000002</v>
      </c>
      <c r="AU117" s="144">
        <f t="shared" si="660"/>
        <v>6036.2374771811892</v>
      </c>
      <c r="AV117" s="144">
        <f t="array" ref="AV117">(SUM(IF(Adjustments!$E$9:$E$67='June 13 - Dec 15 Expense'!$F117,IF(Adjustments!$G$6:$AE$6='June 13 - Dec 15 Expense'!AW$7,Adjustments!$G$9:$AE$67),0)))+(SUM(IF(Adjustments!$E$73:$E$133='June 13 - Dec 15 Expense'!$F117,IF(Adjustments!$G$6:$AE$6='June 13 - Dec 15 Expense'!AU$7,Adjustments!$G$73:$AE$133),0)))</f>
        <v>0</v>
      </c>
      <c r="AW117" s="144">
        <f t="shared" si="661"/>
        <v>2339310.6800000002</v>
      </c>
      <c r="AX117" s="144">
        <f t="shared" si="662"/>
        <v>6036.2374771811892</v>
      </c>
      <c r="AY117" s="144">
        <f t="array" ref="AY117">(SUM(IF(Adjustments!$E$9:$E$67='June 13 - Dec 15 Expense'!$F117,IF(Adjustments!$G$6:$AE$6='June 13 - Dec 15 Expense'!AZ$7,Adjustments!$G$9:$AE$67),0)))+(SUM(IF(Adjustments!$E$73:$E$133='June 13 - Dec 15 Expense'!$F117,IF(Adjustments!$G$6:$AE$6='June 13 - Dec 15 Expense'!AX$7,Adjustments!$G$73:$AE$133),0)))</f>
        <v>0</v>
      </c>
      <c r="AZ117" s="144">
        <f t="shared" si="663"/>
        <v>2339310.6800000002</v>
      </c>
      <c r="BA117" s="144">
        <f t="shared" si="664"/>
        <v>6036.2374771811892</v>
      </c>
      <c r="BB117" s="144">
        <f t="array" ref="BB117">(SUM(IF(Adjustments!$E$9:$E$67='June 13 - Dec 15 Expense'!$F117,IF(Adjustments!$G$6:$AE$6='June 13 - Dec 15 Expense'!BC$7,Adjustments!$G$9:$AE$67),0)))+(SUM(IF(Adjustments!$E$73:$E$133='June 13 - Dec 15 Expense'!$F117,IF(Adjustments!$G$6:$AE$6='June 13 - Dec 15 Expense'!BA$7,Adjustments!$G$73:$AE$133),0)))</f>
        <v>0</v>
      </c>
      <c r="BC117" s="144">
        <f t="shared" si="665"/>
        <v>2339310.6800000002</v>
      </c>
      <c r="BD117" s="144">
        <f t="shared" si="666"/>
        <v>6036.2374771811892</v>
      </c>
      <c r="BE117" s="144">
        <f t="array" ref="BE117">(SUM(IF(Adjustments!$E$9:$E$67='June 13 - Dec 15 Expense'!$F117,IF(Adjustments!$G$6:$AE$6='June 13 - Dec 15 Expense'!BF$7,Adjustments!$G$9:$AE$67),0)))+(SUM(IF(Adjustments!$E$73:$E$133='June 13 - Dec 15 Expense'!$F117,IF(Adjustments!$G$6:$AE$6='June 13 - Dec 15 Expense'!BD$7,Adjustments!$G$73:$AE$133),0)))</f>
        <v>0</v>
      </c>
      <c r="BF117" s="144">
        <f t="shared" si="667"/>
        <v>2339310.6800000002</v>
      </c>
      <c r="BG117" s="144">
        <f t="shared" si="668"/>
        <v>6036.2374771811892</v>
      </c>
      <c r="BH117" s="144">
        <f t="array" ref="BH117">(SUM(IF(Adjustments!$E$9:$E$67='June 13 - Dec 15 Expense'!$F117,IF(Adjustments!$G$6:$AE$6='June 13 - Dec 15 Expense'!BI$7,Adjustments!$G$9:$AE$67),0)))+(SUM(IF(Adjustments!$E$73:$E$133='June 13 - Dec 15 Expense'!$F117,IF(Adjustments!$G$6:$AE$6='June 13 - Dec 15 Expense'!BG$7,Adjustments!$G$73:$AE$133),0)))</f>
        <v>0</v>
      </c>
      <c r="BI117" s="144">
        <f t="shared" si="669"/>
        <v>2339310.6800000002</v>
      </c>
      <c r="BJ117" s="144">
        <f t="shared" si="670"/>
        <v>6036.2374771811892</v>
      </c>
      <c r="BK117" s="144">
        <f t="array" ref="BK117">(SUM(IF(Adjustments!$E$9:$E$67='June 13 - Dec 15 Expense'!$F117,IF(Adjustments!$G$6:$AE$6='June 13 - Dec 15 Expense'!BL$7,Adjustments!$G$9:$AE$67),0)))+(SUM(IF(Adjustments!$E$73:$E$133='June 13 - Dec 15 Expense'!$F117,IF(Adjustments!$G$6:$AE$6='June 13 - Dec 15 Expense'!BJ$7,Adjustments!$G$73:$AE$133),0)))</f>
        <v>0</v>
      </c>
      <c r="BL117" s="144">
        <f t="shared" si="671"/>
        <v>2339310.6800000002</v>
      </c>
      <c r="BM117" s="144">
        <f t="shared" si="672"/>
        <v>6036.2374771811892</v>
      </c>
      <c r="BN117" s="144">
        <f t="array" ref="BN117">(SUM(IF(Adjustments!$E$9:$E$67='June 13 - Dec 15 Expense'!$F117,IF(Adjustments!$G$6:$AE$6='June 13 - Dec 15 Expense'!BO$7,Adjustments!$G$9:$AE$67),0)))+(SUM(IF(Adjustments!$E$73:$E$133='June 13 - Dec 15 Expense'!$F117,IF(Adjustments!$G$6:$AE$6='June 13 - Dec 15 Expense'!BM$7,Adjustments!$G$73:$AE$133),0)))</f>
        <v>0</v>
      </c>
      <c r="BO117" s="144">
        <f t="shared" si="673"/>
        <v>2339310.6800000002</v>
      </c>
      <c r="BP117" s="144">
        <f t="shared" si="674"/>
        <v>6036.2374771811892</v>
      </c>
      <c r="BQ117" s="144">
        <f t="array" ref="BQ117">(SUM(IF(Adjustments!$E$9:$E$67='June 13 - Dec 15 Expense'!$F117,IF(Adjustments!$G$6:$AE$6='June 13 - Dec 15 Expense'!BR$7,Adjustments!$G$9:$AE$67),0)))+(SUM(IF(Adjustments!$E$73:$E$133='June 13 - Dec 15 Expense'!$F117,IF(Adjustments!$G$6:$AE$6='June 13 - Dec 15 Expense'!BP$7,Adjustments!$G$73:$AE$133),0)))</f>
        <v>0</v>
      </c>
      <c r="BR117" s="144">
        <f t="shared" si="675"/>
        <v>2339310.6800000002</v>
      </c>
      <c r="BS117" s="144">
        <f t="shared" si="676"/>
        <v>6036.2374771811892</v>
      </c>
      <c r="BT117" s="144">
        <f t="array" ref="BT117">(SUM(IF(Adjustments!$E$9:$E$67='June 13 - Dec 15 Expense'!$F117,IF(Adjustments!$G$6:$AE$6='June 13 - Dec 15 Expense'!BU$7,Adjustments!$G$9:$AE$67),0)))+(SUM(IF(Adjustments!$E$73:$E$133='June 13 - Dec 15 Expense'!$F117,IF(Adjustments!$G$6:$AE$6='June 13 - Dec 15 Expense'!BS$7,Adjustments!$G$73:$AE$133),0)))</f>
        <v>0</v>
      </c>
      <c r="BU117" s="144">
        <f t="shared" si="677"/>
        <v>2339310.6800000002</v>
      </c>
      <c r="BV117" s="144">
        <f t="shared" si="678"/>
        <v>6036.2374771811892</v>
      </c>
      <c r="BW117" s="144">
        <f t="array" ref="BW117">(SUM(IF(Adjustments!$E$9:$E$67='June 13 - Dec 15 Expense'!$F117,IF(Adjustments!$G$6:$AE$6='June 13 - Dec 15 Expense'!BX$7,Adjustments!$G$9:$AE$67),0)))+(SUM(IF(Adjustments!$E$73:$E$133='June 13 - Dec 15 Expense'!$F117,IF(Adjustments!$G$6:$AE$6='June 13 - Dec 15 Expense'!BV$7,Adjustments!$G$73:$AE$133),0)))</f>
        <v>0</v>
      </c>
      <c r="BX117" s="144">
        <f t="shared" si="679"/>
        <v>2339310.6800000002</v>
      </c>
      <c r="BY117" s="144">
        <f t="shared" si="680"/>
        <v>6036.2374771811892</v>
      </c>
      <c r="BZ117" s="144">
        <f t="array" ref="BZ117">(SUM(IF(Adjustments!$E$9:$E$67='June 13 - Dec 15 Expense'!$F117,IF(Adjustments!$G$6:$AE$6='June 13 - Dec 15 Expense'!CA$7,Adjustments!$G$9:$AE$67),0)))+(SUM(IF(Adjustments!$E$73:$E$133='June 13 - Dec 15 Expense'!$F117,IF(Adjustments!$G$6:$AE$6='June 13 - Dec 15 Expense'!BY$7,Adjustments!$G$73:$AE$133),0)))</f>
        <v>0</v>
      </c>
      <c r="CA117" s="144">
        <f t="shared" si="681"/>
        <v>2339310.6800000002</v>
      </c>
      <c r="CB117" s="144">
        <f t="shared" si="682"/>
        <v>6036.2374771811892</v>
      </c>
      <c r="CC117" s="144">
        <f t="array" ref="CC117">(SUM(IF(Adjustments!$E$9:$E$67='June 13 - Dec 15 Expense'!$F117,IF(Adjustments!$G$6:$AE$6='June 13 - Dec 15 Expense'!CD$7,Adjustments!$G$9:$AE$67),0)))+(SUM(IF(Adjustments!$E$73:$E$133='June 13 - Dec 15 Expense'!$F117,IF(Adjustments!$G$6:$AE$6='June 13 - Dec 15 Expense'!CB$7,Adjustments!$G$73:$AE$133),0)))</f>
        <v>0</v>
      </c>
      <c r="CD117" s="144">
        <f t="shared" si="683"/>
        <v>2339310.6800000002</v>
      </c>
      <c r="CE117" s="144">
        <f t="shared" si="684"/>
        <v>6036.2374771811892</v>
      </c>
      <c r="CG117" s="151">
        <f t="shared" si="685"/>
        <v>72434.849726174274</v>
      </c>
      <c r="CH117" s="148"/>
    </row>
    <row r="118" spans="1:87" s="119" customFormat="1">
      <c r="A118" s="119" t="s">
        <v>17</v>
      </c>
      <c r="B118" s="119" t="s">
        <v>48</v>
      </c>
      <c r="C118" s="119" t="s">
        <v>48</v>
      </c>
      <c r="D118" s="119" t="s">
        <v>79</v>
      </c>
      <c r="E118" s="119" t="s">
        <v>75</v>
      </c>
      <c r="F118" s="119" t="str">
        <f t="shared" si="634"/>
        <v>AGNLPWYP</v>
      </c>
      <c r="G118" s="119" t="str">
        <f t="shared" si="635"/>
        <v>GNLPWYP</v>
      </c>
      <c r="H118" s="176">
        <f>VLOOKUP($G118,Rates!$I$3:$J$27,2,0)</f>
        <v>7.9512763958426644E-2</v>
      </c>
      <c r="I118" s="176">
        <f>VLOOKUP($G118,Rates!$I$3:$K$27,3,0)</f>
        <v>7.9512763958426644E-2</v>
      </c>
      <c r="J118" s="144">
        <v>4722886.25</v>
      </c>
      <c r="K118" s="144">
        <f t="shared" si="636"/>
        <v>31294.144966562395</v>
      </c>
      <c r="L118" s="144">
        <f t="array" ref="L118">(SUM(IF(Adjustments!$E$9:$E$67='June 13 - Dec 15 Expense'!$F118,IF(Adjustments!$G$6:$AE$6='June 13 - Dec 15 Expense'!M$7,Adjustments!$G$9:$AE$67),0)))+(SUM(IF(Adjustments!$E$73:$E$133='June 13 - Dec 15 Expense'!$F118,IF(Adjustments!$G$6:$AE$6='June 13 - Dec 15 Expense'!K$7,Adjustments!$G$73:$AE$133),0)))</f>
        <v>0</v>
      </c>
      <c r="M118" s="144">
        <f t="shared" si="637"/>
        <v>4722886.25</v>
      </c>
      <c r="N118" s="144">
        <f t="shared" si="638"/>
        <v>31294.144966562395</v>
      </c>
      <c r="O118" s="144">
        <f t="array" ref="O118">(SUM(IF(Adjustments!$E$9:$E$67='June 13 - Dec 15 Expense'!$F118,IF(Adjustments!$G$6:$AE$6='June 13 - Dec 15 Expense'!P$7,Adjustments!$G$9:$AE$67),0)))+(SUM(IF(Adjustments!$E$73:$E$133='June 13 - Dec 15 Expense'!$F118,IF(Adjustments!$G$6:$AE$6='June 13 - Dec 15 Expense'!N$7,Adjustments!$G$73:$AE$133),0)))</f>
        <v>0</v>
      </c>
      <c r="P118" s="144">
        <f t="shared" si="639"/>
        <v>4722886.25</v>
      </c>
      <c r="Q118" s="144">
        <f t="shared" si="640"/>
        <v>31294.144966562395</v>
      </c>
      <c r="R118" s="144">
        <f t="array" ref="R118">(SUM(IF(Adjustments!$E$9:$E$67='June 13 - Dec 15 Expense'!$F118,IF(Adjustments!$G$6:$AE$6='June 13 - Dec 15 Expense'!S$7,Adjustments!$G$9:$AE$67),0)))+(SUM(IF(Adjustments!$E$73:$E$133='June 13 - Dec 15 Expense'!$F118,IF(Adjustments!$G$6:$AE$6='June 13 - Dec 15 Expense'!Q$7,Adjustments!$G$73:$AE$133),0)))</f>
        <v>0</v>
      </c>
      <c r="S118" s="144">
        <f t="shared" si="641"/>
        <v>4722886.25</v>
      </c>
      <c r="T118" s="144">
        <f t="shared" si="642"/>
        <v>31294.144966562395</v>
      </c>
      <c r="U118" s="144">
        <f t="array" ref="U118">(SUM(IF(Adjustments!$E$9:$E$67='June 13 - Dec 15 Expense'!$F118,IF(Adjustments!$G$6:$AE$6='June 13 - Dec 15 Expense'!V$7,Adjustments!$G$9:$AE$67),0)))+(SUM(IF(Adjustments!$E$73:$E$133='June 13 - Dec 15 Expense'!$F118,IF(Adjustments!$G$6:$AE$6='June 13 - Dec 15 Expense'!T$7,Adjustments!$G$73:$AE$133),0)))</f>
        <v>0</v>
      </c>
      <c r="V118" s="144">
        <f t="shared" si="643"/>
        <v>4722886.25</v>
      </c>
      <c r="W118" s="144">
        <f t="shared" si="644"/>
        <v>31294.144966562395</v>
      </c>
      <c r="X118" s="144">
        <f t="array" ref="X118">(SUM(IF(Adjustments!$E$9:$E$67='June 13 - Dec 15 Expense'!$F118,IF(Adjustments!$G$6:$AE$6='June 13 - Dec 15 Expense'!Y$7,Adjustments!$G$9:$AE$67),0)))+(SUM(IF(Adjustments!$E$73:$E$133='June 13 - Dec 15 Expense'!$F118,IF(Adjustments!$G$6:$AE$6='June 13 - Dec 15 Expense'!W$7,Adjustments!$G$73:$AE$133),0)))</f>
        <v>0</v>
      </c>
      <c r="Y118" s="144">
        <f t="shared" si="645"/>
        <v>4722886.25</v>
      </c>
      <c r="Z118" s="144">
        <f t="shared" si="646"/>
        <v>31294.144966562395</v>
      </c>
      <c r="AA118" s="144">
        <f t="array" ref="AA118">(SUM(IF(Adjustments!$E$9:$E$67='June 13 - Dec 15 Expense'!$F118,IF(Adjustments!$G$6:$AE$6='June 13 - Dec 15 Expense'!AB$7,Adjustments!$G$9:$AE$67),0)))+(SUM(IF(Adjustments!$E$73:$E$133='June 13 - Dec 15 Expense'!$F118,IF(Adjustments!$G$6:$AE$6='June 13 - Dec 15 Expense'!Z$7,Adjustments!$G$73:$AE$133),0)))</f>
        <v>0</v>
      </c>
      <c r="AB118" s="144">
        <f t="shared" si="647"/>
        <v>4722886.25</v>
      </c>
      <c r="AC118" s="144">
        <f t="shared" si="648"/>
        <v>31294.144966562395</v>
      </c>
      <c r="AD118" s="144">
        <f t="array" ref="AD118">(SUM(IF(Adjustments!$E$9:$E$67='June 13 - Dec 15 Expense'!$F118,IF(Adjustments!$G$6:$AE$6='June 13 - Dec 15 Expense'!AE$7,Adjustments!$G$9:$AE$67),0)))+(SUM(IF(Adjustments!$E$73:$E$133='June 13 - Dec 15 Expense'!$F118,IF(Adjustments!$G$6:$AE$6='June 13 - Dec 15 Expense'!AC$7,Adjustments!$G$73:$AE$133),0)))</f>
        <v>0</v>
      </c>
      <c r="AE118" s="144">
        <f t="shared" si="649"/>
        <v>4722886.25</v>
      </c>
      <c r="AF118" s="144">
        <f t="shared" si="650"/>
        <v>31294.144966562395</v>
      </c>
      <c r="AG118" s="144">
        <f t="array" ref="AG118">(SUM(IF(Adjustments!$E$9:$E$67='June 13 - Dec 15 Expense'!$F118,IF(Adjustments!$G$6:$AE$6='June 13 - Dec 15 Expense'!AH$7,Adjustments!$G$9:$AE$67),0)))+(SUM(IF(Adjustments!$E$73:$E$133='June 13 - Dec 15 Expense'!$F118,IF(Adjustments!$G$6:$AE$6='June 13 - Dec 15 Expense'!AF$7,Adjustments!$G$73:$AE$133),0)))</f>
        <v>0</v>
      </c>
      <c r="AH118" s="144">
        <f t="shared" si="651"/>
        <v>4722886.25</v>
      </c>
      <c r="AI118" s="144">
        <f t="shared" si="652"/>
        <v>31294.144966562395</v>
      </c>
      <c r="AJ118" s="144">
        <f t="array" ref="AJ118">(SUM(IF(Adjustments!$E$9:$E$67='June 13 - Dec 15 Expense'!$F118,IF(Adjustments!$G$6:$AE$6='June 13 - Dec 15 Expense'!AK$7,Adjustments!$G$9:$AE$67),0)))+(SUM(IF(Adjustments!$E$73:$E$133='June 13 - Dec 15 Expense'!$F118,IF(Adjustments!$G$6:$AE$6='June 13 - Dec 15 Expense'!AI$7,Adjustments!$G$73:$AE$133),0)))</f>
        <v>0</v>
      </c>
      <c r="AK118" s="144">
        <f t="shared" si="653"/>
        <v>4722886.25</v>
      </c>
      <c r="AL118" s="144">
        <f t="shared" si="654"/>
        <v>31294.144966562395</v>
      </c>
      <c r="AM118" s="144">
        <f t="array" ref="AM118">(SUM(IF(Adjustments!$E$9:$E$67='June 13 - Dec 15 Expense'!$F118,IF(Adjustments!$G$6:$AE$6='June 13 - Dec 15 Expense'!AN$7,Adjustments!$G$9:$AE$67),0)))+(SUM(IF(Adjustments!$E$73:$E$133='June 13 - Dec 15 Expense'!$F118,IF(Adjustments!$G$6:$AE$6='June 13 - Dec 15 Expense'!AL$7,Adjustments!$G$73:$AE$133),0)))</f>
        <v>0</v>
      </c>
      <c r="AN118" s="144">
        <f t="shared" si="655"/>
        <v>4722886.25</v>
      </c>
      <c r="AO118" s="144">
        <f t="shared" si="656"/>
        <v>31294.144966562395</v>
      </c>
      <c r="AP118" s="144">
        <f t="array" ref="AP118">(SUM(IF(Adjustments!$E$9:$E$67='June 13 - Dec 15 Expense'!$F118,IF(Adjustments!$G$6:$AE$6='June 13 - Dec 15 Expense'!AQ$7,Adjustments!$G$9:$AE$67),0)))+(SUM(IF(Adjustments!$E$73:$E$133='June 13 - Dec 15 Expense'!$F118,IF(Adjustments!$G$6:$AE$6='June 13 - Dec 15 Expense'!AO$7,Adjustments!$G$73:$AE$133),0)))</f>
        <v>0</v>
      </c>
      <c r="AQ118" s="144">
        <f t="shared" si="657"/>
        <v>4722886.25</v>
      </c>
      <c r="AR118" s="144">
        <f t="shared" si="658"/>
        <v>31294.144966562395</v>
      </c>
      <c r="AS118" s="144">
        <f t="array" ref="AS118">(SUM(IF(Adjustments!$E$9:$E$67='June 13 - Dec 15 Expense'!$F118,IF(Adjustments!$G$6:$AE$6='June 13 - Dec 15 Expense'!AT$7,Adjustments!$G$9:$AE$67),0)))+(SUM(IF(Adjustments!$E$73:$E$133='June 13 - Dec 15 Expense'!$F118,IF(Adjustments!$G$6:$AE$6='June 13 - Dec 15 Expense'!AR$7,Adjustments!$G$73:$AE$133),0)))</f>
        <v>0</v>
      </c>
      <c r="AT118" s="144">
        <f t="shared" si="659"/>
        <v>4722886.25</v>
      </c>
      <c r="AU118" s="144">
        <f t="shared" si="660"/>
        <v>31294.144966562395</v>
      </c>
      <c r="AV118" s="144">
        <f t="array" ref="AV118">(SUM(IF(Adjustments!$E$9:$E$67='June 13 - Dec 15 Expense'!$F118,IF(Adjustments!$G$6:$AE$6='June 13 - Dec 15 Expense'!AW$7,Adjustments!$G$9:$AE$67),0)))+(SUM(IF(Adjustments!$E$73:$E$133='June 13 - Dec 15 Expense'!$F118,IF(Adjustments!$G$6:$AE$6='June 13 - Dec 15 Expense'!AU$7,Adjustments!$G$73:$AE$133),0)))</f>
        <v>0</v>
      </c>
      <c r="AW118" s="144">
        <f t="shared" si="661"/>
        <v>4722886.25</v>
      </c>
      <c r="AX118" s="144">
        <f t="shared" si="662"/>
        <v>31294.144966562395</v>
      </c>
      <c r="AY118" s="144">
        <f t="array" ref="AY118">(SUM(IF(Adjustments!$E$9:$E$67='June 13 - Dec 15 Expense'!$F118,IF(Adjustments!$G$6:$AE$6='June 13 - Dec 15 Expense'!AZ$7,Adjustments!$G$9:$AE$67),0)))+(SUM(IF(Adjustments!$E$73:$E$133='June 13 - Dec 15 Expense'!$F118,IF(Adjustments!$G$6:$AE$6='June 13 - Dec 15 Expense'!AX$7,Adjustments!$G$73:$AE$133),0)))</f>
        <v>0</v>
      </c>
      <c r="AZ118" s="144">
        <f t="shared" si="663"/>
        <v>4722886.25</v>
      </c>
      <c r="BA118" s="144">
        <f t="shared" si="664"/>
        <v>31294.144966562395</v>
      </c>
      <c r="BB118" s="144">
        <f t="array" ref="BB118">(SUM(IF(Adjustments!$E$9:$E$67='June 13 - Dec 15 Expense'!$F118,IF(Adjustments!$G$6:$AE$6='June 13 - Dec 15 Expense'!BC$7,Adjustments!$G$9:$AE$67),0)))+(SUM(IF(Adjustments!$E$73:$E$133='June 13 - Dec 15 Expense'!$F118,IF(Adjustments!$G$6:$AE$6='June 13 - Dec 15 Expense'!BA$7,Adjustments!$G$73:$AE$133),0)))</f>
        <v>0</v>
      </c>
      <c r="BC118" s="144">
        <f t="shared" si="665"/>
        <v>4722886.25</v>
      </c>
      <c r="BD118" s="144">
        <f t="shared" si="666"/>
        <v>31294.144966562395</v>
      </c>
      <c r="BE118" s="144">
        <f t="array" ref="BE118">(SUM(IF(Adjustments!$E$9:$E$67='June 13 - Dec 15 Expense'!$F118,IF(Adjustments!$G$6:$AE$6='June 13 - Dec 15 Expense'!BF$7,Adjustments!$G$9:$AE$67),0)))+(SUM(IF(Adjustments!$E$73:$E$133='June 13 - Dec 15 Expense'!$F118,IF(Adjustments!$G$6:$AE$6='June 13 - Dec 15 Expense'!BD$7,Adjustments!$G$73:$AE$133),0)))</f>
        <v>0</v>
      </c>
      <c r="BF118" s="144">
        <f t="shared" si="667"/>
        <v>4722886.25</v>
      </c>
      <c r="BG118" s="144">
        <f t="shared" si="668"/>
        <v>31294.144966562395</v>
      </c>
      <c r="BH118" s="144">
        <f t="array" ref="BH118">(SUM(IF(Adjustments!$E$9:$E$67='June 13 - Dec 15 Expense'!$F118,IF(Adjustments!$G$6:$AE$6='June 13 - Dec 15 Expense'!BI$7,Adjustments!$G$9:$AE$67),0)))+(SUM(IF(Adjustments!$E$73:$E$133='June 13 - Dec 15 Expense'!$F118,IF(Adjustments!$G$6:$AE$6='June 13 - Dec 15 Expense'!BG$7,Adjustments!$G$73:$AE$133),0)))</f>
        <v>0</v>
      </c>
      <c r="BI118" s="144">
        <f t="shared" si="669"/>
        <v>4722886.25</v>
      </c>
      <c r="BJ118" s="144">
        <f t="shared" si="670"/>
        <v>31294.144966562395</v>
      </c>
      <c r="BK118" s="144">
        <f t="array" ref="BK118">(SUM(IF(Adjustments!$E$9:$E$67='June 13 - Dec 15 Expense'!$F118,IF(Adjustments!$G$6:$AE$6='June 13 - Dec 15 Expense'!BL$7,Adjustments!$G$9:$AE$67),0)))+(SUM(IF(Adjustments!$E$73:$E$133='June 13 - Dec 15 Expense'!$F118,IF(Adjustments!$G$6:$AE$6='June 13 - Dec 15 Expense'!BJ$7,Adjustments!$G$73:$AE$133),0)))</f>
        <v>0</v>
      </c>
      <c r="BL118" s="144">
        <f t="shared" si="671"/>
        <v>4722886.25</v>
      </c>
      <c r="BM118" s="144">
        <f t="shared" si="672"/>
        <v>31294.144966562395</v>
      </c>
      <c r="BN118" s="144">
        <f t="array" ref="BN118">(SUM(IF(Adjustments!$E$9:$E$67='June 13 - Dec 15 Expense'!$F118,IF(Adjustments!$G$6:$AE$6='June 13 - Dec 15 Expense'!BO$7,Adjustments!$G$9:$AE$67),0)))+(SUM(IF(Adjustments!$E$73:$E$133='June 13 - Dec 15 Expense'!$F118,IF(Adjustments!$G$6:$AE$6='June 13 - Dec 15 Expense'!BM$7,Adjustments!$G$73:$AE$133),0)))</f>
        <v>0</v>
      </c>
      <c r="BO118" s="144">
        <f t="shared" si="673"/>
        <v>4722886.25</v>
      </c>
      <c r="BP118" s="144">
        <f t="shared" si="674"/>
        <v>31294.144966562395</v>
      </c>
      <c r="BQ118" s="144">
        <f t="array" ref="BQ118">(SUM(IF(Adjustments!$E$9:$E$67='June 13 - Dec 15 Expense'!$F118,IF(Adjustments!$G$6:$AE$6='June 13 - Dec 15 Expense'!BR$7,Adjustments!$G$9:$AE$67),0)))+(SUM(IF(Adjustments!$E$73:$E$133='June 13 - Dec 15 Expense'!$F118,IF(Adjustments!$G$6:$AE$6='June 13 - Dec 15 Expense'!BP$7,Adjustments!$G$73:$AE$133),0)))</f>
        <v>0</v>
      </c>
      <c r="BR118" s="144">
        <f t="shared" si="675"/>
        <v>4722886.25</v>
      </c>
      <c r="BS118" s="144">
        <f t="shared" si="676"/>
        <v>31294.144966562395</v>
      </c>
      <c r="BT118" s="144">
        <f t="array" ref="BT118">(SUM(IF(Adjustments!$E$9:$E$67='June 13 - Dec 15 Expense'!$F118,IF(Adjustments!$G$6:$AE$6='June 13 - Dec 15 Expense'!BU$7,Adjustments!$G$9:$AE$67),0)))+(SUM(IF(Adjustments!$E$73:$E$133='June 13 - Dec 15 Expense'!$F118,IF(Adjustments!$G$6:$AE$6='June 13 - Dec 15 Expense'!BS$7,Adjustments!$G$73:$AE$133),0)))</f>
        <v>0</v>
      </c>
      <c r="BU118" s="144">
        <f t="shared" si="677"/>
        <v>4722886.25</v>
      </c>
      <c r="BV118" s="144">
        <f t="shared" si="678"/>
        <v>31294.144966562395</v>
      </c>
      <c r="BW118" s="144">
        <f t="array" ref="BW118">(SUM(IF(Adjustments!$E$9:$E$67='June 13 - Dec 15 Expense'!$F118,IF(Adjustments!$G$6:$AE$6='June 13 - Dec 15 Expense'!BX$7,Adjustments!$G$9:$AE$67),0)))+(SUM(IF(Adjustments!$E$73:$E$133='June 13 - Dec 15 Expense'!$F118,IF(Adjustments!$G$6:$AE$6='June 13 - Dec 15 Expense'!BV$7,Adjustments!$G$73:$AE$133),0)))</f>
        <v>0</v>
      </c>
      <c r="BX118" s="144">
        <f t="shared" si="679"/>
        <v>4722886.25</v>
      </c>
      <c r="BY118" s="144">
        <f t="shared" si="680"/>
        <v>31294.144966562395</v>
      </c>
      <c r="BZ118" s="144">
        <f t="array" ref="BZ118">(SUM(IF(Adjustments!$E$9:$E$67='June 13 - Dec 15 Expense'!$F118,IF(Adjustments!$G$6:$AE$6='June 13 - Dec 15 Expense'!CA$7,Adjustments!$G$9:$AE$67),0)))+(SUM(IF(Adjustments!$E$73:$E$133='June 13 - Dec 15 Expense'!$F118,IF(Adjustments!$G$6:$AE$6='June 13 - Dec 15 Expense'!BY$7,Adjustments!$G$73:$AE$133),0)))</f>
        <v>0</v>
      </c>
      <c r="CA118" s="144">
        <f t="shared" si="681"/>
        <v>4722886.25</v>
      </c>
      <c r="CB118" s="144">
        <f t="shared" si="682"/>
        <v>31294.144966562395</v>
      </c>
      <c r="CC118" s="144">
        <f t="array" ref="CC118">(SUM(IF(Adjustments!$E$9:$E$67='June 13 - Dec 15 Expense'!$F118,IF(Adjustments!$G$6:$AE$6='June 13 - Dec 15 Expense'!CD$7,Adjustments!$G$9:$AE$67),0)))+(SUM(IF(Adjustments!$E$73:$E$133='June 13 - Dec 15 Expense'!$F118,IF(Adjustments!$G$6:$AE$6='June 13 - Dec 15 Expense'!CB$7,Adjustments!$G$73:$AE$133),0)))</f>
        <v>0</v>
      </c>
      <c r="CD118" s="144">
        <f t="shared" si="683"/>
        <v>4722886.25</v>
      </c>
      <c r="CE118" s="144">
        <f t="shared" si="684"/>
        <v>31294.144966562395</v>
      </c>
      <c r="CG118" s="151">
        <f t="shared" si="685"/>
        <v>375529.73959874874</v>
      </c>
      <c r="CH118" s="148"/>
    </row>
    <row r="119" spans="1:87" s="119" customFormat="1">
      <c r="A119" s="119" t="s">
        <v>20</v>
      </c>
      <c r="B119" s="119" t="s">
        <v>51</v>
      </c>
      <c r="C119" s="119" t="s">
        <v>51</v>
      </c>
      <c r="D119" s="119" t="s">
        <v>79</v>
      </c>
      <c r="E119" s="119" t="s">
        <v>75</v>
      </c>
      <c r="F119" s="119" t="str">
        <f t="shared" si="634"/>
        <v>AGNLPWYU</v>
      </c>
      <c r="G119" s="119" t="str">
        <f t="shared" si="635"/>
        <v>GNLPWYU</v>
      </c>
      <c r="H119" s="176">
        <f>VLOOKUP($G119,Rates!$I$3:$J$27,2,0)</f>
        <v>1.1350447833115876E-2</v>
      </c>
      <c r="I119" s="176">
        <f>VLOOKUP($G119,Rates!$I$3:$K$27,3,0)</f>
        <v>1.1350447833115876E-2</v>
      </c>
      <c r="J119" s="144">
        <v>55781.94</v>
      </c>
      <c r="K119" s="144">
        <f t="shared" si="636"/>
        <v>52.762499999999989</v>
      </c>
      <c r="L119" s="144">
        <f t="array" ref="L119">(SUM(IF(Adjustments!$E$9:$E$67='June 13 - Dec 15 Expense'!$F119,IF(Adjustments!$G$6:$AE$6='June 13 - Dec 15 Expense'!M$7,Adjustments!$G$9:$AE$67),0)))+(SUM(IF(Adjustments!$E$73:$E$133='June 13 - Dec 15 Expense'!$F119,IF(Adjustments!$G$6:$AE$6='June 13 - Dec 15 Expense'!K$7,Adjustments!$G$73:$AE$133),0)))</f>
        <v>0</v>
      </c>
      <c r="M119" s="144">
        <f t="shared" si="637"/>
        <v>55781.94</v>
      </c>
      <c r="N119" s="144">
        <f t="shared" si="638"/>
        <v>52.762499999999989</v>
      </c>
      <c r="O119" s="144">
        <f t="array" ref="O119">(SUM(IF(Adjustments!$E$9:$E$67='June 13 - Dec 15 Expense'!$F119,IF(Adjustments!$G$6:$AE$6='June 13 - Dec 15 Expense'!P$7,Adjustments!$G$9:$AE$67),0)))+(SUM(IF(Adjustments!$E$73:$E$133='June 13 - Dec 15 Expense'!$F119,IF(Adjustments!$G$6:$AE$6='June 13 - Dec 15 Expense'!N$7,Adjustments!$G$73:$AE$133),0)))</f>
        <v>0</v>
      </c>
      <c r="P119" s="144">
        <f t="shared" si="639"/>
        <v>55781.94</v>
      </c>
      <c r="Q119" s="144">
        <f t="shared" si="640"/>
        <v>52.762499999999989</v>
      </c>
      <c r="R119" s="144">
        <f t="array" ref="R119">(SUM(IF(Adjustments!$E$9:$E$67='June 13 - Dec 15 Expense'!$F119,IF(Adjustments!$G$6:$AE$6='June 13 - Dec 15 Expense'!S$7,Adjustments!$G$9:$AE$67),0)))+(SUM(IF(Adjustments!$E$73:$E$133='June 13 - Dec 15 Expense'!$F119,IF(Adjustments!$G$6:$AE$6='June 13 - Dec 15 Expense'!Q$7,Adjustments!$G$73:$AE$133),0)))</f>
        <v>0</v>
      </c>
      <c r="S119" s="144">
        <f t="shared" si="641"/>
        <v>55781.94</v>
      </c>
      <c r="T119" s="144">
        <f t="shared" si="642"/>
        <v>52.762499999999989</v>
      </c>
      <c r="U119" s="144">
        <f t="array" ref="U119">(SUM(IF(Adjustments!$E$9:$E$67='June 13 - Dec 15 Expense'!$F119,IF(Adjustments!$G$6:$AE$6='June 13 - Dec 15 Expense'!V$7,Adjustments!$G$9:$AE$67),0)))+(SUM(IF(Adjustments!$E$73:$E$133='June 13 - Dec 15 Expense'!$F119,IF(Adjustments!$G$6:$AE$6='June 13 - Dec 15 Expense'!T$7,Adjustments!$G$73:$AE$133),0)))</f>
        <v>0</v>
      </c>
      <c r="V119" s="144">
        <f t="shared" si="643"/>
        <v>55781.94</v>
      </c>
      <c r="W119" s="144">
        <f t="shared" si="644"/>
        <v>52.762499999999989</v>
      </c>
      <c r="X119" s="144">
        <f t="array" ref="X119">(SUM(IF(Adjustments!$E$9:$E$67='June 13 - Dec 15 Expense'!$F119,IF(Adjustments!$G$6:$AE$6='June 13 - Dec 15 Expense'!Y$7,Adjustments!$G$9:$AE$67),0)))+(SUM(IF(Adjustments!$E$73:$E$133='June 13 - Dec 15 Expense'!$F119,IF(Adjustments!$G$6:$AE$6='June 13 - Dec 15 Expense'!W$7,Adjustments!$G$73:$AE$133),0)))</f>
        <v>0</v>
      </c>
      <c r="Y119" s="144">
        <f t="shared" si="645"/>
        <v>55781.94</v>
      </c>
      <c r="Z119" s="144">
        <f t="shared" si="646"/>
        <v>52.762499999999989</v>
      </c>
      <c r="AA119" s="144">
        <f t="array" ref="AA119">(SUM(IF(Adjustments!$E$9:$E$67='June 13 - Dec 15 Expense'!$F119,IF(Adjustments!$G$6:$AE$6='June 13 - Dec 15 Expense'!AB$7,Adjustments!$G$9:$AE$67),0)))+(SUM(IF(Adjustments!$E$73:$E$133='June 13 - Dec 15 Expense'!$F119,IF(Adjustments!$G$6:$AE$6='June 13 - Dec 15 Expense'!Z$7,Adjustments!$G$73:$AE$133),0)))</f>
        <v>0</v>
      </c>
      <c r="AB119" s="144">
        <f t="shared" si="647"/>
        <v>55781.94</v>
      </c>
      <c r="AC119" s="144">
        <f t="shared" si="648"/>
        <v>52.762499999999989</v>
      </c>
      <c r="AD119" s="144">
        <f t="array" ref="AD119">(SUM(IF(Adjustments!$E$9:$E$67='June 13 - Dec 15 Expense'!$F119,IF(Adjustments!$G$6:$AE$6='June 13 - Dec 15 Expense'!AE$7,Adjustments!$G$9:$AE$67),0)))+(SUM(IF(Adjustments!$E$73:$E$133='June 13 - Dec 15 Expense'!$F119,IF(Adjustments!$G$6:$AE$6='June 13 - Dec 15 Expense'!AC$7,Adjustments!$G$73:$AE$133),0)))</f>
        <v>0</v>
      </c>
      <c r="AE119" s="144">
        <f t="shared" si="649"/>
        <v>55781.94</v>
      </c>
      <c r="AF119" s="144">
        <f t="shared" si="650"/>
        <v>52.762499999999989</v>
      </c>
      <c r="AG119" s="144">
        <f t="array" ref="AG119">(SUM(IF(Adjustments!$E$9:$E$67='June 13 - Dec 15 Expense'!$F119,IF(Adjustments!$G$6:$AE$6='June 13 - Dec 15 Expense'!AH$7,Adjustments!$G$9:$AE$67),0)))+(SUM(IF(Adjustments!$E$73:$E$133='June 13 - Dec 15 Expense'!$F119,IF(Adjustments!$G$6:$AE$6='June 13 - Dec 15 Expense'!AF$7,Adjustments!$G$73:$AE$133),0)))</f>
        <v>0</v>
      </c>
      <c r="AH119" s="144">
        <f t="shared" si="651"/>
        <v>55781.94</v>
      </c>
      <c r="AI119" s="144">
        <f t="shared" si="652"/>
        <v>52.762499999999989</v>
      </c>
      <c r="AJ119" s="144">
        <f t="array" ref="AJ119">(SUM(IF(Adjustments!$E$9:$E$67='June 13 - Dec 15 Expense'!$F119,IF(Adjustments!$G$6:$AE$6='June 13 - Dec 15 Expense'!AK$7,Adjustments!$G$9:$AE$67),0)))+(SUM(IF(Adjustments!$E$73:$E$133='June 13 - Dec 15 Expense'!$F119,IF(Adjustments!$G$6:$AE$6='June 13 - Dec 15 Expense'!AI$7,Adjustments!$G$73:$AE$133),0)))</f>
        <v>0</v>
      </c>
      <c r="AK119" s="144">
        <f t="shared" si="653"/>
        <v>55781.94</v>
      </c>
      <c r="AL119" s="144">
        <f t="shared" si="654"/>
        <v>52.762499999999989</v>
      </c>
      <c r="AM119" s="144">
        <f t="array" ref="AM119">(SUM(IF(Adjustments!$E$9:$E$67='June 13 - Dec 15 Expense'!$F119,IF(Adjustments!$G$6:$AE$6='June 13 - Dec 15 Expense'!AN$7,Adjustments!$G$9:$AE$67),0)))+(SUM(IF(Adjustments!$E$73:$E$133='June 13 - Dec 15 Expense'!$F119,IF(Adjustments!$G$6:$AE$6='June 13 - Dec 15 Expense'!AL$7,Adjustments!$G$73:$AE$133),0)))</f>
        <v>0</v>
      </c>
      <c r="AN119" s="144">
        <f t="shared" si="655"/>
        <v>55781.94</v>
      </c>
      <c r="AO119" s="144">
        <f t="shared" si="656"/>
        <v>52.762499999999989</v>
      </c>
      <c r="AP119" s="144">
        <f t="array" ref="AP119">(SUM(IF(Adjustments!$E$9:$E$67='June 13 - Dec 15 Expense'!$F119,IF(Adjustments!$G$6:$AE$6='June 13 - Dec 15 Expense'!AQ$7,Adjustments!$G$9:$AE$67),0)))+(SUM(IF(Adjustments!$E$73:$E$133='June 13 - Dec 15 Expense'!$F119,IF(Adjustments!$G$6:$AE$6='June 13 - Dec 15 Expense'!AO$7,Adjustments!$G$73:$AE$133),0)))</f>
        <v>0</v>
      </c>
      <c r="AQ119" s="144">
        <f t="shared" si="657"/>
        <v>55781.94</v>
      </c>
      <c r="AR119" s="144">
        <f t="shared" si="658"/>
        <v>52.762499999999989</v>
      </c>
      <c r="AS119" s="144">
        <f t="array" ref="AS119">(SUM(IF(Adjustments!$E$9:$E$67='June 13 - Dec 15 Expense'!$F119,IF(Adjustments!$G$6:$AE$6='June 13 - Dec 15 Expense'!AT$7,Adjustments!$G$9:$AE$67),0)))+(SUM(IF(Adjustments!$E$73:$E$133='June 13 - Dec 15 Expense'!$F119,IF(Adjustments!$G$6:$AE$6='June 13 - Dec 15 Expense'!AR$7,Adjustments!$G$73:$AE$133),0)))</f>
        <v>0</v>
      </c>
      <c r="AT119" s="144">
        <f t="shared" si="659"/>
        <v>55781.94</v>
      </c>
      <c r="AU119" s="144">
        <f t="shared" si="660"/>
        <v>52.762499999999989</v>
      </c>
      <c r="AV119" s="144">
        <f t="array" ref="AV119">(SUM(IF(Adjustments!$E$9:$E$67='June 13 - Dec 15 Expense'!$F119,IF(Adjustments!$G$6:$AE$6='June 13 - Dec 15 Expense'!AW$7,Adjustments!$G$9:$AE$67),0)))+(SUM(IF(Adjustments!$E$73:$E$133='June 13 - Dec 15 Expense'!$F119,IF(Adjustments!$G$6:$AE$6='June 13 - Dec 15 Expense'!AU$7,Adjustments!$G$73:$AE$133),0)))</f>
        <v>0</v>
      </c>
      <c r="AW119" s="144">
        <f t="shared" si="661"/>
        <v>55781.94</v>
      </c>
      <c r="AX119" s="144">
        <f t="shared" si="662"/>
        <v>52.762499999999989</v>
      </c>
      <c r="AY119" s="144">
        <f t="array" ref="AY119">(SUM(IF(Adjustments!$E$9:$E$67='June 13 - Dec 15 Expense'!$F119,IF(Adjustments!$G$6:$AE$6='June 13 - Dec 15 Expense'!AZ$7,Adjustments!$G$9:$AE$67),0)))+(SUM(IF(Adjustments!$E$73:$E$133='June 13 - Dec 15 Expense'!$F119,IF(Adjustments!$G$6:$AE$6='June 13 - Dec 15 Expense'!AX$7,Adjustments!$G$73:$AE$133),0)))</f>
        <v>0</v>
      </c>
      <c r="AZ119" s="144">
        <f t="shared" si="663"/>
        <v>55781.94</v>
      </c>
      <c r="BA119" s="144">
        <f t="shared" si="664"/>
        <v>52.762499999999989</v>
      </c>
      <c r="BB119" s="144">
        <f t="array" ref="BB119">(SUM(IF(Adjustments!$E$9:$E$67='June 13 - Dec 15 Expense'!$F119,IF(Adjustments!$G$6:$AE$6='June 13 - Dec 15 Expense'!BC$7,Adjustments!$G$9:$AE$67),0)))+(SUM(IF(Adjustments!$E$73:$E$133='June 13 - Dec 15 Expense'!$F119,IF(Adjustments!$G$6:$AE$6='June 13 - Dec 15 Expense'!BA$7,Adjustments!$G$73:$AE$133),0)))</f>
        <v>0</v>
      </c>
      <c r="BC119" s="144">
        <f t="shared" si="665"/>
        <v>55781.94</v>
      </c>
      <c r="BD119" s="144">
        <f t="shared" si="666"/>
        <v>52.762499999999989</v>
      </c>
      <c r="BE119" s="144">
        <f t="array" ref="BE119">(SUM(IF(Adjustments!$E$9:$E$67='June 13 - Dec 15 Expense'!$F119,IF(Adjustments!$G$6:$AE$6='June 13 - Dec 15 Expense'!BF$7,Adjustments!$G$9:$AE$67),0)))+(SUM(IF(Adjustments!$E$73:$E$133='June 13 - Dec 15 Expense'!$F119,IF(Adjustments!$G$6:$AE$6='June 13 - Dec 15 Expense'!BD$7,Adjustments!$G$73:$AE$133),0)))</f>
        <v>0</v>
      </c>
      <c r="BF119" s="144">
        <f t="shared" si="667"/>
        <v>55781.94</v>
      </c>
      <c r="BG119" s="144">
        <f t="shared" si="668"/>
        <v>52.762499999999989</v>
      </c>
      <c r="BH119" s="144">
        <f t="array" ref="BH119">(SUM(IF(Adjustments!$E$9:$E$67='June 13 - Dec 15 Expense'!$F119,IF(Adjustments!$G$6:$AE$6='June 13 - Dec 15 Expense'!BI$7,Adjustments!$G$9:$AE$67),0)))+(SUM(IF(Adjustments!$E$73:$E$133='June 13 - Dec 15 Expense'!$F119,IF(Adjustments!$G$6:$AE$6='June 13 - Dec 15 Expense'!BG$7,Adjustments!$G$73:$AE$133),0)))</f>
        <v>0</v>
      </c>
      <c r="BI119" s="144">
        <f t="shared" si="669"/>
        <v>55781.94</v>
      </c>
      <c r="BJ119" s="144">
        <f t="shared" si="670"/>
        <v>52.762499999999989</v>
      </c>
      <c r="BK119" s="144">
        <f t="array" ref="BK119">(SUM(IF(Adjustments!$E$9:$E$67='June 13 - Dec 15 Expense'!$F119,IF(Adjustments!$G$6:$AE$6='June 13 - Dec 15 Expense'!BL$7,Adjustments!$G$9:$AE$67),0)))+(SUM(IF(Adjustments!$E$73:$E$133='June 13 - Dec 15 Expense'!$F119,IF(Adjustments!$G$6:$AE$6='June 13 - Dec 15 Expense'!BJ$7,Adjustments!$G$73:$AE$133),0)))</f>
        <v>0</v>
      </c>
      <c r="BL119" s="144">
        <f t="shared" si="671"/>
        <v>55781.94</v>
      </c>
      <c r="BM119" s="144">
        <f t="shared" si="672"/>
        <v>52.762499999999989</v>
      </c>
      <c r="BN119" s="144">
        <f t="array" ref="BN119">(SUM(IF(Adjustments!$E$9:$E$67='June 13 - Dec 15 Expense'!$F119,IF(Adjustments!$G$6:$AE$6='June 13 - Dec 15 Expense'!BO$7,Adjustments!$G$9:$AE$67),0)))+(SUM(IF(Adjustments!$E$73:$E$133='June 13 - Dec 15 Expense'!$F119,IF(Adjustments!$G$6:$AE$6='June 13 - Dec 15 Expense'!BM$7,Adjustments!$G$73:$AE$133),0)))</f>
        <v>0</v>
      </c>
      <c r="BO119" s="144">
        <f t="shared" si="673"/>
        <v>55781.94</v>
      </c>
      <c r="BP119" s="144">
        <f t="shared" si="674"/>
        <v>52.762499999999989</v>
      </c>
      <c r="BQ119" s="144">
        <f t="array" ref="BQ119">(SUM(IF(Adjustments!$E$9:$E$67='June 13 - Dec 15 Expense'!$F119,IF(Adjustments!$G$6:$AE$6='June 13 - Dec 15 Expense'!BR$7,Adjustments!$G$9:$AE$67),0)))+(SUM(IF(Adjustments!$E$73:$E$133='June 13 - Dec 15 Expense'!$F119,IF(Adjustments!$G$6:$AE$6='June 13 - Dec 15 Expense'!BP$7,Adjustments!$G$73:$AE$133),0)))</f>
        <v>0</v>
      </c>
      <c r="BR119" s="144">
        <f t="shared" si="675"/>
        <v>55781.94</v>
      </c>
      <c r="BS119" s="144">
        <f t="shared" si="676"/>
        <v>52.762499999999989</v>
      </c>
      <c r="BT119" s="144">
        <f t="array" ref="BT119">(SUM(IF(Adjustments!$E$9:$E$67='June 13 - Dec 15 Expense'!$F119,IF(Adjustments!$G$6:$AE$6='June 13 - Dec 15 Expense'!BU$7,Adjustments!$G$9:$AE$67),0)))+(SUM(IF(Adjustments!$E$73:$E$133='June 13 - Dec 15 Expense'!$F119,IF(Adjustments!$G$6:$AE$6='June 13 - Dec 15 Expense'!BS$7,Adjustments!$G$73:$AE$133),0)))</f>
        <v>0</v>
      </c>
      <c r="BU119" s="144">
        <f t="shared" si="677"/>
        <v>55781.94</v>
      </c>
      <c r="BV119" s="144">
        <f t="shared" si="678"/>
        <v>52.762499999999989</v>
      </c>
      <c r="BW119" s="144">
        <f t="array" ref="BW119">(SUM(IF(Adjustments!$E$9:$E$67='June 13 - Dec 15 Expense'!$F119,IF(Adjustments!$G$6:$AE$6='June 13 - Dec 15 Expense'!BX$7,Adjustments!$G$9:$AE$67),0)))+(SUM(IF(Adjustments!$E$73:$E$133='June 13 - Dec 15 Expense'!$F119,IF(Adjustments!$G$6:$AE$6='June 13 - Dec 15 Expense'!BV$7,Adjustments!$G$73:$AE$133),0)))</f>
        <v>0</v>
      </c>
      <c r="BX119" s="144">
        <f t="shared" si="679"/>
        <v>55781.94</v>
      </c>
      <c r="BY119" s="144">
        <f t="shared" si="680"/>
        <v>52.762499999999989</v>
      </c>
      <c r="BZ119" s="144">
        <f t="array" ref="BZ119">(SUM(IF(Adjustments!$E$9:$E$67='June 13 - Dec 15 Expense'!$F119,IF(Adjustments!$G$6:$AE$6='June 13 - Dec 15 Expense'!CA$7,Adjustments!$G$9:$AE$67),0)))+(SUM(IF(Adjustments!$E$73:$E$133='June 13 - Dec 15 Expense'!$F119,IF(Adjustments!$G$6:$AE$6='June 13 - Dec 15 Expense'!BY$7,Adjustments!$G$73:$AE$133),0)))</f>
        <v>0</v>
      </c>
      <c r="CA119" s="144">
        <f t="shared" si="681"/>
        <v>55781.94</v>
      </c>
      <c r="CB119" s="144">
        <f t="shared" si="682"/>
        <v>52.762499999999989</v>
      </c>
      <c r="CC119" s="144">
        <f t="array" ref="CC119">(SUM(IF(Adjustments!$E$9:$E$67='June 13 - Dec 15 Expense'!$F119,IF(Adjustments!$G$6:$AE$6='June 13 - Dec 15 Expense'!CD$7,Adjustments!$G$9:$AE$67),0)))+(SUM(IF(Adjustments!$E$73:$E$133='June 13 - Dec 15 Expense'!$F119,IF(Adjustments!$G$6:$AE$6='June 13 - Dec 15 Expense'!CB$7,Adjustments!$G$73:$AE$133),0)))</f>
        <v>0</v>
      </c>
      <c r="CD119" s="144">
        <f t="shared" si="683"/>
        <v>55781.94</v>
      </c>
      <c r="CE119" s="144">
        <f t="shared" si="684"/>
        <v>52.762499999999989</v>
      </c>
      <c r="CG119" s="151">
        <f t="shared" si="685"/>
        <v>633.14999999999986</v>
      </c>
      <c r="CH119" s="148"/>
    </row>
    <row r="120" spans="1:87" s="119" customFormat="1">
      <c r="A120" s="119" t="s">
        <v>26</v>
      </c>
      <c r="J120" s="152">
        <f t="shared" ref="J120:BB120" si="719">SUBTOTAL(9,J111:J119)</f>
        <v>34508191.549999982</v>
      </c>
      <c r="K120" s="152">
        <f t="shared" si="719"/>
        <v>214992.01550471433</v>
      </c>
      <c r="L120" s="152">
        <f t="shared" si="719"/>
        <v>0</v>
      </c>
      <c r="M120" s="152">
        <f t="shared" si="719"/>
        <v>34508191.549999982</v>
      </c>
      <c r="N120" s="177">
        <f t="shared" si="719"/>
        <v>214992.01550471433</v>
      </c>
      <c r="O120" s="152">
        <f t="shared" si="719"/>
        <v>0</v>
      </c>
      <c r="P120" s="152">
        <f t="shared" si="719"/>
        <v>34508191.549999982</v>
      </c>
      <c r="Q120" s="177">
        <f t="shared" si="719"/>
        <v>214992.01550471433</v>
      </c>
      <c r="R120" s="152">
        <f t="shared" si="719"/>
        <v>0</v>
      </c>
      <c r="S120" s="152">
        <f t="shared" si="719"/>
        <v>34508191.549999982</v>
      </c>
      <c r="T120" s="177">
        <f t="shared" si="719"/>
        <v>214992.01550471433</v>
      </c>
      <c r="U120" s="152">
        <f t="shared" si="719"/>
        <v>0</v>
      </c>
      <c r="V120" s="152">
        <f t="shared" si="719"/>
        <v>34508191.549999982</v>
      </c>
      <c r="W120" s="177">
        <f t="shared" si="719"/>
        <v>214992.01550471433</v>
      </c>
      <c r="X120" s="152">
        <f t="shared" si="719"/>
        <v>0</v>
      </c>
      <c r="Y120" s="152">
        <f t="shared" si="719"/>
        <v>34508191.549999982</v>
      </c>
      <c r="Z120" s="177">
        <f t="shared" si="719"/>
        <v>214992.01550471433</v>
      </c>
      <c r="AA120" s="152">
        <f t="shared" si="719"/>
        <v>0</v>
      </c>
      <c r="AB120" s="152">
        <f t="shared" si="719"/>
        <v>34508191.549999982</v>
      </c>
      <c r="AC120" s="177">
        <f t="shared" si="719"/>
        <v>214992.01550471433</v>
      </c>
      <c r="AD120" s="152">
        <f t="shared" si="719"/>
        <v>0</v>
      </c>
      <c r="AE120" s="152">
        <f t="shared" si="719"/>
        <v>34508191.549999982</v>
      </c>
      <c r="AF120" s="177">
        <f t="shared" si="719"/>
        <v>214992.01550471433</v>
      </c>
      <c r="AG120" s="152">
        <f t="shared" si="719"/>
        <v>0</v>
      </c>
      <c r="AH120" s="152">
        <f t="shared" si="719"/>
        <v>34508191.549999982</v>
      </c>
      <c r="AI120" s="177">
        <f t="shared" ref="AI120" si="720">SUBTOTAL(9,AI111:AI119)</f>
        <v>214992.01550471433</v>
      </c>
      <c r="AJ120" s="152">
        <f t="shared" si="719"/>
        <v>0</v>
      </c>
      <c r="AK120" s="152">
        <f t="shared" si="719"/>
        <v>34508191.549999982</v>
      </c>
      <c r="AL120" s="177">
        <f t="shared" ref="AL120" si="721">SUBTOTAL(9,AL111:AL119)</f>
        <v>214992.01550471433</v>
      </c>
      <c r="AM120" s="152">
        <f t="shared" si="719"/>
        <v>0</v>
      </c>
      <c r="AN120" s="152">
        <f t="shared" si="719"/>
        <v>34508191.549999982</v>
      </c>
      <c r="AO120" s="177">
        <f t="shared" ref="AO120" si="722">SUBTOTAL(9,AO111:AO119)</f>
        <v>214992.01550471433</v>
      </c>
      <c r="AP120" s="152">
        <f t="shared" si="719"/>
        <v>0</v>
      </c>
      <c r="AQ120" s="152">
        <f t="shared" si="719"/>
        <v>34508191.549999982</v>
      </c>
      <c r="AR120" s="177">
        <f t="shared" ref="AR120" si="723">SUBTOTAL(9,AR111:AR119)</f>
        <v>214992.01550471433</v>
      </c>
      <c r="AS120" s="152">
        <f t="shared" si="719"/>
        <v>0</v>
      </c>
      <c r="AT120" s="152">
        <f t="shared" si="719"/>
        <v>34508191.549999982</v>
      </c>
      <c r="AU120" s="177">
        <f t="shared" ref="AU120" si="724">SUBTOTAL(9,AU111:AU119)</f>
        <v>214992.01550471433</v>
      </c>
      <c r="AV120" s="152">
        <f t="shared" si="719"/>
        <v>0</v>
      </c>
      <c r="AW120" s="152">
        <f t="shared" si="719"/>
        <v>34508191.549999982</v>
      </c>
      <c r="AX120" s="177">
        <f t="shared" ref="AX120" si="725">SUBTOTAL(9,AX111:AX119)</f>
        <v>214992.01550471433</v>
      </c>
      <c r="AY120" s="152">
        <f t="shared" si="719"/>
        <v>0</v>
      </c>
      <c r="AZ120" s="152">
        <f t="shared" ref="AZ120:BM120" si="726">SUBTOTAL(9,AZ111:AZ119)</f>
        <v>34508191.549999982</v>
      </c>
      <c r="BA120" s="177">
        <f t="shared" si="726"/>
        <v>214992.01550471433</v>
      </c>
      <c r="BB120" s="152">
        <f t="shared" si="719"/>
        <v>0</v>
      </c>
      <c r="BC120" s="152">
        <f t="shared" si="726"/>
        <v>34508191.549999982</v>
      </c>
      <c r="BD120" s="177">
        <f t="shared" si="726"/>
        <v>214992.01550471433</v>
      </c>
      <c r="BE120" s="152">
        <f t="shared" si="726"/>
        <v>0</v>
      </c>
      <c r="BF120" s="152">
        <f t="shared" si="726"/>
        <v>34508191.549999982</v>
      </c>
      <c r="BG120" s="177">
        <f t="shared" si="726"/>
        <v>214992.01550471433</v>
      </c>
      <c r="BH120" s="152">
        <f t="shared" si="726"/>
        <v>0</v>
      </c>
      <c r="BI120" s="152">
        <f t="shared" si="726"/>
        <v>34508191.549999982</v>
      </c>
      <c r="BJ120" s="177">
        <f t="shared" si="726"/>
        <v>214992.01550471433</v>
      </c>
      <c r="BK120" s="152">
        <f t="shared" si="726"/>
        <v>0</v>
      </c>
      <c r="BL120" s="152">
        <f t="shared" si="726"/>
        <v>34508191.549999982</v>
      </c>
      <c r="BM120" s="177">
        <f t="shared" si="726"/>
        <v>214992.01550471433</v>
      </c>
      <c r="BN120" s="152">
        <f t="shared" ref="BN120:CE120" si="727">SUBTOTAL(9,BN111:BN119)</f>
        <v>0</v>
      </c>
      <c r="BO120" s="152">
        <f t="shared" si="727"/>
        <v>34508191.549999982</v>
      </c>
      <c r="BP120" s="177">
        <f t="shared" si="727"/>
        <v>214992.01550471433</v>
      </c>
      <c r="BQ120" s="152">
        <f t="shared" si="727"/>
        <v>0</v>
      </c>
      <c r="BR120" s="152">
        <f t="shared" si="727"/>
        <v>34508191.549999982</v>
      </c>
      <c r="BS120" s="177">
        <f t="shared" si="727"/>
        <v>214992.01550471433</v>
      </c>
      <c r="BT120" s="152">
        <f t="shared" si="727"/>
        <v>0</v>
      </c>
      <c r="BU120" s="152">
        <f t="shared" si="727"/>
        <v>34508191.549999982</v>
      </c>
      <c r="BV120" s="177">
        <f t="shared" si="727"/>
        <v>214992.01550471433</v>
      </c>
      <c r="BW120" s="152">
        <f t="shared" si="727"/>
        <v>0</v>
      </c>
      <c r="BX120" s="152">
        <f t="shared" si="727"/>
        <v>34508191.549999982</v>
      </c>
      <c r="BY120" s="177">
        <f t="shared" ref="BY120" si="728">SUBTOTAL(9,BY111:BY119)</f>
        <v>214992.01550471433</v>
      </c>
      <c r="BZ120" s="152">
        <f t="shared" si="727"/>
        <v>0</v>
      </c>
      <c r="CA120" s="152">
        <f t="shared" si="727"/>
        <v>34508191.549999982</v>
      </c>
      <c r="CB120" s="177">
        <f t="shared" si="727"/>
        <v>214992.01550471433</v>
      </c>
      <c r="CC120" s="152">
        <f t="shared" si="727"/>
        <v>0</v>
      </c>
      <c r="CD120" s="152">
        <f t="shared" si="727"/>
        <v>34508191.549999982</v>
      </c>
      <c r="CE120" s="177">
        <f t="shared" si="727"/>
        <v>214992.01550471433</v>
      </c>
      <c r="CG120" s="153">
        <f>SUBTOTAL(9,CG111:CG119)</f>
        <v>2579904.1860565729</v>
      </c>
    </row>
    <row r="121" spans="1:87" s="119" customFormat="1">
      <c r="J121" s="144"/>
      <c r="K121" s="144"/>
      <c r="L121" s="144"/>
      <c r="M121" s="144"/>
      <c r="O121" s="144"/>
      <c r="P121" s="144"/>
      <c r="R121" s="144"/>
      <c r="S121" s="144"/>
      <c r="U121" s="144"/>
      <c r="V121" s="144"/>
      <c r="X121" s="144"/>
      <c r="Y121" s="144"/>
      <c r="AA121" s="144"/>
      <c r="AB121" s="144"/>
      <c r="AD121" s="144"/>
      <c r="AE121" s="144"/>
      <c r="AG121" s="144"/>
      <c r="AH121" s="144"/>
      <c r="AJ121" s="144"/>
      <c r="AK121" s="144"/>
      <c r="AM121" s="144"/>
      <c r="AN121" s="144"/>
      <c r="AP121" s="144"/>
      <c r="AQ121" s="144"/>
      <c r="AS121" s="144"/>
      <c r="AT121" s="144"/>
      <c r="AV121" s="144"/>
      <c r="AW121" s="144"/>
      <c r="AY121" s="144"/>
      <c r="AZ121" s="144"/>
      <c r="BB121" s="144"/>
      <c r="BC121" s="144"/>
      <c r="BE121" s="144"/>
      <c r="BF121" s="144"/>
      <c r="BH121" s="144"/>
      <c r="BI121" s="144"/>
      <c r="BK121" s="144"/>
      <c r="BL121" s="144"/>
      <c r="BN121" s="144"/>
      <c r="BO121" s="144"/>
      <c r="BQ121" s="144"/>
      <c r="BR121" s="144"/>
      <c r="BT121" s="144"/>
      <c r="BU121" s="144"/>
      <c r="BW121" s="144"/>
      <c r="BX121" s="144"/>
      <c r="BZ121" s="144"/>
      <c r="CA121" s="144"/>
      <c r="CC121" s="144"/>
      <c r="CD121" s="144"/>
      <c r="CG121" s="151"/>
    </row>
    <row r="122" spans="1:87" s="119" customFormat="1">
      <c r="A122" s="14" t="s">
        <v>92</v>
      </c>
      <c r="B122" s="14"/>
      <c r="J122" s="152">
        <f t="shared" ref="J122:AT122" si="729">SUBTOTAL(9,J82:J120)</f>
        <v>816947888.63</v>
      </c>
      <c r="K122" s="152">
        <f t="shared" si="729"/>
        <v>3087229.1537611471</v>
      </c>
      <c r="L122" s="152">
        <f t="shared" si="729"/>
        <v>-1102839.9488851528</v>
      </c>
      <c r="M122" s="152">
        <f t="shared" si="729"/>
        <v>815845048.68111491</v>
      </c>
      <c r="N122" s="152">
        <f t="shared" si="729"/>
        <v>3085126.0704051866</v>
      </c>
      <c r="O122" s="152">
        <f>SUBTOTAL(9,O82:O120)</f>
        <v>-1483783.7322053052</v>
      </c>
      <c r="P122" s="152">
        <f t="shared" si="729"/>
        <v>814361264.94890952</v>
      </c>
      <c r="Q122" s="152">
        <f t="shared" si="729"/>
        <v>3080006.596087317</v>
      </c>
      <c r="R122" s="152">
        <f>SUBTOTAL(9,R82:R120)</f>
        <v>-1052679.0939640419</v>
      </c>
      <c r="S122" s="152">
        <f t="shared" si="729"/>
        <v>813308585.85494554</v>
      </c>
      <c r="T122" s="152">
        <f t="shared" si="729"/>
        <v>3075008.682935304</v>
      </c>
      <c r="U122" s="152">
        <f>SUBTOTAL(9,U82:U120)</f>
        <v>2879162.5039654723</v>
      </c>
      <c r="V122" s="152">
        <f t="shared" si="729"/>
        <v>816187748.35891092</v>
      </c>
      <c r="W122" s="152">
        <f t="shared" si="729"/>
        <v>3080071.8804560467</v>
      </c>
      <c r="X122" s="152">
        <f>SUBTOTAL(9,X82:X120)</f>
        <v>-1104080.451233966</v>
      </c>
      <c r="Y122" s="152">
        <f t="shared" si="729"/>
        <v>815083667.90767694</v>
      </c>
      <c r="Z122" s="152">
        <f t="shared" si="729"/>
        <v>3084975.8186041992</v>
      </c>
      <c r="AA122" s="152">
        <f>SUBTOTAL(9,AA82:AA120)</f>
        <v>-911986.54459886253</v>
      </c>
      <c r="AB122" s="152">
        <f t="shared" si="729"/>
        <v>814171681.36307824</v>
      </c>
      <c r="AC122" s="152">
        <f t="shared" si="729"/>
        <v>3082174.0766897541</v>
      </c>
      <c r="AD122" s="152">
        <f>SUBTOTAL(9,AD82:AD120)</f>
        <v>-726138.87868280686</v>
      </c>
      <c r="AE122" s="152">
        <f t="shared" si="729"/>
        <v>813445542.48439538</v>
      </c>
      <c r="AF122" s="152">
        <f t="shared" si="729"/>
        <v>3080284.6076088049</v>
      </c>
      <c r="AG122" s="152">
        <f>SUBTOTAL(9,AG82:AG120)</f>
        <v>-748717.50577335304</v>
      </c>
      <c r="AH122" s="152">
        <f t="shared" si="729"/>
        <v>812696824.97862208</v>
      </c>
      <c r="AI122" s="152">
        <f t="shared" ref="AI122" si="730">SUBTOTAL(9,AI82:AI120)</f>
        <v>3077734.7970284978</v>
      </c>
      <c r="AJ122" s="152">
        <f>SUBTOTAL(9,AJ82:AJ120)</f>
        <v>-728086.93367463048</v>
      </c>
      <c r="AK122" s="152">
        <f t="shared" si="729"/>
        <v>811968738.04494739</v>
      </c>
      <c r="AL122" s="152">
        <f t="shared" ref="AL122" si="731">SUBTOTAL(9,AL82:AL120)</f>
        <v>3075139.7681662827</v>
      </c>
      <c r="AM122" s="152">
        <f>SUBTOTAL(9,AM82:AM120)</f>
        <v>-709532.77700540109</v>
      </c>
      <c r="AN122" s="152">
        <f t="shared" si="729"/>
        <v>811259205.26794207</v>
      </c>
      <c r="AO122" s="152">
        <f t="shared" ref="AO122" si="732">SUBTOTAL(9,AO82:AO120)</f>
        <v>3072677.455732577</v>
      </c>
      <c r="AP122" s="152">
        <f>SUBTOTAL(9,AP82:AP120)</f>
        <v>1591644.2344175782</v>
      </c>
      <c r="AQ122" s="152">
        <f t="shared" si="729"/>
        <v>812850849.50235963</v>
      </c>
      <c r="AR122" s="152">
        <f t="shared" ref="AR122" si="733">SUBTOTAL(9,AR82:AR120)</f>
        <v>3075564.5266627385</v>
      </c>
      <c r="AS122" s="152">
        <f>SUBTOTAL(9,AS82:AS120)</f>
        <v>-272740.13825102133</v>
      </c>
      <c r="AT122" s="152">
        <f t="shared" si="729"/>
        <v>812578109.36410844</v>
      </c>
      <c r="AU122" s="152">
        <f t="shared" ref="AU122" si="734">SUBTOTAL(9,AU82:AU120)</f>
        <v>3079416.5020639249</v>
      </c>
      <c r="AV122" s="152">
        <f t="shared" ref="AV122:BM122" si="735">SUBTOTAL(9,AV82:AV120)</f>
        <v>-714667.76494392683</v>
      </c>
      <c r="AW122" s="152">
        <f t="shared" si="735"/>
        <v>811863441.59916461</v>
      </c>
      <c r="AX122" s="152">
        <f t="shared" si="735"/>
        <v>3077992.3942231936</v>
      </c>
      <c r="AY122" s="152">
        <f t="shared" si="735"/>
        <v>-731550.70366550644</v>
      </c>
      <c r="AZ122" s="152">
        <f t="shared" si="735"/>
        <v>811131890.89549911</v>
      </c>
      <c r="BA122" s="152">
        <f t="shared" si="735"/>
        <v>3075510.2527449634</v>
      </c>
      <c r="BB122" s="152">
        <f t="shared" si="735"/>
        <v>1092218.7460032569</v>
      </c>
      <c r="BC122" s="152">
        <f t="shared" si="735"/>
        <v>812224109.6415025</v>
      </c>
      <c r="BD122" s="152">
        <f t="shared" si="735"/>
        <v>3076314.1378487195</v>
      </c>
      <c r="BE122" s="152">
        <f t="shared" si="735"/>
        <v>277710.04105412512</v>
      </c>
      <c r="BF122" s="152">
        <f t="shared" si="735"/>
        <v>812501819.68255651</v>
      </c>
      <c r="BG122" s="152">
        <f t="shared" si="735"/>
        <v>3079487.7695044745</v>
      </c>
      <c r="BH122" s="152">
        <f t="shared" si="735"/>
        <v>-753844.01087813138</v>
      </c>
      <c r="BI122" s="152">
        <f t="shared" si="735"/>
        <v>811747975.67167842</v>
      </c>
      <c r="BJ122" s="152">
        <f t="shared" si="735"/>
        <v>3079242.6777114528</v>
      </c>
      <c r="BK122" s="152">
        <f t="shared" si="735"/>
        <v>591360.03296760703</v>
      </c>
      <c r="BL122" s="152">
        <f t="shared" si="735"/>
        <v>812339335.70464611</v>
      </c>
      <c r="BM122" s="152">
        <f t="shared" si="735"/>
        <v>3080430.4543772144</v>
      </c>
      <c r="BN122" s="152">
        <f t="shared" ref="BN122:CE122" si="736">SUBTOTAL(9,BN82:BN120)</f>
        <v>-664287.51076238463</v>
      </c>
      <c r="BO122" s="152">
        <f t="shared" si="736"/>
        <v>811675048.19388354</v>
      </c>
      <c r="BP122" s="152">
        <f t="shared" si="736"/>
        <v>3081866.1291608876</v>
      </c>
      <c r="BQ122" s="152">
        <f t="shared" si="736"/>
        <v>-686289.02799434878</v>
      </c>
      <c r="BR122" s="152">
        <f t="shared" si="736"/>
        <v>810988759.16588914</v>
      </c>
      <c r="BS122" s="152">
        <f t="shared" si="736"/>
        <v>3079603.5639830017</v>
      </c>
      <c r="BT122" s="152">
        <f t="shared" si="736"/>
        <v>-658188.98243254423</v>
      </c>
      <c r="BU122" s="152">
        <f t="shared" si="736"/>
        <v>810330570.18345666</v>
      </c>
      <c r="BV122" s="152">
        <f t="shared" si="736"/>
        <v>3077313.6846173061</v>
      </c>
      <c r="BW122" s="152">
        <f t="shared" si="736"/>
        <v>-641284.13956111751</v>
      </c>
      <c r="BX122" s="152">
        <f t="shared" si="736"/>
        <v>809689286.04389548</v>
      </c>
      <c r="BY122" s="152">
        <f t="shared" ref="BY122" si="737">SUBTOTAL(9,BY82:BY120)</f>
        <v>3075170.6208578753</v>
      </c>
      <c r="BZ122" s="152">
        <f t="shared" si="736"/>
        <v>19232604.102059532</v>
      </c>
      <c r="CA122" s="152">
        <f t="shared" si="736"/>
        <v>828921890.14595509</v>
      </c>
      <c r="CB122" s="152">
        <f t="shared" si="736"/>
        <v>3118896.4401327674</v>
      </c>
      <c r="CC122" s="152">
        <f t="shared" si="736"/>
        <v>-466923.38407697604</v>
      </c>
      <c r="CD122" s="152">
        <f t="shared" si="736"/>
        <v>828454966.76187813</v>
      </c>
      <c r="CE122" s="152">
        <f t="shared" si="736"/>
        <v>3162791.6459717955</v>
      </c>
      <c r="CG122" s="153">
        <f>SUBTOTAL(9,CG82:CG120)</f>
        <v>37064619.771133661</v>
      </c>
    </row>
    <row r="123" spans="1:87" s="119" customFormat="1">
      <c r="J123" s="144"/>
      <c r="K123" s="144"/>
      <c r="L123" s="144"/>
      <c r="M123" s="144"/>
      <c r="O123" s="144"/>
      <c r="P123" s="144"/>
      <c r="R123" s="144"/>
      <c r="S123" s="144"/>
      <c r="U123" s="144"/>
      <c r="V123" s="144"/>
      <c r="X123" s="144"/>
      <c r="Y123" s="144"/>
      <c r="AA123" s="144"/>
      <c r="AB123" s="144"/>
      <c r="AD123" s="144"/>
      <c r="AE123" s="144"/>
      <c r="AG123" s="144"/>
      <c r="AH123" s="144"/>
      <c r="AJ123" s="144"/>
      <c r="AK123" s="144"/>
      <c r="AM123" s="144"/>
      <c r="AN123" s="144"/>
      <c r="AP123" s="144"/>
      <c r="AQ123" s="144"/>
      <c r="AS123" s="144"/>
      <c r="AT123" s="144"/>
      <c r="AV123" s="144"/>
      <c r="AW123" s="144"/>
      <c r="AY123" s="144"/>
      <c r="AZ123" s="144"/>
      <c r="BB123" s="144"/>
      <c r="BC123" s="144"/>
      <c r="BE123" s="144"/>
      <c r="BF123" s="144"/>
      <c r="BH123" s="144"/>
      <c r="BI123" s="144"/>
      <c r="BK123" s="144"/>
      <c r="BL123" s="144"/>
      <c r="BN123" s="144"/>
      <c r="BO123" s="144"/>
      <c r="BQ123" s="144"/>
      <c r="BR123" s="144"/>
      <c r="BT123" s="144"/>
      <c r="BU123" s="144"/>
      <c r="BW123" s="144"/>
      <c r="BX123" s="144"/>
      <c r="BZ123" s="144"/>
      <c r="CA123" s="144"/>
      <c r="CC123" s="144"/>
      <c r="CD123" s="144"/>
      <c r="CG123" s="151"/>
    </row>
    <row r="124" spans="1:87" s="119" customFormat="1">
      <c r="A124" s="14"/>
      <c r="B124" s="14"/>
      <c r="J124" s="144"/>
      <c r="K124" s="144"/>
      <c r="L124" s="144"/>
      <c r="M124" s="144"/>
      <c r="O124" s="144"/>
      <c r="P124" s="144"/>
      <c r="R124" s="144"/>
      <c r="S124" s="144"/>
      <c r="U124" s="144"/>
      <c r="V124" s="144"/>
      <c r="X124" s="144"/>
      <c r="Y124" s="144"/>
      <c r="AA124" s="144"/>
      <c r="AB124" s="144"/>
      <c r="AD124" s="144"/>
      <c r="AE124" s="144"/>
      <c r="AG124" s="144"/>
      <c r="AH124" s="144"/>
      <c r="AJ124" s="144"/>
      <c r="AK124" s="144"/>
      <c r="AM124" s="144"/>
      <c r="AN124" s="144"/>
      <c r="AP124" s="144"/>
      <c r="AQ124" s="144"/>
      <c r="AS124" s="144"/>
      <c r="AT124" s="144"/>
      <c r="AV124" s="144"/>
      <c r="AW124" s="144"/>
      <c r="AY124" s="144"/>
      <c r="AZ124" s="144"/>
      <c r="BB124" s="144"/>
      <c r="BC124" s="144"/>
      <c r="BE124" s="144"/>
      <c r="BF124" s="144"/>
      <c r="BH124" s="144"/>
      <c r="BI124" s="144"/>
      <c r="BK124" s="144"/>
      <c r="BL124" s="144"/>
      <c r="BN124" s="144"/>
      <c r="BO124" s="144"/>
      <c r="BQ124" s="144"/>
      <c r="BR124" s="144"/>
      <c r="BT124" s="144"/>
      <c r="BU124" s="144"/>
      <c r="BW124" s="144"/>
      <c r="BX124" s="144"/>
      <c r="BZ124" s="144"/>
      <c r="CA124" s="144"/>
      <c r="CC124" s="144"/>
      <c r="CD124" s="144"/>
      <c r="CG124" s="151"/>
    </row>
    <row r="125" spans="1:87" s="119" customFormat="1" ht="13.5" thickBot="1">
      <c r="A125" s="14" t="s">
        <v>93</v>
      </c>
      <c r="B125" s="14"/>
      <c r="J125" s="154">
        <f t="shared" ref="J125:AT125" si="738">SUBTOTAL(9,J12:J122)</f>
        <v>24144074868.133064</v>
      </c>
      <c r="K125" s="154">
        <f t="shared" si="738"/>
        <v>52137673.727440789</v>
      </c>
      <c r="L125" s="154">
        <f t="shared" si="738"/>
        <v>31628457.964666668</v>
      </c>
      <c r="M125" s="154">
        <f t="shared" si="738"/>
        <v>24175703326.09774</v>
      </c>
      <c r="N125" s="154">
        <f t="shared" si="738"/>
        <v>52168652.01290103</v>
      </c>
      <c r="O125" s="154">
        <f>SUBTOTAL(9,O12:O122)</f>
        <v>23042372.407218672</v>
      </c>
      <c r="P125" s="154">
        <f t="shared" si="738"/>
        <v>24198745698.504971</v>
      </c>
      <c r="Q125" s="154">
        <f t="shared" si="738"/>
        <v>52219453.012187771</v>
      </c>
      <c r="R125" s="154">
        <f>SUBTOTAL(9,R12:R122)</f>
        <v>58705789.126400903</v>
      </c>
      <c r="S125" s="154">
        <f t="shared" si="738"/>
        <v>24257451487.631359</v>
      </c>
      <c r="T125" s="154">
        <f t="shared" si="738"/>
        <v>52300690.979703389</v>
      </c>
      <c r="U125" s="154">
        <f>SUBTOTAL(9,U12:U122)</f>
        <v>51799812.450642489</v>
      </c>
      <c r="V125" s="154">
        <f t="shared" si="738"/>
        <v>24309251300.082001</v>
      </c>
      <c r="W125" s="154">
        <f t="shared" si="738"/>
        <v>52413087.807277776</v>
      </c>
      <c r="X125" s="154">
        <f>SUBTOTAL(9,X12:X122)</f>
        <v>31486883.047218673</v>
      </c>
      <c r="Y125" s="154">
        <f t="shared" si="738"/>
        <v>24340738183.12923</v>
      </c>
      <c r="Z125" s="154">
        <f t="shared" si="738"/>
        <v>52491130.40612407</v>
      </c>
      <c r="AA125" s="154">
        <f>SUBTOTAL(9,AA12:AA122)</f>
        <v>53668811.34875048</v>
      </c>
      <c r="AB125" s="154">
        <f t="shared" si="738"/>
        <v>24394406994.477978</v>
      </c>
      <c r="AC125" s="154">
        <f t="shared" si="738"/>
        <v>52582130.424480319</v>
      </c>
      <c r="AD125" s="154">
        <f>SUBTOTAL(9,AD12:AD122)</f>
        <v>2459365.2463445575</v>
      </c>
      <c r="AE125" s="154">
        <f t="shared" si="738"/>
        <v>24396866359.724327</v>
      </c>
      <c r="AF125" s="154">
        <f t="shared" si="738"/>
        <v>62459523.902678236</v>
      </c>
      <c r="AG125" s="154">
        <f>SUBTOTAL(9,AG12:AG122)</f>
        <v>71096412.735589042</v>
      </c>
      <c r="AH125" s="154">
        <f t="shared" si="738"/>
        <v>24467962772.459892</v>
      </c>
      <c r="AI125" s="154">
        <f t="shared" ref="AI125" si="739">SUBTOTAL(9,AI12:AI122)</f>
        <v>62533924.685766004</v>
      </c>
      <c r="AJ125" s="154">
        <f>SUBTOTAL(9,AJ12:AJ122)</f>
        <v>4671631.5111929877</v>
      </c>
      <c r="AK125" s="154">
        <f t="shared" si="738"/>
        <v>24472634403.9711</v>
      </c>
      <c r="AL125" s="154">
        <f t="shared" ref="AL125" si="740">SUBTOTAL(9,AL12:AL122)</f>
        <v>62605810.450046875</v>
      </c>
      <c r="AM125" s="154">
        <f>SUBTOTAL(9,AM12:AM122)</f>
        <v>36326007.448356144</v>
      </c>
      <c r="AN125" s="154">
        <f t="shared" si="738"/>
        <v>24508960411.41946</v>
      </c>
      <c r="AO125" s="154">
        <f t="shared" ref="AO125" si="741">SUBTOTAL(9,AO12:AO122)</f>
        <v>62638632.677523196</v>
      </c>
      <c r="AP125" s="154">
        <f>SUBTOTAL(9,AP12:AP122)</f>
        <v>108702059.29341172</v>
      </c>
      <c r="AQ125" s="154">
        <f t="shared" si="738"/>
        <v>24617662470.712875</v>
      </c>
      <c r="AR125" s="154">
        <f t="shared" ref="AR125" si="742">SUBTOTAL(9,AR12:AR122)</f>
        <v>62834705.277687334</v>
      </c>
      <c r="AS125" s="154">
        <f>SUBTOTAL(9,AS12:AS122)</f>
        <v>699861876.71864581</v>
      </c>
      <c r="AT125" s="154">
        <f t="shared" si="738"/>
        <v>25317524347.431515</v>
      </c>
      <c r="AU125" s="154">
        <f t="shared" ref="AU125" si="743">SUBTOTAL(9,AU12:AU122)</f>
        <v>63857747.928796001</v>
      </c>
      <c r="AV125" s="154">
        <f t="shared" ref="AV125:BM125" si="744">SUBTOTAL(9,AV12:AV122)</f>
        <v>18924876.74575058</v>
      </c>
      <c r="AW125" s="154">
        <f t="shared" si="744"/>
        <v>25336449224.177261</v>
      </c>
      <c r="AX125" s="154">
        <f t="shared" si="744"/>
        <v>64736732.260065809</v>
      </c>
      <c r="AY125" s="154">
        <f t="shared" si="744"/>
        <v>17859594.404044893</v>
      </c>
      <c r="AZ125" s="154">
        <f t="shared" si="744"/>
        <v>25354308818.581303</v>
      </c>
      <c r="BA125" s="154">
        <f t="shared" si="744"/>
        <v>64775505.059580915</v>
      </c>
      <c r="BB125" s="154">
        <f t="shared" si="744"/>
        <v>52001817.978908047</v>
      </c>
      <c r="BC125" s="154">
        <f t="shared" si="744"/>
        <v>25406310636.560215</v>
      </c>
      <c r="BD125" s="154">
        <f t="shared" si="744"/>
        <v>64857295.013181508</v>
      </c>
      <c r="BE125" s="154">
        <f t="shared" si="744"/>
        <v>42840520.981658876</v>
      </c>
      <c r="BF125" s="154">
        <f t="shared" si="744"/>
        <v>25449151157.541882</v>
      </c>
      <c r="BG125" s="154">
        <f t="shared" si="744"/>
        <v>64964598.361024842</v>
      </c>
      <c r="BH125" s="154">
        <f t="shared" si="744"/>
        <v>48509962.547100186</v>
      </c>
      <c r="BI125" s="154">
        <f t="shared" si="744"/>
        <v>25497661120.088974</v>
      </c>
      <c r="BJ125" s="154">
        <f t="shared" si="744"/>
        <v>65062501.175920576</v>
      </c>
      <c r="BK125" s="154">
        <f t="shared" si="744"/>
        <v>-5396792.906021812</v>
      </c>
      <c r="BL125" s="154">
        <f t="shared" si="744"/>
        <v>25492264327.182957</v>
      </c>
      <c r="BM125" s="154">
        <f t="shared" si="744"/>
        <v>65101605.934167646</v>
      </c>
      <c r="BN125" s="154">
        <f t="shared" ref="BN125:CE125" si="745">SUBTOTAL(9,BN12:BN122)</f>
        <v>1489792.072578345</v>
      </c>
      <c r="BO125" s="154">
        <f t="shared" si="745"/>
        <v>25493754119.255527</v>
      </c>
      <c r="BP125" s="154">
        <f t="shared" si="745"/>
        <v>65085974.795613877</v>
      </c>
      <c r="BQ125" s="154">
        <f t="shared" si="745"/>
        <v>1750513.7711625483</v>
      </c>
      <c r="BR125" s="154">
        <f t="shared" si="745"/>
        <v>25495504633.026699</v>
      </c>
      <c r="BS125" s="154">
        <f t="shared" si="745"/>
        <v>65084193.275141224</v>
      </c>
      <c r="BT125" s="154">
        <f t="shared" si="745"/>
        <v>86594263.137964219</v>
      </c>
      <c r="BU125" s="154">
        <f t="shared" si="745"/>
        <v>25582098896.164654</v>
      </c>
      <c r="BV125" s="154">
        <f t="shared" si="745"/>
        <v>65189246.94409854</v>
      </c>
      <c r="BW125" s="154">
        <f t="shared" si="745"/>
        <v>-50142760.126517013</v>
      </c>
      <c r="BX125" s="154">
        <f t="shared" si="745"/>
        <v>25531956136.038147</v>
      </c>
      <c r="BY125" s="154">
        <f t="shared" ref="BY125" si="746">SUBTOTAL(9,BY12:BY122)</f>
        <v>63747083.58929912</v>
      </c>
      <c r="BZ125" s="154">
        <f t="shared" si="745"/>
        <v>100028038.28478545</v>
      </c>
      <c r="CA125" s="154">
        <f t="shared" si="745"/>
        <v>25631984174.322922</v>
      </c>
      <c r="CB125" s="154">
        <f t="shared" si="745"/>
        <v>62366204.414630406</v>
      </c>
      <c r="CC125" s="154">
        <f t="shared" si="745"/>
        <v>474409380.79972655</v>
      </c>
      <c r="CD125" s="154">
        <f t="shared" si="745"/>
        <v>26106393555.122665</v>
      </c>
      <c r="CE125" s="154">
        <f t="shared" si="745"/>
        <v>62933707.43623019</v>
      </c>
      <c r="CG125" s="153">
        <f>SUBTOTAL(9,CG12:CG122)</f>
        <v>773904648.25895464</v>
      </c>
    </row>
    <row r="126" spans="1:87" s="119" customFormat="1" ht="13.5" thickTop="1">
      <c r="CG126" s="18" t="s">
        <v>313</v>
      </c>
    </row>
    <row r="127" spans="1:87" s="119" customFormat="1">
      <c r="J127" s="144"/>
      <c r="CF127" s="169" t="s">
        <v>312</v>
      </c>
      <c r="CG127" s="170">
        <f>CG125-CG73</f>
        <v>749661030.48406005</v>
      </c>
    </row>
    <row r="128" spans="1:87" s="119" customFormat="1">
      <c r="A128" s="113"/>
      <c r="B128" s="113"/>
      <c r="C128" s="113"/>
      <c r="D128" s="113"/>
      <c r="E128" s="113"/>
      <c r="F128" s="113"/>
      <c r="G128" s="113"/>
      <c r="H128" s="113"/>
      <c r="I128" s="113"/>
      <c r="J128" s="161"/>
      <c r="K128" s="113"/>
      <c r="L128" s="113"/>
      <c r="M128" s="113"/>
      <c r="N128" s="113"/>
      <c r="O128" s="113"/>
      <c r="P128" s="113"/>
      <c r="Q128" s="113"/>
      <c r="R128" s="113"/>
      <c r="S128" s="113"/>
      <c r="T128" s="113"/>
      <c r="U128" s="113"/>
      <c r="V128" s="113"/>
      <c r="W128" s="113"/>
      <c r="X128" s="113"/>
      <c r="Y128" s="113"/>
      <c r="Z128" s="113"/>
      <c r="AA128" s="113"/>
      <c r="AB128" s="113"/>
      <c r="AC128" s="113"/>
      <c r="AD128" s="113"/>
      <c r="AE128" s="113"/>
      <c r="AF128" s="113"/>
      <c r="AG128" s="113"/>
      <c r="AH128" s="113"/>
      <c r="AI128" s="113"/>
      <c r="AJ128" s="113"/>
      <c r="AK128" s="113"/>
      <c r="AL128" s="113"/>
      <c r="AM128" s="113"/>
      <c r="AN128" s="113"/>
      <c r="AO128" s="113"/>
      <c r="AP128" s="113"/>
      <c r="AQ128" s="113"/>
      <c r="AR128" s="113"/>
      <c r="AS128" s="113"/>
      <c r="AT128" s="113"/>
      <c r="AU128" s="113"/>
      <c r="AV128" s="113"/>
      <c r="AW128" s="113"/>
      <c r="AX128" s="113"/>
      <c r="AY128" s="113"/>
      <c r="AZ128" s="113"/>
      <c r="BA128" s="113"/>
      <c r="BB128" s="113"/>
      <c r="BC128" s="113"/>
      <c r="BD128" s="113"/>
      <c r="BE128" s="113"/>
      <c r="BF128" s="113"/>
      <c r="BG128" s="113"/>
      <c r="BH128" s="113"/>
      <c r="BI128" s="113"/>
      <c r="BJ128" s="113"/>
      <c r="BK128" s="113"/>
      <c r="BL128" s="113"/>
      <c r="BM128" s="113"/>
      <c r="BN128" s="113"/>
      <c r="BO128" s="113"/>
      <c r="BP128" s="113"/>
      <c r="BQ128" s="113"/>
      <c r="BR128" s="113"/>
      <c r="BS128" s="113"/>
      <c r="BT128" s="113"/>
      <c r="BU128" s="113"/>
      <c r="BV128" s="113"/>
      <c r="BW128" s="113"/>
      <c r="BX128" s="113"/>
      <c r="BY128" s="113"/>
      <c r="BZ128" s="113"/>
      <c r="CA128" s="113"/>
      <c r="CB128" s="113"/>
      <c r="CC128" s="113"/>
      <c r="CD128" s="113"/>
      <c r="CE128" s="113"/>
      <c r="CF128" s="113"/>
      <c r="CG128" s="113"/>
    </row>
    <row r="129" spans="1:85" s="119" customFormat="1">
      <c r="A129" s="113"/>
      <c r="B129" s="113"/>
      <c r="C129" s="113"/>
      <c r="D129" s="113"/>
      <c r="E129" s="113"/>
      <c r="F129" s="113"/>
      <c r="G129" s="113"/>
      <c r="H129" s="113"/>
      <c r="I129" s="113"/>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18"/>
      <c r="AT129" s="118"/>
      <c r="AU129" s="118"/>
      <c r="AV129" s="118"/>
      <c r="AW129" s="118"/>
      <c r="AX129" s="118"/>
      <c r="AY129" s="118"/>
      <c r="AZ129" s="118"/>
      <c r="BA129" s="118"/>
      <c r="BB129" s="118"/>
      <c r="BC129" s="118"/>
      <c r="BD129" s="118"/>
      <c r="BE129" s="118"/>
      <c r="BF129" s="118"/>
      <c r="BG129" s="118"/>
      <c r="BH129" s="118"/>
      <c r="BI129" s="118"/>
      <c r="BJ129" s="118"/>
      <c r="BK129" s="118"/>
      <c r="BL129" s="118"/>
      <c r="BM129" s="118"/>
      <c r="BN129" s="118"/>
      <c r="BO129" s="118"/>
      <c r="BP129" s="118"/>
      <c r="BQ129" s="118"/>
      <c r="BR129" s="118"/>
      <c r="BS129" s="118"/>
      <c r="BT129" s="118"/>
      <c r="BU129" s="118"/>
      <c r="BV129" s="118"/>
      <c r="BW129" s="118"/>
      <c r="BX129" s="118"/>
      <c r="BY129" s="118"/>
      <c r="BZ129" s="118"/>
      <c r="CA129" s="118"/>
      <c r="CB129" s="118"/>
      <c r="CC129" s="118"/>
      <c r="CD129" s="118"/>
      <c r="CE129" s="118"/>
      <c r="CF129" s="118"/>
      <c r="CG129" s="171"/>
    </row>
    <row r="130" spans="1:85" s="119" customFormat="1">
      <c r="A130" s="113"/>
      <c r="B130" s="113"/>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118"/>
      <c r="BJ130" s="118"/>
      <c r="BK130" s="118"/>
      <c r="BL130" s="118"/>
      <c r="BM130" s="118"/>
      <c r="BN130" s="118"/>
      <c r="BO130" s="118"/>
      <c r="BP130" s="118"/>
      <c r="BQ130" s="118"/>
      <c r="BR130" s="118"/>
      <c r="BS130" s="118"/>
      <c r="BT130" s="118"/>
      <c r="BU130" s="118"/>
      <c r="BV130" s="118"/>
      <c r="BW130" s="118"/>
      <c r="BX130" s="118"/>
      <c r="BY130" s="118"/>
      <c r="BZ130" s="118"/>
      <c r="CA130" s="118"/>
      <c r="CB130" s="118"/>
      <c r="CC130" s="118"/>
      <c r="CD130" s="118"/>
      <c r="CE130" s="118"/>
      <c r="CF130" s="118"/>
      <c r="CG130" s="118"/>
    </row>
    <row r="131" spans="1:85" s="119" customFormat="1">
      <c r="A131" s="118"/>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8"/>
      <c r="AY131" s="118"/>
      <c r="AZ131" s="118"/>
      <c r="BA131" s="118"/>
      <c r="BB131" s="118"/>
      <c r="BC131" s="118"/>
      <c r="BD131" s="118"/>
      <c r="BE131" s="118"/>
      <c r="BF131" s="118"/>
      <c r="BG131" s="118"/>
      <c r="BH131" s="118"/>
      <c r="BI131" s="118"/>
      <c r="BJ131" s="118"/>
      <c r="BK131" s="118"/>
      <c r="BL131" s="118"/>
      <c r="BM131" s="118"/>
      <c r="BN131" s="118"/>
      <c r="BO131" s="118"/>
      <c r="BP131" s="118"/>
      <c r="BQ131" s="118"/>
      <c r="BR131" s="118"/>
      <c r="BS131" s="118"/>
      <c r="BT131" s="118"/>
      <c r="BU131" s="118"/>
      <c r="BV131" s="118"/>
      <c r="BW131" s="118"/>
      <c r="BX131" s="118"/>
      <c r="BY131" s="118"/>
      <c r="BZ131" s="118"/>
      <c r="CA131" s="118"/>
      <c r="CB131" s="118"/>
      <c r="CC131" s="118"/>
      <c r="CD131" s="118"/>
      <c r="CE131" s="118"/>
      <c r="CF131" s="118"/>
      <c r="CG131" s="161"/>
    </row>
    <row r="132" spans="1:85" s="119" customFormat="1">
      <c r="A132" s="118"/>
      <c r="B132" s="118"/>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18"/>
      <c r="AT132" s="118"/>
      <c r="AU132" s="118"/>
      <c r="AV132" s="118"/>
      <c r="AW132" s="118"/>
      <c r="AX132" s="118"/>
      <c r="AY132" s="118"/>
      <c r="AZ132" s="118"/>
      <c r="BA132" s="118"/>
      <c r="BB132" s="118"/>
      <c r="BC132" s="118"/>
      <c r="BD132" s="118"/>
      <c r="BE132" s="118"/>
      <c r="BF132" s="118"/>
      <c r="BG132" s="118"/>
      <c r="BH132" s="118"/>
      <c r="BI132" s="118"/>
      <c r="BJ132" s="118"/>
      <c r="BK132" s="118"/>
      <c r="BL132" s="118"/>
      <c r="BM132" s="118"/>
      <c r="BN132" s="118"/>
      <c r="BO132" s="118"/>
      <c r="BP132" s="118"/>
      <c r="BQ132" s="118"/>
      <c r="BR132" s="118"/>
      <c r="BS132" s="118"/>
      <c r="BT132" s="118"/>
      <c r="BU132" s="118"/>
      <c r="BV132" s="118"/>
      <c r="BW132" s="118"/>
      <c r="BX132" s="118"/>
      <c r="BY132" s="118"/>
      <c r="BZ132" s="118"/>
      <c r="CA132" s="118"/>
      <c r="CB132" s="118"/>
      <c r="CC132" s="118"/>
      <c r="CD132" s="118"/>
      <c r="CE132" s="118"/>
      <c r="CF132" s="118"/>
      <c r="CG132" s="113"/>
    </row>
    <row r="133" spans="1:85" s="119" customFormat="1">
      <c r="A133" s="118"/>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118"/>
      <c r="BB133" s="118"/>
      <c r="BC133" s="118"/>
      <c r="BD133" s="118"/>
      <c r="BE133" s="118"/>
      <c r="BF133" s="118"/>
      <c r="BG133" s="118"/>
      <c r="BH133" s="118"/>
      <c r="BI133" s="118"/>
      <c r="BJ133" s="118"/>
      <c r="BK133" s="118"/>
      <c r="BL133" s="118"/>
      <c r="BM133" s="118"/>
      <c r="BN133" s="118"/>
      <c r="BO133" s="118"/>
      <c r="BP133" s="118"/>
      <c r="BQ133" s="118"/>
      <c r="BR133" s="118"/>
      <c r="BS133" s="118"/>
      <c r="BT133" s="118"/>
      <c r="BU133" s="113"/>
      <c r="BV133" s="113"/>
      <c r="BW133" s="118"/>
      <c r="BX133" s="118"/>
      <c r="BY133" s="118"/>
      <c r="BZ133" s="118"/>
      <c r="CA133" s="113"/>
      <c r="CB133" s="118"/>
      <c r="CC133" s="118"/>
      <c r="CD133" s="118"/>
      <c r="CE133" s="118"/>
      <c r="CF133" s="118"/>
      <c r="CG133" s="113"/>
    </row>
    <row r="134" spans="1:85" s="119" customFormat="1">
      <c r="A134" s="118"/>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118"/>
      <c r="BB134" s="118"/>
      <c r="BC134" s="118"/>
      <c r="BD134" s="118"/>
      <c r="BE134" s="118"/>
      <c r="BF134" s="118"/>
      <c r="BG134" s="118"/>
      <c r="BH134" s="118"/>
      <c r="BI134" s="118"/>
      <c r="BJ134" s="118"/>
      <c r="BK134" s="118"/>
      <c r="BL134" s="118"/>
      <c r="BM134" s="118"/>
      <c r="BN134" s="118"/>
      <c r="BO134" s="118"/>
      <c r="BP134" s="118"/>
      <c r="BQ134" s="118"/>
      <c r="BR134" s="118"/>
      <c r="BS134" s="118"/>
      <c r="BT134" s="118"/>
      <c r="BU134" s="113"/>
      <c r="BV134" s="113"/>
      <c r="BW134" s="118"/>
      <c r="BX134" s="118"/>
      <c r="BY134" s="118"/>
      <c r="BZ134" s="118"/>
      <c r="CA134" s="113"/>
      <c r="CB134" s="118"/>
      <c r="CC134" s="118"/>
      <c r="CD134" s="118"/>
      <c r="CE134" s="118"/>
      <c r="CF134" s="118"/>
      <c r="CG134" s="113"/>
    </row>
    <row r="135" spans="1:85" s="119" customFormat="1">
      <c r="A135" s="118"/>
      <c r="B135" s="118"/>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18"/>
      <c r="AT135" s="118"/>
      <c r="AU135" s="118"/>
      <c r="AV135" s="118"/>
      <c r="AW135" s="118"/>
      <c r="AX135" s="118"/>
      <c r="AY135" s="118"/>
      <c r="AZ135" s="118"/>
      <c r="BA135" s="118"/>
      <c r="BB135" s="118"/>
      <c r="BC135" s="118"/>
      <c r="BD135" s="118"/>
      <c r="BE135" s="118"/>
      <c r="BF135" s="118"/>
      <c r="BG135" s="118"/>
      <c r="BH135" s="118"/>
      <c r="BI135" s="118"/>
      <c r="BJ135" s="118"/>
      <c r="BK135" s="118"/>
      <c r="BL135" s="118"/>
      <c r="BM135" s="118"/>
      <c r="BN135" s="118"/>
      <c r="BO135" s="118"/>
      <c r="BP135" s="118"/>
      <c r="BQ135" s="118"/>
      <c r="BR135" s="118"/>
      <c r="BS135" s="118"/>
      <c r="BT135" s="118"/>
      <c r="BU135" s="118"/>
      <c r="BV135" s="118"/>
      <c r="BW135" s="118"/>
      <c r="BX135" s="118"/>
      <c r="BY135" s="118"/>
      <c r="BZ135" s="118"/>
      <c r="CA135" s="118"/>
      <c r="CB135" s="118"/>
      <c r="CC135" s="118"/>
      <c r="CD135" s="118"/>
      <c r="CE135" s="118"/>
      <c r="CF135" s="118"/>
      <c r="CG135" s="118"/>
    </row>
    <row r="136" spans="1:85" s="119" customFormat="1"/>
    <row r="137" spans="1:85" s="119" customFormat="1"/>
    <row r="138" spans="1:85" s="119" customFormat="1"/>
    <row r="139" spans="1:85" s="119" customFormat="1"/>
    <row r="140" spans="1:85" s="119" customFormat="1"/>
    <row r="141" spans="1:85" s="119" customFormat="1"/>
    <row r="142" spans="1:85" s="119" customFormat="1"/>
    <row r="143" spans="1:85" s="119" customFormat="1"/>
    <row r="144" spans="1:85" s="119" customFormat="1"/>
    <row r="145" s="119" customFormat="1"/>
    <row r="146" s="119" customFormat="1"/>
    <row r="147" s="119" customFormat="1"/>
    <row r="148" s="119" customFormat="1"/>
    <row r="149" s="119" customFormat="1"/>
    <row r="150" s="119" customFormat="1"/>
    <row r="151" s="119" customFormat="1"/>
    <row r="152" s="119" customFormat="1"/>
    <row r="153" s="119" customFormat="1"/>
    <row r="154" s="119" customFormat="1"/>
    <row r="155" s="119" customFormat="1"/>
    <row r="156" s="119" customFormat="1"/>
    <row r="157" s="119" customFormat="1"/>
    <row r="158" s="119" customFormat="1"/>
    <row r="159" s="119" customFormat="1"/>
    <row r="160" s="119" customFormat="1"/>
    <row r="161" s="119" customFormat="1"/>
    <row r="162" s="119" customFormat="1"/>
    <row r="163" s="119" customFormat="1"/>
    <row r="164" s="119" customFormat="1"/>
    <row r="165" s="119" customFormat="1"/>
    <row r="166" s="119" customFormat="1"/>
    <row r="167" s="119" customFormat="1"/>
    <row r="168" s="119" customFormat="1"/>
    <row r="169" s="119" customFormat="1"/>
    <row r="170" s="119" customFormat="1"/>
    <row r="171" s="119" customFormat="1"/>
    <row r="172" s="119" customFormat="1"/>
    <row r="173" s="119" customFormat="1"/>
    <row r="174" s="119" customFormat="1"/>
    <row r="175" s="119" customFormat="1"/>
    <row r="176" s="119" customFormat="1"/>
    <row r="177" s="119" customFormat="1"/>
    <row r="178" s="119" customFormat="1"/>
    <row r="179" s="119" customFormat="1"/>
    <row r="180" s="119" customFormat="1"/>
    <row r="181" s="119" customFormat="1"/>
    <row r="182" s="119" customFormat="1"/>
    <row r="183" s="119" customFormat="1"/>
    <row r="184" s="119" customFormat="1"/>
    <row r="185" s="119" customFormat="1"/>
    <row r="186" s="119" customFormat="1"/>
    <row r="187" s="119" customFormat="1"/>
    <row r="188" s="119" customFormat="1"/>
    <row r="189" s="119" customFormat="1"/>
    <row r="190" s="119" customFormat="1"/>
    <row r="191" s="119" customFormat="1"/>
    <row r="192" s="119" customFormat="1"/>
    <row r="193" s="119" customFormat="1"/>
  </sheetData>
  <mergeCells count="1">
    <mergeCell ref="CG6:CG7"/>
  </mergeCells>
  <phoneticPr fontId="5" type="noConversion"/>
  <pageMargins left="0.75" right="0.75" top="1" bottom="1" header="0.5" footer="0.5"/>
  <pageSetup scale="43" firstPageNumber="4" orientation="landscape" useFirstPageNumber="1" r:id="rId1"/>
  <headerFooter alignWithMargins="0">
    <oddFooter>&amp;CPage 6.1.&amp;P</oddFooter>
  </headerFooter>
  <rowBreaks count="1" manualBreakCount="1">
    <brk id="76" min="9" max="102" man="1"/>
  </rowBreaks>
  <colBreaks count="6" manualBreakCount="6">
    <brk id="21" max="128" man="1"/>
    <brk id="33" max="128" man="1"/>
    <brk id="45" max="128" man="1"/>
    <brk id="57" max="126" man="1"/>
    <brk id="69" max="126" man="1"/>
    <brk id="81" max="126" man="1"/>
  </colBreaks>
  <legacyDrawing r:id="rId2"/>
</worksheet>
</file>

<file path=xl/worksheets/sheet5.xml><?xml version="1.0" encoding="utf-8"?>
<worksheet xmlns="http://schemas.openxmlformats.org/spreadsheetml/2006/main" xmlns:r="http://schemas.openxmlformats.org/officeDocument/2006/relationships">
  <sheetPr codeName="Sheet10">
    <tabColor indexed="44"/>
    <pageSetUpPr fitToPage="1"/>
  </sheetPr>
  <dimension ref="A1:S408"/>
  <sheetViews>
    <sheetView workbookViewId="0"/>
  </sheetViews>
  <sheetFormatPr defaultColWidth="10" defaultRowHeight="12"/>
  <cols>
    <col min="1" max="1" width="2.5703125" style="24" customWidth="1"/>
    <col min="2" max="2" width="7.140625" style="24" customWidth="1"/>
    <col min="3" max="3" width="23.5703125" style="24" customWidth="1"/>
    <col min="4" max="4" width="9.7109375" style="24" customWidth="1"/>
    <col min="5" max="5" width="9.7109375" style="24" hidden="1" customWidth="1"/>
    <col min="6" max="6" width="4.7109375" style="24" customWidth="1"/>
    <col min="7" max="7" width="14.42578125" style="24" customWidth="1"/>
    <col min="8" max="8" width="12" style="24" bestFit="1" customWidth="1"/>
    <col min="9" max="9" width="11.140625" style="24" customWidth="1"/>
    <col min="10" max="10" width="10.28515625" style="24" customWidth="1"/>
    <col min="11" max="11" width="13" style="24" customWidth="1"/>
    <col min="12" max="12" width="8.28515625" style="24" customWidth="1"/>
    <col min="13" max="13" width="10" style="24"/>
    <col min="14" max="15" width="10.5703125" style="24" bestFit="1" customWidth="1"/>
    <col min="16" max="17" width="11.7109375" style="24" bestFit="1" customWidth="1"/>
    <col min="18" max="18" width="10.5703125" style="24" bestFit="1" customWidth="1"/>
    <col min="19" max="19" width="11.7109375" style="24" bestFit="1" customWidth="1"/>
    <col min="20" max="257" width="10" style="24"/>
    <col min="258" max="258" width="2.5703125" style="24" customWidth="1"/>
    <col min="259" max="259" width="7.140625" style="24" customWidth="1"/>
    <col min="260" max="260" width="23.5703125" style="24" customWidth="1"/>
    <col min="261" max="261" width="9.7109375" style="24" customWidth="1"/>
    <col min="262" max="262" width="0" style="24" hidden="1" customWidth="1"/>
    <col min="263" max="263" width="4.7109375" style="24" customWidth="1"/>
    <col min="264" max="264" width="14.42578125" style="24" customWidth="1"/>
    <col min="265" max="265" width="11.140625" style="24" customWidth="1"/>
    <col min="266" max="266" width="10.28515625" style="24" customWidth="1"/>
    <col min="267" max="267" width="13" style="24" customWidth="1"/>
    <col min="268" max="268" width="8.28515625" style="24" customWidth="1"/>
    <col min="269" max="513" width="10" style="24"/>
    <col min="514" max="514" width="2.5703125" style="24" customWidth="1"/>
    <col min="515" max="515" width="7.140625" style="24" customWidth="1"/>
    <col min="516" max="516" width="23.5703125" style="24" customWidth="1"/>
    <col min="517" max="517" width="9.7109375" style="24" customWidth="1"/>
    <col min="518" max="518" width="0" style="24" hidden="1" customWidth="1"/>
    <col min="519" max="519" width="4.7109375" style="24" customWidth="1"/>
    <col min="520" max="520" width="14.42578125" style="24" customWidth="1"/>
    <col min="521" max="521" width="11.140625" style="24" customWidth="1"/>
    <col min="522" max="522" width="10.28515625" style="24" customWidth="1"/>
    <col min="523" max="523" width="13" style="24" customWidth="1"/>
    <col min="524" max="524" width="8.28515625" style="24" customWidth="1"/>
    <col min="525" max="769" width="10" style="24"/>
    <col min="770" max="770" width="2.5703125" style="24" customWidth="1"/>
    <col min="771" max="771" width="7.140625" style="24" customWidth="1"/>
    <col min="772" max="772" width="23.5703125" style="24" customWidth="1"/>
    <col min="773" max="773" width="9.7109375" style="24" customWidth="1"/>
    <col min="774" max="774" width="0" style="24" hidden="1" customWidth="1"/>
    <col min="775" max="775" width="4.7109375" style="24" customWidth="1"/>
    <col min="776" max="776" width="14.42578125" style="24" customWidth="1"/>
    <col min="777" max="777" width="11.140625" style="24" customWidth="1"/>
    <col min="778" max="778" width="10.28515625" style="24" customWidth="1"/>
    <col min="779" max="779" width="13" style="24" customWidth="1"/>
    <col min="780" max="780" width="8.28515625" style="24" customWidth="1"/>
    <col min="781" max="1025" width="10" style="24"/>
    <col min="1026" max="1026" width="2.5703125" style="24" customWidth="1"/>
    <col min="1027" max="1027" width="7.140625" style="24" customWidth="1"/>
    <col min="1028" max="1028" width="23.5703125" style="24" customWidth="1"/>
    <col min="1029" max="1029" width="9.7109375" style="24" customWidth="1"/>
    <col min="1030" max="1030" width="0" style="24" hidden="1" customWidth="1"/>
    <col min="1031" max="1031" width="4.7109375" style="24" customWidth="1"/>
    <col min="1032" max="1032" width="14.42578125" style="24" customWidth="1"/>
    <col min="1033" max="1033" width="11.140625" style="24" customWidth="1"/>
    <col min="1034" max="1034" width="10.28515625" style="24" customWidth="1"/>
    <col min="1035" max="1035" width="13" style="24" customWidth="1"/>
    <col min="1036" max="1036" width="8.28515625" style="24" customWidth="1"/>
    <col min="1037" max="1281" width="10" style="24"/>
    <col min="1282" max="1282" width="2.5703125" style="24" customWidth="1"/>
    <col min="1283" max="1283" width="7.140625" style="24" customWidth="1"/>
    <col min="1284" max="1284" width="23.5703125" style="24" customWidth="1"/>
    <col min="1285" max="1285" width="9.7109375" style="24" customWidth="1"/>
    <col min="1286" max="1286" width="0" style="24" hidden="1" customWidth="1"/>
    <col min="1287" max="1287" width="4.7109375" style="24" customWidth="1"/>
    <col min="1288" max="1288" width="14.42578125" style="24" customWidth="1"/>
    <col min="1289" max="1289" width="11.140625" style="24" customWidth="1"/>
    <col min="1290" max="1290" width="10.28515625" style="24" customWidth="1"/>
    <col min="1291" max="1291" width="13" style="24" customWidth="1"/>
    <col min="1292" max="1292" width="8.28515625" style="24" customWidth="1"/>
    <col min="1293" max="1537" width="10" style="24"/>
    <col min="1538" max="1538" width="2.5703125" style="24" customWidth="1"/>
    <col min="1539" max="1539" width="7.140625" style="24" customWidth="1"/>
    <col min="1540" max="1540" width="23.5703125" style="24" customWidth="1"/>
    <col min="1541" max="1541" width="9.7109375" style="24" customWidth="1"/>
    <col min="1542" max="1542" width="0" style="24" hidden="1" customWidth="1"/>
    <col min="1543" max="1543" width="4.7109375" style="24" customWidth="1"/>
    <col min="1544" max="1544" width="14.42578125" style="24" customWidth="1"/>
    <col min="1545" max="1545" width="11.140625" style="24" customWidth="1"/>
    <col min="1546" max="1546" width="10.28515625" style="24" customWidth="1"/>
    <col min="1547" max="1547" width="13" style="24" customWidth="1"/>
    <col min="1548" max="1548" width="8.28515625" style="24" customWidth="1"/>
    <col min="1549" max="1793" width="10" style="24"/>
    <col min="1794" max="1794" width="2.5703125" style="24" customWidth="1"/>
    <col min="1795" max="1795" width="7.140625" style="24" customWidth="1"/>
    <col min="1796" max="1796" width="23.5703125" style="24" customWidth="1"/>
    <col min="1797" max="1797" width="9.7109375" style="24" customWidth="1"/>
    <col min="1798" max="1798" width="0" style="24" hidden="1" customWidth="1"/>
    <col min="1799" max="1799" width="4.7109375" style="24" customWidth="1"/>
    <col min="1800" max="1800" width="14.42578125" style="24" customWidth="1"/>
    <col min="1801" max="1801" width="11.140625" style="24" customWidth="1"/>
    <col min="1802" max="1802" width="10.28515625" style="24" customWidth="1"/>
    <col min="1803" max="1803" width="13" style="24" customWidth="1"/>
    <col min="1804" max="1804" width="8.28515625" style="24" customWidth="1"/>
    <col min="1805" max="2049" width="10" style="24"/>
    <col min="2050" max="2050" width="2.5703125" style="24" customWidth="1"/>
    <col min="2051" max="2051" width="7.140625" style="24" customWidth="1"/>
    <col min="2052" max="2052" width="23.5703125" style="24" customWidth="1"/>
    <col min="2053" max="2053" width="9.7109375" style="24" customWidth="1"/>
    <col min="2054" max="2054" width="0" style="24" hidden="1" customWidth="1"/>
    <col min="2055" max="2055" width="4.7109375" style="24" customWidth="1"/>
    <col min="2056" max="2056" width="14.42578125" style="24" customWidth="1"/>
    <col min="2057" max="2057" width="11.140625" style="24" customWidth="1"/>
    <col min="2058" max="2058" width="10.28515625" style="24" customWidth="1"/>
    <col min="2059" max="2059" width="13" style="24" customWidth="1"/>
    <col min="2060" max="2060" width="8.28515625" style="24" customWidth="1"/>
    <col min="2061" max="2305" width="10" style="24"/>
    <col min="2306" max="2306" width="2.5703125" style="24" customWidth="1"/>
    <col min="2307" max="2307" width="7.140625" style="24" customWidth="1"/>
    <col min="2308" max="2308" width="23.5703125" style="24" customWidth="1"/>
    <col min="2309" max="2309" width="9.7109375" style="24" customWidth="1"/>
    <col min="2310" max="2310" width="0" style="24" hidden="1" customWidth="1"/>
    <col min="2311" max="2311" width="4.7109375" style="24" customWidth="1"/>
    <col min="2312" max="2312" width="14.42578125" style="24" customWidth="1"/>
    <col min="2313" max="2313" width="11.140625" style="24" customWidth="1"/>
    <col min="2314" max="2314" width="10.28515625" style="24" customWidth="1"/>
    <col min="2315" max="2315" width="13" style="24" customWidth="1"/>
    <col min="2316" max="2316" width="8.28515625" style="24" customWidth="1"/>
    <col min="2317" max="2561" width="10" style="24"/>
    <col min="2562" max="2562" width="2.5703125" style="24" customWidth="1"/>
    <col min="2563" max="2563" width="7.140625" style="24" customWidth="1"/>
    <col min="2564" max="2564" width="23.5703125" style="24" customWidth="1"/>
    <col min="2565" max="2565" width="9.7109375" style="24" customWidth="1"/>
    <col min="2566" max="2566" width="0" style="24" hidden="1" customWidth="1"/>
    <col min="2567" max="2567" width="4.7109375" style="24" customWidth="1"/>
    <col min="2568" max="2568" width="14.42578125" style="24" customWidth="1"/>
    <col min="2569" max="2569" width="11.140625" style="24" customWidth="1"/>
    <col min="2570" max="2570" width="10.28515625" style="24" customWidth="1"/>
    <col min="2571" max="2571" width="13" style="24" customWidth="1"/>
    <col min="2572" max="2572" width="8.28515625" style="24" customWidth="1"/>
    <col min="2573" max="2817" width="10" style="24"/>
    <col min="2818" max="2818" width="2.5703125" style="24" customWidth="1"/>
    <col min="2819" max="2819" width="7.140625" style="24" customWidth="1"/>
    <col min="2820" max="2820" width="23.5703125" style="24" customWidth="1"/>
    <col min="2821" max="2821" width="9.7109375" style="24" customWidth="1"/>
    <col min="2822" max="2822" width="0" style="24" hidden="1" customWidth="1"/>
    <col min="2823" max="2823" width="4.7109375" style="24" customWidth="1"/>
    <col min="2824" max="2824" width="14.42578125" style="24" customWidth="1"/>
    <col min="2825" max="2825" width="11.140625" style="24" customWidth="1"/>
    <col min="2826" max="2826" width="10.28515625" style="24" customWidth="1"/>
    <col min="2827" max="2827" width="13" style="24" customWidth="1"/>
    <col min="2828" max="2828" width="8.28515625" style="24" customWidth="1"/>
    <col min="2829" max="3073" width="10" style="24"/>
    <col min="3074" max="3074" width="2.5703125" style="24" customWidth="1"/>
    <col min="3075" max="3075" width="7.140625" style="24" customWidth="1"/>
    <col min="3076" max="3076" width="23.5703125" style="24" customWidth="1"/>
    <col min="3077" max="3077" width="9.7109375" style="24" customWidth="1"/>
    <col min="3078" max="3078" width="0" style="24" hidden="1" customWidth="1"/>
    <col min="3079" max="3079" width="4.7109375" style="24" customWidth="1"/>
    <col min="3080" max="3080" width="14.42578125" style="24" customWidth="1"/>
    <col min="3081" max="3081" width="11.140625" style="24" customWidth="1"/>
    <col min="3082" max="3082" width="10.28515625" style="24" customWidth="1"/>
    <col min="3083" max="3083" width="13" style="24" customWidth="1"/>
    <col min="3084" max="3084" width="8.28515625" style="24" customWidth="1"/>
    <col min="3085" max="3329" width="10" style="24"/>
    <col min="3330" max="3330" width="2.5703125" style="24" customWidth="1"/>
    <col min="3331" max="3331" width="7.140625" style="24" customWidth="1"/>
    <col min="3332" max="3332" width="23.5703125" style="24" customWidth="1"/>
    <col min="3333" max="3333" width="9.7109375" style="24" customWidth="1"/>
    <col min="3334" max="3334" width="0" style="24" hidden="1" customWidth="1"/>
    <col min="3335" max="3335" width="4.7109375" style="24" customWidth="1"/>
    <col min="3336" max="3336" width="14.42578125" style="24" customWidth="1"/>
    <col min="3337" max="3337" width="11.140625" style="24" customWidth="1"/>
    <col min="3338" max="3338" width="10.28515625" style="24" customWidth="1"/>
    <col min="3339" max="3339" width="13" style="24" customWidth="1"/>
    <col min="3340" max="3340" width="8.28515625" style="24" customWidth="1"/>
    <col min="3341" max="3585" width="10" style="24"/>
    <col min="3586" max="3586" width="2.5703125" style="24" customWidth="1"/>
    <col min="3587" max="3587" width="7.140625" style="24" customWidth="1"/>
    <col min="3588" max="3588" width="23.5703125" style="24" customWidth="1"/>
    <col min="3589" max="3589" width="9.7109375" style="24" customWidth="1"/>
    <col min="3590" max="3590" width="0" style="24" hidden="1" customWidth="1"/>
    <col min="3591" max="3591" width="4.7109375" style="24" customWidth="1"/>
    <col min="3592" max="3592" width="14.42578125" style="24" customWidth="1"/>
    <col min="3593" max="3593" width="11.140625" style="24" customWidth="1"/>
    <col min="3594" max="3594" width="10.28515625" style="24" customWidth="1"/>
    <col min="3595" max="3595" width="13" style="24" customWidth="1"/>
    <col min="3596" max="3596" width="8.28515625" style="24" customWidth="1"/>
    <col min="3597" max="3841" width="10" style="24"/>
    <col min="3842" max="3842" width="2.5703125" style="24" customWidth="1"/>
    <col min="3843" max="3843" width="7.140625" style="24" customWidth="1"/>
    <col min="3844" max="3844" width="23.5703125" style="24" customWidth="1"/>
    <col min="3845" max="3845" width="9.7109375" style="24" customWidth="1"/>
    <col min="3846" max="3846" width="0" style="24" hidden="1" customWidth="1"/>
    <col min="3847" max="3847" width="4.7109375" style="24" customWidth="1"/>
    <col min="3848" max="3848" width="14.42578125" style="24" customWidth="1"/>
    <col min="3849" max="3849" width="11.140625" style="24" customWidth="1"/>
    <col min="3850" max="3850" width="10.28515625" style="24" customWidth="1"/>
    <col min="3851" max="3851" width="13" style="24" customWidth="1"/>
    <col min="3852" max="3852" width="8.28515625" style="24" customWidth="1"/>
    <col min="3853" max="4097" width="10" style="24"/>
    <col min="4098" max="4098" width="2.5703125" style="24" customWidth="1"/>
    <col min="4099" max="4099" width="7.140625" style="24" customWidth="1"/>
    <col min="4100" max="4100" width="23.5703125" style="24" customWidth="1"/>
    <col min="4101" max="4101" width="9.7109375" style="24" customWidth="1"/>
    <col min="4102" max="4102" width="0" style="24" hidden="1" customWidth="1"/>
    <col min="4103" max="4103" width="4.7109375" style="24" customWidth="1"/>
    <col min="4104" max="4104" width="14.42578125" style="24" customWidth="1"/>
    <col min="4105" max="4105" width="11.140625" style="24" customWidth="1"/>
    <col min="4106" max="4106" width="10.28515625" style="24" customWidth="1"/>
    <col min="4107" max="4107" width="13" style="24" customWidth="1"/>
    <col min="4108" max="4108" width="8.28515625" style="24" customWidth="1"/>
    <col min="4109" max="4353" width="10" style="24"/>
    <col min="4354" max="4354" width="2.5703125" style="24" customWidth="1"/>
    <col min="4355" max="4355" width="7.140625" style="24" customWidth="1"/>
    <col min="4356" max="4356" width="23.5703125" style="24" customWidth="1"/>
    <col min="4357" max="4357" width="9.7109375" style="24" customWidth="1"/>
    <col min="4358" max="4358" width="0" style="24" hidden="1" customWidth="1"/>
    <col min="4359" max="4359" width="4.7109375" style="24" customWidth="1"/>
    <col min="4360" max="4360" width="14.42578125" style="24" customWidth="1"/>
    <col min="4361" max="4361" width="11.140625" style="24" customWidth="1"/>
    <col min="4362" max="4362" width="10.28515625" style="24" customWidth="1"/>
    <col min="4363" max="4363" width="13" style="24" customWidth="1"/>
    <col min="4364" max="4364" width="8.28515625" style="24" customWidth="1"/>
    <col min="4365" max="4609" width="10" style="24"/>
    <col min="4610" max="4610" width="2.5703125" style="24" customWidth="1"/>
    <col min="4611" max="4611" width="7.140625" style="24" customWidth="1"/>
    <col min="4612" max="4612" width="23.5703125" style="24" customWidth="1"/>
    <col min="4613" max="4613" width="9.7109375" style="24" customWidth="1"/>
    <col min="4614" max="4614" width="0" style="24" hidden="1" customWidth="1"/>
    <col min="4615" max="4615" width="4.7109375" style="24" customWidth="1"/>
    <col min="4616" max="4616" width="14.42578125" style="24" customWidth="1"/>
    <col min="4617" max="4617" width="11.140625" style="24" customWidth="1"/>
    <col min="4618" max="4618" width="10.28515625" style="24" customWidth="1"/>
    <col min="4619" max="4619" width="13" style="24" customWidth="1"/>
    <col min="4620" max="4620" width="8.28515625" style="24" customWidth="1"/>
    <col min="4621" max="4865" width="10" style="24"/>
    <col min="4866" max="4866" width="2.5703125" style="24" customWidth="1"/>
    <col min="4867" max="4867" width="7.140625" style="24" customWidth="1"/>
    <col min="4868" max="4868" width="23.5703125" style="24" customWidth="1"/>
    <col min="4869" max="4869" width="9.7109375" style="24" customWidth="1"/>
    <col min="4870" max="4870" width="0" style="24" hidden="1" customWidth="1"/>
    <col min="4871" max="4871" width="4.7109375" style="24" customWidth="1"/>
    <col min="4872" max="4872" width="14.42578125" style="24" customWidth="1"/>
    <col min="4873" max="4873" width="11.140625" style="24" customWidth="1"/>
    <col min="4874" max="4874" width="10.28515625" style="24" customWidth="1"/>
    <col min="4875" max="4875" width="13" style="24" customWidth="1"/>
    <col min="4876" max="4876" width="8.28515625" style="24" customWidth="1"/>
    <col min="4877" max="5121" width="10" style="24"/>
    <col min="5122" max="5122" width="2.5703125" style="24" customWidth="1"/>
    <col min="5123" max="5123" width="7.140625" style="24" customWidth="1"/>
    <col min="5124" max="5124" width="23.5703125" style="24" customWidth="1"/>
    <col min="5125" max="5125" width="9.7109375" style="24" customWidth="1"/>
    <col min="5126" max="5126" width="0" style="24" hidden="1" customWidth="1"/>
    <col min="5127" max="5127" width="4.7109375" style="24" customWidth="1"/>
    <col min="5128" max="5128" width="14.42578125" style="24" customWidth="1"/>
    <col min="5129" max="5129" width="11.140625" style="24" customWidth="1"/>
    <col min="5130" max="5130" width="10.28515625" style="24" customWidth="1"/>
    <col min="5131" max="5131" width="13" style="24" customWidth="1"/>
    <col min="5132" max="5132" width="8.28515625" style="24" customWidth="1"/>
    <col min="5133" max="5377" width="10" style="24"/>
    <col min="5378" max="5378" width="2.5703125" style="24" customWidth="1"/>
    <col min="5379" max="5379" width="7.140625" style="24" customWidth="1"/>
    <col min="5380" max="5380" width="23.5703125" style="24" customWidth="1"/>
    <col min="5381" max="5381" width="9.7109375" style="24" customWidth="1"/>
    <col min="5382" max="5382" width="0" style="24" hidden="1" customWidth="1"/>
    <col min="5383" max="5383" width="4.7109375" style="24" customWidth="1"/>
    <col min="5384" max="5384" width="14.42578125" style="24" customWidth="1"/>
    <col min="5385" max="5385" width="11.140625" style="24" customWidth="1"/>
    <col min="5386" max="5386" width="10.28515625" style="24" customWidth="1"/>
    <col min="5387" max="5387" width="13" style="24" customWidth="1"/>
    <col min="5388" max="5388" width="8.28515625" style="24" customWidth="1"/>
    <col min="5389" max="5633" width="10" style="24"/>
    <col min="5634" max="5634" width="2.5703125" style="24" customWidth="1"/>
    <col min="5635" max="5635" width="7.140625" style="24" customWidth="1"/>
    <col min="5636" max="5636" width="23.5703125" style="24" customWidth="1"/>
    <col min="5637" max="5637" width="9.7109375" style="24" customWidth="1"/>
    <col min="5638" max="5638" width="0" style="24" hidden="1" customWidth="1"/>
    <col min="5639" max="5639" width="4.7109375" style="24" customWidth="1"/>
    <col min="5640" max="5640" width="14.42578125" style="24" customWidth="1"/>
    <col min="5641" max="5641" width="11.140625" style="24" customWidth="1"/>
    <col min="5642" max="5642" width="10.28515625" style="24" customWidth="1"/>
    <col min="5643" max="5643" width="13" style="24" customWidth="1"/>
    <col min="5644" max="5644" width="8.28515625" style="24" customWidth="1"/>
    <col min="5645" max="5889" width="10" style="24"/>
    <col min="5890" max="5890" width="2.5703125" style="24" customWidth="1"/>
    <col min="5891" max="5891" width="7.140625" style="24" customWidth="1"/>
    <col min="5892" max="5892" width="23.5703125" style="24" customWidth="1"/>
    <col min="5893" max="5893" width="9.7109375" style="24" customWidth="1"/>
    <col min="5894" max="5894" width="0" style="24" hidden="1" customWidth="1"/>
    <col min="5895" max="5895" width="4.7109375" style="24" customWidth="1"/>
    <col min="5896" max="5896" width="14.42578125" style="24" customWidth="1"/>
    <col min="5897" max="5897" width="11.140625" style="24" customWidth="1"/>
    <col min="5898" max="5898" width="10.28515625" style="24" customWidth="1"/>
    <col min="5899" max="5899" width="13" style="24" customWidth="1"/>
    <col min="5900" max="5900" width="8.28515625" style="24" customWidth="1"/>
    <col min="5901" max="6145" width="10" style="24"/>
    <col min="6146" max="6146" width="2.5703125" style="24" customWidth="1"/>
    <col min="6147" max="6147" width="7.140625" style="24" customWidth="1"/>
    <col min="6148" max="6148" width="23.5703125" style="24" customWidth="1"/>
    <col min="6149" max="6149" width="9.7109375" style="24" customWidth="1"/>
    <col min="6150" max="6150" width="0" style="24" hidden="1" customWidth="1"/>
    <col min="6151" max="6151" width="4.7109375" style="24" customWidth="1"/>
    <col min="6152" max="6152" width="14.42578125" style="24" customWidth="1"/>
    <col min="6153" max="6153" width="11.140625" style="24" customWidth="1"/>
    <col min="6154" max="6154" width="10.28515625" style="24" customWidth="1"/>
    <col min="6155" max="6155" width="13" style="24" customWidth="1"/>
    <col min="6156" max="6156" width="8.28515625" style="24" customWidth="1"/>
    <col min="6157" max="6401" width="10" style="24"/>
    <col min="6402" max="6402" width="2.5703125" style="24" customWidth="1"/>
    <col min="6403" max="6403" width="7.140625" style="24" customWidth="1"/>
    <col min="6404" max="6404" width="23.5703125" style="24" customWidth="1"/>
    <col min="6405" max="6405" width="9.7109375" style="24" customWidth="1"/>
    <col min="6406" max="6406" width="0" style="24" hidden="1" customWidth="1"/>
    <col min="6407" max="6407" width="4.7109375" style="24" customWidth="1"/>
    <col min="6408" max="6408" width="14.42578125" style="24" customWidth="1"/>
    <col min="6409" max="6409" width="11.140625" style="24" customWidth="1"/>
    <col min="6410" max="6410" width="10.28515625" style="24" customWidth="1"/>
    <col min="6411" max="6411" width="13" style="24" customWidth="1"/>
    <col min="6412" max="6412" width="8.28515625" style="24" customWidth="1"/>
    <col min="6413" max="6657" width="10" style="24"/>
    <col min="6658" max="6658" width="2.5703125" style="24" customWidth="1"/>
    <col min="6659" max="6659" width="7.140625" style="24" customWidth="1"/>
    <col min="6660" max="6660" width="23.5703125" style="24" customWidth="1"/>
    <col min="6661" max="6661" width="9.7109375" style="24" customWidth="1"/>
    <col min="6662" max="6662" width="0" style="24" hidden="1" customWidth="1"/>
    <col min="6663" max="6663" width="4.7109375" style="24" customWidth="1"/>
    <col min="6664" max="6664" width="14.42578125" style="24" customWidth="1"/>
    <col min="6665" max="6665" width="11.140625" style="24" customWidth="1"/>
    <col min="6666" max="6666" width="10.28515625" style="24" customWidth="1"/>
    <col min="6667" max="6667" width="13" style="24" customWidth="1"/>
    <col min="6668" max="6668" width="8.28515625" style="24" customWidth="1"/>
    <col min="6669" max="6913" width="10" style="24"/>
    <col min="6914" max="6914" width="2.5703125" style="24" customWidth="1"/>
    <col min="6915" max="6915" width="7.140625" style="24" customWidth="1"/>
    <col min="6916" max="6916" width="23.5703125" style="24" customWidth="1"/>
    <col min="6917" max="6917" width="9.7109375" style="24" customWidth="1"/>
    <col min="6918" max="6918" width="0" style="24" hidden="1" customWidth="1"/>
    <col min="6919" max="6919" width="4.7109375" style="24" customWidth="1"/>
    <col min="6920" max="6920" width="14.42578125" style="24" customWidth="1"/>
    <col min="6921" max="6921" width="11.140625" style="24" customWidth="1"/>
    <col min="6922" max="6922" width="10.28515625" style="24" customWidth="1"/>
    <col min="6923" max="6923" width="13" style="24" customWidth="1"/>
    <col min="6924" max="6924" width="8.28515625" style="24" customWidth="1"/>
    <col min="6925" max="7169" width="10" style="24"/>
    <col min="7170" max="7170" width="2.5703125" style="24" customWidth="1"/>
    <col min="7171" max="7171" width="7.140625" style="24" customWidth="1"/>
    <col min="7172" max="7172" width="23.5703125" style="24" customWidth="1"/>
    <col min="7173" max="7173" width="9.7109375" style="24" customWidth="1"/>
    <col min="7174" max="7174" width="0" style="24" hidden="1" customWidth="1"/>
    <col min="7175" max="7175" width="4.7109375" style="24" customWidth="1"/>
    <col min="7176" max="7176" width="14.42578125" style="24" customWidth="1"/>
    <col min="7177" max="7177" width="11.140625" style="24" customWidth="1"/>
    <col min="7178" max="7178" width="10.28515625" style="24" customWidth="1"/>
    <col min="7179" max="7179" width="13" style="24" customWidth="1"/>
    <col min="7180" max="7180" width="8.28515625" style="24" customWidth="1"/>
    <col min="7181" max="7425" width="10" style="24"/>
    <col min="7426" max="7426" width="2.5703125" style="24" customWidth="1"/>
    <col min="7427" max="7427" width="7.140625" style="24" customWidth="1"/>
    <col min="7428" max="7428" width="23.5703125" style="24" customWidth="1"/>
    <col min="7429" max="7429" width="9.7109375" style="24" customWidth="1"/>
    <col min="7430" max="7430" width="0" style="24" hidden="1" customWidth="1"/>
    <col min="7431" max="7431" width="4.7109375" style="24" customWidth="1"/>
    <col min="7432" max="7432" width="14.42578125" style="24" customWidth="1"/>
    <col min="7433" max="7433" width="11.140625" style="24" customWidth="1"/>
    <col min="7434" max="7434" width="10.28515625" style="24" customWidth="1"/>
    <col min="7435" max="7435" width="13" style="24" customWidth="1"/>
    <col min="7436" max="7436" width="8.28515625" style="24" customWidth="1"/>
    <col min="7437" max="7681" width="10" style="24"/>
    <col min="7682" max="7682" width="2.5703125" style="24" customWidth="1"/>
    <col min="7683" max="7683" width="7.140625" style="24" customWidth="1"/>
    <col min="7684" max="7684" width="23.5703125" style="24" customWidth="1"/>
    <col min="7685" max="7685" width="9.7109375" style="24" customWidth="1"/>
    <col min="7686" max="7686" width="0" style="24" hidden="1" customWidth="1"/>
    <col min="7687" max="7687" width="4.7109375" style="24" customWidth="1"/>
    <col min="7688" max="7688" width="14.42578125" style="24" customWidth="1"/>
    <col min="7689" max="7689" width="11.140625" style="24" customWidth="1"/>
    <col min="7690" max="7690" width="10.28515625" style="24" customWidth="1"/>
    <col min="7691" max="7691" width="13" style="24" customWidth="1"/>
    <col min="7692" max="7692" width="8.28515625" style="24" customWidth="1"/>
    <col min="7693" max="7937" width="10" style="24"/>
    <col min="7938" max="7938" width="2.5703125" style="24" customWidth="1"/>
    <col min="7939" max="7939" width="7.140625" style="24" customWidth="1"/>
    <col min="7940" max="7940" width="23.5703125" style="24" customWidth="1"/>
    <col min="7941" max="7941" width="9.7109375" style="24" customWidth="1"/>
    <col min="7942" max="7942" width="0" style="24" hidden="1" customWidth="1"/>
    <col min="7943" max="7943" width="4.7109375" style="24" customWidth="1"/>
    <col min="7944" max="7944" width="14.42578125" style="24" customWidth="1"/>
    <col min="7945" max="7945" width="11.140625" style="24" customWidth="1"/>
    <col min="7946" max="7946" width="10.28515625" style="24" customWidth="1"/>
    <col min="7947" max="7947" width="13" style="24" customWidth="1"/>
    <col min="7948" max="7948" width="8.28515625" style="24" customWidth="1"/>
    <col min="7949" max="8193" width="10" style="24"/>
    <col min="8194" max="8194" width="2.5703125" style="24" customWidth="1"/>
    <col min="8195" max="8195" width="7.140625" style="24" customWidth="1"/>
    <col min="8196" max="8196" width="23.5703125" style="24" customWidth="1"/>
    <col min="8197" max="8197" width="9.7109375" style="24" customWidth="1"/>
    <col min="8198" max="8198" width="0" style="24" hidden="1" customWidth="1"/>
    <col min="8199" max="8199" width="4.7109375" style="24" customWidth="1"/>
    <col min="8200" max="8200" width="14.42578125" style="24" customWidth="1"/>
    <col min="8201" max="8201" width="11.140625" style="24" customWidth="1"/>
    <col min="8202" max="8202" width="10.28515625" style="24" customWidth="1"/>
    <col min="8203" max="8203" width="13" style="24" customWidth="1"/>
    <col min="8204" max="8204" width="8.28515625" style="24" customWidth="1"/>
    <col min="8205" max="8449" width="10" style="24"/>
    <col min="8450" max="8450" width="2.5703125" style="24" customWidth="1"/>
    <col min="8451" max="8451" width="7.140625" style="24" customWidth="1"/>
    <col min="8452" max="8452" width="23.5703125" style="24" customWidth="1"/>
    <col min="8453" max="8453" width="9.7109375" style="24" customWidth="1"/>
    <col min="8454" max="8454" width="0" style="24" hidden="1" customWidth="1"/>
    <col min="8455" max="8455" width="4.7109375" style="24" customWidth="1"/>
    <col min="8456" max="8456" width="14.42578125" style="24" customWidth="1"/>
    <col min="8457" max="8457" width="11.140625" style="24" customWidth="1"/>
    <col min="8458" max="8458" width="10.28515625" style="24" customWidth="1"/>
    <col min="8459" max="8459" width="13" style="24" customWidth="1"/>
    <col min="8460" max="8460" width="8.28515625" style="24" customWidth="1"/>
    <col min="8461" max="8705" width="10" style="24"/>
    <col min="8706" max="8706" width="2.5703125" style="24" customWidth="1"/>
    <col min="8707" max="8707" width="7.140625" style="24" customWidth="1"/>
    <col min="8708" max="8708" width="23.5703125" style="24" customWidth="1"/>
    <col min="8709" max="8709" width="9.7109375" style="24" customWidth="1"/>
    <col min="8710" max="8710" width="0" style="24" hidden="1" customWidth="1"/>
    <col min="8711" max="8711" width="4.7109375" style="24" customWidth="1"/>
    <col min="8712" max="8712" width="14.42578125" style="24" customWidth="1"/>
    <col min="8713" max="8713" width="11.140625" style="24" customWidth="1"/>
    <col min="8714" max="8714" width="10.28515625" style="24" customWidth="1"/>
    <col min="8715" max="8715" width="13" style="24" customWidth="1"/>
    <col min="8716" max="8716" width="8.28515625" style="24" customWidth="1"/>
    <col min="8717" max="8961" width="10" style="24"/>
    <col min="8962" max="8962" width="2.5703125" style="24" customWidth="1"/>
    <col min="8963" max="8963" width="7.140625" style="24" customWidth="1"/>
    <col min="8964" max="8964" width="23.5703125" style="24" customWidth="1"/>
    <col min="8965" max="8965" width="9.7109375" style="24" customWidth="1"/>
    <col min="8966" max="8966" width="0" style="24" hidden="1" customWidth="1"/>
    <col min="8967" max="8967" width="4.7109375" style="24" customWidth="1"/>
    <col min="8968" max="8968" width="14.42578125" style="24" customWidth="1"/>
    <col min="8969" max="8969" width="11.140625" style="24" customWidth="1"/>
    <col min="8970" max="8970" width="10.28515625" style="24" customWidth="1"/>
    <col min="8971" max="8971" width="13" style="24" customWidth="1"/>
    <col min="8972" max="8972" width="8.28515625" style="24" customWidth="1"/>
    <col min="8973" max="9217" width="10" style="24"/>
    <col min="9218" max="9218" width="2.5703125" style="24" customWidth="1"/>
    <col min="9219" max="9219" width="7.140625" style="24" customWidth="1"/>
    <col min="9220" max="9220" width="23.5703125" style="24" customWidth="1"/>
    <col min="9221" max="9221" width="9.7109375" style="24" customWidth="1"/>
    <col min="9222" max="9222" width="0" style="24" hidden="1" customWidth="1"/>
    <col min="9223" max="9223" width="4.7109375" style="24" customWidth="1"/>
    <col min="9224" max="9224" width="14.42578125" style="24" customWidth="1"/>
    <col min="9225" max="9225" width="11.140625" style="24" customWidth="1"/>
    <col min="9226" max="9226" width="10.28515625" style="24" customWidth="1"/>
    <col min="9227" max="9227" width="13" style="24" customWidth="1"/>
    <col min="9228" max="9228" width="8.28515625" style="24" customWidth="1"/>
    <col min="9229" max="9473" width="10" style="24"/>
    <col min="9474" max="9474" width="2.5703125" style="24" customWidth="1"/>
    <col min="9475" max="9475" width="7.140625" style="24" customWidth="1"/>
    <col min="9476" max="9476" width="23.5703125" style="24" customWidth="1"/>
    <col min="9477" max="9477" width="9.7109375" style="24" customWidth="1"/>
    <col min="9478" max="9478" width="0" style="24" hidden="1" customWidth="1"/>
    <col min="9479" max="9479" width="4.7109375" style="24" customWidth="1"/>
    <col min="9480" max="9480" width="14.42578125" style="24" customWidth="1"/>
    <col min="9481" max="9481" width="11.140625" style="24" customWidth="1"/>
    <col min="9482" max="9482" width="10.28515625" style="24" customWidth="1"/>
    <col min="9483" max="9483" width="13" style="24" customWidth="1"/>
    <col min="9484" max="9484" width="8.28515625" style="24" customWidth="1"/>
    <col min="9485" max="9729" width="10" style="24"/>
    <col min="9730" max="9730" width="2.5703125" style="24" customWidth="1"/>
    <col min="9731" max="9731" width="7.140625" style="24" customWidth="1"/>
    <col min="9732" max="9732" width="23.5703125" style="24" customWidth="1"/>
    <col min="9733" max="9733" width="9.7109375" style="24" customWidth="1"/>
    <col min="9734" max="9734" width="0" style="24" hidden="1" customWidth="1"/>
    <col min="9735" max="9735" width="4.7109375" style="24" customWidth="1"/>
    <col min="9736" max="9736" width="14.42578125" style="24" customWidth="1"/>
    <col min="9737" max="9737" width="11.140625" style="24" customWidth="1"/>
    <col min="9738" max="9738" width="10.28515625" style="24" customWidth="1"/>
    <col min="9739" max="9739" width="13" style="24" customWidth="1"/>
    <col min="9740" max="9740" width="8.28515625" style="24" customWidth="1"/>
    <col min="9741" max="9985" width="10" style="24"/>
    <col min="9986" max="9986" width="2.5703125" style="24" customWidth="1"/>
    <col min="9987" max="9987" width="7.140625" style="24" customWidth="1"/>
    <col min="9988" max="9988" width="23.5703125" style="24" customWidth="1"/>
    <col min="9989" max="9989" width="9.7109375" style="24" customWidth="1"/>
    <col min="9990" max="9990" width="0" style="24" hidden="1" customWidth="1"/>
    <col min="9991" max="9991" width="4.7109375" style="24" customWidth="1"/>
    <col min="9992" max="9992" width="14.42578125" style="24" customWidth="1"/>
    <col min="9993" max="9993" width="11.140625" style="24" customWidth="1"/>
    <col min="9994" max="9994" width="10.28515625" style="24" customWidth="1"/>
    <col min="9995" max="9995" width="13" style="24" customWidth="1"/>
    <col min="9996" max="9996" width="8.28515625" style="24" customWidth="1"/>
    <col min="9997" max="10241" width="10" style="24"/>
    <col min="10242" max="10242" width="2.5703125" style="24" customWidth="1"/>
    <col min="10243" max="10243" width="7.140625" style="24" customWidth="1"/>
    <col min="10244" max="10244" width="23.5703125" style="24" customWidth="1"/>
    <col min="10245" max="10245" width="9.7109375" style="24" customWidth="1"/>
    <col min="10246" max="10246" width="0" style="24" hidden="1" customWidth="1"/>
    <col min="10247" max="10247" width="4.7109375" style="24" customWidth="1"/>
    <col min="10248" max="10248" width="14.42578125" style="24" customWidth="1"/>
    <col min="10249" max="10249" width="11.140625" style="24" customWidth="1"/>
    <col min="10250" max="10250" width="10.28515625" style="24" customWidth="1"/>
    <col min="10251" max="10251" width="13" style="24" customWidth="1"/>
    <col min="10252" max="10252" width="8.28515625" style="24" customWidth="1"/>
    <col min="10253" max="10497" width="10" style="24"/>
    <col min="10498" max="10498" width="2.5703125" style="24" customWidth="1"/>
    <col min="10499" max="10499" width="7.140625" style="24" customWidth="1"/>
    <col min="10500" max="10500" width="23.5703125" style="24" customWidth="1"/>
    <col min="10501" max="10501" width="9.7109375" style="24" customWidth="1"/>
    <col min="10502" max="10502" width="0" style="24" hidden="1" customWidth="1"/>
    <col min="10503" max="10503" width="4.7109375" style="24" customWidth="1"/>
    <col min="10504" max="10504" width="14.42578125" style="24" customWidth="1"/>
    <col min="10505" max="10505" width="11.140625" style="24" customWidth="1"/>
    <col min="10506" max="10506" width="10.28515625" style="24" customWidth="1"/>
    <col min="10507" max="10507" width="13" style="24" customWidth="1"/>
    <col min="10508" max="10508" width="8.28515625" style="24" customWidth="1"/>
    <col min="10509" max="10753" width="10" style="24"/>
    <col min="10754" max="10754" width="2.5703125" style="24" customWidth="1"/>
    <col min="10755" max="10755" width="7.140625" style="24" customWidth="1"/>
    <col min="10756" max="10756" width="23.5703125" style="24" customWidth="1"/>
    <col min="10757" max="10757" width="9.7109375" style="24" customWidth="1"/>
    <col min="10758" max="10758" width="0" style="24" hidden="1" customWidth="1"/>
    <col min="10759" max="10759" width="4.7109375" style="24" customWidth="1"/>
    <col min="10760" max="10760" width="14.42578125" style="24" customWidth="1"/>
    <col min="10761" max="10761" width="11.140625" style="24" customWidth="1"/>
    <col min="10762" max="10762" width="10.28515625" style="24" customWidth="1"/>
    <col min="10763" max="10763" width="13" style="24" customWidth="1"/>
    <col min="10764" max="10764" width="8.28515625" style="24" customWidth="1"/>
    <col min="10765" max="11009" width="10" style="24"/>
    <col min="11010" max="11010" width="2.5703125" style="24" customWidth="1"/>
    <col min="11011" max="11011" width="7.140625" style="24" customWidth="1"/>
    <col min="11012" max="11012" width="23.5703125" style="24" customWidth="1"/>
    <col min="11013" max="11013" width="9.7109375" style="24" customWidth="1"/>
    <col min="11014" max="11014" width="0" style="24" hidden="1" customWidth="1"/>
    <col min="11015" max="11015" width="4.7109375" style="24" customWidth="1"/>
    <col min="11016" max="11016" width="14.42578125" style="24" customWidth="1"/>
    <col min="11017" max="11017" width="11.140625" style="24" customWidth="1"/>
    <col min="11018" max="11018" width="10.28515625" style="24" customWidth="1"/>
    <col min="11019" max="11019" width="13" style="24" customWidth="1"/>
    <col min="11020" max="11020" width="8.28515625" style="24" customWidth="1"/>
    <col min="11021" max="11265" width="10" style="24"/>
    <col min="11266" max="11266" width="2.5703125" style="24" customWidth="1"/>
    <col min="11267" max="11267" width="7.140625" style="24" customWidth="1"/>
    <col min="11268" max="11268" width="23.5703125" style="24" customWidth="1"/>
    <col min="11269" max="11269" width="9.7109375" style="24" customWidth="1"/>
    <col min="11270" max="11270" width="0" style="24" hidden="1" customWidth="1"/>
    <col min="11271" max="11271" width="4.7109375" style="24" customWidth="1"/>
    <col min="11272" max="11272" width="14.42578125" style="24" customWidth="1"/>
    <col min="11273" max="11273" width="11.140625" style="24" customWidth="1"/>
    <col min="11274" max="11274" width="10.28515625" style="24" customWidth="1"/>
    <col min="11275" max="11275" width="13" style="24" customWidth="1"/>
    <col min="11276" max="11276" width="8.28515625" style="24" customWidth="1"/>
    <col min="11277" max="11521" width="10" style="24"/>
    <col min="11522" max="11522" width="2.5703125" style="24" customWidth="1"/>
    <col min="11523" max="11523" width="7.140625" style="24" customWidth="1"/>
    <col min="11524" max="11524" width="23.5703125" style="24" customWidth="1"/>
    <col min="11525" max="11525" width="9.7109375" style="24" customWidth="1"/>
    <col min="11526" max="11526" width="0" style="24" hidden="1" customWidth="1"/>
    <col min="11527" max="11527" width="4.7109375" style="24" customWidth="1"/>
    <col min="11528" max="11528" width="14.42578125" style="24" customWidth="1"/>
    <col min="11529" max="11529" width="11.140625" style="24" customWidth="1"/>
    <col min="11530" max="11530" width="10.28515625" style="24" customWidth="1"/>
    <col min="11531" max="11531" width="13" style="24" customWidth="1"/>
    <col min="11532" max="11532" width="8.28515625" style="24" customWidth="1"/>
    <col min="11533" max="11777" width="10" style="24"/>
    <col min="11778" max="11778" width="2.5703125" style="24" customWidth="1"/>
    <col min="11779" max="11779" width="7.140625" style="24" customWidth="1"/>
    <col min="11780" max="11780" width="23.5703125" style="24" customWidth="1"/>
    <col min="11781" max="11781" width="9.7109375" style="24" customWidth="1"/>
    <col min="11782" max="11782" width="0" style="24" hidden="1" customWidth="1"/>
    <col min="11783" max="11783" width="4.7109375" style="24" customWidth="1"/>
    <col min="11784" max="11784" width="14.42578125" style="24" customWidth="1"/>
    <col min="11785" max="11785" width="11.140625" style="24" customWidth="1"/>
    <col min="11786" max="11786" width="10.28515625" style="24" customWidth="1"/>
    <col min="11787" max="11787" width="13" style="24" customWidth="1"/>
    <col min="11788" max="11788" width="8.28515625" style="24" customWidth="1"/>
    <col min="11789" max="12033" width="10" style="24"/>
    <col min="12034" max="12034" width="2.5703125" style="24" customWidth="1"/>
    <col min="12035" max="12035" width="7.140625" style="24" customWidth="1"/>
    <col min="12036" max="12036" width="23.5703125" style="24" customWidth="1"/>
    <col min="12037" max="12037" width="9.7109375" style="24" customWidth="1"/>
    <col min="12038" max="12038" width="0" style="24" hidden="1" customWidth="1"/>
    <col min="12039" max="12039" width="4.7109375" style="24" customWidth="1"/>
    <col min="12040" max="12040" width="14.42578125" style="24" customWidth="1"/>
    <col min="12041" max="12041" width="11.140625" style="24" customWidth="1"/>
    <col min="12042" max="12042" width="10.28515625" style="24" customWidth="1"/>
    <col min="12043" max="12043" width="13" style="24" customWidth="1"/>
    <col min="12044" max="12044" width="8.28515625" style="24" customWidth="1"/>
    <col min="12045" max="12289" width="10" style="24"/>
    <col min="12290" max="12290" width="2.5703125" style="24" customWidth="1"/>
    <col min="12291" max="12291" width="7.140625" style="24" customWidth="1"/>
    <col min="12292" max="12292" width="23.5703125" style="24" customWidth="1"/>
    <col min="12293" max="12293" width="9.7109375" style="24" customWidth="1"/>
    <col min="12294" max="12294" width="0" style="24" hidden="1" customWidth="1"/>
    <col min="12295" max="12295" width="4.7109375" style="24" customWidth="1"/>
    <col min="12296" max="12296" width="14.42578125" style="24" customWidth="1"/>
    <col min="12297" max="12297" width="11.140625" style="24" customWidth="1"/>
    <col min="12298" max="12298" width="10.28515625" style="24" customWidth="1"/>
    <col min="12299" max="12299" width="13" style="24" customWidth="1"/>
    <col min="12300" max="12300" width="8.28515625" style="24" customWidth="1"/>
    <col min="12301" max="12545" width="10" style="24"/>
    <col min="12546" max="12546" width="2.5703125" style="24" customWidth="1"/>
    <col min="12547" max="12547" width="7.140625" style="24" customWidth="1"/>
    <col min="12548" max="12548" width="23.5703125" style="24" customWidth="1"/>
    <col min="12549" max="12549" width="9.7109375" style="24" customWidth="1"/>
    <col min="12550" max="12550" width="0" style="24" hidden="1" customWidth="1"/>
    <col min="12551" max="12551" width="4.7109375" style="24" customWidth="1"/>
    <col min="12552" max="12552" width="14.42578125" style="24" customWidth="1"/>
    <col min="12553" max="12553" width="11.140625" style="24" customWidth="1"/>
    <col min="12554" max="12554" width="10.28515625" style="24" customWidth="1"/>
    <col min="12555" max="12555" width="13" style="24" customWidth="1"/>
    <col min="12556" max="12556" width="8.28515625" style="24" customWidth="1"/>
    <col min="12557" max="12801" width="10" style="24"/>
    <col min="12802" max="12802" width="2.5703125" style="24" customWidth="1"/>
    <col min="12803" max="12803" width="7.140625" style="24" customWidth="1"/>
    <col min="12804" max="12804" width="23.5703125" style="24" customWidth="1"/>
    <col min="12805" max="12805" width="9.7109375" style="24" customWidth="1"/>
    <col min="12806" max="12806" width="0" style="24" hidden="1" customWidth="1"/>
    <col min="12807" max="12807" width="4.7109375" style="24" customWidth="1"/>
    <col min="12808" max="12808" width="14.42578125" style="24" customWidth="1"/>
    <col min="12809" max="12809" width="11.140625" style="24" customWidth="1"/>
    <col min="12810" max="12810" width="10.28515625" style="24" customWidth="1"/>
    <col min="12811" max="12811" width="13" style="24" customWidth="1"/>
    <col min="12812" max="12812" width="8.28515625" style="24" customWidth="1"/>
    <col min="12813" max="13057" width="10" style="24"/>
    <col min="13058" max="13058" width="2.5703125" style="24" customWidth="1"/>
    <col min="13059" max="13059" width="7.140625" style="24" customWidth="1"/>
    <col min="13060" max="13060" width="23.5703125" style="24" customWidth="1"/>
    <col min="13061" max="13061" width="9.7109375" style="24" customWidth="1"/>
    <col min="13062" max="13062" width="0" style="24" hidden="1" customWidth="1"/>
    <col min="13063" max="13063" width="4.7109375" style="24" customWidth="1"/>
    <col min="13064" max="13064" width="14.42578125" style="24" customWidth="1"/>
    <col min="13065" max="13065" width="11.140625" style="24" customWidth="1"/>
    <col min="13066" max="13066" width="10.28515625" style="24" customWidth="1"/>
    <col min="13067" max="13067" width="13" style="24" customWidth="1"/>
    <col min="13068" max="13068" width="8.28515625" style="24" customWidth="1"/>
    <col min="13069" max="13313" width="10" style="24"/>
    <col min="13314" max="13314" width="2.5703125" style="24" customWidth="1"/>
    <col min="13315" max="13315" width="7.140625" style="24" customWidth="1"/>
    <col min="13316" max="13316" width="23.5703125" style="24" customWidth="1"/>
    <col min="13317" max="13317" width="9.7109375" style="24" customWidth="1"/>
    <col min="13318" max="13318" width="0" style="24" hidden="1" customWidth="1"/>
    <col min="13319" max="13319" width="4.7109375" style="24" customWidth="1"/>
    <col min="13320" max="13320" width="14.42578125" style="24" customWidth="1"/>
    <col min="13321" max="13321" width="11.140625" style="24" customWidth="1"/>
    <col min="13322" max="13322" width="10.28515625" style="24" customWidth="1"/>
    <col min="13323" max="13323" width="13" style="24" customWidth="1"/>
    <col min="13324" max="13324" width="8.28515625" style="24" customWidth="1"/>
    <col min="13325" max="13569" width="10" style="24"/>
    <col min="13570" max="13570" width="2.5703125" style="24" customWidth="1"/>
    <col min="13571" max="13571" width="7.140625" style="24" customWidth="1"/>
    <col min="13572" max="13572" width="23.5703125" style="24" customWidth="1"/>
    <col min="13573" max="13573" width="9.7109375" style="24" customWidth="1"/>
    <col min="13574" max="13574" width="0" style="24" hidden="1" customWidth="1"/>
    <col min="13575" max="13575" width="4.7109375" style="24" customWidth="1"/>
    <col min="13576" max="13576" width="14.42578125" style="24" customWidth="1"/>
    <col min="13577" max="13577" width="11.140625" style="24" customWidth="1"/>
    <col min="13578" max="13578" width="10.28515625" style="24" customWidth="1"/>
    <col min="13579" max="13579" width="13" style="24" customWidth="1"/>
    <col min="13580" max="13580" width="8.28515625" style="24" customWidth="1"/>
    <col min="13581" max="13825" width="10" style="24"/>
    <col min="13826" max="13826" width="2.5703125" style="24" customWidth="1"/>
    <col min="13827" max="13827" width="7.140625" style="24" customWidth="1"/>
    <col min="13828" max="13828" width="23.5703125" style="24" customWidth="1"/>
    <col min="13829" max="13829" width="9.7109375" style="24" customWidth="1"/>
    <col min="13830" max="13830" width="0" style="24" hidden="1" customWidth="1"/>
    <col min="13831" max="13831" width="4.7109375" style="24" customWidth="1"/>
    <col min="13832" max="13832" width="14.42578125" style="24" customWidth="1"/>
    <col min="13833" max="13833" width="11.140625" style="24" customWidth="1"/>
    <col min="13834" max="13834" width="10.28515625" style="24" customWidth="1"/>
    <col min="13835" max="13835" width="13" style="24" customWidth="1"/>
    <col min="13836" max="13836" width="8.28515625" style="24" customWidth="1"/>
    <col min="13837" max="14081" width="10" style="24"/>
    <col min="14082" max="14082" width="2.5703125" style="24" customWidth="1"/>
    <col min="14083" max="14083" width="7.140625" style="24" customWidth="1"/>
    <col min="14084" max="14084" width="23.5703125" style="24" customWidth="1"/>
    <col min="14085" max="14085" width="9.7109375" style="24" customWidth="1"/>
    <col min="14086" max="14086" width="0" style="24" hidden="1" customWidth="1"/>
    <col min="14087" max="14087" width="4.7109375" style="24" customWidth="1"/>
    <col min="14088" max="14088" width="14.42578125" style="24" customWidth="1"/>
    <col min="14089" max="14089" width="11.140625" style="24" customWidth="1"/>
    <col min="14090" max="14090" width="10.28515625" style="24" customWidth="1"/>
    <col min="14091" max="14091" width="13" style="24" customWidth="1"/>
    <col min="14092" max="14092" width="8.28515625" style="24" customWidth="1"/>
    <col min="14093" max="14337" width="10" style="24"/>
    <col min="14338" max="14338" width="2.5703125" style="24" customWidth="1"/>
    <col min="14339" max="14339" width="7.140625" style="24" customWidth="1"/>
    <col min="14340" max="14340" width="23.5703125" style="24" customWidth="1"/>
    <col min="14341" max="14341" width="9.7109375" style="24" customWidth="1"/>
    <col min="14342" max="14342" width="0" style="24" hidden="1" customWidth="1"/>
    <col min="14343" max="14343" width="4.7109375" style="24" customWidth="1"/>
    <col min="14344" max="14344" width="14.42578125" style="24" customWidth="1"/>
    <col min="14345" max="14345" width="11.140625" style="24" customWidth="1"/>
    <col min="14346" max="14346" width="10.28515625" style="24" customWidth="1"/>
    <col min="14347" max="14347" width="13" style="24" customWidth="1"/>
    <col min="14348" max="14348" width="8.28515625" style="24" customWidth="1"/>
    <col min="14349" max="14593" width="10" style="24"/>
    <col min="14594" max="14594" width="2.5703125" style="24" customWidth="1"/>
    <col min="14595" max="14595" width="7.140625" style="24" customWidth="1"/>
    <col min="14596" max="14596" width="23.5703125" style="24" customWidth="1"/>
    <col min="14597" max="14597" width="9.7109375" style="24" customWidth="1"/>
    <col min="14598" max="14598" width="0" style="24" hidden="1" customWidth="1"/>
    <col min="14599" max="14599" width="4.7109375" style="24" customWidth="1"/>
    <col min="14600" max="14600" width="14.42578125" style="24" customWidth="1"/>
    <col min="14601" max="14601" width="11.140625" style="24" customWidth="1"/>
    <col min="14602" max="14602" width="10.28515625" style="24" customWidth="1"/>
    <col min="14603" max="14603" width="13" style="24" customWidth="1"/>
    <col min="14604" max="14604" width="8.28515625" style="24" customWidth="1"/>
    <col min="14605" max="14849" width="10" style="24"/>
    <col min="14850" max="14850" width="2.5703125" style="24" customWidth="1"/>
    <col min="14851" max="14851" width="7.140625" style="24" customWidth="1"/>
    <col min="14852" max="14852" width="23.5703125" style="24" customWidth="1"/>
    <col min="14853" max="14853" width="9.7109375" style="24" customWidth="1"/>
    <col min="14854" max="14854" width="0" style="24" hidden="1" customWidth="1"/>
    <col min="14855" max="14855" width="4.7109375" style="24" customWidth="1"/>
    <col min="14856" max="14856" width="14.42578125" style="24" customWidth="1"/>
    <col min="14857" max="14857" width="11.140625" style="24" customWidth="1"/>
    <col min="14858" max="14858" width="10.28515625" style="24" customWidth="1"/>
    <col min="14859" max="14859" width="13" style="24" customWidth="1"/>
    <col min="14860" max="14860" width="8.28515625" style="24" customWidth="1"/>
    <col min="14861" max="15105" width="10" style="24"/>
    <col min="15106" max="15106" width="2.5703125" style="24" customWidth="1"/>
    <col min="15107" max="15107" width="7.140625" style="24" customWidth="1"/>
    <col min="15108" max="15108" width="23.5703125" style="24" customWidth="1"/>
    <col min="15109" max="15109" width="9.7109375" style="24" customWidth="1"/>
    <col min="15110" max="15110" width="0" style="24" hidden="1" customWidth="1"/>
    <col min="15111" max="15111" width="4.7109375" style="24" customWidth="1"/>
    <col min="15112" max="15112" width="14.42578125" style="24" customWidth="1"/>
    <col min="15113" max="15113" width="11.140625" style="24" customWidth="1"/>
    <col min="15114" max="15114" width="10.28515625" style="24" customWidth="1"/>
    <col min="15115" max="15115" width="13" style="24" customWidth="1"/>
    <col min="15116" max="15116" width="8.28515625" style="24" customWidth="1"/>
    <col min="15117" max="15361" width="10" style="24"/>
    <col min="15362" max="15362" width="2.5703125" style="24" customWidth="1"/>
    <col min="15363" max="15363" width="7.140625" style="24" customWidth="1"/>
    <col min="15364" max="15364" width="23.5703125" style="24" customWidth="1"/>
    <col min="15365" max="15365" width="9.7109375" style="24" customWidth="1"/>
    <col min="15366" max="15366" width="0" style="24" hidden="1" customWidth="1"/>
    <col min="15367" max="15367" width="4.7109375" style="24" customWidth="1"/>
    <col min="15368" max="15368" width="14.42578125" style="24" customWidth="1"/>
    <col min="15369" max="15369" width="11.140625" style="24" customWidth="1"/>
    <col min="15370" max="15370" width="10.28515625" style="24" customWidth="1"/>
    <col min="15371" max="15371" width="13" style="24" customWidth="1"/>
    <col min="15372" max="15372" width="8.28515625" style="24" customWidth="1"/>
    <col min="15373" max="15617" width="10" style="24"/>
    <col min="15618" max="15618" width="2.5703125" style="24" customWidth="1"/>
    <col min="15619" max="15619" width="7.140625" style="24" customWidth="1"/>
    <col min="15620" max="15620" width="23.5703125" style="24" customWidth="1"/>
    <col min="15621" max="15621" width="9.7109375" style="24" customWidth="1"/>
    <col min="15622" max="15622" width="0" style="24" hidden="1" customWidth="1"/>
    <col min="15623" max="15623" width="4.7109375" style="24" customWidth="1"/>
    <col min="15624" max="15624" width="14.42578125" style="24" customWidth="1"/>
    <col min="15625" max="15625" width="11.140625" style="24" customWidth="1"/>
    <col min="15626" max="15626" width="10.28515625" style="24" customWidth="1"/>
    <col min="15627" max="15627" width="13" style="24" customWidth="1"/>
    <col min="15628" max="15628" width="8.28515625" style="24" customWidth="1"/>
    <col min="15629" max="15873" width="10" style="24"/>
    <col min="15874" max="15874" width="2.5703125" style="24" customWidth="1"/>
    <col min="15875" max="15875" width="7.140625" style="24" customWidth="1"/>
    <col min="15876" max="15876" width="23.5703125" style="24" customWidth="1"/>
    <col min="15877" max="15877" width="9.7109375" style="24" customWidth="1"/>
    <col min="15878" max="15878" width="0" style="24" hidden="1" customWidth="1"/>
    <col min="15879" max="15879" width="4.7109375" style="24" customWidth="1"/>
    <col min="15880" max="15880" width="14.42578125" style="24" customWidth="1"/>
    <col min="15881" max="15881" width="11.140625" style="24" customWidth="1"/>
    <col min="15882" max="15882" width="10.28515625" style="24" customWidth="1"/>
    <col min="15883" max="15883" width="13" style="24" customWidth="1"/>
    <col min="15884" max="15884" width="8.28515625" style="24" customWidth="1"/>
    <col min="15885" max="16129" width="10" style="24"/>
    <col min="16130" max="16130" width="2.5703125" style="24" customWidth="1"/>
    <col min="16131" max="16131" width="7.140625" style="24" customWidth="1"/>
    <col min="16132" max="16132" width="23.5703125" style="24" customWidth="1"/>
    <col min="16133" max="16133" width="9.7109375" style="24" customWidth="1"/>
    <col min="16134" max="16134" width="0" style="24" hidden="1" customWidth="1"/>
    <col min="16135" max="16135" width="4.7109375" style="24" customWidth="1"/>
    <col min="16136" max="16136" width="14.42578125" style="24" customWidth="1"/>
    <col min="16137" max="16137" width="11.140625" style="24" customWidth="1"/>
    <col min="16138" max="16138" width="10.28515625" style="24" customWidth="1"/>
    <col min="16139" max="16139" width="13" style="24" customWidth="1"/>
    <col min="16140" max="16140" width="8.28515625" style="24" customWidth="1"/>
    <col min="16141" max="16384" width="10" style="24"/>
  </cols>
  <sheetData>
    <row r="1" spans="1:14" ht="12" customHeight="1">
      <c r="B1" s="25" t="s">
        <v>577</v>
      </c>
      <c r="D1" s="26"/>
      <c r="E1" s="26"/>
      <c r="F1" s="26"/>
      <c r="G1" s="26"/>
      <c r="H1" s="26"/>
      <c r="I1" s="26"/>
      <c r="J1" s="26"/>
      <c r="K1" s="26"/>
      <c r="L1" s="27"/>
    </row>
    <row r="2" spans="1:14" ht="12" customHeight="1">
      <c r="B2" s="25" t="s">
        <v>574</v>
      </c>
      <c r="D2" s="26"/>
      <c r="E2" s="26"/>
      <c r="F2" s="26"/>
      <c r="G2" s="26"/>
      <c r="H2" s="26"/>
      <c r="I2" s="26"/>
      <c r="J2" s="26"/>
      <c r="K2" s="26"/>
      <c r="L2" s="27"/>
    </row>
    <row r="3" spans="1:14" ht="12" customHeight="1">
      <c r="B3" s="25" t="s">
        <v>289</v>
      </c>
      <c r="D3" s="26"/>
      <c r="E3" s="26"/>
      <c r="F3" s="26"/>
      <c r="G3" s="26"/>
      <c r="H3" s="26"/>
      <c r="I3" s="26"/>
      <c r="J3" s="26"/>
      <c r="K3" s="26"/>
      <c r="L3" s="27"/>
    </row>
    <row r="4" spans="1:14" ht="12" customHeight="1">
      <c r="D4" s="26"/>
      <c r="E4" s="26"/>
      <c r="F4" s="26"/>
      <c r="G4" s="26"/>
      <c r="H4" s="26"/>
      <c r="I4" s="26"/>
      <c r="J4" s="26"/>
      <c r="K4" s="26"/>
      <c r="L4" s="27"/>
    </row>
    <row r="5" spans="1:14" ht="12" customHeight="1">
      <c r="D5" s="26"/>
      <c r="E5" s="26"/>
      <c r="F5" s="26"/>
      <c r="G5" s="26"/>
      <c r="H5" s="26"/>
      <c r="I5" s="26"/>
      <c r="J5" s="26"/>
      <c r="K5" s="26"/>
      <c r="L5" s="27"/>
    </row>
    <row r="6" spans="1:14" ht="12" customHeight="1">
      <c r="D6" s="26"/>
      <c r="E6" s="26"/>
      <c r="F6" s="26"/>
      <c r="G6" s="26" t="s">
        <v>128</v>
      </c>
      <c r="H6" s="26" t="s">
        <v>566</v>
      </c>
      <c r="I6" s="26" t="s">
        <v>567</v>
      </c>
      <c r="J6" s="26"/>
      <c r="K6" s="26" t="s">
        <v>129</v>
      </c>
      <c r="L6" s="27"/>
    </row>
    <row r="7" spans="1:14" ht="12" customHeight="1">
      <c r="D7" s="28" t="s">
        <v>130</v>
      </c>
      <c r="E7" s="28"/>
      <c r="F7" s="28" t="s">
        <v>70</v>
      </c>
      <c r="G7" s="28" t="s">
        <v>131</v>
      </c>
      <c r="H7" s="28" t="s">
        <v>132</v>
      </c>
      <c r="I7" s="28" t="s">
        <v>132</v>
      </c>
      <c r="J7" s="28" t="s">
        <v>133</v>
      </c>
      <c r="K7" s="28" t="s">
        <v>134</v>
      </c>
      <c r="L7" s="29" t="s">
        <v>135</v>
      </c>
    </row>
    <row r="8" spans="1:14" ht="12" customHeight="1">
      <c r="A8" s="30"/>
      <c r="B8" s="31" t="s">
        <v>433</v>
      </c>
      <c r="C8" s="30"/>
      <c r="D8" s="32"/>
      <c r="E8" s="32"/>
      <c r="F8" s="32"/>
      <c r="G8" s="32"/>
      <c r="H8" s="32"/>
      <c r="I8" s="32"/>
      <c r="J8" s="32"/>
      <c r="K8" s="33"/>
      <c r="L8" s="34"/>
    </row>
    <row r="9" spans="1:14" ht="12" customHeight="1">
      <c r="A9" s="30"/>
      <c r="B9" s="35" t="s">
        <v>290</v>
      </c>
      <c r="C9" s="30"/>
      <c r="D9" s="32" t="s">
        <v>234</v>
      </c>
      <c r="E9" s="32" t="str">
        <f t="shared" ref="E9:E51" si="0">D9&amp;I9</f>
        <v>108SPDGP</v>
      </c>
      <c r="F9" s="32">
        <v>3</v>
      </c>
      <c r="G9" s="33">
        <f>'Reserve Summary'!K12</f>
        <v>-3348243.6590020657</v>
      </c>
      <c r="H9" s="33" t="s">
        <v>37</v>
      </c>
      <c r="I9" s="32" t="s">
        <v>35</v>
      </c>
      <c r="J9" s="37">
        <v>0.4262831716003761</v>
      </c>
      <c r="K9" s="38">
        <f>J9*G9</f>
        <v>-1427299.9262502487</v>
      </c>
      <c r="L9" s="34"/>
      <c r="M9" s="39"/>
      <c r="N9" s="40"/>
    </row>
    <row r="10" spans="1:14" ht="12" customHeight="1">
      <c r="A10" s="30"/>
      <c r="B10" s="35" t="s">
        <v>290</v>
      </c>
      <c r="C10" s="30"/>
      <c r="D10" s="32" t="s">
        <v>234</v>
      </c>
      <c r="E10" s="32" t="str">
        <f t="shared" si="0"/>
        <v>108SPDGU</v>
      </c>
      <c r="F10" s="32">
        <v>3</v>
      </c>
      <c r="G10" s="33">
        <f>'Reserve Summary'!K13</f>
        <v>22945618.712939501</v>
      </c>
      <c r="H10" s="33" t="s">
        <v>37</v>
      </c>
      <c r="I10" s="32" t="s">
        <v>36</v>
      </c>
      <c r="J10" s="37">
        <v>0.4262831716003761</v>
      </c>
      <c r="K10" s="38">
        <f t="shared" ref="K10:K23" si="1">J10*G10</f>
        <v>9781331.11928479</v>
      </c>
      <c r="L10" s="34"/>
      <c r="M10" s="41"/>
      <c r="N10" s="40"/>
    </row>
    <row r="11" spans="1:14" ht="12" customHeight="1">
      <c r="A11" s="30"/>
      <c r="B11" s="35" t="s">
        <v>290</v>
      </c>
      <c r="C11" s="30"/>
      <c r="D11" s="32" t="s">
        <v>234</v>
      </c>
      <c r="E11" s="32" t="str">
        <f t="shared" si="0"/>
        <v>108SPSG</v>
      </c>
      <c r="F11" s="32">
        <v>3</v>
      </c>
      <c r="G11" s="33">
        <f>'Reserve Summary'!K14</f>
        <v>-200562594.89571631</v>
      </c>
      <c r="H11" s="33" t="str">
        <f t="shared" ref="H11:H51" si="2">I11</f>
        <v>SG</v>
      </c>
      <c r="I11" s="32" t="s">
        <v>37</v>
      </c>
      <c r="J11" s="37">
        <v>0.4262831716003761</v>
      </c>
      <c r="K11" s="38">
        <f t="shared" si="1"/>
        <v>-85496459.056547344</v>
      </c>
      <c r="L11" s="34"/>
      <c r="M11" s="41"/>
      <c r="N11" s="42"/>
    </row>
    <row r="12" spans="1:14" ht="12" customHeight="1">
      <c r="A12" s="30"/>
      <c r="B12" s="35" t="s">
        <v>290</v>
      </c>
      <c r="C12" s="30"/>
      <c r="D12" s="32" t="s">
        <v>234</v>
      </c>
      <c r="E12" s="32" t="str">
        <f t="shared" si="0"/>
        <v>108SPSSGCH</v>
      </c>
      <c r="F12" s="32">
        <v>3</v>
      </c>
      <c r="G12" s="33">
        <f>'Reserve Summary'!K15</f>
        <v>2538655.2792284787</v>
      </c>
      <c r="H12" s="33" t="s">
        <v>37</v>
      </c>
      <c r="I12" s="32" t="s">
        <v>38</v>
      </c>
      <c r="J12" s="37">
        <v>0.4262831716003761</v>
      </c>
      <c r="K12" s="38">
        <f t="shared" si="1"/>
        <v>1082186.0240295543</v>
      </c>
      <c r="L12" s="34"/>
      <c r="M12" s="41"/>
      <c r="N12" s="42"/>
    </row>
    <row r="13" spans="1:14" ht="12" customHeight="1">
      <c r="A13" s="30"/>
      <c r="B13" s="35" t="s">
        <v>291</v>
      </c>
      <c r="C13" s="30"/>
      <c r="D13" s="32" t="s">
        <v>230</v>
      </c>
      <c r="E13" s="32" t="str">
        <f t="shared" si="0"/>
        <v>108HPDGP</v>
      </c>
      <c r="F13" s="32">
        <v>3</v>
      </c>
      <c r="G13" s="33">
        <f>'Reserve Summary'!K19</f>
        <v>25392164.698021337</v>
      </c>
      <c r="H13" s="33" t="s">
        <v>37</v>
      </c>
      <c r="I13" s="32" t="s">
        <v>35</v>
      </c>
      <c r="J13" s="37">
        <v>0.4262831716003761</v>
      </c>
      <c r="K13" s="38">
        <f t="shared" si="1"/>
        <v>10824252.501271643</v>
      </c>
      <c r="L13" s="34"/>
      <c r="M13" s="41"/>
      <c r="N13" s="42"/>
    </row>
    <row r="14" spans="1:14" ht="12" customHeight="1">
      <c r="A14" s="30"/>
      <c r="B14" s="35" t="s">
        <v>291</v>
      </c>
      <c r="C14" s="30"/>
      <c r="D14" s="32" t="s">
        <v>230</v>
      </c>
      <c r="E14" s="32" t="str">
        <f t="shared" si="0"/>
        <v>108HPDGU</v>
      </c>
      <c r="F14" s="32">
        <v>3</v>
      </c>
      <c r="G14" s="33">
        <f>'Reserve Summary'!K20</f>
        <v>-976150.90080115199</v>
      </c>
      <c r="H14" s="33" t="s">
        <v>37</v>
      </c>
      <c r="I14" s="32" t="s">
        <v>36</v>
      </c>
      <c r="J14" s="37">
        <v>0.4262831716003761</v>
      </c>
      <c r="K14" s="38">
        <f t="shared" si="1"/>
        <v>-416116.70195407915</v>
      </c>
      <c r="L14" s="34"/>
      <c r="M14" s="41"/>
      <c r="N14" s="42"/>
    </row>
    <row r="15" spans="1:14" ht="12" customHeight="1">
      <c r="A15" s="30"/>
      <c r="B15" s="35" t="s">
        <v>291</v>
      </c>
      <c r="C15" s="30"/>
      <c r="D15" s="32" t="s">
        <v>230</v>
      </c>
      <c r="E15" s="32" t="str">
        <f t="shared" si="0"/>
        <v>108HPSG-P</v>
      </c>
      <c r="F15" s="32">
        <v>3</v>
      </c>
      <c r="G15" s="33">
        <f>'Reserve Summary'!K21</f>
        <v>-57470927.707348615</v>
      </c>
      <c r="H15" s="33" t="str">
        <f t="shared" si="2"/>
        <v>SG-P</v>
      </c>
      <c r="I15" s="32" t="s">
        <v>40</v>
      </c>
      <c r="J15" s="37">
        <v>0.4262831716003761</v>
      </c>
      <c r="K15" s="38">
        <f t="shared" si="1"/>
        <v>-24498889.337904498</v>
      </c>
      <c r="L15" s="34"/>
      <c r="M15" s="41"/>
      <c r="N15" s="40"/>
    </row>
    <row r="16" spans="1:14" ht="12" customHeight="1">
      <c r="A16" s="30"/>
      <c r="B16" s="35" t="s">
        <v>291</v>
      </c>
      <c r="C16" s="30"/>
      <c r="D16" s="32" t="s">
        <v>230</v>
      </c>
      <c r="E16" s="32" t="str">
        <f t="shared" si="0"/>
        <v>108HPSG-U</v>
      </c>
      <c r="F16" s="32">
        <v>3</v>
      </c>
      <c r="G16" s="33">
        <f>'Reserve Summary'!K22</f>
        <v>-6109567.7873494476</v>
      </c>
      <c r="H16" s="33" t="str">
        <f t="shared" si="2"/>
        <v>SG-U</v>
      </c>
      <c r="I16" s="32" t="s">
        <v>41</v>
      </c>
      <c r="J16" s="37">
        <v>0.4262831716003761</v>
      </c>
      <c r="K16" s="38">
        <f t="shared" si="1"/>
        <v>-2604405.9334988147</v>
      </c>
      <c r="L16" s="34"/>
      <c r="M16" s="41"/>
      <c r="N16" s="40"/>
    </row>
    <row r="17" spans="1:19" ht="12" customHeight="1">
      <c r="A17" s="30"/>
      <c r="B17" s="35" t="s">
        <v>292</v>
      </c>
      <c r="C17" s="30"/>
      <c r="D17" s="32" t="s">
        <v>233</v>
      </c>
      <c r="E17" s="32" t="str">
        <f t="shared" si="0"/>
        <v>108OPDGU</v>
      </c>
      <c r="F17" s="32">
        <v>3</v>
      </c>
      <c r="G17" s="33">
        <f>'Reserve Summary'!K26</f>
        <v>1088016.0323076919</v>
      </c>
      <c r="H17" s="33" t="s">
        <v>37</v>
      </c>
      <c r="I17" s="32" t="s">
        <v>36</v>
      </c>
      <c r="J17" s="37">
        <v>0.4262831716003761</v>
      </c>
      <c r="K17" s="38">
        <f t="shared" si="1"/>
        <v>463802.92500418017</v>
      </c>
      <c r="L17" s="34"/>
      <c r="M17" s="41"/>
      <c r="N17" s="40"/>
    </row>
    <row r="18" spans="1:19" ht="12" customHeight="1">
      <c r="A18" s="30"/>
      <c r="B18" s="35" t="s">
        <v>292</v>
      </c>
      <c r="C18" s="30"/>
      <c r="D18" s="32" t="s">
        <v>233</v>
      </c>
      <c r="E18" s="32" t="str">
        <f t="shared" si="0"/>
        <v>108OPSG</v>
      </c>
      <c r="F18" s="32">
        <v>3</v>
      </c>
      <c r="G18" s="33">
        <f>'Reserve Summary'!K27</f>
        <v>-56635840.564617127</v>
      </c>
      <c r="H18" s="33" t="str">
        <f t="shared" si="2"/>
        <v>SG</v>
      </c>
      <c r="I18" s="32" t="s">
        <v>37</v>
      </c>
      <c r="J18" s="37">
        <v>0.4262831716003761</v>
      </c>
      <c r="K18" s="38">
        <f t="shared" si="1"/>
        <v>-24142905.742138226</v>
      </c>
      <c r="L18" s="32"/>
      <c r="M18" s="41"/>
      <c r="N18" s="40"/>
    </row>
    <row r="19" spans="1:19" ht="12" customHeight="1">
      <c r="A19" s="30"/>
      <c r="B19" s="35" t="s">
        <v>292</v>
      </c>
      <c r="C19" s="30"/>
      <c r="D19" s="32" t="s">
        <v>233</v>
      </c>
      <c r="E19" s="32" t="str">
        <f>D19&amp;I19</f>
        <v>108OPSG-W</v>
      </c>
      <c r="F19" s="32">
        <v>3</v>
      </c>
      <c r="G19" s="33">
        <f>'Reserve Summary'!K28</f>
        <v>-143661276.6508041</v>
      </c>
      <c r="H19" s="33" t="str">
        <f t="shared" si="2"/>
        <v>SG-W</v>
      </c>
      <c r="I19" s="32" t="s">
        <v>436</v>
      </c>
      <c r="J19" s="37">
        <v>0.4262831716003761</v>
      </c>
      <c r="K19" s="38">
        <f t="shared" si="1"/>
        <v>-61240384.646863826</v>
      </c>
      <c r="L19" s="32"/>
      <c r="M19" s="41"/>
      <c r="N19" s="40"/>
    </row>
    <row r="20" spans="1:19" ht="12" customHeight="1">
      <c r="A20" s="30"/>
      <c r="B20" s="35" t="s">
        <v>292</v>
      </c>
      <c r="C20" s="30"/>
      <c r="D20" s="32" t="s">
        <v>233</v>
      </c>
      <c r="E20" s="32" t="str">
        <f t="shared" si="0"/>
        <v>108OPSSGCT</v>
      </c>
      <c r="F20" s="32">
        <v>3</v>
      </c>
      <c r="G20" s="33">
        <f>'Reserve Summary'!K29</f>
        <v>-3348530.417854704</v>
      </c>
      <c r="H20" s="33" t="s">
        <v>37</v>
      </c>
      <c r="I20" s="32" t="s">
        <v>43</v>
      </c>
      <c r="J20" s="37">
        <v>0.4262831716003761</v>
      </c>
      <c r="K20" s="38">
        <f t="shared" si="1"/>
        <v>-1427422.1667234357</v>
      </c>
      <c r="L20" s="45"/>
      <c r="M20" s="41"/>
      <c r="N20" s="40"/>
    </row>
    <row r="21" spans="1:19" ht="12" customHeight="1">
      <c r="A21" s="30"/>
      <c r="B21" s="35" t="s">
        <v>293</v>
      </c>
      <c r="C21" s="30"/>
      <c r="D21" s="32" t="s">
        <v>235</v>
      </c>
      <c r="E21" s="32" t="str">
        <f t="shared" si="0"/>
        <v>108TPDGP</v>
      </c>
      <c r="F21" s="32">
        <v>3</v>
      </c>
      <c r="G21" s="33">
        <f>'Reserve Summary'!K33</f>
        <v>-10064050.447404802</v>
      </c>
      <c r="H21" s="33" t="s">
        <v>37</v>
      </c>
      <c r="I21" s="32" t="s">
        <v>35</v>
      </c>
      <c r="J21" s="37">
        <v>0.4262831716003761</v>
      </c>
      <c r="K21" s="38">
        <f t="shared" si="1"/>
        <v>-4290135.3438659031</v>
      </c>
      <c r="L21" s="45"/>
      <c r="N21" s="190" t="s">
        <v>541</v>
      </c>
      <c r="O21" s="190"/>
      <c r="P21" s="190"/>
      <c r="Q21" s="190"/>
      <c r="R21" s="190"/>
      <c r="S21" s="190"/>
    </row>
    <row r="22" spans="1:19" ht="12" customHeight="1">
      <c r="A22" s="30"/>
      <c r="B22" s="35" t="s">
        <v>293</v>
      </c>
      <c r="C22" s="30"/>
      <c r="D22" s="32" t="s">
        <v>235</v>
      </c>
      <c r="E22" s="32" t="str">
        <f t="shared" si="0"/>
        <v>108TPDGU</v>
      </c>
      <c r="F22" s="32">
        <v>3</v>
      </c>
      <c r="G22" s="33">
        <f>'Reserve Summary'!K34</f>
        <v>-11561255.679983735</v>
      </c>
      <c r="H22" s="33" t="s">
        <v>37</v>
      </c>
      <c r="I22" s="32" t="s">
        <v>36</v>
      </c>
      <c r="J22" s="37">
        <v>0.4262831716003761</v>
      </c>
      <c r="K22" s="38">
        <f t="shared" si="1"/>
        <v>-4928368.7389463298</v>
      </c>
      <c r="L22" s="45"/>
      <c r="N22" s="33">
        <f>'Reserve Summary'!K39</f>
        <v>-10224313.190173507</v>
      </c>
      <c r="O22" s="33">
        <f>'Reserve Summary'!K44</f>
        <v>-9848543.7056187987</v>
      </c>
      <c r="P22" s="33">
        <f>'Reserve Summary'!K40</f>
        <v>-70419310.116796613</v>
      </c>
      <c r="Q22" s="33">
        <f>'Reserve Summary'!K43</f>
        <v>-70549654.742859244</v>
      </c>
      <c r="R22" s="33">
        <f>'Reserve Summary'!K41</f>
        <v>-17176838.329171032</v>
      </c>
      <c r="S22" s="33">
        <f>'Reserve Summary'!K42+'Reserve Summary'!K45</f>
        <v>-21937430.623376064</v>
      </c>
    </row>
    <row r="23" spans="1:19" ht="12" customHeight="1">
      <c r="A23" s="30"/>
      <c r="B23" s="35" t="s">
        <v>293</v>
      </c>
      <c r="C23" s="30"/>
      <c r="D23" s="32" t="s">
        <v>235</v>
      </c>
      <c r="E23" s="32" t="str">
        <f t="shared" si="0"/>
        <v>108TPSG</v>
      </c>
      <c r="F23" s="32">
        <v>3</v>
      </c>
      <c r="G23" s="33">
        <f>'Reserve Summary'!K35</f>
        <v>-121066502.13593984</v>
      </c>
      <c r="H23" s="33" t="str">
        <f t="shared" si="2"/>
        <v>SG</v>
      </c>
      <c r="I23" s="32" t="s">
        <v>37</v>
      </c>
      <c r="J23" s="37">
        <v>0.4262831716003761</v>
      </c>
      <c r="K23" s="38">
        <f t="shared" si="1"/>
        <v>-51608612.505072139</v>
      </c>
      <c r="L23" s="45"/>
      <c r="N23" s="105" t="s">
        <v>45</v>
      </c>
      <c r="O23" s="105" t="s">
        <v>50</v>
      </c>
      <c r="P23" s="105" t="s">
        <v>46</v>
      </c>
      <c r="Q23" s="105" t="s">
        <v>49</v>
      </c>
      <c r="R23" s="105" t="s">
        <v>47</v>
      </c>
      <c r="S23" s="105" t="s">
        <v>48</v>
      </c>
    </row>
    <row r="24" spans="1:19" ht="12" customHeight="1">
      <c r="A24" s="30"/>
      <c r="B24" s="35" t="s">
        <v>294</v>
      </c>
      <c r="C24" s="30"/>
      <c r="D24" s="32">
        <v>108360</v>
      </c>
      <c r="E24" s="32" t="str">
        <f t="shared" si="0"/>
        <v>108360Situs</v>
      </c>
      <c r="F24" s="32">
        <v>3</v>
      </c>
      <c r="G24" s="33">
        <f>SUM(N24:S24)</f>
        <v>-2042502.5993254078</v>
      </c>
      <c r="H24" s="33" t="str">
        <f t="shared" si="2"/>
        <v>Situs</v>
      </c>
      <c r="I24" s="36" t="s">
        <v>434</v>
      </c>
      <c r="J24" s="37" t="s">
        <v>49</v>
      </c>
      <c r="K24" s="47">
        <f>Q24</f>
        <v>-719927.39608420059</v>
      </c>
      <c r="L24" s="45"/>
      <c r="M24" s="106">
        <f>'Distr. Account Breakdown %'!F9</f>
        <v>1.0204548820376315E-2</v>
      </c>
      <c r="N24" s="107">
        <f>$N$22*M24</f>
        <v>-104334.50310394305</v>
      </c>
      <c r="O24" s="108">
        <f>$O$22*M24</f>
        <v>-100499.94505359689</v>
      </c>
      <c r="P24" s="108">
        <f>$P$22*M24</f>
        <v>-718597.28798407072</v>
      </c>
      <c r="Q24" s="108">
        <f>$Q$22*M24</f>
        <v>-719927.39608420059</v>
      </c>
      <c r="R24" s="108">
        <f>$R$22*M24</f>
        <v>-175281.88530973691</v>
      </c>
      <c r="S24" s="108">
        <f>$S$22*M24</f>
        <v>-223861.58178985945</v>
      </c>
    </row>
    <row r="25" spans="1:19" ht="12" customHeight="1">
      <c r="A25" s="30"/>
      <c r="B25" s="35" t="s">
        <v>294</v>
      </c>
      <c r="C25" s="30"/>
      <c r="D25" s="32">
        <v>108361</v>
      </c>
      <c r="E25" s="32" t="str">
        <f t="shared" si="0"/>
        <v>108361Situs</v>
      </c>
      <c r="F25" s="32">
        <v>3</v>
      </c>
      <c r="G25" s="33">
        <f t="shared" ref="G25:G35" si="3">SUM(N25:S25)</f>
        <v>-3065436.7115403307</v>
      </c>
      <c r="H25" s="33" t="str">
        <f t="shared" si="2"/>
        <v>Situs</v>
      </c>
      <c r="I25" s="36" t="s">
        <v>434</v>
      </c>
      <c r="J25" s="37" t="s">
        <v>49</v>
      </c>
      <c r="K25" s="47">
        <f t="shared" ref="K25:K35" si="4">Q25</f>
        <v>-1080484.2404259515</v>
      </c>
      <c r="L25" s="45"/>
      <c r="M25" s="106">
        <f>'Distr. Account Breakdown %'!F16</f>
        <v>1.5315230731661572E-2</v>
      </c>
      <c r="N25" s="107">
        <f>$N$22*M25</f>
        <v>-156587.71558027805</v>
      </c>
      <c r="O25" s="108">
        <f t="shared" ref="O25:O35" si="5">$O$22*M25</f>
        <v>-150832.71922240517</v>
      </c>
      <c r="P25" s="108">
        <f t="shared" ref="P25:P35" si="6">$P$22*M25</f>
        <v>-1078487.9824031701</v>
      </c>
      <c r="Q25" s="108">
        <f t="shared" ref="Q25:Q35" si="7">$Q$22*M25</f>
        <v>-1080484.2404259515</v>
      </c>
      <c r="R25" s="108">
        <f t="shared" ref="R25:R35" si="8">$R$22*M25</f>
        <v>-263067.24225170258</v>
      </c>
      <c r="S25" s="108">
        <f t="shared" ref="S25:S35" si="9">$S$22*M25</f>
        <v>-335976.8116568228</v>
      </c>
    </row>
    <row r="26" spans="1:19" ht="12" customHeight="1">
      <c r="A26" s="30"/>
      <c r="B26" s="35" t="s">
        <v>294</v>
      </c>
      <c r="C26" s="30"/>
      <c r="D26" s="32">
        <v>108362</v>
      </c>
      <c r="E26" s="32" t="str">
        <f t="shared" si="0"/>
        <v>108362Situs</v>
      </c>
      <c r="F26" s="32">
        <v>3</v>
      </c>
      <c r="G26" s="33">
        <f t="shared" si="3"/>
        <v>-30281113.384433638</v>
      </c>
      <c r="H26" s="33" t="str">
        <f t="shared" si="2"/>
        <v>Situs</v>
      </c>
      <c r="I26" s="36" t="s">
        <v>434</v>
      </c>
      <c r="J26" s="37" t="s">
        <v>49</v>
      </c>
      <c r="K26" s="47">
        <f t="shared" si="4"/>
        <v>-10673280.47297754</v>
      </c>
      <c r="M26" s="168">
        <f>'Distr. Account Breakdown %'!F23</f>
        <v>0.15128749406187345</v>
      </c>
      <c r="N26" s="107">
        <f>$N$22*M26</f>
        <v>-1546810.7210451087</v>
      </c>
      <c r="O26" s="108">
        <f t="shared" si="5"/>
        <v>-1489961.4973819051</v>
      </c>
      <c r="P26" s="108">
        <f t="shared" si="6"/>
        <v>-10653560.961136092</v>
      </c>
      <c r="Q26" s="108">
        <f t="shared" si="7"/>
        <v>-10673280.47297754</v>
      </c>
      <c r="R26" s="108">
        <f t="shared" si="8"/>
        <v>-2598640.8267262229</v>
      </c>
      <c r="S26" s="108">
        <f t="shared" si="9"/>
        <v>-3318858.9051667671</v>
      </c>
    </row>
    <row r="27" spans="1:19" ht="12" customHeight="1">
      <c r="A27" s="30"/>
      <c r="B27" s="35" t="s">
        <v>294</v>
      </c>
      <c r="C27" s="30"/>
      <c r="D27" s="32">
        <v>108364</v>
      </c>
      <c r="E27" s="32" t="str">
        <f t="shared" si="0"/>
        <v>108364Situs</v>
      </c>
      <c r="F27" s="32">
        <v>3</v>
      </c>
      <c r="G27" s="33">
        <f t="shared" si="3"/>
        <v>-34755261.324297622</v>
      </c>
      <c r="H27" s="33" t="str">
        <f t="shared" si="2"/>
        <v>Situs</v>
      </c>
      <c r="I27" s="36" t="s">
        <v>434</v>
      </c>
      <c r="J27" s="37" t="s">
        <v>49</v>
      </c>
      <c r="K27" s="47">
        <f t="shared" si="4"/>
        <v>-12250297.646471281</v>
      </c>
      <c r="M27" s="168">
        <f>'Distr. Account Breakdown %'!F30</f>
        <v>0.17364078805376729</v>
      </c>
      <c r="N27" s="107">
        <f>$N$22*M27</f>
        <v>-1775357.7996502551</v>
      </c>
      <c r="O27" s="108">
        <f t="shared" si="5"/>
        <v>-1710108.8902256177</v>
      </c>
      <c r="P27" s="108">
        <f t="shared" si="6"/>
        <v>-12227664.50288319</v>
      </c>
      <c r="Q27" s="108">
        <f t="shared" si="7"/>
        <v>-12250297.646471281</v>
      </c>
      <c r="R27" s="108">
        <f t="shared" si="8"/>
        <v>-2982599.7437494132</v>
      </c>
      <c r="S27" s="108">
        <f t="shared" si="9"/>
        <v>-3809232.7413178673</v>
      </c>
    </row>
    <row r="28" spans="1:19" ht="12" customHeight="1">
      <c r="A28" s="30"/>
      <c r="B28" s="35" t="s">
        <v>294</v>
      </c>
      <c r="C28" s="30"/>
      <c r="D28" s="32">
        <v>108365</v>
      </c>
      <c r="E28" s="32" t="str">
        <f t="shared" si="0"/>
        <v>108365Situs</v>
      </c>
      <c r="F28" s="32">
        <v>3</v>
      </c>
      <c r="G28" s="33">
        <f t="shared" si="3"/>
        <v>-23253676.982156906</v>
      </c>
      <c r="H28" s="33" t="str">
        <f t="shared" si="2"/>
        <v>Situs</v>
      </c>
      <c r="I28" s="36" t="s">
        <v>434</v>
      </c>
      <c r="J28" s="37" t="s">
        <v>49</v>
      </c>
      <c r="K28" s="47">
        <f t="shared" si="4"/>
        <v>-8196297.5835019704</v>
      </c>
      <c r="M28" s="106">
        <f>'Distr. Account Breakdown %'!F37</f>
        <v>0.11617771360293676</v>
      </c>
      <c r="N28" s="107">
        <f t="shared" ref="N28:N35" si="10">$N$22*M28</f>
        <v>-1187837.3295947064</v>
      </c>
      <c r="O28" s="108">
        <f t="shared" si="5"/>
        <v>-1144181.2900373864</v>
      </c>
      <c r="P28" s="108">
        <f t="shared" si="6"/>
        <v>-8181154.442865584</v>
      </c>
      <c r="Q28" s="108">
        <f t="shared" si="7"/>
        <v>-8196297.5835019704</v>
      </c>
      <c r="R28" s="108">
        <f t="shared" si="8"/>
        <v>-1995565.8040103789</v>
      </c>
      <c r="S28" s="108">
        <f t="shared" si="9"/>
        <v>-2548640.5321468785</v>
      </c>
    </row>
    <row r="29" spans="1:19" ht="12" customHeight="1">
      <c r="A29" s="30"/>
      <c r="B29" s="35" t="s">
        <v>294</v>
      </c>
      <c r="C29" s="30"/>
      <c r="D29" s="32">
        <v>108366</v>
      </c>
      <c r="E29" s="32" t="str">
        <f t="shared" si="0"/>
        <v>108366Situs</v>
      </c>
      <c r="F29" s="32">
        <v>3</v>
      </c>
      <c r="G29" s="33">
        <f t="shared" si="3"/>
        <v>-11006783.809396926</v>
      </c>
      <c r="H29" s="33" t="str">
        <f t="shared" si="2"/>
        <v>Situs</v>
      </c>
      <c r="I29" s="36" t="s">
        <v>434</v>
      </c>
      <c r="J29" s="37" t="s">
        <v>49</v>
      </c>
      <c r="K29" s="47">
        <f t="shared" si="4"/>
        <v>-3879596.1433674619</v>
      </c>
      <c r="L29" s="50"/>
      <c r="M29" s="106">
        <f>'Distr. Account Breakdown %'!F44</f>
        <v>5.4991001125489408E-2</v>
      </c>
      <c r="N29" s="107">
        <f t="shared" si="10"/>
        <v>-562245.2181481875</v>
      </c>
      <c r="O29" s="108">
        <f t="shared" si="5"/>
        <v>-541581.27800011495</v>
      </c>
      <c r="P29" s="108">
        <f t="shared" si="6"/>
        <v>-3872428.3618889502</v>
      </c>
      <c r="Q29" s="108">
        <f t="shared" si="7"/>
        <v>-3879596.1433674619</v>
      </c>
      <c r="R29" s="108">
        <f t="shared" si="8"/>
        <v>-944571.53589179378</v>
      </c>
      <c r="S29" s="108">
        <f t="shared" si="9"/>
        <v>-1206361.272100419</v>
      </c>
    </row>
    <row r="30" spans="1:19" ht="12" customHeight="1">
      <c r="A30" s="30"/>
      <c r="B30" s="35" t="s">
        <v>294</v>
      </c>
      <c r="C30" s="30"/>
      <c r="D30" s="32">
        <v>108367</v>
      </c>
      <c r="E30" s="32" t="str">
        <f t="shared" si="0"/>
        <v>108367Situs</v>
      </c>
      <c r="F30" s="32">
        <v>3</v>
      </c>
      <c r="G30" s="33">
        <f t="shared" si="3"/>
        <v>-25923283.045792691</v>
      </c>
      <c r="H30" s="33" t="str">
        <f t="shared" si="2"/>
        <v>Situs</v>
      </c>
      <c r="I30" s="36" t="s">
        <v>434</v>
      </c>
      <c r="J30" s="37" t="s">
        <v>49</v>
      </c>
      <c r="K30" s="47">
        <f t="shared" si="4"/>
        <v>-9137262.1348316353</v>
      </c>
      <c r="L30" s="50"/>
      <c r="M30" s="106">
        <f>'Distr. Account Breakdown %'!F51</f>
        <v>0.12951533452765016</v>
      </c>
      <c r="N30" s="107">
        <f t="shared" si="10"/>
        <v>-1324205.3431407877</v>
      </c>
      <c r="O30" s="108">
        <f t="shared" si="5"/>
        <v>-1275537.4326434019</v>
      </c>
      <c r="P30" s="108">
        <f t="shared" si="6"/>
        <v>-9120380.5069832522</v>
      </c>
      <c r="Q30" s="108">
        <f t="shared" si="7"/>
        <v>-9137262.1348316353</v>
      </c>
      <c r="R30" s="108">
        <f t="shared" si="8"/>
        <v>-2224663.9623299497</v>
      </c>
      <c r="S30" s="108">
        <f t="shared" si="9"/>
        <v>-2841233.6658636676</v>
      </c>
    </row>
    <row r="31" spans="1:19" ht="12" customHeight="1">
      <c r="A31" s="30"/>
      <c r="B31" s="35" t="s">
        <v>294</v>
      </c>
      <c r="C31" s="30"/>
      <c r="D31" s="32">
        <v>108368</v>
      </c>
      <c r="E31" s="32" t="str">
        <f t="shared" si="0"/>
        <v>108368Situs</v>
      </c>
      <c r="F31" s="32">
        <v>3</v>
      </c>
      <c r="G31" s="33">
        <f t="shared" si="3"/>
        <v>-39811495.601487488</v>
      </c>
      <c r="H31" s="33" t="str">
        <f t="shared" si="2"/>
        <v>Situs</v>
      </c>
      <c r="I31" s="36" t="s">
        <v>434</v>
      </c>
      <c r="J31" s="37" t="s">
        <v>49</v>
      </c>
      <c r="K31" s="47">
        <f t="shared" si="4"/>
        <v>-14032484.645093082</v>
      </c>
      <c r="L31" s="50"/>
      <c r="M31" s="106">
        <f>'Distr. Account Breakdown %'!F58</f>
        <v>0.19890224404696175</v>
      </c>
      <c r="N31" s="107">
        <f t="shared" si="10"/>
        <v>-2033638.8373644608</v>
      </c>
      <c r="O31" s="108">
        <f t="shared" si="5"/>
        <v>-1958897.4436421592</v>
      </c>
      <c r="P31" s="108">
        <f t="shared" si="6"/>
        <v>-14006558.806469763</v>
      </c>
      <c r="Q31" s="108">
        <f t="shared" si="7"/>
        <v>-14032484.645093082</v>
      </c>
      <c r="R31" s="108">
        <f t="shared" si="8"/>
        <v>-3416511.689303983</v>
      </c>
      <c r="S31" s="108">
        <f t="shared" si="9"/>
        <v>-4363404.1796140382</v>
      </c>
    </row>
    <row r="32" spans="1:19" ht="12" customHeight="1">
      <c r="A32" s="30"/>
      <c r="B32" s="35" t="s">
        <v>294</v>
      </c>
      <c r="C32" s="30"/>
      <c r="D32" s="32">
        <v>108369</v>
      </c>
      <c r="E32" s="32" t="str">
        <f t="shared" si="0"/>
        <v>108369Situs</v>
      </c>
      <c r="F32" s="32">
        <v>3</v>
      </c>
      <c r="G32" s="33">
        <f t="shared" si="3"/>
        <v>-21556846.797283925</v>
      </c>
      <c r="H32" s="33" t="str">
        <f t="shared" si="2"/>
        <v>Situs</v>
      </c>
      <c r="I32" s="36" t="s">
        <v>434</v>
      </c>
      <c r="J32" s="37" t="s">
        <v>49</v>
      </c>
      <c r="K32" s="47">
        <f t="shared" si="4"/>
        <v>-7598210.4442267781</v>
      </c>
      <c r="L32" s="50"/>
      <c r="M32" s="106">
        <f>'Distr. Account Breakdown %'!F65</f>
        <v>0.10770017900046264</v>
      </c>
      <c r="N32" s="107">
        <f t="shared" si="10"/>
        <v>-1101160.3607384779</v>
      </c>
      <c r="O32" s="108">
        <f t="shared" si="5"/>
        <v>-1060689.9199890243</v>
      </c>
      <c r="P32" s="108">
        <f t="shared" si="6"/>
        <v>-7584172.3046680847</v>
      </c>
      <c r="Q32" s="108">
        <f t="shared" si="7"/>
        <v>-7598210.4442267781</v>
      </c>
      <c r="R32" s="108">
        <f t="shared" si="8"/>
        <v>-1849948.5627137276</v>
      </c>
      <c r="S32" s="108">
        <f t="shared" si="9"/>
        <v>-2362665.204947833</v>
      </c>
    </row>
    <row r="33" spans="1:19" ht="12" customHeight="1">
      <c r="A33" s="30"/>
      <c r="B33" s="35" t="s">
        <v>294</v>
      </c>
      <c r="C33" s="30"/>
      <c r="D33" s="32">
        <v>108370</v>
      </c>
      <c r="E33" s="32" t="str">
        <f t="shared" si="0"/>
        <v>108370Situs</v>
      </c>
      <c r="F33" s="32">
        <v>3</v>
      </c>
      <c r="G33" s="33">
        <f t="shared" si="3"/>
        <v>-6058865.9678900307</v>
      </c>
      <c r="H33" s="33" t="str">
        <f t="shared" si="2"/>
        <v>Situs</v>
      </c>
      <c r="I33" s="36" t="s">
        <v>434</v>
      </c>
      <c r="J33" s="37" t="s">
        <v>49</v>
      </c>
      <c r="K33" s="47">
        <f t="shared" si="4"/>
        <v>-2135587.7837937153</v>
      </c>
      <c r="L33" s="50"/>
      <c r="M33" s="106">
        <f>'Distr. Account Breakdown %'!F72</f>
        <v>3.0270704960606073E-2</v>
      </c>
      <c r="N33" s="107">
        <f t="shared" si="10"/>
        <v>-309497.16800457524</v>
      </c>
      <c r="O33" s="108">
        <f t="shared" si="5"/>
        <v>-298122.36080442066</v>
      </c>
      <c r="P33" s="108">
        <f t="shared" si="6"/>
        <v>-2131642.1600749725</v>
      </c>
      <c r="Q33" s="108">
        <f t="shared" si="7"/>
        <v>-2135587.7837937153</v>
      </c>
      <c r="R33" s="108">
        <f t="shared" si="8"/>
        <v>-519955.0052183661</v>
      </c>
      <c r="S33" s="108">
        <f t="shared" si="9"/>
        <v>-664061.48999398143</v>
      </c>
    </row>
    <row r="34" spans="1:19" ht="12" customHeight="1">
      <c r="A34" s="30"/>
      <c r="B34" s="35" t="s">
        <v>294</v>
      </c>
      <c r="C34" s="30"/>
      <c r="D34" s="32">
        <v>108371</v>
      </c>
      <c r="E34" s="32" t="str">
        <f t="shared" si="0"/>
        <v>108371Situs</v>
      </c>
      <c r="F34" s="32">
        <v>3</v>
      </c>
      <c r="G34" s="33">
        <f t="shared" si="3"/>
        <v>-302659.45732894522</v>
      </c>
      <c r="H34" s="33" t="str">
        <f t="shared" si="2"/>
        <v>Situs</v>
      </c>
      <c r="I34" s="36" t="s">
        <v>434</v>
      </c>
      <c r="J34" s="37" t="s">
        <v>49</v>
      </c>
      <c r="K34" s="47">
        <f t="shared" si="4"/>
        <v>-106679.34282534075</v>
      </c>
      <c r="L34" s="50"/>
      <c r="M34" s="106">
        <f>'Distr. Account Breakdown %'!F79</f>
        <v>1.5121171494625692E-3</v>
      </c>
      <c r="N34" s="107">
        <f t="shared" si="10"/>
        <v>-15460.35931633771</v>
      </c>
      <c r="O34" s="108">
        <f t="shared" si="5"/>
        <v>-14892.151834497827</v>
      </c>
      <c r="P34" s="108">
        <f t="shared" si="6"/>
        <v>-106482.24648093115</v>
      </c>
      <c r="Q34" s="108">
        <f t="shared" si="7"/>
        <v>-106679.34282534075</v>
      </c>
      <c r="R34" s="108">
        <f t="shared" si="8"/>
        <v>-25973.391811085501</v>
      </c>
      <c r="S34" s="108">
        <f t="shared" si="9"/>
        <v>-33171.965060752285</v>
      </c>
    </row>
    <row r="35" spans="1:19" ht="12" customHeight="1">
      <c r="A35" s="30"/>
      <c r="B35" s="35" t="s">
        <v>294</v>
      </c>
      <c r="C35" s="30"/>
      <c r="D35" s="32">
        <v>108373</v>
      </c>
      <c r="E35" s="32" t="str">
        <f t="shared" si="0"/>
        <v>108373Situs</v>
      </c>
      <c r="F35" s="32">
        <v>3</v>
      </c>
      <c r="G35" s="33">
        <f t="shared" si="3"/>
        <v>-2098165.0270613087</v>
      </c>
      <c r="H35" s="33" t="str">
        <f t="shared" si="2"/>
        <v>Situs</v>
      </c>
      <c r="I35" s="36" t="s">
        <v>434</v>
      </c>
      <c r="J35" s="37" t="s">
        <v>49</v>
      </c>
      <c r="K35" s="47">
        <f t="shared" si="4"/>
        <v>-739546.90926027566</v>
      </c>
      <c r="L35" s="50"/>
      <c r="M35" s="106">
        <f>'Distr. Account Breakdown %'!F86</f>
        <v>1.0482643918751844E-2</v>
      </c>
      <c r="N35" s="107">
        <f t="shared" si="10"/>
        <v>-107177.83448638658</v>
      </c>
      <c r="O35" s="108">
        <f t="shared" si="5"/>
        <v>-103238.77678426665</v>
      </c>
      <c r="P35" s="108">
        <f t="shared" si="6"/>
        <v>-738180.55295853817</v>
      </c>
      <c r="Q35" s="108">
        <f t="shared" si="7"/>
        <v>-739546.90926027566</v>
      </c>
      <c r="R35" s="108">
        <f t="shared" si="8"/>
        <v>-180058.6798546683</v>
      </c>
      <c r="S35" s="108">
        <f t="shared" si="9"/>
        <v>-229962.27371717355</v>
      </c>
    </row>
    <row r="36" spans="1:19" ht="12" customHeight="1">
      <c r="A36" s="30"/>
      <c r="B36" s="35" t="s">
        <v>295</v>
      </c>
      <c r="C36" s="30"/>
      <c r="D36" s="32" t="s">
        <v>229</v>
      </c>
      <c r="E36" s="32" t="str">
        <f t="shared" si="0"/>
        <v>108GPCA</v>
      </c>
      <c r="F36" s="32">
        <v>3</v>
      </c>
      <c r="G36" s="33">
        <f>'Reserve Summary'!K49</f>
        <v>-98680.622934860177</v>
      </c>
      <c r="H36" s="33" t="str">
        <f t="shared" si="2"/>
        <v>CA</v>
      </c>
      <c r="I36" s="32" t="s">
        <v>45</v>
      </c>
      <c r="J36" s="37">
        <v>0</v>
      </c>
      <c r="K36" s="38">
        <f t="shared" ref="K36:K51" si="11">J36*G36</f>
        <v>0</v>
      </c>
      <c r="L36" s="32"/>
      <c r="M36" s="32"/>
      <c r="N36" s="110">
        <f>SUM(N24:N35)</f>
        <v>-10224313.190173505</v>
      </c>
      <c r="O36" s="110">
        <f t="shared" ref="O36:S36" si="12">SUM(O24:O35)</f>
        <v>-9848543.7056187969</v>
      </c>
      <c r="P36" s="110">
        <f t="shared" si="12"/>
        <v>-70419310.116796598</v>
      </c>
      <c r="Q36" s="110">
        <f t="shared" si="12"/>
        <v>-70549654.742859229</v>
      </c>
      <c r="R36" s="110">
        <f t="shared" si="12"/>
        <v>-17176838.329171028</v>
      </c>
      <c r="S36" s="110">
        <f t="shared" si="12"/>
        <v>-21937430.623376057</v>
      </c>
    </row>
    <row r="37" spans="1:19" ht="12" customHeight="1">
      <c r="A37" s="30"/>
      <c r="B37" s="35" t="s">
        <v>295</v>
      </c>
      <c r="C37" s="30"/>
      <c r="D37" s="32" t="s">
        <v>229</v>
      </c>
      <c r="E37" s="32" t="str">
        <f t="shared" si="0"/>
        <v>108GPOR</v>
      </c>
      <c r="F37" s="32">
        <v>3</v>
      </c>
      <c r="G37" s="33">
        <f>'Reserve Summary'!K50</f>
        <v>-2202399.0621268079</v>
      </c>
      <c r="H37" s="33" t="str">
        <f t="shared" si="2"/>
        <v>OR</v>
      </c>
      <c r="I37" s="32" t="s">
        <v>46</v>
      </c>
      <c r="J37" s="37">
        <v>0</v>
      </c>
      <c r="K37" s="38">
        <f t="shared" si="11"/>
        <v>0</v>
      </c>
      <c r="L37" s="45"/>
      <c r="N37" s="48"/>
      <c r="O37" s="48"/>
    </row>
    <row r="38" spans="1:19" ht="12" customHeight="1">
      <c r="A38" s="30"/>
      <c r="B38" s="35" t="s">
        <v>295</v>
      </c>
      <c r="C38" s="30"/>
      <c r="D38" s="32" t="s">
        <v>229</v>
      </c>
      <c r="E38" s="32" t="str">
        <f t="shared" si="0"/>
        <v>108GPWA</v>
      </c>
      <c r="F38" s="32">
        <v>3</v>
      </c>
      <c r="G38" s="33">
        <f>'Reserve Summary'!K51</f>
        <v>-1193421.309311375</v>
      </c>
      <c r="H38" s="33" t="str">
        <f t="shared" si="2"/>
        <v>WA</v>
      </c>
      <c r="I38" s="32" t="s">
        <v>47</v>
      </c>
      <c r="J38" s="37">
        <v>0</v>
      </c>
      <c r="K38" s="38">
        <f t="shared" si="11"/>
        <v>0</v>
      </c>
      <c r="L38" s="45"/>
    </row>
    <row r="39" spans="1:19" ht="12" customHeight="1">
      <c r="A39" s="30"/>
      <c r="B39" s="35" t="s">
        <v>295</v>
      </c>
      <c r="C39" s="30"/>
      <c r="D39" s="32" t="s">
        <v>229</v>
      </c>
      <c r="E39" s="32" t="str">
        <f t="shared" si="0"/>
        <v>108GPWYP</v>
      </c>
      <c r="F39" s="32">
        <v>3</v>
      </c>
      <c r="G39" s="33">
        <f>'Reserve Summary'!K52</f>
        <v>-1401074.8931194954</v>
      </c>
      <c r="H39" s="33" t="str">
        <f t="shared" si="2"/>
        <v>WYP</v>
      </c>
      <c r="I39" s="32" t="s">
        <v>48</v>
      </c>
      <c r="J39" s="37">
        <v>0</v>
      </c>
      <c r="K39" s="38">
        <f t="shared" si="11"/>
        <v>0</v>
      </c>
      <c r="L39" s="45"/>
    </row>
    <row r="40" spans="1:19" ht="12" customHeight="1">
      <c r="A40" s="30"/>
      <c r="B40" s="35" t="s">
        <v>295</v>
      </c>
      <c r="C40" s="30"/>
      <c r="D40" s="32" t="s">
        <v>229</v>
      </c>
      <c r="E40" s="32" t="str">
        <f t="shared" si="0"/>
        <v>108GPUT</v>
      </c>
      <c r="F40" s="32">
        <v>3</v>
      </c>
      <c r="G40" s="33">
        <f>'Reserve Summary'!K53</f>
        <v>-7375982.7786294445</v>
      </c>
      <c r="H40" s="33" t="str">
        <f t="shared" si="2"/>
        <v>UT</v>
      </c>
      <c r="I40" s="32" t="s">
        <v>49</v>
      </c>
      <c r="J40" s="37">
        <v>1</v>
      </c>
      <c r="K40" s="38">
        <f t="shared" si="11"/>
        <v>-7375982.7786294445</v>
      </c>
      <c r="L40" s="45"/>
    </row>
    <row r="41" spans="1:19" ht="12" customHeight="1">
      <c r="B41" s="35" t="s">
        <v>295</v>
      </c>
      <c r="C41" s="30"/>
      <c r="D41" s="32" t="s">
        <v>229</v>
      </c>
      <c r="E41" s="32" t="str">
        <f t="shared" si="0"/>
        <v>108GPID</v>
      </c>
      <c r="F41" s="32">
        <v>3</v>
      </c>
      <c r="G41" s="33">
        <f>'Reserve Summary'!K54</f>
        <v>-660208.6436120104</v>
      </c>
      <c r="H41" s="33" t="str">
        <f t="shared" si="2"/>
        <v>ID</v>
      </c>
      <c r="I41" s="32" t="s">
        <v>50</v>
      </c>
      <c r="J41" s="37">
        <v>0</v>
      </c>
      <c r="K41" s="38">
        <f t="shared" si="11"/>
        <v>0</v>
      </c>
    </row>
    <row r="42" spans="1:19" ht="12" customHeight="1">
      <c r="B42" s="35" t="s">
        <v>295</v>
      </c>
      <c r="C42" s="30"/>
      <c r="D42" s="32" t="s">
        <v>229</v>
      </c>
      <c r="E42" s="32" t="str">
        <f t="shared" si="0"/>
        <v>108GPWYU</v>
      </c>
      <c r="F42" s="32">
        <v>3</v>
      </c>
      <c r="G42" s="33">
        <f>'Reserve Summary'!K55</f>
        <v>-439220.95567851234</v>
      </c>
      <c r="H42" s="33" t="str">
        <f t="shared" si="2"/>
        <v>WYU</v>
      </c>
      <c r="I42" s="32" t="s">
        <v>51</v>
      </c>
      <c r="J42" s="37">
        <v>0</v>
      </c>
      <c r="K42" s="38">
        <f t="shared" si="11"/>
        <v>0</v>
      </c>
    </row>
    <row r="43" spans="1:19" ht="12" customHeight="1">
      <c r="B43" s="35" t="s">
        <v>295</v>
      </c>
      <c r="C43" s="30"/>
      <c r="D43" s="32" t="s">
        <v>229</v>
      </c>
      <c r="E43" s="32" t="str">
        <f t="shared" si="0"/>
        <v>108GPDGP</v>
      </c>
      <c r="F43" s="32">
        <v>3</v>
      </c>
      <c r="G43" s="33">
        <f>'Reserve Summary'!K56</f>
        <v>1608709.3569533965</v>
      </c>
      <c r="H43" s="33" t="s">
        <v>37</v>
      </c>
      <c r="I43" s="32" t="s">
        <v>35</v>
      </c>
      <c r="J43" s="37">
        <v>0.4262831716003761</v>
      </c>
      <c r="K43" s="38">
        <f t="shared" si="11"/>
        <v>685765.72686529544</v>
      </c>
    </row>
    <row r="44" spans="1:19" ht="12" customHeight="1">
      <c r="B44" s="35" t="s">
        <v>295</v>
      </c>
      <c r="C44" s="30"/>
      <c r="D44" s="32" t="s">
        <v>229</v>
      </c>
      <c r="E44" s="32" t="str">
        <f t="shared" si="0"/>
        <v>108GPDGU</v>
      </c>
      <c r="F44" s="32">
        <v>3</v>
      </c>
      <c r="G44" s="33">
        <f>'Reserve Summary'!K57</f>
        <v>2755131.8205693867</v>
      </c>
      <c r="H44" s="33" t="s">
        <v>37</v>
      </c>
      <c r="I44" s="32" t="s">
        <v>36</v>
      </c>
      <c r="J44" s="37">
        <v>0.4262831716003761</v>
      </c>
      <c r="K44" s="38">
        <f t="shared" si="11"/>
        <v>1174466.3306494365</v>
      </c>
    </row>
    <row r="45" spans="1:19" ht="12" customHeight="1">
      <c r="B45" s="35" t="s">
        <v>295</v>
      </c>
      <c r="C45" s="30"/>
      <c r="D45" s="32" t="s">
        <v>229</v>
      </c>
      <c r="E45" s="32" t="str">
        <f t="shared" si="0"/>
        <v>108GPSG</v>
      </c>
      <c r="F45" s="32">
        <v>3</v>
      </c>
      <c r="G45" s="33">
        <f>'Reserve Summary'!K58</f>
        <v>-14238561.000751935</v>
      </c>
      <c r="H45" s="33" t="str">
        <f t="shared" si="2"/>
        <v>SG</v>
      </c>
      <c r="I45" s="32" t="s">
        <v>37</v>
      </c>
      <c r="J45" s="37">
        <v>0.4262831716003761</v>
      </c>
      <c r="K45" s="38">
        <f t="shared" si="11"/>
        <v>-6069658.9424259597</v>
      </c>
      <c r="L45" s="50"/>
    </row>
    <row r="46" spans="1:19" ht="12" customHeight="1">
      <c r="B46" s="35" t="s">
        <v>295</v>
      </c>
      <c r="C46" s="30"/>
      <c r="D46" s="32" t="s">
        <v>229</v>
      </c>
      <c r="E46" s="32" t="str">
        <f t="shared" si="0"/>
        <v>108GPSO</v>
      </c>
      <c r="F46" s="32">
        <v>3</v>
      </c>
      <c r="G46" s="33">
        <f>'Reserve Summary'!K59</f>
        <v>5505752.4728743583</v>
      </c>
      <c r="H46" s="33" t="str">
        <f t="shared" si="2"/>
        <v>SO</v>
      </c>
      <c r="I46" s="32" t="s">
        <v>53</v>
      </c>
      <c r="J46" s="37">
        <v>0.4247028503779125</v>
      </c>
      <c r="K46" s="38">
        <f t="shared" si="11"/>
        <v>2338308.7687049801</v>
      </c>
      <c r="L46" s="50"/>
    </row>
    <row r="47" spans="1:19" ht="12" customHeight="1">
      <c r="A47" s="30"/>
      <c r="B47" s="35" t="s">
        <v>295</v>
      </c>
      <c r="C47" s="30"/>
      <c r="D47" s="32" t="s">
        <v>229</v>
      </c>
      <c r="E47" s="32" t="str">
        <f t="shared" si="0"/>
        <v>108GPSSGCH</v>
      </c>
      <c r="F47" s="32">
        <v>3</v>
      </c>
      <c r="G47" s="33">
        <f>'Reserve Summary'!K60</f>
        <v>117629.02481138427</v>
      </c>
      <c r="H47" s="33" t="s">
        <v>37</v>
      </c>
      <c r="I47" s="32" t="s">
        <v>38</v>
      </c>
      <c r="J47" s="37">
        <v>0.4262831716003761</v>
      </c>
      <c r="K47" s="38">
        <f t="shared" si="11"/>
        <v>50143.273768856219</v>
      </c>
      <c r="L47" s="50"/>
    </row>
    <row r="48" spans="1:19" ht="12" customHeight="1">
      <c r="A48" s="30"/>
      <c r="B48" s="35" t="s">
        <v>295</v>
      </c>
      <c r="C48" s="30"/>
      <c r="D48" s="32" t="s">
        <v>229</v>
      </c>
      <c r="E48" s="32" t="str">
        <f t="shared" si="0"/>
        <v>108GPSSGCT</v>
      </c>
      <c r="F48" s="32">
        <v>3</v>
      </c>
      <c r="G48" s="33">
        <f>'Reserve Summary'!K61</f>
        <v>-1150.317836814902</v>
      </c>
      <c r="H48" s="33" t="s">
        <v>37</v>
      </c>
      <c r="I48" s="32" t="s">
        <v>43</v>
      </c>
      <c r="J48" s="37">
        <v>0.4262831716003761</v>
      </c>
      <c r="K48" s="38">
        <f t="shared" si="11"/>
        <v>-490.36113582594027</v>
      </c>
      <c r="L48" s="50"/>
    </row>
    <row r="49" spans="1:12" ht="12" customHeight="1">
      <c r="A49" s="30"/>
      <c r="B49" s="35" t="s">
        <v>295</v>
      </c>
      <c r="C49" s="30"/>
      <c r="D49" s="32" t="s">
        <v>229</v>
      </c>
      <c r="E49" s="32" t="str">
        <f t="shared" si="0"/>
        <v>108GPCN</v>
      </c>
      <c r="F49" s="32">
        <v>3</v>
      </c>
      <c r="G49" s="33">
        <f>'Reserve Summary'!K62</f>
        <v>-18119.065363898873</v>
      </c>
      <c r="H49" s="33" t="str">
        <f t="shared" si="2"/>
        <v>CN</v>
      </c>
      <c r="I49" s="32" t="s">
        <v>54</v>
      </c>
      <c r="J49" s="37">
        <v>0.461289372337361</v>
      </c>
      <c r="K49" s="38">
        <f t="shared" si="11"/>
        <v>-8358.132289052528</v>
      </c>
      <c r="L49" s="50"/>
    </row>
    <row r="50" spans="1:12" ht="12" customHeight="1">
      <c r="A50" s="30"/>
      <c r="B50" s="35" t="s">
        <v>295</v>
      </c>
      <c r="C50" s="30"/>
      <c r="D50" s="32" t="s">
        <v>229</v>
      </c>
      <c r="E50" s="32" t="str">
        <f t="shared" si="0"/>
        <v>108GPSE</v>
      </c>
      <c r="F50" s="32">
        <v>3</v>
      </c>
      <c r="G50" s="33">
        <f>'Reserve Summary'!K63</f>
        <v>16403.140787943208</v>
      </c>
      <c r="H50" s="33" t="str">
        <f t="shared" si="2"/>
        <v>SE</v>
      </c>
      <c r="I50" s="32" t="s">
        <v>55</v>
      </c>
      <c r="J50" s="37">
        <v>0.41971722672390366</v>
      </c>
      <c r="K50" s="38">
        <f t="shared" si="11"/>
        <v>6884.6807610772712</v>
      </c>
      <c r="L50" s="50"/>
    </row>
    <row r="51" spans="1:12" ht="12" customHeight="1">
      <c r="A51" s="30"/>
      <c r="B51" s="35" t="s">
        <v>296</v>
      </c>
      <c r="C51" s="30"/>
      <c r="D51" s="32" t="s">
        <v>231</v>
      </c>
      <c r="E51" s="32" t="str">
        <f t="shared" si="0"/>
        <v>108MPSE</v>
      </c>
      <c r="F51" s="32">
        <v>3</v>
      </c>
      <c r="G51" s="33">
        <f>'Reserve Summary'!K67</f>
        <v>-24756849.931976199</v>
      </c>
      <c r="H51" s="33" t="str">
        <f t="shared" si="2"/>
        <v>SE</v>
      </c>
      <c r="I51" s="45" t="s">
        <v>55</v>
      </c>
      <c r="J51" s="37">
        <v>0.41971722672390366</v>
      </c>
      <c r="K51" s="38">
        <f t="shared" si="11"/>
        <v>-10390876.395868912</v>
      </c>
      <c r="L51" s="50"/>
    </row>
    <row r="52" spans="1:12" ht="12" customHeight="1">
      <c r="A52" s="30"/>
      <c r="B52" s="44" t="s">
        <v>96</v>
      </c>
      <c r="C52" s="44"/>
      <c r="D52" s="45"/>
      <c r="E52" s="45"/>
      <c r="F52" s="45"/>
      <c r="G52" s="52">
        <f>SUM(G9:G51)</f>
        <v>-805378619.59766495</v>
      </c>
      <c r="H52" s="47"/>
      <c r="I52" s="45"/>
      <c r="J52" s="46"/>
      <c r="K52" s="52">
        <f>SUM(K9:K51)</f>
        <v>-330068880.10263342</v>
      </c>
      <c r="L52" s="50" t="s">
        <v>297</v>
      </c>
    </row>
    <row r="53" spans="1:12" ht="12" customHeight="1">
      <c r="A53" s="30"/>
      <c r="B53" s="53"/>
      <c r="C53" s="44"/>
      <c r="D53" s="45"/>
      <c r="E53" s="45"/>
      <c r="F53" s="45"/>
      <c r="G53" s="47"/>
      <c r="H53" s="47"/>
      <c r="I53" s="45"/>
      <c r="J53" s="46"/>
      <c r="K53" s="47"/>
      <c r="L53" s="50"/>
    </row>
    <row r="54" spans="1:12" ht="12" customHeight="1">
      <c r="A54" s="30"/>
      <c r="B54" s="53"/>
      <c r="C54" s="44"/>
      <c r="D54" s="45"/>
      <c r="E54" s="45"/>
      <c r="F54" s="45"/>
      <c r="G54" s="47"/>
      <c r="H54" s="47"/>
      <c r="I54" s="45"/>
      <c r="J54" s="46"/>
      <c r="K54" s="47"/>
      <c r="L54" s="50"/>
    </row>
    <row r="55" spans="1:12" ht="12" customHeight="1">
      <c r="A55" s="30"/>
      <c r="B55" s="54"/>
      <c r="C55" s="43"/>
      <c r="D55" s="32"/>
      <c r="E55" s="32"/>
      <c r="F55" s="32"/>
      <c r="G55" s="32"/>
      <c r="H55" s="32"/>
      <c r="I55" s="32"/>
      <c r="J55" s="32"/>
      <c r="K55" s="32"/>
      <c r="L55" s="34"/>
    </row>
    <row r="56" spans="1:12" ht="12" customHeight="1">
      <c r="A56" s="30"/>
      <c r="B56" s="43"/>
      <c r="C56" s="43"/>
      <c r="D56" s="32"/>
      <c r="E56" s="32"/>
      <c r="F56" s="32"/>
      <c r="G56" s="32"/>
      <c r="H56" s="32"/>
      <c r="I56" s="32"/>
      <c r="J56" s="32"/>
      <c r="K56" s="32"/>
      <c r="L56" s="32"/>
    </row>
    <row r="57" spans="1:12" ht="12" customHeight="1">
      <c r="A57" s="30"/>
      <c r="B57" s="55"/>
      <c r="C57" s="43"/>
      <c r="D57" s="32"/>
      <c r="E57" s="32"/>
      <c r="F57" s="32"/>
      <c r="G57" s="32"/>
      <c r="H57" s="32"/>
      <c r="I57" s="32"/>
      <c r="J57" s="32"/>
      <c r="K57" s="32"/>
      <c r="L57" s="34"/>
    </row>
    <row r="58" spans="1:12" ht="12" customHeight="1">
      <c r="A58" s="30"/>
      <c r="B58" s="55"/>
      <c r="C58" s="43"/>
      <c r="D58" s="32"/>
      <c r="E58" s="32"/>
      <c r="F58" s="32"/>
      <c r="G58" s="32"/>
      <c r="H58" s="32"/>
      <c r="I58" s="32"/>
      <c r="J58" s="32"/>
      <c r="K58" s="32"/>
      <c r="L58" s="34"/>
    </row>
    <row r="59" spans="1:12" ht="12" customHeight="1" thickBot="1">
      <c r="A59" s="30"/>
      <c r="B59" s="56" t="s">
        <v>144</v>
      </c>
      <c r="C59" s="30"/>
      <c r="D59" s="32"/>
      <c r="E59" s="32"/>
      <c r="F59" s="32"/>
      <c r="G59" s="32"/>
      <c r="H59" s="32"/>
      <c r="I59" s="32"/>
      <c r="J59" s="32"/>
      <c r="K59" s="32"/>
      <c r="L59" s="34"/>
    </row>
    <row r="60" spans="1:12" ht="12" customHeight="1">
      <c r="A60" s="57"/>
      <c r="B60" s="58"/>
      <c r="C60" s="59"/>
      <c r="D60" s="60"/>
      <c r="E60" s="60"/>
      <c r="F60" s="60"/>
      <c r="G60" s="60"/>
      <c r="H60" s="60"/>
      <c r="I60" s="60"/>
      <c r="J60" s="60"/>
      <c r="K60" s="60"/>
      <c r="L60" s="61"/>
    </row>
    <row r="61" spans="1:12" ht="12" customHeight="1">
      <c r="A61" s="62"/>
      <c r="B61" s="55"/>
      <c r="C61" s="30"/>
      <c r="D61" s="32"/>
      <c r="E61" s="32"/>
      <c r="F61" s="32"/>
      <c r="G61" s="63"/>
      <c r="H61" s="63"/>
      <c r="I61" s="32"/>
      <c r="J61" s="32"/>
      <c r="K61" s="32"/>
      <c r="L61" s="64"/>
    </row>
    <row r="62" spans="1:12" ht="12" customHeight="1">
      <c r="A62" s="62"/>
      <c r="B62" s="55"/>
      <c r="C62" s="30"/>
      <c r="D62" s="32"/>
      <c r="E62" s="32"/>
      <c r="F62" s="32"/>
      <c r="G62" s="32"/>
      <c r="H62" s="32"/>
      <c r="I62" s="32"/>
      <c r="J62" s="32"/>
      <c r="K62" s="32"/>
      <c r="L62" s="64"/>
    </row>
    <row r="63" spans="1:12" ht="12" customHeight="1">
      <c r="A63" s="62"/>
      <c r="B63" s="55"/>
      <c r="C63" s="30"/>
      <c r="D63" s="32"/>
      <c r="E63" s="32"/>
      <c r="F63" s="32"/>
      <c r="G63" s="32"/>
      <c r="H63" s="32"/>
      <c r="I63" s="32"/>
      <c r="J63" s="32"/>
      <c r="K63" s="32"/>
      <c r="L63" s="64"/>
    </row>
    <row r="64" spans="1:12" ht="12" customHeight="1">
      <c r="A64" s="62"/>
      <c r="B64" s="30"/>
      <c r="C64" s="30"/>
      <c r="D64" s="32"/>
      <c r="E64" s="32"/>
      <c r="F64" s="32"/>
      <c r="G64" s="32"/>
      <c r="H64" s="32"/>
      <c r="I64" s="32"/>
      <c r="J64" s="32"/>
      <c r="K64" s="32"/>
      <c r="L64" s="65"/>
    </row>
    <row r="65" spans="1:12" ht="12" customHeight="1">
      <c r="A65" s="62"/>
      <c r="B65" s="30"/>
      <c r="C65" s="30"/>
      <c r="D65" s="32"/>
      <c r="E65" s="32"/>
      <c r="F65" s="32"/>
      <c r="G65" s="32"/>
      <c r="H65" s="32"/>
      <c r="I65" s="32"/>
      <c r="J65" s="32"/>
      <c r="K65" s="32"/>
      <c r="L65" s="65"/>
    </row>
    <row r="66" spans="1:12" ht="12" customHeight="1">
      <c r="A66" s="62"/>
      <c r="B66" s="30"/>
      <c r="C66" s="30"/>
      <c r="D66" s="32"/>
      <c r="E66" s="32"/>
      <c r="F66" s="32"/>
      <c r="G66" s="32"/>
      <c r="H66" s="32"/>
      <c r="I66" s="32"/>
      <c r="J66" s="32"/>
      <c r="K66" s="32"/>
      <c r="L66" s="65"/>
    </row>
    <row r="67" spans="1:12" ht="12" customHeight="1">
      <c r="A67" s="62"/>
      <c r="B67" s="30"/>
      <c r="C67" s="30"/>
      <c r="D67" s="32"/>
      <c r="E67" s="32"/>
      <c r="F67" s="32"/>
      <c r="G67" s="32"/>
      <c r="H67" s="32"/>
      <c r="I67" s="32"/>
      <c r="J67" s="32"/>
      <c r="K67" s="32"/>
      <c r="L67" s="65"/>
    </row>
    <row r="68" spans="1:12" ht="12" customHeight="1" thickBot="1">
      <c r="A68" s="66"/>
      <c r="B68" s="67"/>
      <c r="C68" s="67"/>
      <c r="D68" s="68"/>
      <c r="E68" s="68"/>
      <c r="F68" s="68"/>
      <c r="G68" s="68"/>
      <c r="H68" s="68"/>
      <c r="I68" s="68"/>
      <c r="J68" s="68"/>
      <c r="K68" s="68"/>
      <c r="L68" s="69"/>
    </row>
    <row r="69" spans="1:12" ht="12" customHeight="1">
      <c r="A69" s="30"/>
      <c r="B69" s="30"/>
      <c r="C69" s="30"/>
      <c r="D69" s="32"/>
      <c r="E69" s="32"/>
      <c r="F69" s="32"/>
      <c r="G69" s="32"/>
      <c r="H69" s="32"/>
      <c r="I69" s="32"/>
      <c r="J69" s="32"/>
      <c r="K69" s="32"/>
      <c r="L69" s="32"/>
    </row>
    <row r="70" spans="1:12" ht="12" customHeight="1">
      <c r="A70" s="30"/>
      <c r="B70" s="30"/>
      <c r="C70" s="30"/>
      <c r="D70" s="32"/>
      <c r="E70" s="32"/>
      <c r="F70" s="32"/>
      <c r="G70" s="32"/>
      <c r="H70" s="32"/>
      <c r="I70" s="32"/>
      <c r="J70" s="32"/>
      <c r="K70" s="32"/>
      <c r="L70" s="32"/>
    </row>
    <row r="71" spans="1:12" ht="12" customHeight="1"/>
    <row r="73" spans="1:12">
      <c r="D73" s="28" t="s">
        <v>145</v>
      </c>
      <c r="E73" s="28"/>
      <c r="I73" s="70" t="s">
        <v>146</v>
      </c>
    </row>
    <row r="74" spans="1:12">
      <c r="D74" s="71">
        <v>103</v>
      </c>
      <c r="E74" s="71"/>
      <c r="I74" s="24" t="s">
        <v>37</v>
      </c>
    </row>
    <row r="75" spans="1:12">
      <c r="D75" s="71">
        <v>105</v>
      </c>
      <c r="E75" s="71"/>
      <c r="I75" s="24" t="s">
        <v>40</v>
      </c>
    </row>
    <row r="76" spans="1:12">
      <c r="D76" s="71">
        <v>114</v>
      </c>
      <c r="E76" s="71"/>
      <c r="I76" s="24" t="s">
        <v>41</v>
      </c>
    </row>
    <row r="77" spans="1:12">
      <c r="D77" s="71">
        <v>120</v>
      </c>
      <c r="E77" s="71"/>
      <c r="I77" s="24" t="s">
        <v>35</v>
      </c>
    </row>
    <row r="78" spans="1:12">
      <c r="D78" s="71">
        <v>124</v>
      </c>
      <c r="E78" s="71"/>
      <c r="I78" s="24" t="s">
        <v>36</v>
      </c>
    </row>
    <row r="79" spans="1:12">
      <c r="D79" s="71">
        <v>141</v>
      </c>
      <c r="E79" s="71"/>
      <c r="I79" s="24" t="s">
        <v>147</v>
      </c>
    </row>
    <row r="80" spans="1:12">
      <c r="D80" s="71">
        <v>151</v>
      </c>
      <c r="E80" s="71"/>
      <c r="I80" s="24" t="s">
        <v>55</v>
      </c>
    </row>
    <row r="81" spans="4:9">
      <c r="D81" s="71">
        <v>152</v>
      </c>
      <c r="E81" s="71"/>
      <c r="I81" s="24" t="s">
        <v>148</v>
      </c>
    </row>
    <row r="82" spans="4:9">
      <c r="D82" s="71">
        <v>154</v>
      </c>
      <c r="E82" s="71"/>
      <c r="I82" s="24" t="s">
        <v>149</v>
      </c>
    </row>
    <row r="83" spans="4:9">
      <c r="D83" s="71">
        <v>163</v>
      </c>
      <c r="E83" s="71"/>
      <c r="I83" s="24" t="s">
        <v>150</v>
      </c>
    </row>
    <row r="84" spans="4:9">
      <c r="D84" s="71">
        <v>165</v>
      </c>
      <c r="E84" s="71"/>
      <c r="I84" s="24" t="s">
        <v>151</v>
      </c>
    </row>
    <row r="85" spans="4:9">
      <c r="D85" s="71">
        <v>190</v>
      </c>
      <c r="E85" s="71"/>
      <c r="I85" s="24" t="s">
        <v>53</v>
      </c>
    </row>
    <row r="86" spans="4:9">
      <c r="D86" s="71">
        <v>228</v>
      </c>
      <c r="E86" s="71"/>
      <c r="I86" s="24" t="s">
        <v>152</v>
      </c>
    </row>
    <row r="87" spans="4:9">
      <c r="D87" s="71">
        <v>235</v>
      </c>
      <c r="E87" s="71"/>
      <c r="I87" s="24" t="s">
        <v>153</v>
      </c>
    </row>
    <row r="88" spans="4:9">
      <c r="D88" s="71">
        <v>252</v>
      </c>
      <c r="E88" s="71"/>
      <c r="I88" s="24" t="s">
        <v>154</v>
      </c>
    </row>
    <row r="89" spans="4:9">
      <c r="D89" s="71">
        <v>255</v>
      </c>
      <c r="E89" s="71"/>
      <c r="I89" s="24" t="s">
        <v>155</v>
      </c>
    </row>
    <row r="90" spans="4:9">
      <c r="D90" s="71">
        <v>281</v>
      </c>
      <c r="E90" s="71"/>
      <c r="I90" s="24" t="s">
        <v>156</v>
      </c>
    </row>
    <row r="91" spans="4:9">
      <c r="D91" s="71">
        <v>282</v>
      </c>
      <c r="E91" s="71"/>
      <c r="I91" s="24" t="s">
        <v>157</v>
      </c>
    </row>
    <row r="92" spans="4:9">
      <c r="D92" s="71">
        <v>283</v>
      </c>
      <c r="E92" s="71"/>
      <c r="I92" s="24" t="s">
        <v>158</v>
      </c>
    </row>
    <row r="93" spans="4:9">
      <c r="D93" s="71">
        <v>301</v>
      </c>
      <c r="E93" s="71"/>
      <c r="I93" s="24" t="s">
        <v>159</v>
      </c>
    </row>
    <row r="94" spans="4:9">
      <c r="D94" s="71">
        <v>302</v>
      </c>
      <c r="E94" s="71"/>
      <c r="I94" s="24" t="s">
        <v>160</v>
      </c>
    </row>
    <row r="95" spans="4:9">
      <c r="D95" s="71">
        <v>303</v>
      </c>
      <c r="E95" s="71"/>
      <c r="I95" s="24" t="s">
        <v>161</v>
      </c>
    </row>
    <row r="96" spans="4:9">
      <c r="D96" s="71">
        <v>303</v>
      </c>
      <c r="E96" s="71"/>
      <c r="I96" s="24" t="s">
        <v>162</v>
      </c>
    </row>
    <row r="97" spans="4:9">
      <c r="D97" s="71">
        <v>310</v>
      </c>
      <c r="E97" s="71"/>
      <c r="I97" s="24" t="s">
        <v>163</v>
      </c>
    </row>
    <row r="98" spans="4:9">
      <c r="D98" s="71">
        <v>311</v>
      </c>
      <c r="E98" s="71"/>
      <c r="I98" s="24" t="s">
        <v>164</v>
      </c>
    </row>
    <row r="99" spans="4:9">
      <c r="D99" s="71">
        <v>312</v>
      </c>
      <c r="E99" s="71"/>
      <c r="I99" s="24" t="s">
        <v>165</v>
      </c>
    </row>
    <row r="100" spans="4:9">
      <c r="D100" s="71">
        <v>314</v>
      </c>
      <c r="E100" s="71"/>
      <c r="I100" s="24" t="s">
        <v>166</v>
      </c>
    </row>
    <row r="101" spans="4:9">
      <c r="D101" s="71">
        <v>315</v>
      </c>
      <c r="E101" s="71"/>
      <c r="I101" s="24" t="s">
        <v>167</v>
      </c>
    </row>
    <row r="102" spans="4:9">
      <c r="D102" s="71">
        <v>316</v>
      </c>
      <c r="E102" s="71"/>
      <c r="I102" s="24" t="s">
        <v>168</v>
      </c>
    </row>
    <row r="103" spans="4:9">
      <c r="D103" s="71">
        <v>320</v>
      </c>
      <c r="E103" s="71"/>
      <c r="I103" s="24" t="s">
        <v>169</v>
      </c>
    </row>
    <row r="104" spans="4:9">
      <c r="D104" s="71">
        <v>321</v>
      </c>
      <c r="E104" s="71"/>
      <c r="I104" s="24" t="s">
        <v>170</v>
      </c>
    </row>
    <row r="105" spans="4:9">
      <c r="D105" s="71">
        <v>322</v>
      </c>
      <c r="E105" s="71"/>
      <c r="I105" s="24" t="s">
        <v>171</v>
      </c>
    </row>
    <row r="106" spans="4:9">
      <c r="D106" s="71">
        <v>323</v>
      </c>
      <c r="E106" s="71"/>
      <c r="I106" s="24" t="s">
        <v>172</v>
      </c>
    </row>
    <row r="107" spans="4:9">
      <c r="D107" s="71">
        <v>324</v>
      </c>
      <c r="E107" s="71"/>
      <c r="I107" s="24" t="s">
        <v>173</v>
      </c>
    </row>
    <row r="108" spans="4:9">
      <c r="D108" s="71">
        <v>325</v>
      </c>
      <c r="E108" s="71"/>
      <c r="I108" s="24" t="s">
        <v>174</v>
      </c>
    </row>
    <row r="109" spans="4:9">
      <c r="D109" s="71">
        <v>330</v>
      </c>
      <c r="E109" s="71"/>
      <c r="I109" s="24" t="s">
        <v>175</v>
      </c>
    </row>
    <row r="110" spans="4:9">
      <c r="D110" s="71">
        <v>331</v>
      </c>
      <c r="E110" s="71"/>
      <c r="I110" s="24" t="s">
        <v>176</v>
      </c>
    </row>
    <row r="111" spans="4:9">
      <c r="D111" s="71">
        <v>332</v>
      </c>
      <c r="E111" s="71"/>
      <c r="I111" s="24" t="s">
        <v>177</v>
      </c>
    </row>
    <row r="112" spans="4:9">
      <c r="D112" s="71">
        <v>333</v>
      </c>
      <c r="E112" s="71"/>
      <c r="I112" s="24" t="s">
        <v>178</v>
      </c>
    </row>
    <row r="113" spans="4:9">
      <c r="D113" s="71">
        <v>334</v>
      </c>
      <c r="E113" s="71"/>
      <c r="I113" s="24" t="s">
        <v>179</v>
      </c>
    </row>
    <row r="114" spans="4:9">
      <c r="D114" s="71">
        <v>335</v>
      </c>
      <c r="E114" s="71"/>
      <c r="I114" s="24" t="s">
        <v>180</v>
      </c>
    </row>
    <row r="115" spans="4:9">
      <c r="D115" s="71">
        <v>336</v>
      </c>
      <c r="E115" s="71"/>
      <c r="I115" s="24" t="s">
        <v>181</v>
      </c>
    </row>
    <row r="116" spans="4:9">
      <c r="D116" s="71">
        <v>340</v>
      </c>
      <c r="E116" s="71"/>
      <c r="I116" s="24" t="s">
        <v>182</v>
      </c>
    </row>
    <row r="117" spans="4:9">
      <c r="D117" s="71">
        <v>341</v>
      </c>
      <c r="E117" s="71"/>
      <c r="I117" s="24" t="s">
        <v>54</v>
      </c>
    </row>
    <row r="118" spans="4:9">
      <c r="D118" s="71">
        <v>342</v>
      </c>
      <c r="E118" s="71"/>
      <c r="I118" s="24" t="s">
        <v>183</v>
      </c>
    </row>
    <row r="119" spans="4:9">
      <c r="D119" s="71">
        <v>343</v>
      </c>
      <c r="E119" s="71"/>
      <c r="I119" s="24" t="s">
        <v>184</v>
      </c>
    </row>
    <row r="120" spans="4:9">
      <c r="D120" s="71">
        <v>344</v>
      </c>
      <c r="E120" s="71"/>
      <c r="I120" s="24" t="s">
        <v>185</v>
      </c>
    </row>
    <row r="121" spans="4:9">
      <c r="D121" s="71">
        <v>345</v>
      </c>
      <c r="E121" s="71"/>
      <c r="I121" s="24" t="s">
        <v>186</v>
      </c>
    </row>
    <row r="122" spans="4:9">
      <c r="D122" s="71">
        <v>346</v>
      </c>
      <c r="E122" s="71"/>
      <c r="I122" s="24" t="s">
        <v>187</v>
      </c>
    </row>
    <row r="123" spans="4:9">
      <c r="D123" s="71">
        <v>350</v>
      </c>
      <c r="E123" s="71"/>
      <c r="I123" s="24" t="s">
        <v>188</v>
      </c>
    </row>
    <row r="124" spans="4:9">
      <c r="D124" s="71">
        <v>352</v>
      </c>
      <c r="E124" s="71"/>
      <c r="I124" s="24" t="s">
        <v>189</v>
      </c>
    </row>
    <row r="125" spans="4:9">
      <c r="D125" s="71">
        <v>353</v>
      </c>
      <c r="E125" s="71"/>
      <c r="I125" s="24" t="s">
        <v>190</v>
      </c>
    </row>
    <row r="126" spans="4:9">
      <c r="D126" s="71">
        <v>354</v>
      </c>
      <c r="E126" s="71"/>
      <c r="I126" s="24" t="s">
        <v>191</v>
      </c>
    </row>
    <row r="127" spans="4:9">
      <c r="D127" s="71">
        <v>355</v>
      </c>
      <c r="E127" s="71"/>
      <c r="I127" s="24" t="s">
        <v>192</v>
      </c>
    </row>
    <row r="128" spans="4:9">
      <c r="D128" s="71">
        <v>356</v>
      </c>
      <c r="E128" s="71"/>
      <c r="I128" s="24" t="s">
        <v>193</v>
      </c>
    </row>
    <row r="129" spans="4:9">
      <c r="D129" s="71">
        <v>357</v>
      </c>
      <c r="E129" s="71"/>
      <c r="I129" s="24" t="s">
        <v>194</v>
      </c>
    </row>
    <row r="130" spans="4:9">
      <c r="D130" s="71">
        <v>358</v>
      </c>
      <c r="E130" s="71"/>
      <c r="I130" s="24" t="s">
        <v>195</v>
      </c>
    </row>
    <row r="131" spans="4:9">
      <c r="D131" s="71">
        <v>359</v>
      </c>
      <c r="E131" s="71"/>
      <c r="I131" s="24" t="s">
        <v>196</v>
      </c>
    </row>
    <row r="132" spans="4:9">
      <c r="D132" s="71">
        <v>360</v>
      </c>
      <c r="E132" s="71"/>
      <c r="I132" s="24" t="s">
        <v>197</v>
      </c>
    </row>
    <row r="133" spans="4:9">
      <c r="D133" s="71">
        <v>361</v>
      </c>
      <c r="E133" s="71"/>
      <c r="I133" s="24" t="s">
        <v>198</v>
      </c>
    </row>
    <row r="134" spans="4:9">
      <c r="D134" s="71">
        <v>362</v>
      </c>
      <c r="E134" s="71"/>
      <c r="I134" s="24" t="s">
        <v>199</v>
      </c>
    </row>
    <row r="135" spans="4:9">
      <c r="D135" s="71">
        <v>364</v>
      </c>
      <c r="E135" s="71"/>
      <c r="I135" s="24" t="s">
        <v>200</v>
      </c>
    </row>
    <row r="136" spans="4:9">
      <c r="D136" s="71">
        <v>365</v>
      </c>
      <c r="E136" s="71"/>
      <c r="I136" s="24" t="s">
        <v>201</v>
      </c>
    </row>
    <row r="137" spans="4:9">
      <c r="D137" s="71">
        <v>366</v>
      </c>
      <c r="E137" s="71"/>
      <c r="I137" s="24" t="s">
        <v>202</v>
      </c>
    </row>
    <row r="138" spans="4:9">
      <c r="D138" s="71">
        <v>367</v>
      </c>
      <c r="E138" s="71"/>
      <c r="I138" s="24" t="s">
        <v>203</v>
      </c>
    </row>
    <row r="139" spans="4:9">
      <c r="D139" s="71">
        <v>368</v>
      </c>
      <c r="E139" s="71"/>
      <c r="I139" s="24" t="s">
        <v>204</v>
      </c>
    </row>
    <row r="140" spans="4:9">
      <c r="D140" s="71">
        <v>369</v>
      </c>
      <c r="E140" s="71"/>
      <c r="I140" s="24" t="s">
        <v>205</v>
      </c>
    </row>
    <row r="141" spans="4:9">
      <c r="D141" s="71">
        <v>370</v>
      </c>
      <c r="E141" s="71"/>
      <c r="I141" s="24" t="s">
        <v>206</v>
      </c>
    </row>
    <row r="142" spans="4:9">
      <c r="D142" s="71">
        <v>371</v>
      </c>
      <c r="E142" s="71"/>
      <c r="I142" s="24" t="s">
        <v>207</v>
      </c>
    </row>
    <row r="143" spans="4:9">
      <c r="D143" s="71">
        <v>372</v>
      </c>
      <c r="E143" s="71"/>
      <c r="I143" s="24" t="s">
        <v>208</v>
      </c>
    </row>
    <row r="144" spans="4:9">
      <c r="D144" s="71">
        <v>373</v>
      </c>
      <c r="E144" s="71"/>
      <c r="I144" s="24" t="s">
        <v>209</v>
      </c>
    </row>
    <row r="145" spans="4:9">
      <c r="D145" s="71">
        <v>389</v>
      </c>
      <c r="E145" s="71"/>
      <c r="I145" s="24" t="s">
        <v>210</v>
      </c>
    </row>
    <row r="146" spans="4:9">
      <c r="D146" s="71">
        <v>390</v>
      </c>
      <c r="E146" s="71"/>
      <c r="I146" s="24" t="s">
        <v>211</v>
      </c>
    </row>
    <row r="147" spans="4:9">
      <c r="D147" s="71">
        <v>391</v>
      </c>
      <c r="E147" s="71"/>
      <c r="I147" s="24" t="s">
        <v>212</v>
      </c>
    </row>
    <row r="148" spans="4:9">
      <c r="D148" s="71">
        <v>392</v>
      </c>
      <c r="E148" s="71"/>
      <c r="I148" s="24" t="s">
        <v>213</v>
      </c>
    </row>
    <row r="149" spans="4:9">
      <c r="D149" s="71">
        <v>393</v>
      </c>
      <c r="E149" s="71"/>
      <c r="I149" s="24" t="s">
        <v>214</v>
      </c>
    </row>
    <row r="150" spans="4:9">
      <c r="D150" s="71">
        <v>394</v>
      </c>
      <c r="E150" s="71"/>
      <c r="I150" s="24" t="s">
        <v>215</v>
      </c>
    </row>
    <row r="151" spans="4:9">
      <c r="D151" s="71">
        <v>395</v>
      </c>
      <c r="E151" s="71"/>
      <c r="I151" s="24" t="s">
        <v>216</v>
      </c>
    </row>
    <row r="152" spans="4:9">
      <c r="D152" s="71">
        <v>396</v>
      </c>
      <c r="E152" s="71"/>
      <c r="I152" s="24" t="s">
        <v>217</v>
      </c>
    </row>
    <row r="153" spans="4:9">
      <c r="D153" s="71">
        <v>397</v>
      </c>
      <c r="E153" s="71"/>
      <c r="I153" s="24" t="s">
        <v>218</v>
      </c>
    </row>
    <row r="154" spans="4:9">
      <c r="D154" s="71">
        <v>398</v>
      </c>
      <c r="E154" s="71"/>
      <c r="I154" s="24" t="s">
        <v>219</v>
      </c>
    </row>
    <row r="155" spans="4:9">
      <c r="D155" s="71">
        <v>399</v>
      </c>
      <c r="E155" s="71"/>
      <c r="I155" s="24" t="s">
        <v>220</v>
      </c>
    </row>
    <row r="156" spans="4:9">
      <c r="D156" s="71">
        <v>405</v>
      </c>
      <c r="E156" s="71"/>
      <c r="I156" s="24" t="s">
        <v>221</v>
      </c>
    </row>
    <row r="157" spans="4:9">
      <c r="D157" s="71">
        <v>406</v>
      </c>
      <c r="E157" s="71"/>
      <c r="I157" s="24" t="s">
        <v>222</v>
      </c>
    </row>
    <row r="158" spans="4:9">
      <c r="D158" s="71">
        <v>407</v>
      </c>
      <c r="E158" s="71"/>
      <c r="I158" s="24" t="s">
        <v>223</v>
      </c>
    </row>
    <row r="159" spans="4:9">
      <c r="D159" s="71">
        <v>408</v>
      </c>
      <c r="E159" s="71"/>
      <c r="I159" s="24" t="s">
        <v>45</v>
      </c>
    </row>
    <row r="160" spans="4:9">
      <c r="D160" s="71">
        <v>419</v>
      </c>
      <c r="E160" s="71"/>
      <c r="I160" s="24" t="s">
        <v>46</v>
      </c>
    </row>
    <row r="161" spans="4:9">
      <c r="D161" s="71">
        <v>421</v>
      </c>
      <c r="E161" s="71"/>
      <c r="I161" s="24" t="s">
        <v>47</v>
      </c>
    </row>
    <row r="162" spans="4:9">
      <c r="D162" s="71">
        <v>427</v>
      </c>
      <c r="E162" s="71"/>
      <c r="I162" s="24" t="s">
        <v>95</v>
      </c>
    </row>
    <row r="163" spans="4:9">
      <c r="D163" s="71">
        <v>428</v>
      </c>
      <c r="E163" s="71"/>
      <c r="I163" s="24" t="s">
        <v>224</v>
      </c>
    </row>
    <row r="164" spans="4:9">
      <c r="D164" s="71">
        <v>429</v>
      </c>
      <c r="E164" s="71"/>
      <c r="I164" s="24" t="s">
        <v>49</v>
      </c>
    </row>
    <row r="165" spans="4:9">
      <c r="D165" s="71">
        <v>431</v>
      </c>
      <c r="E165" s="71"/>
      <c r="I165" s="24" t="s">
        <v>50</v>
      </c>
    </row>
    <row r="166" spans="4:9">
      <c r="D166" s="71">
        <v>432</v>
      </c>
      <c r="E166" s="71"/>
    </row>
    <row r="167" spans="4:9">
      <c r="D167" s="71">
        <v>440</v>
      </c>
      <c r="E167" s="71"/>
    </row>
    <row r="168" spans="4:9">
      <c r="D168" s="71">
        <v>442</v>
      </c>
      <c r="E168" s="71"/>
    </row>
    <row r="169" spans="4:9">
      <c r="D169" s="71">
        <v>444</v>
      </c>
      <c r="E169" s="71"/>
    </row>
    <row r="170" spans="4:9">
      <c r="D170" s="71">
        <v>445</v>
      </c>
      <c r="E170" s="71"/>
    </row>
    <row r="171" spans="4:9">
      <c r="D171" s="71">
        <v>447</v>
      </c>
      <c r="E171" s="71"/>
    </row>
    <row r="172" spans="4:9">
      <c r="D172" s="71">
        <v>448</v>
      </c>
      <c r="E172" s="71"/>
    </row>
    <row r="173" spans="4:9">
      <c r="D173" s="71">
        <v>449</v>
      </c>
      <c r="E173" s="71"/>
    </row>
    <row r="174" spans="4:9">
      <c r="D174" s="71">
        <v>450</v>
      </c>
      <c r="E174" s="71"/>
    </row>
    <row r="175" spans="4:9">
      <c r="D175" s="71">
        <v>451</v>
      </c>
      <c r="E175" s="71"/>
    </row>
    <row r="176" spans="4:9">
      <c r="D176" s="71">
        <v>453</v>
      </c>
      <c r="E176" s="71"/>
    </row>
    <row r="177" spans="4:5">
      <c r="D177" s="71">
        <v>454</v>
      </c>
      <c r="E177" s="71"/>
    </row>
    <row r="178" spans="4:5">
      <c r="D178" s="71">
        <v>456</v>
      </c>
      <c r="E178" s="71"/>
    </row>
    <row r="179" spans="4:5">
      <c r="D179" s="71">
        <v>500</v>
      </c>
      <c r="E179" s="71"/>
    </row>
    <row r="180" spans="4:5">
      <c r="D180" s="71">
        <v>501</v>
      </c>
      <c r="E180" s="71"/>
    </row>
    <row r="181" spans="4:5">
      <c r="D181" s="71">
        <v>502</v>
      </c>
      <c r="E181" s="71"/>
    </row>
    <row r="182" spans="4:5">
      <c r="D182" s="71">
        <v>503</v>
      </c>
      <c r="E182" s="71"/>
    </row>
    <row r="183" spans="4:5">
      <c r="D183" s="71">
        <v>505</v>
      </c>
      <c r="E183" s="71"/>
    </row>
    <row r="184" spans="4:5">
      <c r="D184" s="71">
        <v>506</v>
      </c>
      <c r="E184" s="71"/>
    </row>
    <row r="185" spans="4:5">
      <c r="D185" s="71">
        <v>507</v>
      </c>
      <c r="E185" s="71"/>
    </row>
    <row r="186" spans="4:5">
      <c r="D186" s="71">
        <v>510</v>
      </c>
      <c r="E186" s="71"/>
    </row>
    <row r="187" spans="4:5">
      <c r="D187" s="71">
        <v>511</v>
      </c>
      <c r="E187" s="71"/>
    </row>
    <row r="188" spans="4:5">
      <c r="D188" s="71">
        <v>512</v>
      </c>
      <c r="E188" s="71"/>
    </row>
    <row r="189" spans="4:5">
      <c r="D189" s="71">
        <v>513</v>
      </c>
      <c r="E189" s="71"/>
    </row>
    <row r="190" spans="4:5">
      <c r="D190" s="71">
        <v>514</v>
      </c>
      <c r="E190" s="71"/>
    </row>
    <row r="191" spans="4:5">
      <c r="D191" s="71">
        <v>517</v>
      </c>
      <c r="E191" s="71"/>
    </row>
    <row r="192" spans="4:5">
      <c r="D192" s="71">
        <v>518</v>
      </c>
      <c r="E192" s="71"/>
    </row>
    <row r="193" spans="4:5">
      <c r="D193" s="71">
        <v>519</v>
      </c>
      <c r="E193" s="71"/>
    </row>
    <row r="194" spans="4:5">
      <c r="D194" s="71">
        <v>520</v>
      </c>
      <c r="E194" s="71"/>
    </row>
    <row r="195" spans="4:5">
      <c r="D195" s="71">
        <v>523</v>
      </c>
      <c r="E195" s="71"/>
    </row>
    <row r="196" spans="4:5">
      <c r="D196" s="71">
        <v>524</v>
      </c>
      <c r="E196" s="71"/>
    </row>
    <row r="197" spans="4:5">
      <c r="D197" s="71">
        <v>528</v>
      </c>
      <c r="E197" s="71"/>
    </row>
    <row r="198" spans="4:5">
      <c r="D198" s="71">
        <v>529</v>
      </c>
      <c r="E198" s="71"/>
    </row>
    <row r="199" spans="4:5">
      <c r="D199" s="71">
        <v>530</v>
      </c>
      <c r="E199" s="71"/>
    </row>
    <row r="200" spans="4:5">
      <c r="D200" s="71">
        <v>531</v>
      </c>
      <c r="E200" s="71"/>
    </row>
    <row r="201" spans="4:5">
      <c r="D201" s="71">
        <v>532</v>
      </c>
      <c r="E201" s="71"/>
    </row>
    <row r="202" spans="4:5">
      <c r="D202" s="71">
        <v>535</v>
      </c>
      <c r="E202" s="71"/>
    </row>
    <row r="203" spans="4:5">
      <c r="D203" s="71">
        <v>536</v>
      </c>
      <c r="E203" s="71"/>
    </row>
    <row r="204" spans="4:5">
      <c r="D204" s="71">
        <v>537</v>
      </c>
      <c r="E204" s="71"/>
    </row>
    <row r="205" spans="4:5">
      <c r="D205" s="71">
        <v>538</v>
      </c>
      <c r="E205" s="71"/>
    </row>
    <row r="206" spans="4:5">
      <c r="D206" s="71">
        <v>539</v>
      </c>
      <c r="E206" s="71"/>
    </row>
    <row r="207" spans="4:5">
      <c r="D207" s="71">
        <v>540</v>
      </c>
      <c r="E207" s="71"/>
    </row>
    <row r="208" spans="4:5">
      <c r="D208" s="71">
        <v>541</v>
      </c>
      <c r="E208" s="71"/>
    </row>
    <row r="209" spans="4:5">
      <c r="D209" s="71">
        <v>542</v>
      </c>
      <c r="E209" s="71"/>
    </row>
    <row r="210" spans="4:5">
      <c r="D210" s="71">
        <v>543</v>
      </c>
      <c r="E210" s="71"/>
    </row>
    <row r="211" spans="4:5">
      <c r="D211" s="71">
        <v>544</v>
      </c>
      <c r="E211" s="71"/>
    </row>
    <row r="212" spans="4:5">
      <c r="D212" s="71">
        <v>545</v>
      </c>
      <c r="E212" s="71"/>
    </row>
    <row r="213" spans="4:5">
      <c r="D213" s="71">
        <v>546</v>
      </c>
      <c r="E213" s="71"/>
    </row>
    <row r="214" spans="4:5">
      <c r="D214" s="71">
        <v>547</v>
      </c>
      <c r="E214" s="71"/>
    </row>
    <row r="215" spans="4:5">
      <c r="D215" s="71">
        <v>548</v>
      </c>
      <c r="E215" s="71"/>
    </row>
    <row r="216" spans="4:5">
      <c r="D216" s="71">
        <v>549</v>
      </c>
      <c r="E216" s="71"/>
    </row>
    <row r="217" spans="4:5">
      <c r="D217" s="71">
        <v>550</v>
      </c>
      <c r="E217" s="71"/>
    </row>
    <row r="218" spans="4:5">
      <c r="D218" s="71">
        <v>551</v>
      </c>
      <c r="E218" s="71"/>
    </row>
    <row r="219" spans="4:5">
      <c r="D219" s="71">
        <v>552</v>
      </c>
      <c r="E219" s="71"/>
    </row>
    <row r="220" spans="4:5">
      <c r="D220" s="71">
        <v>553</v>
      </c>
      <c r="E220" s="71"/>
    </row>
    <row r="221" spans="4:5">
      <c r="D221" s="71">
        <v>554</v>
      </c>
      <c r="E221" s="71"/>
    </row>
    <row r="222" spans="4:5">
      <c r="D222" s="71">
        <v>555</v>
      </c>
      <c r="E222" s="71"/>
    </row>
    <row r="223" spans="4:5">
      <c r="D223" s="71">
        <v>556</v>
      </c>
      <c r="E223" s="71"/>
    </row>
    <row r="224" spans="4:5">
      <c r="D224" s="71">
        <v>557</v>
      </c>
      <c r="E224" s="71"/>
    </row>
    <row r="225" spans="4:5">
      <c r="D225" s="71">
        <v>560</v>
      </c>
      <c r="E225" s="71"/>
    </row>
    <row r="226" spans="4:5">
      <c r="D226" s="71">
        <v>561</v>
      </c>
      <c r="E226" s="71"/>
    </row>
    <row r="227" spans="4:5">
      <c r="D227" s="71">
        <v>562</v>
      </c>
      <c r="E227" s="71"/>
    </row>
    <row r="228" spans="4:5">
      <c r="D228" s="71">
        <v>563</v>
      </c>
      <c r="E228" s="71"/>
    </row>
    <row r="229" spans="4:5">
      <c r="D229" s="71">
        <v>564</v>
      </c>
      <c r="E229" s="71"/>
    </row>
    <row r="230" spans="4:5">
      <c r="D230" s="71">
        <v>565</v>
      </c>
      <c r="E230" s="71"/>
    </row>
    <row r="231" spans="4:5">
      <c r="D231" s="71">
        <v>566</v>
      </c>
      <c r="E231" s="71"/>
    </row>
    <row r="232" spans="4:5">
      <c r="D232" s="71">
        <v>567</v>
      </c>
      <c r="E232" s="71"/>
    </row>
    <row r="233" spans="4:5">
      <c r="D233" s="71">
        <v>568</v>
      </c>
      <c r="E233" s="71"/>
    </row>
    <row r="234" spans="4:5">
      <c r="D234" s="71">
        <v>569</v>
      </c>
      <c r="E234" s="71"/>
    </row>
    <row r="235" spans="4:5">
      <c r="D235" s="71">
        <v>570</v>
      </c>
      <c r="E235" s="71"/>
    </row>
    <row r="236" spans="4:5">
      <c r="D236" s="71">
        <v>571</v>
      </c>
      <c r="E236" s="71"/>
    </row>
    <row r="237" spans="4:5">
      <c r="D237" s="71">
        <v>572</v>
      </c>
      <c r="E237" s="71"/>
    </row>
    <row r="238" spans="4:5">
      <c r="D238" s="71">
        <v>573</v>
      </c>
      <c r="E238" s="71"/>
    </row>
    <row r="239" spans="4:5">
      <c r="D239" s="71">
        <v>580</v>
      </c>
      <c r="E239" s="71"/>
    </row>
    <row r="240" spans="4:5">
      <c r="D240" s="71">
        <v>581</v>
      </c>
      <c r="E240" s="71"/>
    </row>
    <row r="241" spans="4:5">
      <c r="D241" s="71">
        <v>582</v>
      </c>
      <c r="E241" s="71"/>
    </row>
    <row r="242" spans="4:5">
      <c r="D242" s="71">
        <v>583</v>
      </c>
      <c r="E242" s="71"/>
    </row>
    <row r="243" spans="4:5">
      <c r="D243" s="71">
        <v>584</v>
      </c>
      <c r="E243" s="71"/>
    </row>
    <row r="244" spans="4:5">
      <c r="D244" s="71">
        <v>585</v>
      </c>
      <c r="E244" s="71"/>
    </row>
    <row r="245" spans="4:5">
      <c r="D245" s="71">
        <v>586</v>
      </c>
      <c r="E245" s="71"/>
    </row>
    <row r="246" spans="4:5">
      <c r="D246" s="71">
        <v>587</v>
      </c>
      <c r="E246" s="71"/>
    </row>
    <row r="247" spans="4:5">
      <c r="D247" s="71">
        <v>588</v>
      </c>
      <c r="E247" s="71"/>
    </row>
    <row r="248" spans="4:5">
      <c r="D248" s="71">
        <v>589</v>
      </c>
      <c r="E248" s="71"/>
    </row>
    <row r="249" spans="4:5">
      <c r="D249" s="71">
        <v>590</v>
      </c>
      <c r="E249" s="71"/>
    </row>
    <row r="250" spans="4:5">
      <c r="D250" s="71">
        <v>591</v>
      </c>
      <c r="E250" s="71"/>
    </row>
    <row r="251" spans="4:5">
      <c r="D251" s="71">
        <v>592</v>
      </c>
      <c r="E251" s="71"/>
    </row>
    <row r="252" spans="4:5">
      <c r="D252" s="71">
        <v>593</v>
      </c>
      <c r="E252" s="71"/>
    </row>
    <row r="253" spans="4:5">
      <c r="D253" s="71">
        <v>594</v>
      </c>
      <c r="E253" s="71"/>
    </row>
    <row r="254" spans="4:5">
      <c r="D254" s="71">
        <v>595</v>
      </c>
      <c r="E254" s="71"/>
    </row>
    <row r="255" spans="4:5">
      <c r="D255" s="71">
        <v>596</v>
      </c>
      <c r="E255" s="71"/>
    </row>
    <row r="256" spans="4:5">
      <c r="D256" s="71">
        <v>597</v>
      </c>
      <c r="E256" s="71"/>
    </row>
    <row r="257" spans="4:5">
      <c r="D257" s="71">
        <v>598</v>
      </c>
      <c r="E257" s="71"/>
    </row>
    <row r="258" spans="4:5">
      <c r="D258" s="71">
        <v>901</v>
      </c>
      <c r="E258" s="71"/>
    </row>
    <row r="259" spans="4:5">
      <c r="D259" s="71">
        <v>902</v>
      </c>
      <c r="E259" s="71"/>
    </row>
    <row r="260" spans="4:5">
      <c r="D260" s="71">
        <v>903</v>
      </c>
      <c r="E260" s="71"/>
    </row>
    <row r="261" spans="4:5">
      <c r="D261" s="71">
        <v>904</v>
      </c>
      <c r="E261" s="71"/>
    </row>
    <row r="262" spans="4:5">
      <c r="D262" s="71">
        <v>905</v>
      </c>
      <c r="E262" s="71"/>
    </row>
    <row r="263" spans="4:5">
      <c r="D263" s="71">
        <v>907</v>
      </c>
      <c r="E263" s="71"/>
    </row>
    <row r="264" spans="4:5">
      <c r="D264" s="71">
        <v>908</v>
      </c>
      <c r="E264" s="71"/>
    </row>
    <row r="265" spans="4:5">
      <c r="D265" s="71">
        <v>909</v>
      </c>
      <c r="E265" s="71"/>
    </row>
    <row r="266" spans="4:5">
      <c r="D266" s="71">
        <v>910</v>
      </c>
      <c r="E266" s="71"/>
    </row>
    <row r="267" spans="4:5">
      <c r="D267" s="71">
        <v>911</v>
      </c>
      <c r="E267" s="71"/>
    </row>
    <row r="268" spans="4:5">
      <c r="D268" s="71">
        <v>912</v>
      </c>
      <c r="E268" s="71"/>
    </row>
    <row r="269" spans="4:5">
      <c r="D269" s="71">
        <v>913</v>
      </c>
      <c r="E269" s="71"/>
    </row>
    <row r="270" spans="4:5">
      <c r="D270" s="71">
        <v>916</v>
      </c>
      <c r="E270" s="71"/>
    </row>
    <row r="271" spans="4:5">
      <c r="D271" s="71">
        <v>920</v>
      </c>
      <c r="E271" s="71"/>
    </row>
    <row r="272" spans="4:5">
      <c r="D272" s="71">
        <v>921</v>
      </c>
      <c r="E272" s="71"/>
    </row>
    <row r="273" spans="4:5">
      <c r="D273" s="71">
        <v>922</v>
      </c>
      <c r="E273" s="71"/>
    </row>
    <row r="274" spans="4:5">
      <c r="D274" s="71">
        <v>923</v>
      </c>
      <c r="E274" s="71"/>
    </row>
    <row r="275" spans="4:5">
      <c r="D275" s="71">
        <v>924</v>
      </c>
      <c r="E275" s="71"/>
    </row>
    <row r="276" spans="4:5">
      <c r="D276" s="71">
        <v>925</v>
      </c>
      <c r="E276" s="71"/>
    </row>
    <row r="277" spans="4:5">
      <c r="D277" s="71">
        <v>926</v>
      </c>
      <c r="E277" s="71"/>
    </row>
    <row r="278" spans="4:5">
      <c r="D278" s="71">
        <v>927</v>
      </c>
      <c r="E278" s="71"/>
    </row>
    <row r="279" spans="4:5">
      <c r="D279" s="71">
        <v>928</v>
      </c>
      <c r="E279" s="71"/>
    </row>
    <row r="280" spans="4:5">
      <c r="D280" s="71">
        <v>929</v>
      </c>
      <c r="E280" s="71"/>
    </row>
    <row r="281" spans="4:5">
      <c r="D281" s="71">
        <v>930</v>
      </c>
      <c r="E281" s="71"/>
    </row>
    <row r="282" spans="4:5">
      <c r="D282" s="71">
        <v>931</v>
      </c>
      <c r="E282" s="71"/>
    </row>
    <row r="283" spans="4:5">
      <c r="D283" s="71">
        <v>935</v>
      </c>
      <c r="E283" s="71"/>
    </row>
    <row r="284" spans="4:5">
      <c r="D284" s="71">
        <v>1869</v>
      </c>
      <c r="E284" s="71"/>
    </row>
    <row r="285" spans="4:5">
      <c r="D285" s="71">
        <v>2281</v>
      </c>
      <c r="E285" s="71"/>
    </row>
    <row r="286" spans="4:5">
      <c r="D286" s="71">
        <v>2282</v>
      </c>
      <c r="E286" s="71"/>
    </row>
    <row r="287" spans="4:5">
      <c r="D287" s="71">
        <v>4118</v>
      </c>
      <c r="E287" s="71"/>
    </row>
    <row r="288" spans="4:5">
      <c r="D288" s="71">
        <v>4194</v>
      </c>
      <c r="E288" s="71"/>
    </row>
    <row r="289" spans="4:5">
      <c r="D289" s="71">
        <v>4311</v>
      </c>
      <c r="E289" s="71"/>
    </row>
    <row r="290" spans="4:5">
      <c r="D290" s="71">
        <v>18221</v>
      </c>
      <c r="E290" s="71"/>
    </row>
    <row r="291" spans="4:5">
      <c r="D291" s="71">
        <v>18222</v>
      </c>
      <c r="E291" s="71"/>
    </row>
    <row r="292" spans="4:5">
      <c r="D292" s="71">
        <v>22842</v>
      </c>
      <c r="E292" s="71"/>
    </row>
    <row r="293" spans="4:5">
      <c r="D293" s="71">
        <v>25316</v>
      </c>
      <c r="E293" s="71"/>
    </row>
    <row r="294" spans="4:5">
      <c r="D294" s="71">
        <v>25317</v>
      </c>
      <c r="E294" s="71"/>
    </row>
    <row r="295" spans="4:5">
      <c r="D295" s="71">
        <v>25318</v>
      </c>
      <c r="E295" s="71"/>
    </row>
    <row r="296" spans="4:5">
      <c r="D296" s="71">
        <v>25319</v>
      </c>
      <c r="E296" s="71"/>
    </row>
    <row r="297" spans="4:5">
      <c r="D297" s="71">
        <v>25399</v>
      </c>
      <c r="E297" s="71"/>
    </row>
    <row r="298" spans="4:5">
      <c r="D298" s="71">
        <v>40910</v>
      </c>
      <c r="E298" s="71"/>
    </row>
    <row r="299" spans="4:5">
      <c r="D299" s="71">
        <v>40911</v>
      </c>
      <c r="E299" s="71"/>
    </row>
    <row r="300" spans="4:5">
      <c r="D300" s="71">
        <v>41010</v>
      </c>
      <c r="E300" s="71"/>
    </row>
    <row r="301" spans="4:5">
      <c r="D301" s="71">
        <v>41011</v>
      </c>
      <c r="E301" s="71"/>
    </row>
    <row r="302" spans="4:5">
      <c r="D302" s="71">
        <v>41110</v>
      </c>
      <c r="E302" s="71"/>
    </row>
    <row r="303" spans="4:5">
      <c r="D303" s="71">
        <v>41111</v>
      </c>
      <c r="E303" s="71"/>
    </row>
    <row r="304" spans="4:5">
      <c r="D304" s="71">
        <v>41140</v>
      </c>
      <c r="E304" s="71"/>
    </row>
    <row r="305" spans="4:5">
      <c r="D305" s="71">
        <v>41141</v>
      </c>
      <c r="E305" s="71"/>
    </row>
    <row r="306" spans="4:5">
      <c r="D306" s="71">
        <v>41160</v>
      </c>
      <c r="E306" s="71"/>
    </row>
    <row r="307" spans="4:5">
      <c r="D307" s="71">
        <v>41170</v>
      </c>
      <c r="E307" s="71"/>
    </row>
    <row r="308" spans="4:5">
      <c r="D308" s="71">
        <v>41181</v>
      </c>
      <c r="E308" s="71"/>
    </row>
    <row r="309" spans="4:5">
      <c r="D309" s="71">
        <v>108360</v>
      </c>
      <c r="E309" s="71"/>
    </row>
    <row r="310" spans="4:5">
      <c r="D310" s="71">
        <v>108361</v>
      </c>
      <c r="E310" s="71"/>
    </row>
    <row r="311" spans="4:5">
      <c r="D311" s="71">
        <v>108362</v>
      </c>
      <c r="E311" s="71"/>
    </row>
    <row r="312" spans="4:5">
      <c r="D312" s="71">
        <v>108364</v>
      </c>
      <c r="E312" s="71"/>
    </row>
    <row r="313" spans="4:5">
      <c r="D313" s="71">
        <v>108365</v>
      </c>
      <c r="E313" s="71"/>
    </row>
    <row r="314" spans="4:5">
      <c r="D314" s="71">
        <v>108366</v>
      </c>
      <c r="E314" s="71"/>
    </row>
    <row r="315" spans="4:5">
      <c r="D315" s="71">
        <v>108367</v>
      </c>
      <c r="E315" s="71"/>
    </row>
    <row r="316" spans="4:5">
      <c r="D316" s="71">
        <v>108368</v>
      </c>
      <c r="E316" s="71"/>
    </row>
    <row r="317" spans="4:5">
      <c r="D317" s="71">
        <v>108369</v>
      </c>
      <c r="E317" s="71"/>
    </row>
    <row r="318" spans="4:5">
      <c r="D318" s="71">
        <v>108370</v>
      </c>
      <c r="E318" s="71"/>
    </row>
    <row r="319" spans="4:5">
      <c r="D319" s="71">
        <v>108371</v>
      </c>
      <c r="E319" s="71"/>
    </row>
    <row r="320" spans="4:5">
      <c r="D320" s="71">
        <v>108372</v>
      </c>
      <c r="E320" s="71"/>
    </row>
    <row r="321" spans="4:5">
      <c r="D321" s="71">
        <v>108373</v>
      </c>
      <c r="E321" s="71"/>
    </row>
    <row r="322" spans="4:5">
      <c r="D322" s="71">
        <v>111399</v>
      </c>
      <c r="E322" s="71"/>
    </row>
    <row r="323" spans="4:5">
      <c r="D323" s="71">
        <v>403360</v>
      </c>
      <c r="E323" s="71"/>
    </row>
    <row r="324" spans="4:5">
      <c r="D324" s="71">
        <v>403361</v>
      </c>
      <c r="E324" s="71"/>
    </row>
    <row r="325" spans="4:5">
      <c r="D325" s="71">
        <v>403362</v>
      </c>
      <c r="E325" s="71"/>
    </row>
    <row r="326" spans="4:5">
      <c r="D326" s="71">
        <v>403364</v>
      </c>
      <c r="E326" s="71"/>
    </row>
    <row r="327" spans="4:5">
      <c r="D327" s="71">
        <v>403365</v>
      </c>
      <c r="E327" s="71"/>
    </row>
    <row r="328" spans="4:5">
      <c r="D328" s="71">
        <v>403366</v>
      </c>
      <c r="E328" s="71"/>
    </row>
    <row r="329" spans="4:5">
      <c r="D329" s="71">
        <v>403367</v>
      </c>
      <c r="E329" s="71"/>
    </row>
    <row r="330" spans="4:5">
      <c r="D330" s="71">
        <v>403368</v>
      </c>
      <c r="E330" s="71"/>
    </row>
    <row r="331" spans="4:5">
      <c r="D331" s="71">
        <v>403369</v>
      </c>
      <c r="E331" s="71"/>
    </row>
    <row r="332" spans="4:5">
      <c r="D332" s="71">
        <v>403370</v>
      </c>
      <c r="E332" s="71"/>
    </row>
    <row r="333" spans="4:5">
      <c r="D333" s="71">
        <v>403371</v>
      </c>
      <c r="E333" s="71"/>
    </row>
    <row r="334" spans="4:5">
      <c r="D334" s="71">
        <v>403372</v>
      </c>
      <c r="E334" s="71"/>
    </row>
    <row r="335" spans="4:5">
      <c r="D335" s="71">
        <v>403373</v>
      </c>
      <c r="E335" s="71"/>
    </row>
    <row r="336" spans="4:5">
      <c r="D336" s="71">
        <v>404330</v>
      </c>
      <c r="E336" s="71"/>
    </row>
    <row r="337" spans="4:5">
      <c r="D337" s="71">
        <v>1081390</v>
      </c>
      <c r="E337" s="71"/>
    </row>
    <row r="338" spans="4:5">
      <c r="D338" s="71">
        <v>1081399</v>
      </c>
      <c r="E338" s="71"/>
    </row>
    <row r="339" spans="4:5">
      <c r="D339" s="71" t="s">
        <v>225</v>
      </c>
      <c r="E339" s="71"/>
    </row>
    <row r="340" spans="4:5">
      <c r="D340" s="71" t="s">
        <v>226</v>
      </c>
      <c r="E340" s="71"/>
    </row>
    <row r="341" spans="4:5">
      <c r="D341" s="71" t="s">
        <v>227</v>
      </c>
      <c r="E341" s="71"/>
    </row>
    <row r="342" spans="4:5">
      <c r="D342" s="71" t="s">
        <v>228</v>
      </c>
      <c r="E342" s="71"/>
    </row>
    <row r="343" spans="4:5">
      <c r="D343" s="71" t="s">
        <v>229</v>
      </c>
      <c r="E343" s="71"/>
    </row>
    <row r="344" spans="4:5">
      <c r="D344" s="71" t="s">
        <v>230</v>
      </c>
      <c r="E344" s="71"/>
    </row>
    <row r="345" spans="4:5">
      <c r="D345" s="71" t="s">
        <v>231</v>
      </c>
      <c r="E345" s="71"/>
    </row>
    <row r="346" spans="4:5">
      <c r="D346" s="71" t="s">
        <v>231</v>
      </c>
      <c r="E346" s="71"/>
    </row>
    <row r="347" spans="4:5">
      <c r="D347" s="71" t="s">
        <v>232</v>
      </c>
      <c r="E347" s="71"/>
    </row>
    <row r="348" spans="4:5">
      <c r="D348" s="71" t="s">
        <v>233</v>
      </c>
      <c r="E348" s="71"/>
    </row>
    <row r="349" spans="4:5">
      <c r="D349" s="71" t="s">
        <v>234</v>
      </c>
      <c r="E349" s="71"/>
    </row>
    <row r="350" spans="4:5">
      <c r="D350" s="71" t="s">
        <v>235</v>
      </c>
      <c r="E350" s="71"/>
    </row>
    <row r="351" spans="4:5">
      <c r="D351" s="71" t="s">
        <v>236</v>
      </c>
      <c r="E351" s="71"/>
    </row>
    <row r="352" spans="4:5">
      <c r="D352" s="71" t="s">
        <v>237</v>
      </c>
      <c r="E352" s="71"/>
    </row>
    <row r="353" spans="4:5">
      <c r="D353" s="71" t="s">
        <v>238</v>
      </c>
      <c r="E353" s="71"/>
    </row>
    <row r="354" spans="4:5">
      <c r="D354" s="71" t="s">
        <v>239</v>
      </c>
      <c r="E354" s="71"/>
    </row>
    <row r="355" spans="4:5">
      <c r="D355" s="71" t="s">
        <v>239</v>
      </c>
      <c r="E355" s="71"/>
    </row>
    <row r="356" spans="4:5">
      <c r="D356" s="71" t="s">
        <v>240</v>
      </c>
      <c r="E356" s="71"/>
    </row>
    <row r="357" spans="4:5">
      <c r="D357" s="71" t="s">
        <v>241</v>
      </c>
      <c r="E357" s="71"/>
    </row>
    <row r="358" spans="4:5">
      <c r="D358" s="71" t="s">
        <v>242</v>
      </c>
      <c r="E358" s="71"/>
    </row>
    <row r="359" spans="4:5">
      <c r="D359" s="71" t="s">
        <v>243</v>
      </c>
      <c r="E359" s="71"/>
    </row>
    <row r="360" spans="4:5">
      <c r="D360" s="71" t="s">
        <v>244</v>
      </c>
      <c r="E360" s="71"/>
    </row>
    <row r="361" spans="4:5">
      <c r="D361" s="71" t="s">
        <v>245</v>
      </c>
      <c r="E361" s="71"/>
    </row>
    <row r="362" spans="4:5">
      <c r="D362" s="71" t="s">
        <v>246</v>
      </c>
      <c r="E362" s="71"/>
    </row>
    <row r="363" spans="4:5">
      <c r="D363" s="71" t="s">
        <v>52</v>
      </c>
      <c r="E363" s="71"/>
    </row>
    <row r="364" spans="4:5">
      <c r="D364" s="71" t="s">
        <v>247</v>
      </c>
      <c r="E364" s="71"/>
    </row>
    <row r="365" spans="4:5">
      <c r="D365" s="71" t="s">
        <v>39</v>
      </c>
      <c r="E365" s="71"/>
    </row>
    <row r="366" spans="4:5">
      <c r="D366" s="71" t="s">
        <v>65</v>
      </c>
      <c r="E366" s="71"/>
    </row>
    <row r="367" spans="4:5">
      <c r="D367" s="71" t="s">
        <v>248</v>
      </c>
      <c r="E367" s="71"/>
    </row>
    <row r="368" spans="4:5">
      <c r="D368" s="71" t="s">
        <v>42</v>
      </c>
      <c r="E368" s="71"/>
    </row>
    <row r="369" spans="4:5">
      <c r="D369" s="71" t="s">
        <v>34</v>
      </c>
      <c r="E369" s="71"/>
    </row>
    <row r="370" spans="4:5">
      <c r="D370" s="71" t="s">
        <v>44</v>
      </c>
      <c r="E370" s="71"/>
    </row>
    <row r="371" spans="4:5">
      <c r="D371" s="71" t="s">
        <v>249</v>
      </c>
      <c r="E371" s="71"/>
    </row>
    <row r="372" spans="4:5">
      <c r="D372" s="71" t="s">
        <v>250</v>
      </c>
      <c r="E372" s="71"/>
    </row>
    <row r="373" spans="4:5">
      <c r="D373" s="71" t="s">
        <v>66</v>
      </c>
      <c r="E373" s="71"/>
    </row>
    <row r="374" spans="4:5">
      <c r="D374" s="71" t="s">
        <v>251</v>
      </c>
      <c r="E374" s="71"/>
    </row>
    <row r="375" spans="4:5">
      <c r="D375" s="71" t="s">
        <v>252</v>
      </c>
      <c r="E375" s="71"/>
    </row>
    <row r="376" spans="4:5">
      <c r="D376" s="71" t="s">
        <v>253</v>
      </c>
      <c r="E376" s="71"/>
    </row>
    <row r="377" spans="4:5">
      <c r="D377" s="71" t="s">
        <v>254</v>
      </c>
      <c r="E377" s="71"/>
    </row>
    <row r="378" spans="4:5">
      <c r="D378" s="71" t="s">
        <v>255</v>
      </c>
      <c r="E378" s="71"/>
    </row>
    <row r="379" spans="4:5">
      <c r="D379" s="71" t="s">
        <v>256</v>
      </c>
      <c r="E379" s="71"/>
    </row>
    <row r="380" spans="4:5">
      <c r="D380" s="71" t="s">
        <v>257</v>
      </c>
      <c r="E380" s="71"/>
    </row>
    <row r="381" spans="4:5">
      <c r="D381" s="71" t="s">
        <v>258</v>
      </c>
      <c r="E381" s="71"/>
    </row>
    <row r="382" spans="4:5">
      <c r="D382" s="71" t="s">
        <v>259</v>
      </c>
      <c r="E382" s="71"/>
    </row>
    <row r="383" spans="4:5">
      <c r="D383" s="71" t="s">
        <v>260</v>
      </c>
      <c r="E383" s="71"/>
    </row>
    <row r="384" spans="4:5">
      <c r="D384" s="71" t="s">
        <v>261</v>
      </c>
      <c r="E384" s="71"/>
    </row>
    <row r="385" spans="4:5">
      <c r="D385" s="71" t="s">
        <v>262</v>
      </c>
      <c r="E385" s="71"/>
    </row>
    <row r="386" spans="4:5">
      <c r="D386" s="71" t="s">
        <v>263</v>
      </c>
      <c r="E386" s="71"/>
    </row>
    <row r="387" spans="4:5">
      <c r="D387" s="71" t="s">
        <v>264</v>
      </c>
      <c r="E387" s="71"/>
    </row>
    <row r="388" spans="4:5">
      <c r="D388" s="71" t="s">
        <v>265</v>
      </c>
      <c r="E388" s="71"/>
    </row>
    <row r="389" spans="4:5">
      <c r="D389" s="71" t="s">
        <v>266</v>
      </c>
      <c r="E389" s="71"/>
    </row>
    <row r="390" spans="4:5">
      <c r="D390" s="71" t="s">
        <v>267</v>
      </c>
      <c r="E390" s="71"/>
    </row>
    <row r="391" spans="4:5">
      <c r="D391" s="71" t="s">
        <v>268</v>
      </c>
      <c r="E391" s="71"/>
    </row>
    <row r="392" spans="4:5">
      <c r="D392" s="71" t="s">
        <v>269</v>
      </c>
      <c r="E392" s="71"/>
    </row>
    <row r="393" spans="4:5">
      <c r="D393" s="71" t="s">
        <v>270</v>
      </c>
      <c r="E393" s="71"/>
    </row>
    <row r="394" spans="4:5">
      <c r="D394" s="71" t="s">
        <v>271</v>
      </c>
      <c r="E394" s="71"/>
    </row>
    <row r="395" spans="4:5">
      <c r="D395" s="71" t="s">
        <v>272</v>
      </c>
      <c r="E395" s="71"/>
    </row>
    <row r="396" spans="4:5">
      <c r="D396" s="71" t="s">
        <v>273</v>
      </c>
      <c r="E396" s="71"/>
    </row>
    <row r="397" spans="4:5">
      <c r="D397" s="71" t="s">
        <v>274</v>
      </c>
      <c r="E397" s="71"/>
    </row>
    <row r="398" spans="4:5">
      <c r="D398" s="71" t="s">
        <v>275</v>
      </c>
      <c r="E398" s="71"/>
    </row>
    <row r="399" spans="4:5">
      <c r="D399" s="71" t="s">
        <v>276</v>
      </c>
      <c r="E399" s="71"/>
    </row>
    <row r="400" spans="4:5">
      <c r="D400" s="71" t="s">
        <v>277</v>
      </c>
      <c r="E400" s="71"/>
    </row>
    <row r="401" spans="4:5">
      <c r="D401" s="71">
        <v>115</v>
      </c>
      <c r="E401" s="71"/>
    </row>
    <row r="402" spans="4:5">
      <c r="D402" s="71">
        <v>2283</v>
      </c>
      <c r="E402" s="71"/>
    </row>
    <row r="403" spans="4:5">
      <c r="D403" s="71">
        <v>230</v>
      </c>
      <c r="E403" s="71"/>
    </row>
    <row r="404" spans="4:5">
      <c r="D404" s="71">
        <v>254</v>
      </c>
      <c r="E404" s="71"/>
    </row>
    <row r="405" spans="4:5">
      <c r="D405" s="71">
        <v>2533</v>
      </c>
      <c r="E405" s="71"/>
    </row>
    <row r="406" spans="4:5">
      <c r="D406" s="71">
        <v>254105</v>
      </c>
      <c r="E406" s="71"/>
    </row>
    <row r="407" spans="4:5">
      <c r="D407" s="71">
        <v>22844</v>
      </c>
      <c r="E407" s="71"/>
    </row>
    <row r="408" spans="4:5">
      <c r="D408" s="71" t="s">
        <v>278</v>
      </c>
      <c r="E408" s="71"/>
    </row>
  </sheetData>
  <mergeCells count="1">
    <mergeCell ref="N21:S21"/>
  </mergeCells>
  <conditionalFormatting sqref="B8:B51">
    <cfRule type="cellIs" dxfId="3" priority="2" stopIfTrue="1" operator="equal">
      <formula>"Adjustment to Income/Expense/Rate Base:"</formula>
    </cfRule>
  </conditionalFormatting>
  <conditionalFormatting sqref="L1">
    <cfRule type="cellIs" dxfId="2" priority="1" stopIfTrue="1" operator="equal">
      <formula>"x.x"</formula>
    </cfRule>
  </conditionalFormatting>
  <dataValidations disablePrompts="1" count="3">
    <dataValidation type="list" errorStyle="warning" allowBlank="1" showInputMessage="1" showErrorMessage="1" errorTitle="Factor" error="This factor is not included in the drop-down list. Is this the factor you want to use?" sqref="I50:I54 WVQ983090:WVQ983094 WLU983090:WLU983094 WBY983090:WBY983094 VSC983090:VSC983094 VIG983090:VIG983094 UYK983090:UYK983094 UOO983090:UOO983094 UES983090:UES983094 TUW983090:TUW983094 TLA983090:TLA983094 TBE983090:TBE983094 SRI983090:SRI983094 SHM983090:SHM983094 RXQ983090:RXQ983094 RNU983090:RNU983094 RDY983090:RDY983094 QUC983090:QUC983094 QKG983090:QKG983094 QAK983090:QAK983094 PQO983090:PQO983094 PGS983090:PGS983094 OWW983090:OWW983094 ONA983090:ONA983094 ODE983090:ODE983094 NTI983090:NTI983094 NJM983090:NJM983094 MZQ983090:MZQ983094 MPU983090:MPU983094 MFY983090:MFY983094 LWC983090:LWC983094 LMG983090:LMG983094 LCK983090:LCK983094 KSO983090:KSO983094 KIS983090:KIS983094 JYW983090:JYW983094 JPA983090:JPA983094 JFE983090:JFE983094 IVI983090:IVI983094 ILM983090:ILM983094 IBQ983090:IBQ983094 HRU983090:HRU983094 HHY983090:HHY983094 GYC983090:GYC983094 GOG983090:GOG983094 GEK983090:GEK983094 FUO983090:FUO983094 FKS983090:FKS983094 FAW983090:FAW983094 ERA983090:ERA983094 EHE983090:EHE983094 DXI983090:DXI983094 DNM983090:DNM983094 DDQ983090:DDQ983094 CTU983090:CTU983094 CJY983090:CJY983094 CAC983090:CAC983094 BQG983090:BQG983094 BGK983090:BGK983094 AWO983090:AWO983094 AMS983090:AMS983094 ACW983090:ACW983094 TA983090:TA983094 JE983090:JE983094 I983090:I983094 WVQ917554:WVQ917558 WLU917554:WLU917558 WBY917554:WBY917558 VSC917554:VSC917558 VIG917554:VIG917558 UYK917554:UYK917558 UOO917554:UOO917558 UES917554:UES917558 TUW917554:TUW917558 TLA917554:TLA917558 TBE917554:TBE917558 SRI917554:SRI917558 SHM917554:SHM917558 RXQ917554:RXQ917558 RNU917554:RNU917558 RDY917554:RDY917558 QUC917554:QUC917558 QKG917554:QKG917558 QAK917554:QAK917558 PQO917554:PQO917558 PGS917554:PGS917558 OWW917554:OWW917558 ONA917554:ONA917558 ODE917554:ODE917558 NTI917554:NTI917558 NJM917554:NJM917558 MZQ917554:MZQ917558 MPU917554:MPU917558 MFY917554:MFY917558 LWC917554:LWC917558 LMG917554:LMG917558 LCK917554:LCK917558 KSO917554:KSO917558 KIS917554:KIS917558 JYW917554:JYW917558 JPA917554:JPA917558 JFE917554:JFE917558 IVI917554:IVI917558 ILM917554:ILM917558 IBQ917554:IBQ917558 HRU917554:HRU917558 HHY917554:HHY917558 GYC917554:GYC917558 GOG917554:GOG917558 GEK917554:GEK917558 FUO917554:FUO917558 FKS917554:FKS917558 FAW917554:FAW917558 ERA917554:ERA917558 EHE917554:EHE917558 DXI917554:DXI917558 DNM917554:DNM917558 DDQ917554:DDQ917558 CTU917554:CTU917558 CJY917554:CJY917558 CAC917554:CAC917558 BQG917554:BQG917558 BGK917554:BGK917558 AWO917554:AWO917558 AMS917554:AMS917558 ACW917554:ACW917558 TA917554:TA917558 JE917554:JE917558 I917554:I917558 WVQ852018:WVQ852022 WLU852018:WLU852022 WBY852018:WBY852022 VSC852018:VSC852022 VIG852018:VIG852022 UYK852018:UYK852022 UOO852018:UOO852022 UES852018:UES852022 TUW852018:TUW852022 TLA852018:TLA852022 TBE852018:TBE852022 SRI852018:SRI852022 SHM852018:SHM852022 RXQ852018:RXQ852022 RNU852018:RNU852022 RDY852018:RDY852022 QUC852018:QUC852022 QKG852018:QKG852022 QAK852018:QAK852022 PQO852018:PQO852022 PGS852018:PGS852022 OWW852018:OWW852022 ONA852018:ONA852022 ODE852018:ODE852022 NTI852018:NTI852022 NJM852018:NJM852022 MZQ852018:MZQ852022 MPU852018:MPU852022 MFY852018:MFY852022 LWC852018:LWC852022 LMG852018:LMG852022 LCK852018:LCK852022 KSO852018:KSO852022 KIS852018:KIS852022 JYW852018:JYW852022 JPA852018:JPA852022 JFE852018:JFE852022 IVI852018:IVI852022 ILM852018:ILM852022 IBQ852018:IBQ852022 HRU852018:HRU852022 HHY852018:HHY852022 GYC852018:GYC852022 GOG852018:GOG852022 GEK852018:GEK852022 FUO852018:FUO852022 FKS852018:FKS852022 FAW852018:FAW852022 ERA852018:ERA852022 EHE852018:EHE852022 DXI852018:DXI852022 DNM852018:DNM852022 DDQ852018:DDQ852022 CTU852018:CTU852022 CJY852018:CJY852022 CAC852018:CAC852022 BQG852018:BQG852022 BGK852018:BGK852022 AWO852018:AWO852022 AMS852018:AMS852022 ACW852018:ACW852022 TA852018:TA852022 JE852018:JE852022 I852018:I852022 WVQ786482:WVQ786486 WLU786482:WLU786486 WBY786482:WBY786486 VSC786482:VSC786486 VIG786482:VIG786486 UYK786482:UYK786486 UOO786482:UOO786486 UES786482:UES786486 TUW786482:TUW786486 TLA786482:TLA786486 TBE786482:TBE786486 SRI786482:SRI786486 SHM786482:SHM786486 RXQ786482:RXQ786486 RNU786482:RNU786486 RDY786482:RDY786486 QUC786482:QUC786486 QKG786482:QKG786486 QAK786482:QAK786486 PQO786482:PQO786486 PGS786482:PGS786486 OWW786482:OWW786486 ONA786482:ONA786486 ODE786482:ODE786486 NTI786482:NTI786486 NJM786482:NJM786486 MZQ786482:MZQ786486 MPU786482:MPU786486 MFY786482:MFY786486 LWC786482:LWC786486 LMG786482:LMG786486 LCK786482:LCK786486 KSO786482:KSO786486 KIS786482:KIS786486 JYW786482:JYW786486 JPA786482:JPA786486 JFE786482:JFE786486 IVI786482:IVI786486 ILM786482:ILM786486 IBQ786482:IBQ786486 HRU786482:HRU786486 HHY786482:HHY786486 GYC786482:GYC786486 GOG786482:GOG786486 GEK786482:GEK786486 FUO786482:FUO786486 FKS786482:FKS786486 FAW786482:FAW786486 ERA786482:ERA786486 EHE786482:EHE786486 DXI786482:DXI786486 DNM786482:DNM786486 DDQ786482:DDQ786486 CTU786482:CTU786486 CJY786482:CJY786486 CAC786482:CAC786486 BQG786482:BQG786486 BGK786482:BGK786486 AWO786482:AWO786486 AMS786482:AMS786486 ACW786482:ACW786486 TA786482:TA786486 JE786482:JE786486 I786482:I786486 WVQ720946:WVQ720950 WLU720946:WLU720950 WBY720946:WBY720950 VSC720946:VSC720950 VIG720946:VIG720950 UYK720946:UYK720950 UOO720946:UOO720950 UES720946:UES720950 TUW720946:TUW720950 TLA720946:TLA720950 TBE720946:TBE720950 SRI720946:SRI720950 SHM720946:SHM720950 RXQ720946:RXQ720950 RNU720946:RNU720950 RDY720946:RDY720950 QUC720946:QUC720950 QKG720946:QKG720950 QAK720946:QAK720950 PQO720946:PQO720950 PGS720946:PGS720950 OWW720946:OWW720950 ONA720946:ONA720950 ODE720946:ODE720950 NTI720946:NTI720950 NJM720946:NJM720950 MZQ720946:MZQ720950 MPU720946:MPU720950 MFY720946:MFY720950 LWC720946:LWC720950 LMG720946:LMG720950 LCK720946:LCK720950 KSO720946:KSO720950 KIS720946:KIS720950 JYW720946:JYW720950 JPA720946:JPA720950 JFE720946:JFE720950 IVI720946:IVI720950 ILM720946:ILM720950 IBQ720946:IBQ720950 HRU720946:HRU720950 HHY720946:HHY720950 GYC720946:GYC720950 GOG720946:GOG720950 GEK720946:GEK720950 FUO720946:FUO720950 FKS720946:FKS720950 FAW720946:FAW720950 ERA720946:ERA720950 EHE720946:EHE720950 DXI720946:DXI720950 DNM720946:DNM720950 DDQ720946:DDQ720950 CTU720946:CTU720950 CJY720946:CJY720950 CAC720946:CAC720950 BQG720946:BQG720950 BGK720946:BGK720950 AWO720946:AWO720950 AMS720946:AMS720950 ACW720946:ACW720950 TA720946:TA720950 JE720946:JE720950 I720946:I720950 WVQ655410:WVQ655414 WLU655410:WLU655414 WBY655410:WBY655414 VSC655410:VSC655414 VIG655410:VIG655414 UYK655410:UYK655414 UOO655410:UOO655414 UES655410:UES655414 TUW655410:TUW655414 TLA655410:TLA655414 TBE655410:TBE655414 SRI655410:SRI655414 SHM655410:SHM655414 RXQ655410:RXQ655414 RNU655410:RNU655414 RDY655410:RDY655414 QUC655410:QUC655414 QKG655410:QKG655414 QAK655410:QAK655414 PQO655410:PQO655414 PGS655410:PGS655414 OWW655410:OWW655414 ONA655410:ONA655414 ODE655410:ODE655414 NTI655410:NTI655414 NJM655410:NJM655414 MZQ655410:MZQ655414 MPU655410:MPU655414 MFY655410:MFY655414 LWC655410:LWC655414 LMG655410:LMG655414 LCK655410:LCK655414 KSO655410:KSO655414 KIS655410:KIS655414 JYW655410:JYW655414 JPA655410:JPA655414 JFE655410:JFE655414 IVI655410:IVI655414 ILM655410:ILM655414 IBQ655410:IBQ655414 HRU655410:HRU655414 HHY655410:HHY655414 GYC655410:GYC655414 GOG655410:GOG655414 GEK655410:GEK655414 FUO655410:FUO655414 FKS655410:FKS655414 FAW655410:FAW655414 ERA655410:ERA655414 EHE655410:EHE655414 DXI655410:DXI655414 DNM655410:DNM655414 DDQ655410:DDQ655414 CTU655410:CTU655414 CJY655410:CJY655414 CAC655410:CAC655414 BQG655410:BQG655414 BGK655410:BGK655414 AWO655410:AWO655414 AMS655410:AMS655414 ACW655410:ACW655414 TA655410:TA655414 JE655410:JE655414 I655410:I655414 WVQ589874:WVQ589878 WLU589874:WLU589878 WBY589874:WBY589878 VSC589874:VSC589878 VIG589874:VIG589878 UYK589874:UYK589878 UOO589874:UOO589878 UES589874:UES589878 TUW589874:TUW589878 TLA589874:TLA589878 TBE589874:TBE589878 SRI589874:SRI589878 SHM589874:SHM589878 RXQ589874:RXQ589878 RNU589874:RNU589878 RDY589874:RDY589878 QUC589874:QUC589878 QKG589874:QKG589878 QAK589874:QAK589878 PQO589874:PQO589878 PGS589874:PGS589878 OWW589874:OWW589878 ONA589874:ONA589878 ODE589874:ODE589878 NTI589874:NTI589878 NJM589874:NJM589878 MZQ589874:MZQ589878 MPU589874:MPU589878 MFY589874:MFY589878 LWC589874:LWC589878 LMG589874:LMG589878 LCK589874:LCK589878 KSO589874:KSO589878 KIS589874:KIS589878 JYW589874:JYW589878 JPA589874:JPA589878 JFE589874:JFE589878 IVI589874:IVI589878 ILM589874:ILM589878 IBQ589874:IBQ589878 HRU589874:HRU589878 HHY589874:HHY589878 GYC589874:GYC589878 GOG589874:GOG589878 GEK589874:GEK589878 FUO589874:FUO589878 FKS589874:FKS589878 FAW589874:FAW589878 ERA589874:ERA589878 EHE589874:EHE589878 DXI589874:DXI589878 DNM589874:DNM589878 DDQ589874:DDQ589878 CTU589874:CTU589878 CJY589874:CJY589878 CAC589874:CAC589878 BQG589874:BQG589878 BGK589874:BGK589878 AWO589874:AWO589878 AMS589874:AMS589878 ACW589874:ACW589878 TA589874:TA589878 JE589874:JE589878 I589874:I589878 WVQ524338:WVQ524342 WLU524338:WLU524342 WBY524338:WBY524342 VSC524338:VSC524342 VIG524338:VIG524342 UYK524338:UYK524342 UOO524338:UOO524342 UES524338:UES524342 TUW524338:TUW524342 TLA524338:TLA524342 TBE524338:TBE524342 SRI524338:SRI524342 SHM524338:SHM524342 RXQ524338:RXQ524342 RNU524338:RNU524342 RDY524338:RDY524342 QUC524338:QUC524342 QKG524338:QKG524342 QAK524338:QAK524342 PQO524338:PQO524342 PGS524338:PGS524342 OWW524338:OWW524342 ONA524338:ONA524342 ODE524338:ODE524342 NTI524338:NTI524342 NJM524338:NJM524342 MZQ524338:MZQ524342 MPU524338:MPU524342 MFY524338:MFY524342 LWC524338:LWC524342 LMG524338:LMG524342 LCK524338:LCK524342 KSO524338:KSO524342 KIS524338:KIS524342 JYW524338:JYW524342 JPA524338:JPA524342 JFE524338:JFE524342 IVI524338:IVI524342 ILM524338:ILM524342 IBQ524338:IBQ524342 HRU524338:HRU524342 HHY524338:HHY524342 GYC524338:GYC524342 GOG524338:GOG524342 GEK524338:GEK524342 FUO524338:FUO524342 FKS524338:FKS524342 FAW524338:FAW524342 ERA524338:ERA524342 EHE524338:EHE524342 DXI524338:DXI524342 DNM524338:DNM524342 DDQ524338:DDQ524342 CTU524338:CTU524342 CJY524338:CJY524342 CAC524338:CAC524342 BQG524338:BQG524342 BGK524338:BGK524342 AWO524338:AWO524342 AMS524338:AMS524342 ACW524338:ACW524342 TA524338:TA524342 JE524338:JE524342 I524338:I524342 WVQ458802:WVQ458806 WLU458802:WLU458806 WBY458802:WBY458806 VSC458802:VSC458806 VIG458802:VIG458806 UYK458802:UYK458806 UOO458802:UOO458806 UES458802:UES458806 TUW458802:TUW458806 TLA458802:TLA458806 TBE458802:TBE458806 SRI458802:SRI458806 SHM458802:SHM458806 RXQ458802:RXQ458806 RNU458802:RNU458806 RDY458802:RDY458806 QUC458802:QUC458806 QKG458802:QKG458806 QAK458802:QAK458806 PQO458802:PQO458806 PGS458802:PGS458806 OWW458802:OWW458806 ONA458802:ONA458806 ODE458802:ODE458806 NTI458802:NTI458806 NJM458802:NJM458806 MZQ458802:MZQ458806 MPU458802:MPU458806 MFY458802:MFY458806 LWC458802:LWC458806 LMG458802:LMG458806 LCK458802:LCK458806 KSO458802:KSO458806 KIS458802:KIS458806 JYW458802:JYW458806 JPA458802:JPA458806 JFE458802:JFE458806 IVI458802:IVI458806 ILM458802:ILM458806 IBQ458802:IBQ458806 HRU458802:HRU458806 HHY458802:HHY458806 GYC458802:GYC458806 GOG458802:GOG458806 GEK458802:GEK458806 FUO458802:FUO458806 FKS458802:FKS458806 FAW458802:FAW458806 ERA458802:ERA458806 EHE458802:EHE458806 DXI458802:DXI458806 DNM458802:DNM458806 DDQ458802:DDQ458806 CTU458802:CTU458806 CJY458802:CJY458806 CAC458802:CAC458806 BQG458802:BQG458806 BGK458802:BGK458806 AWO458802:AWO458806 AMS458802:AMS458806 ACW458802:ACW458806 TA458802:TA458806 JE458802:JE458806 I458802:I458806 WVQ393266:WVQ393270 WLU393266:WLU393270 WBY393266:WBY393270 VSC393266:VSC393270 VIG393266:VIG393270 UYK393266:UYK393270 UOO393266:UOO393270 UES393266:UES393270 TUW393266:TUW393270 TLA393266:TLA393270 TBE393266:TBE393270 SRI393266:SRI393270 SHM393266:SHM393270 RXQ393266:RXQ393270 RNU393266:RNU393270 RDY393266:RDY393270 QUC393266:QUC393270 QKG393266:QKG393270 QAK393266:QAK393270 PQO393266:PQO393270 PGS393266:PGS393270 OWW393266:OWW393270 ONA393266:ONA393270 ODE393266:ODE393270 NTI393266:NTI393270 NJM393266:NJM393270 MZQ393266:MZQ393270 MPU393266:MPU393270 MFY393266:MFY393270 LWC393266:LWC393270 LMG393266:LMG393270 LCK393266:LCK393270 KSO393266:KSO393270 KIS393266:KIS393270 JYW393266:JYW393270 JPA393266:JPA393270 JFE393266:JFE393270 IVI393266:IVI393270 ILM393266:ILM393270 IBQ393266:IBQ393270 HRU393266:HRU393270 HHY393266:HHY393270 GYC393266:GYC393270 GOG393266:GOG393270 GEK393266:GEK393270 FUO393266:FUO393270 FKS393266:FKS393270 FAW393266:FAW393270 ERA393266:ERA393270 EHE393266:EHE393270 DXI393266:DXI393270 DNM393266:DNM393270 DDQ393266:DDQ393270 CTU393266:CTU393270 CJY393266:CJY393270 CAC393266:CAC393270 BQG393266:BQG393270 BGK393266:BGK393270 AWO393266:AWO393270 AMS393266:AMS393270 ACW393266:ACW393270 TA393266:TA393270 JE393266:JE393270 I393266:I393270 WVQ327730:WVQ327734 WLU327730:WLU327734 WBY327730:WBY327734 VSC327730:VSC327734 VIG327730:VIG327734 UYK327730:UYK327734 UOO327730:UOO327734 UES327730:UES327734 TUW327730:TUW327734 TLA327730:TLA327734 TBE327730:TBE327734 SRI327730:SRI327734 SHM327730:SHM327734 RXQ327730:RXQ327734 RNU327730:RNU327734 RDY327730:RDY327734 QUC327730:QUC327734 QKG327730:QKG327734 QAK327730:QAK327734 PQO327730:PQO327734 PGS327730:PGS327734 OWW327730:OWW327734 ONA327730:ONA327734 ODE327730:ODE327734 NTI327730:NTI327734 NJM327730:NJM327734 MZQ327730:MZQ327734 MPU327730:MPU327734 MFY327730:MFY327734 LWC327730:LWC327734 LMG327730:LMG327734 LCK327730:LCK327734 KSO327730:KSO327734 KIS327730:KIS327734 JYW327730:JYW327734 JPA327730:JPA327734 JFE327730:JFE327734 IVI327730:IVI327734 ILM327730:ILM327734 IBQ327730:IBQ327734 HRU327730:HRU327734 HHY327730:HHY327734 GYC327730:GYC327734 GOG327730:GOG327734 GEK327730:GEK327734 FUO327730:FUO327734 FKS327730:FKS327734 FAW327730:FAW327734 ERA327730:ERA327734 EHE327730:EHE327734 DXI327730:DXI327734 DNM327730:DNM327734 DDQ327730:DDQ327734 CTU327730:CTU327734 CJY327730:CJY327734 CAC327730:CAC327734 BQG327730:BQG327734 BGK327730:BGK327734 AWO327730:AWO327734 AMS327730:AMS327734 ACW327730:ACW327734 TA327730:TA327734 JE327730:JE327734 I327730:I327734 WVQ262194:WVQ262198 WLU262194:WLU262198 WBY262194:WBY262198 VSC262194:VSC262198 VIG262194:VIG262198 UYK262194:UYK262198 UOO262194:UOO262198 UES262194:UES262198 TUW262194:TUW262198 TLA262194:TLA262198 TBE262194:TBE262198 SRI262194:SRI262198 SHM262194:SHM262198 RXQ262194:RXQ262198 RNU262194:RNU262198 RDY262194:RDY262198 QUC262194:QUC262198 QKG262194:QKG262198 QAK262194:QAK262198 PQO262194:PQO262198 PGS262194:PGS262198 OWW262194:OWW262198 ONA262194:ONA262198 ODE262194:ODE262198 NTI262194:NTI262198 NJM262194:NJM262198 MZQ262194:MZQ262198 MPU262194:MPU262198 MFY262194:MFY262198 LWC262194:LWC262198 LMG262194:LMG262198 LCK262194:LCK262198 KSO262194:KSO262198 KIS262194:KIS262198 JYW262194:JYW262198 JPA262194:JPA262198 JFE262194:JFE262198 IVI262194:IVI262198 ILM262194:ILM262198 IBQ262194:IBQ262198 HRU262194:HRU262198 HHY262194:HHY262198 GYC262194:GYC262198 GOG262194:GOG262198 GEK262194:GEK262198 FUO262194:FUO262198 FKS262194:FKS262198 FAW262194:FAW262198 ERA262194:ERA262198 EHE262194:EHE262198 DXI262194:DXI262198 DNM262194:DNM262198 DDQ262194:DDQ262198 CTU262194:CTU262198 CJY262194:CJY262198 CAC262194:CAC262198 BQG262194:BQG262198 BGK262194:BGK262198 AWO262194:AWO262198 AMS262194:AMS262198 ACW262194:ACW262198 TA262194:TA262198 JE262194:JE262198 I262194:I262198 WVQ196658:WVQ196662 WLU196658:WLU196662 WBY196658:WBY196662 VSC196658:VSC196662 VIG196658:VIG196662 UYK196658:UYK196662 UOO196658:UOO196662 UES196658:UES196662 TUW196658:TUW196662 TLA196658:TLA196662 TBE196658:TBE196662 SRI196658:SRI196662 SHM196658:SHM196662 RXQ196658:RXQ196662 RNU196658:RNU196662 RDY196658:RDY196662 QUC196658:QUC196662 QKG196658:QKG196662 QAK196658:QAK196662 PQO196658:PQO196662 PGS196658:PGS196662 OWW196658:OWW196662 ONA196658:ONA196662 ODE196658:ODE196662 NTI196658:NTI196662 NJM196658:NJM196662 MZQ196658:MZQ196662 MPU196658:MPU196662 MFY196658:MFY196662 LWC196658:LWC196662 LMG196658:LMG196662 LCK196658:LCK196662 KSO196658:KSO196662 KIS196658:KIS196662 JYW196658:JYW196662 JPA196658:JPA196662 JFE196658:JFE196662 IVI196658:IVI196662 ILM196658:ILM196662 IBQ196658:IBQ196662 HRU196658:HRU196662 HHY196658:HHY196662 GYC196658:GYC196662 GOG196658:GOG196662 GEK196658:GEK196662 FUO196658:FUO196662 FKS196658:FKS196662 FAW196658:FAW196662 ERA196658:ERA196662 EHE196658:EHE196662 DXI196658:DXI196662 DNM196658:DNM196662 DDQ196658:DDQ196662 CTU196658:CTU196662 CJY196658:CJY196662 CAC196658:CAC196662 BQG196658:BQG196662 BGK196658:BGK196662 AWO196658:AWO196662 AMS196658:AMS196662 ACW196658:ACW196662 TA196658:TA196662 JE196658:JE196662 I196658:I196662 WVQ131122:WVQ131126 WLU131122:WLU131126 WBY131122:WBY131126 VSC131122:VSC131126 VIG131122:VIG131126 UYK131122:UYK131126 UOO131122:UOO131126 UES131122:UES131126 TUW131122:TUW131126 TLA131122:TLA131126 TBE131122:TBE131126 SRI131122:SRI131126 SHM131122:SHM131126 RXQ131122:RXQ131126 RNU131122:RNU131126 RDY131122:RDY131126 QUC131122:QUC131126 QKG131122:QKG131126 QAK131122:QAK131126 PQO131122:PQO131126 PGS131122:PGS131126 OWW131122:OWW131126 ONA131122:ONA131126 ODE131122:ODE131126 NTI131122:NTI131126 NJM131122:NJM131126 MZQ131122:MZQ131126 MPU131122:MPU131126 MFY131122:MFY131126 LWC131122:LWC131126 LMG131122:LMG131126 LCK131122:LCK131126 KSO131122:KSO131126 KIS131122:KIS131126 JYW131122:JYW131126 JPA131122:JPA131126 JFE131122:JFE131126 IVI131122:IVI131126 ILM131122:ILM131126 IBQ131122:IBQ131126 HRU131122:HRU131126 HHY131122:HHY131126 GYC131122:GYC131126 GOG131122:GOG131126 GEK131122:GEK131126 FUO131122:FUO131126 FKS131122:FKS131126 FAW131122:FAW131126 ERA131122:ERA131126 EHE131122:EHE131126 DXI131122:DXI131126 DNM131122:DNM131126 DDQ131122:DDQ131126 CTU131122:CTU131126 CJY131122:CJY131126 CAC131122:CAC131126 BQG131122:BQG131126 BGK131122:BGK131126 AWO131122:AWO131126 AMS131122:AMS131126 ACW131122:ACW131126 TA131122:TA131126 JE131122:JE131126 I131122:I131126 WVQ65586:WVQ65590 WLU65586:WLU65590 WBY65586:WBY65590 VSC65586:VSC65590 VIG65586:VIG65590 UYK65586:UYK65590 UOO65586:UOO65590 UES65586:UES65590 TUW65586:TUW65590 TLA65586:TLA65590 TBE65586:TBE65590 SRI65586:SRI65590 SHM65586:SHM65590 RXQ65586:RXQ65590 RNU65586:RNU65590 RDY65586:RDY65590 QUC65586:QUC65590 QKG65586:QKG65590 QAK65586:QAK65590 PQO65586:PQO65590 PGS65586:PGS65590 OWW65586:OWW65590 ONA65586:ONA65590 ODE65586:ODE65590 NTI65586:NTI65590 NJM65586:NJM65590 MZQ65586:MZQ65590 MPU65586:MPU65590 MFY65586:MFY65590 LWC65586:LWC65590 LMG65586:LMG65590 LCK65586:LCK65590 KSO65586:KSO65590 KIS65586:KIS65590 JYW65586:JYW65590 JPA65586:JPA65590 JFE65586:JFE65590 IVI65586:IVI65590 ILM65586:ILM65590 IBQ65586:IBQ65590 HRU65586:HRU65590 HHY65586:HHY65590 GYC65586:GYC65590 GOG65586:GOG65590 GEK65586:GEK65590 FUO65586:FUO65590 FKS65586:FKS65590 FAW65586:FAW65590 ERA65586:ERA65590 EHE65586:EHE65590 DXI65586:DXI65590 DNM65586:DNM65590 DDQ65586:DDQ65590 CTU65586:CTU65590 CJY65586:CJY65590 CAC65586:CAC65590 BQG65586:BQG65590 BGK65586:BGK65590 AWO65586:AWO65590 AMS65586:AMS65590 ACW65586:ACW65590 TA65586:TA65590 JE65586:JE65590 I65586:I65590 WVQ50:WVQ54 WLU50:WLU54 WBY50:WBY54 VSC50:VSC54 VIG50:VIG54 UYK50:UYK54 UOO50:UOO54 UES50:UES54 TUW50:TUW54 TLA50:TLA54 TBE50:TBE54 SRI50:SRI54 SHM50:SHM54 RXQ50:RXQ54 RNU50:RNU54 RDY50:RDY54 QUC50:QUC54 QKG50:QKG54 QAK50:QAK54 PQO50:PQO54 PGS50:PGS54 OWW50:OWW54 ONA50:ONA54 ODE50:ODE54 NTI50:NTI54 NJM50:NJM54 MZQ50:MZQ54 MPU50:MPU54 MFY50:MFY54 LWC50:LWC54 LMG50:LMG54 LCK50:LCK54 KSO50:KSO54 KIS50:KIS54 JYW50:JYW54 JPA50:JPA54 JFE50:JFE54 IVI50:IVI54 ILM50:ILM54 IBQ50:IBQ54 HRU50:HRU54 HHY50:HHY54 GYC50:GYC54 GOG50:GOG54 GEK50:GEK54 FUO50:FUO54 FKS50:FKS54 FAW50:FAW54 ERA50:ERA54 EHE50:EHE54 DXI50:DXI54 DNM50:DNM54 DDQ50:DDQ54 CTU50:CTU54 CJY50:CJY54 CAC50:CAC54 BQG50:BQG54 BGK50:BGK54 AWO50:AWO54 AMS50:AMS54 ACW50:ACW54 TA50:TA54 JE50:JE54">
      <formula1>$I$74:$I$165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F52:F54 JC52:JC54 SY52:SY54 ACU52:ACU54 AMQ52:AMQ54 AWM52:AWM54 BGI52:BGI54 BQE52:BQE54 CAA52:CAA54 CJW52:CJW54 CTS52:CTS54 DDO52:DDO54 DNK52:DNK54 DXG52:DXG54 EHC52:EHC54 EQY52:EQY54 FAU52:FAU54 FKQ52:FKQ54 FUM52:FUM54 GEI52:GEI54 GOE52:GOE54 GYA52:GYA54 HHW52:HHW54 HRS52:HRS54 IBO52:IBO54 ILK52:ILK54 IVG52:IVG54 JFC52:JFC54 JOY52:JOY54 JYU52:JYU54 KIQ52:KIQ54 KSM52:KSM54 LCI52:LCI54 LME52:LME54 LWA52:LWA54 MFW52:MFW54 MPS52:MPS54 MZO52:MZO54 NJK52:NJK54 NTG52:NTG54 ODC52:ODC54 OMY52:OMY54 OWU52:OWU54 PGQ52:PGQ54 PQM52:PQM54 QAI52:QAI54 QKE52:QKE54 QUA52:QUA54 RDW52:RDW54 RNS52:RNS54 RXO52:RXO54 SHK52:SHK54 SRG52:SRG54 TBC52:TBC54 TKY52:TKY54 TUU52:TUU54 UEQ52:UEQ54 UOM52:UOM54 UYI52:UYI54 VIE52:VIE54 VSA52:VSA54 WBW52:WBW54 WLS52:WLS54 WVO52:WVO54 F65588:F65590 JC65588:JC65590 SY65588:SY65590 ACU65588:ACU65590 AMQ65588:AMQ65590 AWM65588:AWM65590 BGI65588:BGI65590 BQE65588:BQE65590 CAA65588:CAA65590 CJW65588:CJW65590 CTS65588:CTS65590 DDO65588:DDO65590 DNK65588:DNK65590 DXG65588:DXG65590 EHC65588:EHC65590 EQY65588:EQY65590 FAU65588:FAU65590 FKQ65588:FKQ65590 FUM65588:FUM65590 GEI65588:GEI65590 GOE65588:GOE65590 GYA65588:GYA65590 HHW65588:HHW65590 HRS65588:HRS65590 IBO65588:IBO65590 ILK65588:ILK65590 IVG65588:IVG65590 JFC65588:JFC65590 JOY65588:JOY65590 JYU65588:JYU65590 KIQ65588:KIQ65590 KSM65588:KSM65590 LCI65588:LCI65590 LME65588:LME65590 LWA65588:LWA65590 MFW65588:MFW65590 MPS65588:MPS65590 MZO65588:MZO65590 NJK65588:NJK65590 NTG65588:NTG65590 ODC65588:ODC65590 OMY65588:OMY65590 OWU65588:OWU65590 PGQ65588:PGQ65590 PQM65588:PQM65590 QAI65588:QAI65590 QKE65588:QKE65590 QUA65588:QUA65590 RDW65588:RDW65590 RNS65588:RNS65590 RXO65588:RXO65590 SHK65588:SHK65590 SRG65588:SRG65590 TBC65588:TBC65590 TKY65588:TKY65590 TUU65588:TUU65590 UEQ65588:UEQ65590 UOM65588:UOM65590 UYI65588:UYI65590 VIE65588:VIE65590 VSA65588:VSA65590 WBW65588:WBW65590 WLS65588:WLS65590 WVO65588:WVO65590 F131124:F131126 JC131124:JC131126 SY131124:SY131126 ACU131124:ACU131126 AMQ131124:AMQ131126 AWM131124:AWM131126 BGI131124:BGI131126 BQE131124:BQE131126 CAA131124:CAA131126 CJW131124:CJW131126 CTS131124:CTS131126 DDO131124:DDO131126 DNK131124:DNK131126 DXG131124:DXG131126 EHC131124:EHC131126 EQY131124:EQY131126 FAU131124:FAU131126 FKQ131124:FKQ131126 FUM131124:FUM131126 GEI131124:GEI131126 GOE131124:GOE131126 GYA131124:GYA131126 HHW131124:HHW131126 HRS131124:HRS131126 IBO131124:IBO131126 ILK131124:ILK131126 IVG131124:IVG131126 JFC131124:JFC131126 JOY131124:JOY131126 JYU131124:JYU131126 KIQ131124:KIQ131126 KSM131124:KSM131126 LCI131124:LCI131126 LME131124:LME131126 LWA131124:LWA131126 MFW131124:MFW131126 MPS131124:MPS131126 MZO131124:MZO131126 NJK131124:NJK131126 NTG131124:NTG131126 ODC131124:ODC131126 OMY131124:OMY131126 OWU131124:OWU131126 PGQ131124:PGQ131126 PQM131124:PQM131126 QAI131124:QAI131126 QKE131124:QKE131126 QUA131124:QUA131126 RDW131124:RDW131126 RNS131124:RNS131126 RXO131124:RXO131126 SHK131124:SHK131126 SRG131124:SRG131126 TBC131124:TBC131126 TKY131124:TKY131126 TUU131124:TUU131126 UEQ131124:UEQ131126 UOM131124:UOM131126 UYI131124:UYI131126 VIE131124:VIE131126 VSA131124:VSA131126 WBW131124:WBW131126 WLS131124:WLS131126 WVO131124:WVO131126 F196660:F196662 JC196660:JC196662 SY196660:SY196662 ACU196660:ACU196662 AMQ196660:AMQ196662 AWM196660:AWM196662 BGI196660:BGI196662 BQE196660:BQE196662 CAA196660:CAA196662 CJW196660:CJW196662 CTS196660:CTS196662 DDO196660:DDO196662 DNK196660:DNK196662 DXG196660:DXG196662 EHC196660:EHC196662 EQY196660:EQY196662 FAU196660:FAU196662 FKQ196660:FKQ196662 FUM196660:FUM196662 GEI196660:GEI196662 GOE196660:GOE196662 GYA196660:GYA196662 HHW196660:HHW196662 HRS196660:HRS196662 IBO196660:IBO196662 ILK196660:ILK196662 IVG196660:IVG196662 JFC196660:JFC196662 JOY196660:JOY196662 JYU196660:JYU196662 KIQ196660:KIQ196662 KSM196660:KSM196662 LCI196660:LCI196662 LME196660:LME196662 LWA196660:LWA196662 MFW196660:MFW196662 MPS196660:MPS196662 MZO196660:MZO196662 NJK196660:NJK196662 NTG196660:NTG196662 ODC196660:ODC196662 OMY196660:OMY196662 OWU196660:OWU196662 PGQ196660:PGQ196662 PQM196660:PQM196662 QAI196660:QAI196662 QKE196660:QKE196662 QUA196660:QUA196662 RDW196660:RDW196662 RNS196660:RNS196662 RXO196660:RXO196662 SHK196660:SHK196662 SRG196660:SRG196662 TBC196660:TBC196662 TKY196660:TKY196662 TUU196660:TUU196662 UEQ196660:UEQ196662 UOM196660:UOM196662 UYI196660:UYI196662 VIE196660:VIE196662 VSA196660:VSA196662 WBW196660:WBW196662 WLS196660:WLS196662 WVO196660:WVO196662 F262196:F262198 JC262196:JC262198 SY262196:SY262198 ACU262196:ACU262198 AMQ262196:AMQ262198 AWM262196:AWM262198 BGI262196:BGI262198 BQE262196:BQE262198 CAA262196:CAA262198 CJW262196:CJW262198 CTS262196:CTS262198 DDO262196:DDO262198 DNK262196:DNK262198 DXG262196:DXG262198 EHC262196:EHC262198 EQY262196:EQY262198 FAU262196:FAU262198 FKQ262196:FKQ262198 FUM262196:FUM262198 GEI262196:GEI262198 GOE262196:GOE262198 GYA262196:GYA262198 HHW262196:HHW262198 HRS262196:HRS262198 IBO262196:IBO262198 ILK262196:ILK262198 IVG262196:IVG262198 JFC262196:JFC262198 JOY262196:JOY262198 JYU262196:JYU262198 KIQ262196:KIQ262198 KSM262196:KSM262198 LCI262196:LCI262198 LME262196:LME262198 LWA262196:LWA262198 MFW262196:MFW262198 MPS262196:MPS262198 MZO262196:MZO262198 NJK262196:NJK262198 NTG262196:NTG262198 ODC262196:ODC262198 OMY262196:OMY262198 OWU262196:OWU262198 PGQ262196:PGQ262198 PQM262196:PQM262198 QAI262196:QAI262198 QKE262196:QKE262198 QUA262196:QUA262198 RDW262196:RDW262198 RNS262196:RNS262198 RXO262196:RXO262198 SHK262196:SHK262198 SRG262196:SRG262198 TBC262196:TBC262198 TKY262196:TKY262198 TUU262196:TUU262198 UEQ262196:UEQ262198 UOM262196:UOM262198 UYI262196:UYI262198 VIE262196:VIE262198 VSA262196:VSA262198 WBW262196:WBW262198 WLS262196:WLS262198 WVO262196:WVO262198 F327732:F327734 JC327732:JC327734 SY327732:SY327734 ACU327732:ACU327734 AMQ327732:AMQ327734 AWM327732:AWM327734 BGI327732:BGI327734 BQE327732:BQE327734 CAA327732:CAA327734 CJW327732:CJW327734 CTS327732:CTS327734 DDO327732:DDO327734 DNK327732:DNK327734 DXG327732:DXG327734 EHC327732:EHC327734 EQY327732:EQY327734 FAU327732:FAU327734 FKQ327732:FKQ327734 FUM327732:FUM327734 GEI327732:GEI327734 GOE327732:GOE327734 GYA327732:GYA327734 HHW327732:HHW327734 HRS327732:HRS327734 IBO327732:IBO327734 ILK327732:ILK327734 IVG327732:IVG327734 JFC327732:JFC327734 JOY327732:JOY327734 JYU327732:JYU327734 KIQ327732:KIQ327734 KSM327732:KSM327734 LCI327732:LCI327734 LME327732:LME327734 LWA327732:LWA327734 MFW327732:MFW327734 MPS327732:MPS327734 MZO327732:MZO327734 NJK327732:NJK327734 NTG327732:NTG327734 ODC327732:ODC327734 OMY327732:OMY327734 OWU327732:OWU327734 PGQ327732:PGQ327734 PQM327732:PQM327734 QAI327732:QAI327734 QKE327732:QKE327734 QUA327732:QUA327734 RDW327732:RDW327734 RNS327732:RNS327734 RXO327732:RXO327734 SHK327732:SHK327734 SRG327732:SRG327734 TBC327732:TBC327734 TKY327732:TKY327734 TUU327732:TUU327734 UEQ327732:UEQ327734 UOM327732:UOM327734 UYI327732:UYI327734 VIE327732:VIE327734 VSA327732:VSA327734 WBW327732:WBW327734 WLS327732:WLS327734 WVO327732:WVO327734 F393268:F393270 JC393268:JC393270 SY393268:SY393270 ACU393268:ACU393270 AMQ393268:AMQ393270 AWM393268:AWM393270 BGI393268:BGI393270 BQE393268:BQE393270 CAA393268:CAA393270 CJW393268:CJW393270 CTS393268:CTS393270 DDO393268:DDO393270 DNK393268:DNK393270 DXG393268:DXG393270 EHC393268:EHC393270 EQY393268:EQY393270 FAU393268:FAU393270 FKQ393268:FKQ393270 FUM393268:FUM393270 GEI393268:GEI393270 GOE393268:GOE393270 GYA393268:GYA393270 HHW393268:HHW393270 HRS393268:HRS393270 IBO393268:IBO393270 ILK393268:ILK393270 IVG393268:IVG393270 JFC393268:JFC393270 JOY393268:JOY393270 JYU393268:JYU393270 KIQ393268:KIQ393270 KSM393268:KSM393270 LCI393268:LCI393270 LME393268:LME393270 LWA393268:LWA393270 MFW393268:MFW393270 MPS393268:MPS393270 MZO393268:MZO393270 NJK393268:NJK393270 NTG393268:NTG393270 ODC393268:ODC393270 OMY393268:OMY393270 OWU393268:OWU393270 PGQ393268:PGQ393270 PQM393268:PQM393270 QAI393268:QAI393270 QKE393268:QKE393270 QUA393268:QUA393270 RDW393268:RDW393270 RNS393268:RNS393270 RXO393268:RXO393270 SHK393268:SHK393270 SRG393268:SRG393270 TBC393268:TBC393270 TKY393268:TKY393270 TUU393268:TUU393270 UEQ393268:UEQ393270 UOM393268:UOM393270 UYI393268:UYI393270 VIE393268:VIE393270 VSA393268:VSA393270 WBW393268:WBW393270 WLS393268:WLS393270 WVO393268:WVO393270 F458804:F458806 JC458804:JC458806 SY458804:SY458806 ACU458804:ACU458806 AMQ458804:AMQ458806 AWM458804:AWM458806 BGI458804:BGI458806 BQE458804:BQE458806 CAA458804:CAA458806 CJW458804:CJW458806 CTS458804:CTS458806 DDO458804:DDO458806 DNK458804:DNK458806 DXG458804:DXG458806 EHC458804:EHC458806 EQY458804:EQY458806 FAU458804:FAU458806 FKQ458804:FKQ458806 FUM458804:FUM458806 GEI458804:GEI458806 GOE458804:GOE458806 GYA458804:GYA458806 HHW458804:HHW458806 HRS458804:HRS458806 IBO458804:IBO458806 ILK458804:ILK458806 IVG458804:IVG458806 JFC458804:JFC458806 JOY458804:JOY458806 JYU458804:JYU458806 KIQ458804:KIQ458806 KSM458804:KSM458806 LCI458804:LCI458806 LME458804:LME458806 LWA458804:LWA458806 MFW458804:MFW458806 MPS458804:MPS458806 MZO458804:MZO458806 NJK458804:NJK458806 NTG458804:NTG458806 ODC458804:ODC458806 OMY458804:OMY458806 OWU458804:OWU458806 PGQ458804:PGQ458806 PQM458804:PQM458806 QAI458804:QAI458806 QKE458804:QKE458806 QUA458804:QUA458806 RDW458804:RDW458806 RNS458804:RNS458806 RXO458804:RXO458806 SHK458804:SHK458806 SRG458804:SRG458806 TBC458804:TBC458806 TKY458804:TKY458806 TUU458804:TUU458806 UEQ458804:UEQ458806 UOM458804:UOM458806 UYI458804:UYI458806 VIE458804:VIE458806 VSA458804:VSA458806 WBW458804:WBW458806 WLS458804:WLS458806 WVO458804:WVO458806 F524340:F524342 JC524340:JC524342 SY524340:SY524342 ACU524340:ACU524342 AMQ524340:AMQ524342 AWM524340:AWM524342 BGI524340:BGI524342 BQE524340:BQE524342 CAA524340:CAA524342 CJW524340:CJW524342 CTS524340:CTS524342 DDO524340:DDO524342 DNK524340:DNK524342 DXG524340:DXG524342 EHC524340:EHC524342 EQY524340:EQY524342 FAU524340:FAU524342 FKQ524340:FKQ524342 FUM524340:FUM524342 GEI524340:GEI524342 GOE524340:GOE524342 GYA524340:GYA524342 HHW524340:HHW524342 HRS524340:HRS524342 IBO524340:IBO524342 ILK524340:ILK524342 IVG524340:IVG524342 JFC524340:JFC524342 JOY524340:JOY524342 JYU524340:JYU524342 KIQ524340:KIQ524342 KSM524340:KSM524342 LCI524340:LCI524342 LME524340:LME524342 LWA524340:LWA524342 MFW524340:MFW524342 MPS524340:MPS524342 MZO524340:MZO524342 NJK524340:NJK524342 NTG524340:NTG524342 ODC524340:ODC524342 OMY524340:OMY524342 OWU524340:OWU524342 PGQ524340:PGQ524342 PQM524340:PQM524342 QAI524340:QAI524342 QKE524340:QKE524342 QUA524340:QUA524342 RDW524340:RDW524342 RNS524340:RNS524342 RXO524340:RXO524342 SHK524340:SHK524342 SRG524340:SRG524342 TBC524340:TBC524342 TKY524340:TKY524342 TUU524340:TUU524342 UEQ524340:UEQ524342 UOM524340:UOM524342 UYI524340:UYI524342 VIE524340:VIE524342 VSA524340:VSA524342 WBW524340:WBW524342 WLS524340:WLS524342 WVO524340:WVO524342 F589876:F589878 JC589876:JC589878 SY589876:SY589878 ACU589876:ACU589878 AMQ589876:AMQ589878 AWM589876:AWM589878 BGI589876:BGI589878 BQE589876:BQE589878 CAA589876:CAA589878 CJW589876:CJW589878 CTS589876:CTS589878 DDO589876:DDO589878 DNK589876:DNK589878 DXG589876:DXG589878 EHC589876:EHC589878 EQY589876:EQY589878 FAU589876:FAU589878 FKQ589876:FKQ589878 FUM589876:FUM589878 GEI589876:GEI589878 GOE589876:GOE589878 GYA589876:GYA589878 HHW589876:HHW589878 HRS589876:HRS589878 IBO589876:IBO589878 ILK589876:ILK589878 IVG589876:IVG589878 JFC589876:JFC589878 JOY589876:JOY589878 JYU589876:JYU589878 KIQ589876:KIQ589878 KSM589876:KSM589878 LCI589876:LCI589878 LME589876:LME589878 LWA589876:LWA589878 MFW589876:MFW589878 MPS589876:MPS589878 MZO589876:MZO589878 NJK589876:NJK589878 NTG589876:NTG589878 ODC589876:ODC589878 OMY589876:OMY589878 OWU589876:OWU589878 PGQ589876:PGQ589878 PQM589876:PQM589878 QAI589876:QAI589878 QKE589876:QKE589878 QUA589876:QUA589878 RDW589876:RDW589878 RNS589876:RNS589878 RXO589876:RXO589878 SHK589876:SHK589878 SRG589876:SRG589878 TBC589876:TBC589878 TKY589876:TKY589878 TUU589876:TUU589878 UEQ589876:UEQ589878 UOM589876:UOM589878 UYI589876:UYI589878 VIE589876:VIE589878 VSA589876:VSA589878 WBW589876:WBW589878 WLS589876:WLS589878 WVO589876:WVO589878 F655412:F655414 JC655412:JC655414 SY655412:SY655414 ACU655412:ACU655414 AMQ655412:AMQ655414 AWM655412:AWM655414 BGI655412:BGI655414 BQE655412:BQE655414 CAA655412:CAA655414 CJW655412:CJW655414 CTS655412:CTS655414 DDO655412:DDO655414 DNK655412:DNK655414 DXG655412:DXG655414 EHC655412:EHC655414 EQY655412:EQY655414 FAU655412:FAU655414 FKQ655412:FKQ655414 FUM655412:FUM655414 GEI655412:GEI655414 GOE655412:GOE655414 GYA655412:GYA655414 HHW655412:HHW655414 HRS655412:HRS655414 IBO655412:IBO655414 ILK655412:ILK655414 IVG655412:IVG655414 JFC655412:JFC655414 JOY655412:JOY655414 JYU655412:JYU655414 KIQ655412:KIQ655414 KSM655412:KSM655414 LCI655412:LCI655414 LME655412:LME655414 LWA655412:LWA655414 MFW655412:MFW655414 MPS655412:MPS655414 MZO655412:MZO655414 NJK655412:NJK655414 NTG655412:NTG655414 ODC655412:ODC655414 OMY655412:OMY655414 OWU655412:OWU655414 PGQ655412:PGQ655414 PQM655412:PQM655414 QAI655412:QAI655414 QKE655412:QKE655414 QUA655412:QUA655414 RDW655412:RDW655414 RNS655412:RNS655414 RXO655412:RXO655414 SHK655412:SHK655414 SRG655412:SRG655414 TBC655412:TBC655414 TKY655412:TKY655414 TUU655412:TUU655414 UEQ655412:UEQ655414 UOM655412:UOM655414 UYI655412:UYI655414 VIE655412:VIE655414 VSA655412:VSA655414 WBW655412:WBW655414 WLS655412:WLS655414 WVO655412:WVO655414 F720948:F720950 JC720948:JC720950 SY720948:SY720950 ACU720948:ACU720950 AMQ720948:AMQ720950 AWM720948:AWM720950 BGI720948:BGI720950 BQE720948:BQE720950 CAA720948:CAA720950 CJW720948:CJW720950 CTS720948:CTS720950 DDO720948:DDO720950 DNK720948:DNK720950 DXG720948:DXG720950 EHC720948:EHC720950 EQY720948:EQY720950 FAU720948:FAU720950 FKQ720948:FKQ720950 FUM720948:FUM720950 GEI720948:GEI720950 GOE720948:GOE720950 GYA720948:GYA720950 HHW720948:HHW720950 HRS720948:HRS720950 IBO720948:IBO720950 ILK720948:ILK720950 IVG720948:IVG720950 JFC720948:JFC720950 JOY720948:JOY720950 JYU720948:JYU720950 KIQ720948:KIQ720950 KSM720948:KSM720950 LCI720948:LCI720950 LME720948:LME720950 LWA720948:LWA720950 MFW720948:MFW720950 MPS720948:MPS720950 MZO720948:MZO720950 NJK720948:NJK720950 NTG720948:NTG720950 ODC720948:ODC720950 OMY720948:OMY720950 OWU720948:OWU720950 PGQ720948:PGQ720950 PQM720948:PQM720950 QAI720948:QAI720950 QKE720948:QKE720950 QUA720948:QUA720950 RDW720948:RDW720950 RNS720948:RNS720950 RXO720948:RXO720950 SHK720948:SHK720950 SRG720948:SRG720950 TBC720948:TBC720950 TKY720948:TKY720950 TUU720948:TUU720950 UEQ720948:UEQ720950 UOM720948:UOM720950 UYI720948:UYI720950 VIE720948:VIE720950 VSA720948:VSA720950 WBW720948:WBW720950 WLS720948:WLS720950 WVO720948:WVO720950 F786484:F786486 JC786484:JC786486 SY786484:SY786486 ACU786484:ACU786486 AMQ786484:AMQ786486 AWM786484:AWM786486 BGI786484:BGI786486 BQE786484:BQE786486 CAA786484:CAA786486 CJW786484:CJW786486 CTS786484:CTS786486 DDO786484:DDO786486 DNK786484:DNK786486 DXG786484:DXG786486 EHC786484:EHC786486 EQY786484:EQY786486 FAU786484:FAU786486 FKQ786484:FKQ786486 FUM786484:FUM786486 GEI786484:GEI786486 GOE786484:GOE786486 GYA786484:GYA786486 HHW786484:HHW786486 HRS786484:HRS786486 IBO786484:IBO786486 ILK786484:ILK786486 IVG786484:IVG786486 JFC786484:JFC786486 JOY786484:JOY786486 JYU786484:JYU786486 KIQ786484:KIQ786486 KSM786484:KSM786486 LCI786484:LCI786486 LME786484:LME786486 LWA786484:LWA786486 MFW786484:MFW786486 MPS786484:MPS786486 MZO786484:MZO786486 NJK786484:NJK786486 NTG786484:NTG786486 ODC786484:ODC786486 OMY786484:OMY786486 OWU786484:OWU786486 PGQ786484:PGQ786486 PQM786484:PQM786486 QAI786484:QAI786486 QKE786484:QKE786486 QUA786484:QUA786486 RDW786484:RDW786486 RNS786484:RNS786486 RXO786484:RXO786486 SHK786484:SHK786486 SRG786484:SRG786486 TBC786484:TBC786486 TKY786484:TKY786486 TUU786484:TUU786486 UEQ786484:UEQ786486 UOM786484:UOM786486 UYI786484:UYI786486 VIE786484:VIE786486 VSA786484:VSA786486 WBW786484:WBW786486 WLS786484:WLS786486 WVO786484:WVO786486 F852020:F852022 JC852020:JC852022 SY852020:SY852022 ACU852020:ACU852022 AMQ852020:AMQ852022 AWM852020:AWM852022 BGI852020:BGI852022 BQE852020:BQE852022 CAA852020:CAA852022 CJW852020:CJW852022 CTS852020:CTS852022 DDO852020:DDO852022 DNK852020:DNK852022 DXG852020:DXG852022 EHC852020:EHC852022 EQY852020:EQY852022 FAU852020:FAU852022 FKQ852020:FKQ852022 FUM852020:FUM852022 GEI852020:GEI852022 GOE852020:GOE852022 GYA852020:GYA852022 HHW852020:HHW852022 HRS852020:HRS852022 IBO852020:IBO852022 ILK852020:ILK852022 IVG852020:IVG852022 JFC852020:JFC852022 JOY852020:JOY852022 JYU852020:JYU852022 KIQ852020:KIQ852022 KSM852020:KSM852022 LCI852020:LCI852022 LME852020:LME852022 LWA852020:LWA852022 MFW852020:MFW852022 MPS852020:MPS852022 MZO852020:MZO852022 NJK852020:NJK852022 NTG852020:NTG852022 ODC852020:ODC852022 OMY852020:OMY852022 OWU852020:OWU852022 PGQ852020:PGQ852022 PQM852020:PQM852022 QAI852020:QAI852022 QKE852020:QKE852022 QUA852020:QUA852022 RDW852020:RDW852022 RNS852020:RNS852022 RXO852020:RXO852022 SHK852020:SHK852022 SRG852020:SRG852022 TBC852020:TBC852022 TKY852020:TKY852022 TUU852020:TUU852022 UEQ852020:UEQ852022 UOM852020:UOM852022 UYI852020:UYI852022 VIE852020:VIE852022 VSA852020:VSA852022 WBW852020:WBW852022 WLS852020:WLS852022 WVO852020:WVO852022 F917556:F917558 JC917556:JC917558 SY917556:SY917558 ACU917556:ACU917558 AMQ917556:AMQ917558 AWM917556:AWM917558 BGI917556:BGI917558 BQE917556:BQE917558 CAA917556:CAA917558 CJW917556:CJW917558 CTS917556:CTS917558 DDO917556:DDO917558 DNK917556:DNK917558 DXG917556:DXG917558 EHC917556:EHC917558 EQY917556:EQY917558 FAU917556:FAU917558 FKQ917556:FKQ917558 FUM917556:FUM917558 GEI917556:GEI917558 GOE917556:GOE917558 GYA917556:GYA917558 HHW917556:HHW917558 HRS917556:HRS917558 IBO917556:IBO917558 ILK917556:ILK917558 IVG917556:IVG917558 JFC917556:JFC917558 JOY917556:JOY917558 JYU917556:JYU917558 KIQ917556:KIQ917558 KSM917556:KSM917558 LCI917556:LCI917558 LME917556:LME917558 LWA917556:LWA917558 MFW917556:MFW917558 MPS917556:MPS917558 MZO917556:MZO917558 NJK917556:NJK917558 NTG917556:NTG917558 ODC917556:ODC917558 OMY917556:OMY917558 OWU917556:OWU917558 PGQ917556:PGQ917558 PQM917556:PQM917558 QAI917556:QAI917558 QKE917556:QKE917558 QUA917556:QUA917558 RDW917556:RDW917558 RNS917556:RNS917558 RXO917556:RXO917558 SHK917556:SHK917558 SRG917556:SRG917558 TBC917556:TBC917558 TKY917556:TKY917558 TUU917556:TUU917558 UEQ917556:UEQ917558 UOM917556:UOM917558 UYI917556:UYI917558 VIE917556:VIE917558 VSA917556:VSA917558 WBW917556:WBW917558 WLS917556:WLS917558 WVO917556:WVO917558 F983092:F983094 JC983092:JC983094 SY983092:SY983094 ACU983092:ACU983094 AMQ983092:AMQ983094 AWM983092:AWM983094 BGI983092:BGI983094 BQE983092:BQE983094 CAA983092:CAA983094 CJW983092:CJW983094 CTS983092:CTS983094 DDO983092:DDO983094 DNK983092:DNK983094 DXG983092:DXG983094 EHC983092:EHC983094 EQY983092:EQY983094 FAU983092:FAU983094 FKQ983092:FKQ983094 FUM983092:FUM983094 GEI983092:GEI983094 GOE983092:GOE983094 GYA983092:GYA983094 HHW983092:HHW983094 HRS983092:HRS983094 IBO983092:IBO983094 ILK983092:ILK983094 IVG983092:IVG983094 JFC983092:JFC983094 JOY983092:JOY983094 JYU983092:JYU983094 KIQ983092:KIQ983094 KSM983092:KSM983094 LCI983092:LCI983094 LME983092:LME983094 LWA983092:LWA983094 MFW983092:MFW983094 MPS983092:MPS983094 MZO983092:MZO983094 NJK983092:NJK983094 NTG983092:NTG983094 ODC983092:ODC983094 OMY983092:OMY983094 OWU983092:OWU983094 PGQ983092:PGQ983094 PQM983092:PQM983094 QAI983092:QAI983094 QKE983092:QKE983094 QUA983092:QUA983094 RDW983092:RDW983094 RNS983092:RNS983094 RXO983092:RXO983094 SHK983092:SHK983094 SRG983092:SRG983094 TBC983092:TBC983094 TKY983092:TKY983094 TUU983092:TUU983094 UEQ983092:UEQ983094 UOM983092:UOM983094 UYI983092:UYI983094 VIE983092:VIE983094 VSA983092:VSA983094 WBW983092:WBW983094 WLS983092:WLS983094 WVO983092:WVO983094">
      <formula1>"1, 2, 3"</formula1>
    </dataValidation>
    <dataValidation type="list" errorStyle="warning" allowBlank="1" showInputMessage="1" showErrorMessage="1" errorTitle="FERC ACCOUNT" error="This FERC Account is not included in the drop-down list. Is this the account you want to use?" sqref="D50:D54 JA50:JA54 SW50:SW54 ACS50:ACS54 AMO50:AMO54 AWK50:AWK54 BGG50:BGG54 BQC50:BQC54 BZY50:BZY54 CJU50:CJU54 CTQ50:CTQ54 DDM50:DDM54 DNI50:DNI54 DXE50:DXE54 EHA50:EHA54 EQW50:EQW54 FAS50:FAS54 FKO50:FKO54 FUK50:FUK54 GEG50:GEG54 GOC50:GOC54 GXY50:GXY54 HHU50:HHU54 HRQ50:HRQ54 IBM50:IBM54 ILI50:ILI54 IVE50:IVE54 JFA50:JFA54 JOW50:JOW54 JYS50:JYS54 KIO50:KIO54 KSK50:KSK54 LCG50:LCG54 LMC50:LMC54 LVY50:LVY54 MFU50:MFU54 MPQ50:MPQ54 MZM50:MZM54 NJI50:NJI54 NTE50:NTE54 ODA50:ODA54 OMW50:OMW54 OWS50:OWS54 PGO50:PGO54 PQK50:PQK54 QAG50:QAG54 QKC50:QKC54 QTY50:QTY54 RDU50:RDU54 RNQ50:RNQ54 RXM50:RXM54 SHI50:SHI54 SRE50:SRE54 TBA50:TBA54 TKW50:TKW54 TUS50:TUS54 UEO50:UEO54 UOK50:UOK54 UYG50:UYG54 VIC50:VIC54 VRY50:VRY54 WBU50:WBU54 WLQ50:WLQ54 WVM50:WVM54 D65586:D65590 JA65586:JA65590 SW65586:SW65590 ACS65586:ACS65590 AMO65586:AMO65590 AWK65586:AWK65590 BGG65586:BGG65590 BQC65586:BQC65590 BZY65586:BZY65590 CJU65586:CJU65590 CTQ65586:CTQ65590 DDM65586:DDM65590 DNI65586:DNI65590 DXE65586:DXE65590 EHA65586:EHA65590 EQW65586:EQW65590 FAS65586:FAS65590 FKO65586:FKO65590 FUK65586:FUK65590 GEG65586:GEG65590 GOC65586:GOC65590 GXY65586:GXY65590 HHU65586:HHU65590 HRQ65586:HRQ65590 IBM65586:IBM65590 ILI65586:ILI65590 IVE65586:IVE65590 JFA65586:JFA65590 JOW65586:JOW65590 JYS65586:JYS65590 KIO65586:KIO65590 KSK65586:KSK65590 LCG65586:LCG65590 LMC65586:LMC65590 LVY65586:LVY65590 MFU65586:MFU65590 MPQ65586:MPQ65590 MZM65586:MZM65590 NJI65586:NJI65590 NTE65586:NTE65590 ODA65586:ODA65590 OMW65586:OMW65590 OWS65586:OWS65590 PGO65586:PGO65590 PQK65586:PQK65590 QAG65586:QAG65590 QKC65586:QKC65590 QTY65586:QTY65590 RDU65586:RDU65590 RNQ65586:RNQ65590 RXM65586:RXM65590 SHI65586:SHI65590 SRE65586:SRE65590 TBA65586:TBA65590 TKW65586:TKW65590 TUS65586:TUS65590 UEO65586:UEO65590 UOK65586:UOK65590 UYG65586:UYG65590 VIC65586:VIC65590 VRY65586:VRY65590 WBU65586:WBU65590 WLQ65586:WLQ65590 WVM65586:WVM65590 D131122:D131126 JA131122:JA131126 SW131122:SW131126 ACS131122:ACS131126 AMO131122:AMO131126 AWK131122:AWK131126 BGG131122:BGG131126 BQC131122:BQC131126 BZY131122:BZY131126 CJU131122:CJU131126 CTQ131122:CTQ131126 DDM131122:DDM131126 DNI131122:DNI131126 DXE131122:DXE131126 EHA131122:EHA131126 EQW131122:EQW131126 FAS131122:FAS131126 FKO131122:FKO131126 FUK131122:FUK131126 GEG131122:GEG131126 GOC131122:GOC131126 GXY131122:GXY131126 HHU131122:HHU131126 HRQ131122:HRQ131126 IBM131122:IBM131126 ILI131122:ILI131126 IVE131122:IVE131126 JFA131122:JFA131126 JOW131122:JOW131126 JYS131122:JYS131126 KIO131122:KIO131126 KSK131122:KSK131126 LCG131122:LCG131126 LMC131122:LMC131126 LVY131122:LVY131126 MFU131122:MFU131126 MPQ131122:MPQ131126 MZM131122:MZM131126 NJI131122:NJI131126 NTE131122:NTE131126 ODA131122:ODA131126 OMW131122:OMW131126 OWS131122:OWS131126 PGO131122:PGO131126 PQK131122:PQK131126 QAG131122:QAG131126 QKC131122:QKC131126 QTY131122:QTY131126 RDU131122:RDU131126 RNQ131122:RNQ131126 RXM131122:RXM131126 SHI131122:SHI131126 SRE131122:SRE131126 TBA131122:TBA131126 TKW131122:TKW131126 TUS131122:TUS131126 UEO131122:UEO131126 UOK131122:UOK131126 UYG131122:UYG131126 VIC131122:VIC131126 VRY131122:VRY131126 WBU131122:WBU131126 WLQ131122:WLQ131126 WVM131122:WVM131126 D196658:D196662 JA196658:JA196662 SW196658:SW196662 ACS196658:ACS196662 AMO196658:AMO196662 AWK196658:AWK196662 BGG196658:BGG196662 BQC196658:BQC196662 BZY196658:BZY196662 CJU196658:CJU196662 CTQ196658:CTQ196662 DDM196658:DDM196662 DNI196658:DNI196662 DXE196658:DXE196662 EHA196658:EHA196662 EQW196658:EQW196662 FAS196658:FAS196662 FKO196658:FKO196662 FUK196658:FUK196662 GEG196658:GEG196662 GOC196658:GOC196662 GXY196658:GXY196662 HHU196658:HHU196662 HRQ196658:HRQ196662 IBM196658:IBM196662 ILI196658:ILI196662 IVE196658:IVE196662 JFA196658:JFA196662 JOW196658:JOW196662 JYS196658:JYS196662 KIO196658:KIO196662 KSK196658:KSK196662 LCG196658:LCG196662 LMC196658:LMC196662 LVY196658:LVY196662 MFU196658:MFU196662 MPQ196658:MPQ196662 MZM196658:MZM196662 NJI196658:NJI196662 NTE196658:NTE196662 ODA196658:ODA196662 OMW196658:OMW196662 OWS196658:OWS196662 PGO196658:PGO196662 PQK196658:PQK196662 QAG196658:QAG196662 QKC196658:QKC196662 QTY196658:QTY196662 RDU196658:RDU196662 RNQ196658:RNQ196662 RXM196658:RXM196662 SHI196658:SHI196662 SRE196658:SRE196662 TBA196658:TBA196662 TKW196658:TKW196662 TUS196658:TUS196662 UEO196658:UEO196662 UOK196658:UOK196662 UYG196658:UYG196662 VIC196658:VIC196662 VRY196658:VRY196662 WBU196658:WBU196662 WLQ196658:WLQ196662 WVM196658:WVM196662 D262194:D262198 JA262194:JA262198 SW262194:SW262198 ACS262194:ACS262198 AMO262194:AMO262198 AWK262194:AWK262198 BGG262194:BGG262198 BQC262194:BQC262198 BZY262194:BZY262198 CJU262194:CJU262198 CTQ262194:CTQ262198 DDM262194:DDM262198 DNI262194:DNI262198 DXE262194:DXE262198 EHA262194:EHA262198 EQW262194:EQW262198 FAS262194:FAS262198 FKO262194:FKO262198 FUK262194:FUK262198 GEG262194:GEG262198 GOC262194:GOC262198 GXY262194:GXY262198 HHU262194:HHU262198 HRQ262194:HRQ262198 IBM262194:IBM262198 ILI262194:ILI262198 IVE262194:IVE262198 JFA262194:JFA262198 JOW262194:JOW262198 JYS262194:JYS262198 KIO262194:KIO262198 KSK262194:KSK262198 LCG262194:LCG262198 LMC262194:LMC262198 LVY262194:LVY262198 MFU262194:MFU262198 MPQ262194:MPQ262198 MZM262194:MZM262198 NJI262194:NJI262198 NTE262194:NTE262198 ODA262194:ODA262198 OMW262194:OMW262198 OWS262194:OWS262198 PGO262194:PGO262198 PQK262194:PQK262198 QAG262194:QAG262198 QKC262194:QKC262198 QTY262194:QTY262198 RDU262194:RDU262198 RNQ262194:RNQ262198 RXM262194:RXM262198 SHI262194:SHI262198 SRE262194:SRE262198 TBA262194:TBA262198 TKW262194:TKW262198 TUS262194:TUS262198 UEO262194:UEO262198 UOK262194:UOK262198 UYG262194:UYG262198 VIC262194:VIC262198 VRY262194:VRY262198 WBU262194:WBU262198 WLQ262194:WLQ262198 WVM262194:WVM262198 D327730:D327734 JA327730:JA327734 SW327730:SW327734 ACS327730:ACS327734 AMO327730:AMO327734 AWK327730:AWK327734 BGG327730:BGG327734 BQC327730:BQC327734 BZY327730:BZY327734 CJU327730:CJU327734 CTQ327730:CTQ327734 DDM327730:DDM327734 DNI327730:DNI327734 DXE327730:DXE327734 EHA327730:EHA327734 EQW327730:EQW327734 FAS327730:FAS327734 FKO327730:FKO327734 FUK327730:FUK327734 GEG327730:GEG327734 GOC327730:GOC327734 GXY327730:GXY327734 HHU327730:HHU327734 HRQ327730:HRQ327734 IBM327730:IBM327734 ILI327730:ILI327734 IVE327730:IVE327734 JFA327730:JFA327734 JOW327730:JOW327734 JYS327730:JYS327734 KIO327730:KIO327734 KSK327730:KSK327734 LCG327730:LCG327734 LMC327730:LMC327734 LVY327730:LVY327734 MFU327730:MFU327734 MPQ327730:MPQ327734 MZM327730:MZM327734 NJI327730:NJI327734 NTE327730:NTE327734 ODA327730:ODA327734 OMW327730:OMW327734 OWS327730:OWS327734 PGO327730:PGO327734 PQK327730:PQK327734 QAG327730:QAG327734 QKC327730:QKC327734 QTY327730:QTY327734 RDU327730:RDU327734 RNQ327730:RNQ327734 RXM327730:RXM327734 SHI327730:SHI327734 SRE327730:SRE327734 TBA327730:TBA327734 TKW327730:TKW327734 TUS327730:TUS327734 UEO327730:UEO327734 UOK327730:UOK327734 UYG327730:UYG327734 VIC327730:VIC327734 VRY327730:VRY327734 WBU327730:WBU327734 WLQ327730:WLQ327734 WVM327730:WVM327734 D393266:D393270 JA393266:JA393270 SW393266:SW393270 ACS393266:ACS393270 AMO393266:AMO393270 AWK393266:AWK393270 BGG393266:BGG393270 BQC393266:BQC393270 BZY393266:BZY393270 CJU393266:CJU393270 CTQ393266:CTQ393270 DDM393266:DDM393270 DNI393266:DNI393270 DXE393266:DXE393270 EHA393266:EHA393270 EQW393266:EQW393270 FAS393266:FAS393270 FKO393266:FKO393270 FUK393266:FUK393270 GEG393266:GEG393270 GOC393266:GOC393270 GXY393266:GXY393270 HHU393266:HHU393270 HRQ393266:HRQ393270 IBM393266:IBM393270 ILI393266:ILI393270 IVE393266:IVE393270 JFA393266:JFA393270 JOW393266:JOW393270 JYS393266:JYS393270 KIO393266:KIO393270 KSK393266:KSK393270 LCG393266:LCG393270 LMC393266:LMC393270 LVY393266:LVY393270 MFU393266:MFU393270 MPQ393266:MPQ393270 MZM393266:MZM393270 NJI393266:NJI393270 NTE393266:NTE393270 ODA393266:ODA393270 OMW393266:OMW393270 OWS393266:OWS393270 PGO393266:PGO393270 PQK393266:PQK393270 QAG393266:QAG393270 QKC393266:QKC393270 QTY393266:QTY393270 RDU393266:RDU393270 RNQ393266:RNQ393270 RXM393266:RXM393270 SHI393266:SHI393270 SRE393266:SRE393270 TBA393266:TBA393270 TKW393266:TKW393270 TUS393266:TUS393270 UEO393266:UEO393270 UOK393266:UOK393270 UYG393266:UYG393270 VIC393266:VIC393270 VRY393266:VRY393270 WBU393266:WBU393270 WLQ393266:WLQ393270 WVM393266:WVM393270 D458802:D458806 JA458802:JA458806 SW458802:SW458806 ACS458802:ACS458806 AMO458802:AMO458806 AWK458802:AWK458806 BGG458802:BGG458806 BQC458802:BQC458806 BZY458802:BZY458806 CJU458802:CJU458806 CTQ458802:CTQ458806 DDM458802:DDM458806 DNI458802:DNI458806 DXE458802:DXE458806 EHA458802:EHA458806 EQW458802:EQW458806 FAS458802:FAS458806 FKO458802:FKO458806 FUK458802:FUK458806 GEG458802:GEG458806 GOC458802:GOC458806 GXY458802:GXY458806 HHU458802:HHU458806 HRQ458802:HRQ458806 IBM458802:IBM458806 ILI458802:ILI458806 IVE458802:IVE458806 JFA458802:JFA458806 JOW458802:JOW458806 JYS458802:JYS458806 KIO458802:KIO458806 KSK458802:KSK458806 LCG458802:LCG458806 LMC458802:LMC458806 LVY458802:LVY458806 MFU458802:MFU458806 MPQ458802:MPQ458806 MZM458802:MZM458806 NJI458802:NJI458806 NTE458802:NTE458806 ODA458802:ODA458806 OMW458802:OMW458806 OWS458802:OWS458806 PGO458802:PGO458806 PQK458802:PQK458806 QAG458802:QAG458806 QKC458802:QKC458806 QTY458802:QTY458806 RDU458802:RDU458806 RNQ458802:RNQ458806 RXM458802:RXM458806 SHI458802:SHI458806 SRE458802:SRE458806 TBA458802:TBA458806 TKW458802:TKW458806 TUS458802:TUS458806 UEO458802:UEO458806 UOK458802:UOK458806 UYG458802:UYG458806 VIC458802:VIC458806 VRY458802:VRY458806 WBU458802:WBU458806 WLQ458802:WLQ458806 WVM458802:WVM458806 D524338:D524342 JA524338:JA524342 SW524338:SW524342 ACS524338:ACS524342 AMO524338:AMO524342 AWK524338:AWK524342 BGG524338:BGG524342 BQC524338:BQC524342 BZY524338:BZY524342 CJU524338:CJU524342 CTQ524338:CTQ524342 DDM524338:DDM524342 DNI524338:DNI524342 DXE524338:DXE524342 EHA524338:EHA524342 EQW524338:EQW524342 FAS524338:FAS524342 FKO524338:FKO524342 FUK524338:FUK524342 GEG524338:GEG524342 GOC524338:GOC524342 GXY524338:GXY524342 HHU524338:HHU524342 HRQ524338:HRQ524342 IBM524338:IBM524342 ILI524338:ILI524342 IVE524338:IVE524342 JFA524338:JFA524342 JOW524338:JOW524342 JYS524338:JYS524342 KIO524338:KIO524342 KSK524338:KSK524342 LCG524338:LCG524342 LMC524338:LMC524342 LVY524338:LVY524342 MFU524338:MFU524342 MPQ524338:MPQ524342 MZM524338:MZM524342 NJI524338:NJI524342 NTE524338:NTE524342 ODA524338:ODA524342 OMW524338:OMW524342 OWS524338:OWS524342 PGO524338:PGO524342 PQK524338:PQK524342 QAG524338:QAG524342 QKC524338:QKC524342 QTY524338:QTY524342 RDU524338:RDU524342 RNQ524338:RNQ524342 RXM524338:RXM524342 SHI524338:SHI524342 SRE524338:SRE524342 TBA524338:TBA524342 TKW524338:TKW524342 TUS524338:TUS524342 UEO524338:UEO524342 UOK524338:UOK524342 UYG524338:UYG524342 VIC524338:VIC524342 VRY524338:VRY524342 WBU524338:WBU524342 WLQ524338:WLQ524342 WVM524338:WVM524342 D589874:D589878 JA589874:JA589878 SW589874:SW589878 ACS589874:ACS589878 AMO589874:AMO589878 AWK589874:AWK589878 BGG589874:BGG589878 BQC589874:BQC589878 BZY589874:BZY589878 CJU589874:CJU589878 CTQ589874:CTQ589878 DDM589874:DDM589878 DNI589874:DNI589878 DXE589874:DXE589878 EHA589874:EHA589878 EQW589874:EQW589878 FAS589874:FAS589878 FKO589874:FKO589878 FUK589874:FUK589878 GEG589874:GEG589878 GOC589874:GOC589878 GXY589874:GXY589878 HHU589874:HHU589878 HRQ589874:HRQ589878 IBM589874:IBM589878 ILI589874:ILI589878 IVE589874:IVE589878 JFA589874:JFA589878 JOW589874:JOW589878 JYS589874:JYS589878 KIO589874:KIO589878 KSK589874:KSK589878 LCG589874:LCG589878 LMC589874:LMC589878 LVY589874:LVY589878 MFU589874:MFU589878 MPQ589874:MPQ589878 MZM589874:MZM589878 NJI589874:NJI589878 NTE589874:NTE589878 ODA589874:ODA589878 OMW589874:OMW589878 OWS589874:OWS589878 PGO589874:PGO589878 PQK589874:PQK589878 QAG589874:QAG589878 QKC589874:QKC589878 QTY589874:QTY589878 RDU589874:RDU589878 RNQ589874:RNQ589878 RXM589874:RXM589878 SHI589874:SHI589878 SRE589874:SRE589878 TBA589874:TBA589878 TKW589874:TKW589878 TUS589874:TUS589878 UEO589874:UEO589878 UOK589874:UOK589878 UYG589874:UYG589878 VIC589874:VIC589878 VRY589874:VRY589878 WBU589874:WBU589878 WLQ589874:WLQ589878 WVM589874:WVM589878 D655410:D655414 JA655410:JA655414 SW655410:SW655414 ACS655410:ACS655414 AMO655410:AMO655414 AWK655410:AWK655414 BGG655410:BGG655414 BQC655410:BQC655414 BZY655410:BZY655414 CJU655410:CJU655414 CTQ655410:CTQ655414 DDM655410:DDM655414 DNI655410:DNI655414 DXE655410:DXE655414 EHA655410:EHA655414 EQW655410:EQW655414 FAS655410:FAS655414 FKO655410:FKO655414 FUK655410:FUK655414 GEG655410:GEG655414 GOC655410:GOC655414 GXY655410:GXY655414 HHU655410:HHU655414 HRQ655410:HRQ655414 IBM655410:IBM655414 ILI655410:ILI655414 IVE655410:IVE655414 JFA655410:JFA655414 JOW655410:JOW655414 JYS655410:JYS655414 KIO655410:KIO655414 KSK655410:KSK655414 LCG655410:LCG655414 LMC655410:LMC655414 LVY655410:LVY655414 MFU655410:MFU655414 MPQ655410:MPQ655414 MZM655410:MZM655414 NJI655410:NJI655414 NTE655410:NTE655414 ODA655410:ODA655414 OMW655410:OMW655414 OWS655410:OWS655414 PGO655410:PGO655414 PQK655410:PQK655414 QAG655410:QAG655414 QKC655410:QKC655414 QTY655410:QTY655414 RDU655410:RDU655414 RNQ655410:RNQ655414 RXM655410:RXM655414 SHI655410:SHI655414 SRE655410:SRE655414 TBA655410:TBA655414 TKW655410:TKW655414 TUS655410:TUS655414 UEO655410:UEO655414 UOK655410:UOK655414 UYG655410:UYG655414 VIC655410:VIC655414 VRY655410:VRY655414 WBU655410:WBU655414 WLQ655410:WLQ655414 WVM655410:WVM655414 D720946:D720950 JA720946:JA720950 SW720946:SW720950 ACS720946:ACS720950 AMO720946:AMO720950 AWK720946:AWK720950 BGG720946:BGG720950 BQC720946:BQC720950 BZY720946:BZY720950 CJU720946:CJU720950 CTQ720946:CTQ720950 DDM720946:DDM720950 DNI720946:DNI720950 DXE720946:DXE720950 EHA720946:EHA720950 EQW720946:EQW720950 FAS720946:FAS720950 FKO720946:FKO720950 FUK720946:FUK720950 GEG720946:GEG720950 GOC720946:GOC720950 GXY720946:GXY720950 HHU720946:HHU720950 HRQ720946:HRQ720950 IBM720946:IBM720950 ILI720946:ILI720950 IVE720946:IVE720950 JFA720946:JFA720950 JOW720946:JOW720950 JYS720946:JYS720950 KIO720946:KIO720950 KSK720946:KSK720950 LCG720946:LCG720950 LMC720946:LMC720950 LVY720946:LVY720950 MFU720946:MFU720950 MPQ720946:MPQ720950 MZM720946:MZM720950 NJI720946:NJI720950 NTE720946:NTE720950 ODA720946:ODA720950 OMW720946:OMW720950 OWS720946:OWS720950 PGO720946:PGO720950 PQK720946:PQK720950 QAG720946:QAG720950 QKC720946:QKC720950 QTY720946:QTY720950 RDU720946:RDU720950 RNQ720946:RNQ720950 RXM720946:RXM720950 SHI720946:SHI720950 SRE720946:SRE720950 TBA720946:TBA720950 TKW720946:TKW720950 TUS720946:TUS720950 UEO720946:UEO720950 UOK720946:UOK720950 UYG720946:UYG720950 VIC720946:VIC720950 VRY720946:VRY720950 WBU720946:WBU720950 WLQ720946:WLQ720950 WVM720946:WVM720950 D786482:D786486 JA786482:JA786486 SW786482:SW786486 ACS786482:ACS786486 AMO786482:AMO786486 AWK786482:AWK786486 BGG786482:BGG786486 BQC786482:BQC786486 BZY786482:BZY786486 CJU786482:CJU786486 CTQ786482:CTQ786486 DDM786482:DDM786486 DNI786482:DNI786486 DXE786482:DXE786486 EHA786482:EHA786486 EQW786482:EQW786486 FAS786482:FAS786486 FKO786482:FKO786486 FUK786482:FUK786486 GEG786482:GEG786486 GOC786482:GOC786486 GXY786482:GXY786486 HHU786482:HHU786486 HRQ786482:HRQ786486 IBM786482:IBM786486 ILI786482:ILI786486 IVE786482:IVE786486 JFA786482:JFA786486 JOW786482:JOW786486 JYS786482:JYS786486 KIO786482:KIO786486 KSK786482:KSK786486 LCG786482:LCG786486 LMC786482:LMC786486 LVY786482:LVY786486 MFU786482:MFU786486 MPQ786482:MPQ786486 MZM786482:MZM786486 NJI786482:NJI786486 NTE786482:NTE786486 ODA786482:ODA786486 OMW786482:OMW786486 OWS786482:OWS786486 PGO786482:PGO786486 PQK786482:PQK786486 QAG786482:QAG786486 QKC786482:QKC786486 QTY786482:QTY786486 RDU786482:RDU786486 RNQ786482:RNQ786486 RXM786482:RXM786486 SHI786482:SHI786486 SRE786482:SRE786486 TBA786482:TBA786486 TKW786482:TKW786486 TUS786482:TUS786486 UEO786482:UEO786486 UOK786482:UOK786486 UYG786482:UYG786486 VIC786482:VIC786486 VRY786482:VRY786486 WBU786482:WBU786486 WLQ786482:WLQ786486 WVM786482:WVM786486 D852018:D852022 JA852018:JA852022 SW852018:SW852022 ACS852018:ACS852022 AMO852018:AMO852022 AWK852018:AWK852022 BGG852018:BGG852022 BQC852018:BQC852022 BZY852018:BZY852022 CJU852018:CJU852022 CTQ852018:CTQ852022 DDM852018:DDM852022 DNI852018:DNI852022 DXE852018:DXE852022 EHA852018:EHA852022 EQW852018:EQW852022 FAS852018:FAS852022 FKO852018:FKO852022 FUK852018:FUK852022 GEG852018:GEG852022 GOC852018:GOC852022 GXY852018:GXY852022 HHU852018:HHU852022 HRQ852018:HRQ852022 IBM852018:IBM852022 ILI852018:ILI852022 IVE852018:IVE852022 JFA852018:JFA852022 JOW852018:JOW852022 JYS852018:JYS852022 KIO852018:KIO852022 KSK852018:KSK852022 LCG852018:LCG852022 LMC852018:LMC852022 LVY852018:LVY852022 MFU852018:MFU852022 MPQ852018:MPQ852022 MZM852018:MZM852022 NJI852018:NJI852022 NTE852018:NTE852022 ODA852018:ODA852022 OMW852018:OMW852022 OWS852018:OWS852022 PGO852018:PGO852022 PQK852018:PQK852022 QAG852018:QAG852022 QKC852018:QKC852022 QTY852018:QTY852022 RDU852018:RDU852022 RNQ852018:RNQ852022 RXM852018:RXM852022 SHI852018:SHI852022 SRE852018:SRE852022 TBA852018:TBA852022 TKW852018:TKW852022 TUS852018:TUS852022 UEO852018:UEO852022 UOK852018:UOK852022 UYG852018:UYG852022 VIC852018:VIC852022 VRY852018:VRY852022 WBU852018:WBU852022 WLQ852018:WLQ852022 WVM852018:WVM852022 D917554:D917558 JA917554:JA917558 SW917554:SW917558 ACS917554:ACS917558 AMO917554:AMO917558 AWK917554:AWK917558 BGG917554:BGG917558 BQC917554:BQC917558 BZY917554:BZY917558 CJU917554:CJU917558 CTQ917554:CTQ917558 DDM917554:DDM917558 DNI917554:DNI917558 DXE917554:DXE917558 EHA917554:EHA917558 EQW917554:EQW917558 FAS917554:FAS917558 FKO917554:FKO917558 FUK917554:FUK917558 GEG917554:GEG917558 GOC917554:GOC917558 GXY917554:GXY917558 HHU917554:HHU917558 HRQ917554:HRQ917558 IBM917554:IBM917558 ILI917554:ILI917558 IVE917554:IVE917558 JFA917554:JFA917558 JOW917554:JOW917558 JYS917554:JYS917558 KIO917554:KIO917558 KSK917554:KSK917558 LCG917554:LCG917558 LMC917554:LMC917558 LVY917554:LVY917558 MFU917554:MFU917558 MPQ917554:MPQ917558 MZM917554:MZM917558 NJI917554:NJI917558 NTE917554:NTE917558 ODA917554:ODA917558 OMW917554:OMW917558 OWS917554:OWS917558 PGO917554:PGO917558 PQK917554:PQK917558 QAG917554:QAG917558 QKC917554:QKC917558 QTY917554:QTY917558 RDU917554:RDU917558 RNQ917554:RNQ917558 RXM917554:RXM917558 SHI917554:SHI917558 SRE917554:SRE917558 TBA917554:TBA917558 TKW917554:TKW917558 TUS917554:TUS917558 UEO917554:UEO917558 UOK917554:UOK917558 UYG917554:UYG917558 VIC917554:VIC917558 VRY917554:VRY917558 WBU917554:WBU917558 WLQ917554:WLQ917558 WVM917554:WVM917558 D983090:D983094 JA983090:JA983094 SW983090:SW983094 ACS983090:ACS983094 AMO983090:AMO983094 AWK983090:AWK983094 BGG983090:BGG983094 BQC983090:BQC983094 BZY983090:BZY983094 CJU983090:CJU983094 CTQ983090:CTQ983094 DDM983090:DDM983094 DNI983090:DNI983094 DXE983090:DXE983094 EHA983090:EHA983094 EQW983090:EQW983094 FAS983090:FAS983094 FKO983090:FKO983094 FUK983090:FUK983094 GEG983090:GEG983094 GOC983090:GOC983094 GXY983090:GXY983094 HHU983090:HHU983094 HRQ983090:HRQ983094 IBM983090:IBM983094 ILI983090:ILI983094 IVE983090:IVE983094 JFA983090:JFA983094 JOW983090:JOW983094 JYS983090:JYS983094 KIO983090:KIO983094 KSK983090:KSK983094 LCG983090:LCG983094 LMC983090:LMC983094 LVY983090:LVY983094 MFU983090:MFU983094 MPQ983090:MPQ983094 MZM983090:MZM983094 NJI983090:NJI983094 NTE983090:NTE983094 ODA983090:ODA983094 OMW983090:OMW983094 OWS983090:OWS983094 PGO983090:PGO983094 PQK983090:PQK983094 QAG983090:QAG983094 QKC983090:QKC983094 QTY983090:QTY983094 RDU983090:RDU983094 RNQ983090:RNQ983094 RXM983090:RXM983094 SHI983090:SHI983094 SRE983090:SRE983094 TBA983090:TBA983094 TKW983090:TKW983094 TUS983090:TUS983094 UEO983090:UEO983094 UOK983090:UOK983094 UYG983090:UYG983094 VIC983090:VIC983094 VRY983090:VRY983094 WBU983090:WBU983094 WLQ983090:WLQ983094 WVM983090:WVM983094 E52:E54 JB52:JB54 SX52:SX54 ACT52:ACT54 AMP52:AMP54 AWL52:AWL54 BGH52:BGH54 BQD52:BQD54 BZZ52:BZZ54 CJV52:CJV54 CTR52:CTR54 DDN52:DDN54 DNJ52:DNJ54 DXF52:DXF54 EHB52:EHB54 EQX52:EQX54 FAT52:FAT54 FKP52:FKP54 FUL52:FUL54 GEH52:GEH54 GOD52:GOD54 GXZ52:GXZ54 HHV52:HHV54 HRR52:HRR54 IBN52:IBN54 ILJ52:ILJ54 IVF52:IVF54 JFB52:JFB54 JOX52:JOX54 JYT52:JYT54 KIP52:KIP54 KSL52:KSL54 LCH52:LCH54 LMD52:LMD54 LVZ52:LVZ54 MFV52:MFV54 MPR52:MPR54 MZN52:MZN54 NJJ52:NJJ54 NTF52:NTF54 ODB52:ODB54 OMX52:OMX54 OWT52:OWT54 PGP52:PGP54 PQL52:PQL54 QAH52:QAH54 QKD52:QKD54 QTZ52:QTZ54 RDV52:RDV54 RNR52:RNR54 RXN52:RXN54 SHJ52:SHJ54 SRF52:SRF54 TBB52:TBB54 TKX52:TKX54 TUT52:TUT54 UEP52:UEP54 UOL52:UOL54 UYH52:UYH54 VID52:VID54 VRZ52:VRZ54 WBV52:WBV54 WLR52:WLR54 WVN52:WVN54 E65588:E65590 JB65588:JB65590 SX65588:SX65590 ACT65588:ACT65590 AMP65588:AMP65590 AWL65588:AWL65590 BGH65588:BGH65590 BQD65588:BQD65590 BZZ65588:BZZ65590 CJV65588:CJV65590 CTR65588:CTR65590 DDN65588:DDN65590 DNJ65588:DNJ65590 DXF65588:DXF65590 EHB65588:EHB65590 EQX65588:EQX65590 FAT65588:FAT65590 FKP65588:FKP65590 FUL65588:FUL65590 GEH65588:GEH65590 GOD65588:GOD65590 GXZ65588:GXZ65590 HHV65588:HHV65590 HRR65588:HRR65590 IBN65588:IBN65590 ILJ65588:ILJ65590 IVF65588:IVF65590 JFB65588:JFB65590 JOX65588:JOX65590 JYT65588:JYT65590 KIP65588:KIP65590 KSL65588:KSL65590 LCH65588:LCH65590 LMD65588:LMD65590 LVZ65588:LVZ65590 MFV65588:MFV65590 MPR65588:MPR65590 MZN65588:MZN65590 NJJ65588:NJJ65590 NTF65588:NTF65590 ODB65588:ODB65590 OMX65588:OMX65590 OWT65588:OWT65590 PGP65588:PGP65590 PQL65588:PQL65590 QAH65588:QAH65590 QKD65588:QKD65590 QTZ65588:QTZ65590 RDV65588:RDV65590 RNR65588:RNR65590 RXN65588:RXN65590 SHJ65588:SHJ65590 SRF65588:SRF65590 TBB65588:TBB65590 TKX65588:TKX65590 TUT65588:TUT65590 UEP65588:UEP65590 UOL65588:UOL65590 UYH65588:UYH65590 VID65588:VID65590 VRZ65588:VRZ65590 WBV65588:WBV65590 WLR65588:WLR65590 WVN65588:WVN65590 E131124:E131126 JB131124:JB131126 SX131124:SX131126 ACT131124:ACT131126 AMP131124:AMP131126 AWL131124:AWL131126 BGH131124:BGH131126 BQD131124:BQD131126 BZZ131124:BZZ131126 CJV131124:CJV131126 CTR131124:CTR131126 DDN131124:DDN131126 DNJ131124:DNJ131126 DXF131124:DXF131126 EHB131124:EHB131126 EQX131124:EQX131126 FAT131124:FAT131126 FKP131124:FKP131126 FUL131124:FUL131126 GEH131124:GEH131126 GOD131124:GOD131126 GXZ131124:GXZ131126 HHV131124:HHV131126 HRR131124:HRR131126 IBN131124:IBN131126 ILJ131124:ILJ131126 IVF131124:IVF131126 JFB131124:JFB131126 JOX131124:JOX131126 JYT131124:JYT131126 KIP131124:KIP131126 KSL131124:KSL131126 LCH131124:LCH131126 LMD131124:LMD131126 LVZ131124:LVZ131126 MFV131124:MFV131126 MPR131124:MPR131126 MZN131124:MZN131126 NJJ131124:NJJ131126 NTF131124:NTF131126 ODB131124:ODB131126 OMX131124:OMX131126 OWT131124:OWT131126 PGP131124:PGP131126 PQL131124:PQL131126 QAH131124:QAH131126 QKD131124:QKD131126 QTZ131124:QTZ131126 RDV131124:RDV131126 RNR131124:RNR131126 RXN131124:RXN131126 SHJ131124:SHJ131126 SRF131124:SRF131126 TBB131124:TBB131126 TKX131124:TKX131126 TUT131124:TUT131126 UEP131124:UEP131126 UOL131124:UOL131126 UYH131124:UYH131126 VID131124:VID131126 VRZ131124:VRZ131126 WBV131124:WBV131126 WLR131124:WLR131126 WVN131124:WVN131126 E196660:E196662 JB196660:JB196662 SX196660:SX196662 ACT196660:ACT196662 AMP196660:AMP196662 AWL196660:AWL196662 BGH196660:BGH196662 BQD196660:BQD196662 BZZ196660:BZZ196662 CJV196660:CJV196662 CTR196660:CTR196662 DDN196660:DDN196662 DNJ196660:DNJ196662 DXF196660:DXF196662 EHB196660:EHB196662 EQX196660:EQX196662 FAT196660:FAT196662 FKP196660:FKP196662 FUL196660:FUL196662 GEH196660:GEH196662 GOD196660:GOD196662 GXZ196660:GXZ196662 HHV196660:HHV196662 HRR196660:HRR196662 IBN196660:IBN196662 ILJ196660:ILJ196662 IVF196660:IVF196662 JFB196660:JFB196662 JOX196660:JOX196662 JYT196660:JYT196662 KIP196660:KIP196662 KSL196660:KSL196662 LCH196660:LCH196662 LMD196660:LMD196662 LVZ196660:LVZ196662 MFV196660:MFV196662 MPR196660:MPR196662 MZN196660:MZN196662 NJJ196660:NJJ196662 NTF196660:NTF196662 ODB196660:ODB196662 OMX196660:OMX196662 OWT196660:OWT196662 PGP196660:PGP196662 PQL196660:PQL196662 QAH196660:QAH196662 QKD196660:QKD196662 QTZ196660:QTZ196662 RDV196660:RDV196662 RNR196660:RNR196662 RXN196660:RXN196662 SHJ196660:SHJ196662 SRF196660:SRF196662 TBB196660:TBB196662 TKX196660:TKX196662 TUT196660:TUT196662 UEP196660:UEP196662 UOL196660:UOL196662 UYH196660:UYH196662 VID196660:VID196662 VRZ196660:VRZ196662 WBV196660:WBV196662 WLR196660:WLR196662 WVN196660:WVN196662 E262196:E262198 JB262196:JB262198 SX262196:SX262198 ACT262196:ACT262198 AMP262196:AMP262198 AWL262196:AWL262198 BGH262196:BGH262198 BQD262196:BQD262198 BZZ262196:BZZ262198 CJV262196:CJV262198 CTR262196:CTR262198 DDN262196:DDN262198 DNJ262196:DNJ262198 DXF262196:DXF262198 EHB262196:EHB262198 EQX262196:EQX262198 FAT262196:FAT262198 FKP262196:FKP262198 FUL262196:FUL262198 GEH262196:GEH262198 GOD262196:GOD262198 GXZ262196:GXZ262198 HHV262196:HHV262198 HRR262196:HRR262198 IBN262196:IBN262198 ILJ262196:ILJ262198 IVF262196:IVF262198 JFB262196:JFB262198 JOX262196:JOX262198 JYT262196:JYT262198 KIP262196:KIP262198 KSL262196:KSL262198 LCH262196:LCH262198 LMD262196:LMD262198 LVZ262196:LVZ262198 MFV262196:MFV262198 MPR262196:MPR262198 MZN262196:MZN262198 NJJ262196:NJJ262198 NTF262196:NTF262198 ODB262196:ODB262198 OMX262196:OMX262198 OWT262196:OWT262198 PGP262196:PGP262198 PQL262196:PQL262198 QAH262196:QAH262198 QKD262196:QKD262198 QTZ262196:QTZ262198 RDV262196:RDV262198 RNR262196:RNR262198 RXN262196:RXN262198 SHJ262196:SHJ262198 SRF262196:SRF262198 TBB262196:TBB262198 TKX262196:TKX262198 TUT262196:TUT262198 UEP262196:UEP262198 UOL262196:UOL262198 UYH262196:UYH262198 VID262196:VID262198 VRZ262196:VRZ262198 WBV262196:WBV262198 WLR262196:WLR262198 WVN262196:WVN262198 E327732:E327734 JB327732:JB327734 SX327732:SX327734 ACT327732:ACT327734 AMP327732:AMP327734 AWL327732:AWL327734 BGH327732:BGH327734 BQD327732:BQD327734 BZZ327732:BZZ327734 CJV327732:CJV327734 CTR327732:CTR327734 DDN327732:DDN327734 DNJ327732:DNJ327734 DXF327732:DXF327734 EHB327732:EHB327734 EQX327732:EQX327734 FAT327732:FAT327734 FKP327732:FKP327734 FUL327732:FUL327734 GEH327732:GEH327734 GOD327732:GOD327734 GXZ327732:GXZ327734 HHV327732:HHV327734 HRR327732:HRR327734 IBN327732:IBN327734 ILJ327732:ILJ327734 IVF327732:IVF327734 JFB327732:JFB327734 JOX327732:JOX327734 JYT327732:JYT327734 KIP327732:KIP327734 KSL327732:KSL327734 LCH327732:LCH327734 LMD327732:LMD327734 LVZ327732:LVZ327734 MFV327732:MFV327734 MPR327732:MPR327734 MZN327732:MZN327734 NJJ327732:NJJ327734 NTF327732:NTF327734 ODB327732:ODB327734 OMX327732:OMX327734 OWT327732:OWT327734 PGP327732:PGP327734 PQL327732:PQL327734 QAH327732:QAH327734 QKD327732:QKD327734 QTZ327732:QTZ327734 RDV327732:RDV327734 RNR327732:RNR327734 RXN327732:RXN327734 SHJ327732:SHJ327734 SRF327732:SRF327734 TBB327732:TBB327734 TKX327732:TKX327734 TUT327732:TUT327734 UEP327732:UEP327734 UOL327732:UOL327734 UYH327732:UYH327734 VID327732:VID327734 VRZ327732:VRZ327734 WBV327732:WBV327734 WLR327732:WLR327734 WVN327732:WVN327734 E393268:E393270 JB393268:JB393270 SX393268:SX393270 ACT393268:ACT393270 AMP393268:AMP393270 AWL393268:AWL393270 BGH393268:BGH393270 BQD393268:BQD393270 BZZ393268:BZZ393270 CJV393268:CJV393270 CTR393268:CTR393270 DDN393268:DDN393270 DNJ393268:DNJ393270 DXF393268:DXF393270 EHB393268:EHB393270 EQX393268:EQX393270 FAT393268:FAT393270 FKP393268:FKP393270 FUL393268:FUL393270 GEH393268:GEH393270 GOD393268:GOD393270 GXZ393268:GXZ393270 HHV393268:HHV393270 HRR393268:HRR393270 IBN393268:IBN393270 ILJ393268:ILJ393270 IVF393268:IVF393270 JFB393268:JFB393270 JOX393268:JOX393270 JYT393268:JYT393270 KIP393268:KIP393270 KSL393268:KSL393270 LCH393268:LCH393270 LMD393268:LMD393270 LVZ393268:LVZ393270 MFV393268:MFV393270 MPR393268:MPR393270 MZN393268:MZN393270 NJJ393268:NJJ393270 NTF393268:NTF393270 ODB393268:ODB393270 OMX393268:OMX393270 OWT393268:OWT393270 PGP393268:PGP393270 PQL393268:PQL393270 QAH393268:QAH393270 QKD393268:QKD393270 QTZ393268:QTZ393270 RDV393268:RDV393270 RNR393268:RNR393270 RXN393268:RXN393270 SHJ393268:SHJ393270 SRF393268:SRF393270 TBB393268:TBB393270 TKX393268:TKX393270 TUT393268:TUT393270 UEP393268:UEP393270 UOL393268:UOL393270 UYH393268:UYH393270 VID393268:VID393270 VRZ393268:VRZ393270 WBV393268:WBV393270 WLR393268:WLR393270 WVN393268:WVN393270 E458804:E458806 JB458804:JB458806 SX458804:SX458806 ACT458804:ACT458806 AMP458804:AMP458806 AWL458804:AWL458806 BGH458804:BGH458806 BQD458804:BQD458806 BZZ458804:BZZ458806 CJV458804:CJV458806 CTR458804:CTR458806 DDN458804:DDN458806 DNJ458804:DNJ458806 DXF458804:DXF458806 EHB458804:EHB458806 EQX458804:EQX458806 FAT458804:FAT458806 FKP458804:FKP458806 FUL458804:FUL458806 GEH458804:GEH458806 GOD458804:GOD458806 GXZ458804:GXZ458806 HHV458804:HHV458806 HRR458804:HRR458806 IBN458804:IBN458806 ILJ458804:ILJ458806 IVF458804:IVF458806 JFB458804:JFB458806 JOX458804:JOX458806 JYT458804:JYT458806 KIP458804:KIP458806 KSL458804:KSL458806 LCH458804:LCH458806 LMD458804:LMD458806 LVZ458804:LVZ458806 MFV458804:MFV458806 MPR458804:MPR458806 MZN458804:MZN458806 NJJ458804:NJJ458806 NTF458804:NTF458806 ODB458804:ODB458806 OMX458804:OMX458806 OWT458804:OWT458806 PGP458804:PGP458806 PQL458804:PQL458806 QAH458804:QAH458806 QKD458804:QKD458806 QTZ458804:QTZ458806 RDV458804:RDV458806 RNR458804:RNR458806 RXN458804:RXN458806 SHJ458804:SHJ458806 SRF458804:SRF458806 TBB458804:TBB458806 TKX458804:TKX458806 TUT458804:TUT458806 UEP458804:UEP458806 UOL458804:UOL458806 UYH458804:UYH458806 VID458804:VID458806 VRZ458804:VRZ458806 WBV458804:WBV458806 WLR458804:WLR458806 WVN458804:WVN458806 E524340:E524342 JB524340:JB524342 SX524340:SX524342 ACT524340:ACT524342 AMP524340:AMP524342 AWL524340:AWL524342 BGH524340:BGH524342 BQD524340:BQD524342 BZZ524340:BZZ524342 CJV524340:CJV524342 CTR524340:CTR524342 DDN524340:DDN524342 DNJ524340:DNJ524342 DXF524340:DXF524342 EHB524340:EHB524342 EQX524340:EQX524342 FAT524340:FAT524342 FKP524340:FKP524342 FUL524340:FUL524342 GEH524340:GEH524342 GOD524340:GOD524342 GXZ524340:GXZ524342 HHV524340:HHV524342 HRR524340:HRR524342 IBN524340:IBN524342 ILJ524340:ILJ524342 IVF524340:IVF524342 JFB524340:JFB524342 JOX524340:JOX524342 JYT524340:JYT524342 KIP524340:KIP524342 KSL524340:KSL524342 LCH524340:LCH524342 LMD524340:LMD524342 LVZ524340:LVZ524342 MFV524340:MFV524342 MPR524340:MPR524342 MZN524340:MZN524342 NJJ524340:NJJ524342 NTF524340:NTF524342 ODB524340:ODB524342 OMX524340:OMX524342 OWT524340:OWT524342 PGP524340:PGP524342 PQL524340:PQL524342 QAH524340:QAH524342 QKD524340:QKD524342 QTZ524340:QTZ524342 RDV524340:RDV524342 RNR524340:RNR524342 RXN524340:RXN524342 SHJ524340:SHJ524342 SRF524340:SRF524342 TBB524340:TBB524342 TKX524340:TKX524342 TUT524340:TUT524342 UEP524340:UEP524342 UOL524340:UOL524342 UYH524340:UYH524342 VID524340:VID524342 VRZ524340:VRZ524342 WBV524340:WBV524342 WLR524340:WLR524342 WVN524340:WVN524342 E589876:E589878 JB589876:JB589878 SX589876:SX589878 ACT589876:ACT589878 AMP589876:AMP589878 AWL589876:AWL589878 BGH589876:BGH589878 BQD589876:BQD589878 BZZ589876:BZZ589878 CJV589876:CJV589878 CTR589876:CTR589878 DDN589876:DDN589878 DNJ589876:DNJ589878 DXF589876:DXF589878 EHB589876:EHB589878 EQX589876:EQX589878 FAT589876:FAT589878 FKP589876:FKP589878 FUL589876:FUL589878 GEH589876:GEH589878 GOD589876:GOD589878 GXZ589876:GXZ589878 HHV589876:HHV589878 HRR589876:HRR589878 IBN589876:IBN589878 ILJ589876:ILJ589878 IVF589876:IVF589878 JFB589876:JFB589878 JOX589876:JOX589878 JYT589876:JYT589878 KIP589876:KIP589878 KSL589876:KSL589878 LCH589876:LCH589878 LMD589876:LMD589878 LVZ589876:LVZ589878 MFV589876:MFV589878 MPR589876:MPR589878 MZN589876:MZN589878 NJJ589876:NJJ589878 NTF589876:NTF589878 ODB589876:ODB589878 OMX589876:OMX589878 OWT589876:OWT589878 PGP589876:PGP589878 PQL589876:PQL589878 QAH589876:QAH589878 QKD589876:QKD589878 QTZ589876:QTZ589878 RDV589876:RDV589878 RNR589876:RNR589878 RXN589876:RXN589878 SHJ589876:SHJ589878 SRF589876:SRF589878 TBB589876:TBB589878 TKX589876:TKX589878 TUT589876:TUT589878 UEP589876:UEP589878 UOL589876:UOL589878 UYH589876:UYH589878 VID589876:VID589878 VRZ589876:VRZ589878 WBV589876:WBV589878 WLR589876:WLR589878 WVN589876:WVN589878 E655412:E655414 JB655412:JB655414 SX655412:SX655414 ACT655412:ACT655414 AMP655412:AMP655414 AWL655412:AWL655414 BGH655412:BGH655414 BQD655412:BQD655414 BZZ655412:BZZ655414 CJV655412:CJV655414 CTR655412:CTR655414 DDN655412:DDN655414 DNJ655412:DNJ655414 DXF655412:DXF655414 EHB655412:EHB655414 EQX655412:EQX655414 FAT655412:FAT655414 FKP655412:FKP655414 FUL655412:FUL655414 GEH655412:GEH655414 GOD655412:GOD655414 GXZ655412:GXZ655414 HHV655412:HHV655414 HRR655412:HRR655414 IBN655412:IBN655414 ILJ655412:ILJ655414 IVF655412:IVF655414 JFB655412:JFB655414 JOX655412:JOX655414 JYT655412:JYT655414 KIP655412:KIP655414 KSL655412:KSL655414 LCH655412:LCH655414 LMD655412:LMD655414 LVZ655412:LVZ655414 MFV655412:MFV655414 MPR655412:MPR655414 MZN655412:MZN655414 NJJ655412:NJJ655414 NTF655412:NTF655414 ODB655412:ODB655414 OMX655412:OMX655414 OWT655412:OWT655414 PGP655412:PGP655414 PQL655412:PQL655414 QAH655412:QAH655414 QKD655412:QKD655414 QTZ655412:QTZ655414 RDV655412:RDV655414 RNR655412:RNR655414 RXN655412:RXN655414 SHJ655412:SHJ655414 SRF655412:SRF655414 TBB655412:TBB655414 TKX655412:TKX655414 TUT655412:TUT655414 UEP655412:UEP655414 UOL655412:UOL655414 UYH655412:UYH655414 VID655412:VID655414 VRZ655412:VRZ655414 WBV655412:WBV655414 WLR655412:WLR655414 WVN655412:WVN655414 E720948:E720950 JB720948:JB720950 SX720948:SX720950 ACT720948:ACT720950 AMP720948:AMP720950 AWL720948:AWL720950 BGH720948:BGH720950 BQD720948:BQD720950 BZZ720948:BZZ720950 CJV720948:CJV720950 CTR720948:CTR720950 DDN720948:DDN720950 DNJ720948:DNJ720950 DXF720948:DXF720950 EHB720948:EHB720950 EQX720948:EQX720950 FAT720948:FAT720950 FKP720948:FKP720950 FUL720948:FUL720950 GEH720948:GEH720950 GOD720948:GOD720950 GXZ720948:GXZ720950 HHV720948:HHV720950 HRR720948:HRR720950 IBN720948:IBN720950 ILJ720948:ILJ720950 IVF720948:IVF720950 JFB720948:JFB720950 JOX720948:JOX720950 JYT720948:JYT720950 KIP720948:KIP720950 KSL720948:KSL720950 LCH720948:LCH720950 LMD720948:LMD720950 LVZ720948:LVZ720950 MFV720948:MFV720950 MPR720948:MPR720950 MZN720948:MZN720950 NJJ720948:NJJ720950 NTF720948:NTF720950 ODB720948:ODB720950 OMX720948:OMX720950 OWT720948:OWT720950 PGP720948:PGP720950 PQL720948:PQL720950 QAH720948:QAH720950 QKD720948:QKD720950 QTZ720948:QTZ720950 RDV720948:RDV720950 RNR720948:RNR720950 RXN720948:RXN720950 SHJ720948:SHJ720950 SRF720948:SRF720950 TBB720948:TBB720950 TKX720948:TKX720950 TUT720948:TUT720950 UEP720948:UEP720950 UOL720948:UOL720950 UYH720948:UYH720950 VID720948:VID720950 VRZ720948:VRZ720950 WBV720948:WBV720950 WLR720948:WLR720950 WVN720948:WVN720950 E786484:E786486 JB786484:JB786486 SX786484:SX786486 ACT786484:ACT786486 AMP786484:AMP786486 AWL786484:AWL786486 BGH786484:BGH786486 BQD786484:BQD786486 BZZ786484:BZZ786486 CJV786484:CJV786486 CTR786484:CTR786486 DDN786484:DDN786486 DNJ786484:DNJ786486 DXF786484:DXF786486 EHB786484:EHB786486 EQX786484:EQX786486 FAT786484:FAT786486 FKP786484:FKP786486 FUL786484:FUL786486 GEH786484:GEH786486 GOD786484:GOD786486 GXZ786484:GXZ786486 HHV786484:HHV786486 HRR786484:HRR786486 IBN786484:IBN786486 ILJ786484:ILJ786486 IVF786484:IVF786486 JFB786484:JFB786486 JOX786484:JOX786486 JYT786484:JYT786486 KIP786484:KIP786486 KSL786484:KSL786486 LCH786484:LCH786486 LMD786484:LMD786486 LVZ786484:LVZ786486 MFV786484:MFV786486 MPR786484:MPR786486 MZN786484:MZN786486 NJJ786484:NJJ786486 NTF786484:NTF786486 ODB786484:ODB786486 OMX786484:OMX786486 OWT786484:OWT786486 PGP786484:PGP786486 PQL786484:PQL786486 QAH786484:QAH786486 QKD786484:QKD786486 QTZ786484:QTZ786486 RDV786484:RDV786486 RNR786484:RNR786486 RXN786484:RXN786486 SHJ786484:SHJ786486 SRF786484:SRF786486 TBB786484:TBB786486 TKX786484:TKX786486 TUT786484:TUT786486 UEP786484:UEP786486 UOL786484:UOL786486 UYH786484:UYH786486 VID786484:VID786486 VRZ786484:VRZ786486 WBV786484:WBV786486 WLR786484:WLR786486 WVN786484:WVN786486 E852020:E852022 JB852020:JB852022 SX852020:SX852022 ACT852020:ACT852022 AMP852020:AMP852022 AWL852020:AWL852022 BGH852020:BGH852022 BQD852020:BQD852022 BZZ852020:BZZ852022 CJV852020:CJV852022 CTR852020:CTR852022 DDN852020:DDN852022 DNJ852020:DNJ852022 DXF852020:DXF852022 EHB852020:EHB852022 EQX852020:EQX852022 FAT852020:FAT852022 FKP852020:FKP852022 FUL852020:FUL852022 GEH852020:GEH852022 GOD852020:GOD852022 GXZ852020:GXZ852022 HHV852020:HHV852022 HRR852020:HRR852022 IBN852020:IBN852022 ILJ852020:ILJ852022 IVF852020:IVF852022 JFB852020:JFB852022 JOX852020:JOX852022 JYT852020:JYT852022 KIP852020:KIP852022 KSL852020:KSL852022 LCH852020:LCH852022 LMD852020:LMD852022 LVZ852020:LVZ852022 MFV852020:MFV852022 MPR852020:MPR852022 MZN852020:MZN852022 NJJ852020:NJJ852022 NTF852020:NTF852022 ODB852020:ODB852022 OMX852020:OMX852022 OWT852020:OWT852022 PGP852020:PGP852022 PQL852020:PQL852022 QAH852020:QAH852022 QKD852020:QKD852022 QTZ852020:QTZ852022 RDV852020:RDV852022 RNR852020:RNR852022 RXN852020:RXN852022 SHJ852020:SHJ852022 SRF852020:SRF852022 TBB852020:TBB852022 TKX852020:TKX852022 TUT852020:TUT852022 UEP852020:UEP852022 UOL852020:UOL852022 UYH852020:UYH852022 VID852020:VID852022 VRZ852020:VRZ852022 WBV852020:WBV852022 WLR852020:WLR852022 WVN852020:WVN852022 E917556:E917558 JB917556:JB917558 SX917556:SX917558 ACT917556:ACT917558 AMP917556:AMP917558 AWL917556:AWL917558 BGH917556:BGH917558 BQD917556:BQD917558 BZZ917556:BZZ917558 CJV917556:CJV917558 CTR917556:CTR917558 DDN917556:DDN917558 DNJ917556:DNJ917558 DXF917556:DXF917558 EHB917556:EHB917558 EQX917556:EQX917558 FAT917556:FAT917558 FKP917556:FKP917558 FUL917556:FUL917558 GEH917556:GEH917558 GOD917556:GOD917558 GXZ917556:GXZ917558 HHV917556:HHV917558 HRR917556:HRR917558 IBN917556:IBN917558 ILJ917556:ILJ917558 IVF917556:IVF917558 JFB917556:JFB917558 JOX917556:JOX917558 JYT917556:JYT917558 KIP917556:KIP917558 KSL917556:KSL917558 LCH917556:LCH917558 LMD917556:LMD917558 LVZ917556:LVZ917558 MFV917556:MFV917558 MPR917556:MPR917558 MZN917556:MZN917558 NJJ917556:NJJ917558 NTF917556:NTF917558 ODB917556:ODB917558 OMX917556:OMX917558 OWT917556:OWT917558 PGP917556:PGP917558 PQL917556:PQL917558 QAH917556:QAH917558 QKD917556:QKD917558 QTZ917556:QTZ917558 RDV917556:RDV917558 RNR917556:RNR917558 RXN917556:RXN917558 SHJ917556:SHJ917558 SRF917556:SRF917558 TBB917556:TBB917558 TKX917556:TKX917558 TUT917556:TUT917558 UEP917556:UEP917558 UOL917556:UOL917558 UYH917556:UYH917558 VID917556:VID917558 VRZ917556:VRZ917558 WBV917556:WBV917558 WLR917556:WLR917558 WVN917556:WVN917558 E983092:E983094 JB983092:JB983094 SX983092:SX983094 ACT983092:ACT983094 AMP983092:AMP983094 AWL983092:AWL983094 BGH983092:BGH983094 BQD983092:BQD983094 BZZ983092:BZZ983094 CJV983092:CJV983094 CTR983092:CTR983094 DDN983092:DDN983094 DNJ983092:DNJ983094 DXF983092:DXF983094 EHB983092:EHB983094 EQX983092:EQX983094 FAT983092:FAT983094 FKP983092:FKP983094 FUL983092:FUL983094 GEH983092:GEH983094 GOD983092:GOD983094 GXZ983092:GXZ983094 HHV983092:HHV983094 HRR983092:HRR983094 IBN983092:IBN983094 ILJ983092:ILJ983094 IVF983092:IVF983094 JFB983092:JFB983094 JOX983092:JOX983094 JYT983092:JYT983094 KIP983092:KIP983094 KSL983092:KSL983094 LCH983092:LCH983094 LMD983092:LMD983094 LVZ983092:LVZ983094 MFV983092:MFV983094 MPR983092:MPR983094 MZN983092:MZN983094 NJJ983092:NJJ983094 NTF983092:NTF983094 ODB983092:ODB983094 OMX983092:OMX983094 OWT983092:OWT983094 PGP983092:PGP983094 PQL983092:PQL983094 QAH983092:QAH983094 QKD983092:QKD983094 QTZ983092:QTZ983094 RDV983092:RDV983094 RNR983092:RNR983094 RXN983092:RXN983094 SHJ983092:SHJ983094 SRF983092:SRF983094 TBB983092:TBB983094 TKX983092:TKX983094 TUT983092:TUT983094 UEP983092:UEP983094 UOL983092:UOL983094 UYH983092:UYH983094 VID983092:VID983094 VRZ983092:VRZ983094 WBV983092:WBV983094 WLR983092:WLR983094 WVN983092:WVN983094">
      <formula1>$D$74:$D$408</formula1>
    </dataValidation>
  </dataValidations>
  <pageMargins left="0.75" right="0.25" top="0.5" bottom="0.3" header="0.5" footer="0.5"/>
  <pageSetup scale="91" orientation="portrait" r:id="rId1"/>
  <headerFooter alignWithMargins="0">
    <oddHeader>&amp;R6.2</oddHeader>
  </headerFooter>
  <drawing r:id="rId2"/>
</worksheet>
</file>

<file path=xl/worksheets/sheet6.xml><?xml version="1.0" encoding="utf-8"?>
<worksheet xmlns="http://schemas.openxmlformats.org/spreadsheetml/2006/main" xmlns:r="http://schemas.openxmlformats.org/officeDocument/2006/relationships">
  <sheetPr codeName="Sheet11">
    <tabColor indexed="44"/>
    <pageSetUpPr fitToPage="1"/>
  </sheetPr>
  <dimension ref="A1:O402"/>
  <sheetViews>
    <sheetView workbookViewId="0"/>
  </sheetViews>
  <sheetFormatPr defaultColWidth="10" defaultRowHeight="12"/>
  <cols>
    <col min="1" max="1" width="2.5703125" style="24" customWidth="1"/>
    <col min="2" max="2" width="7.140625" style="24" customWidth="1"/>
    <col min="3" max="3" width="23.5703125" style="24" customWidth="1"/>
    <col min="4" max="4" width="9.7109375" style="24" customWidth="1"/>
    <col min="5" max="5" width="9.7109375" style="24" hidden="1" customWidth="1"/>
    <col min="6" max="6" width="4.7109375" style="24" customWidth="1"/>
    <col min="7" max="7" width="14.42578125" style="24" customWidth="1"/>
    <col min="8" max="8" width="12" style="24" bestFit="1" customWidth="1"/>
    <col min="9" max="9" width="11.140625" style="24" customWidth="1"/>
    <col min="10" max="10" width="10.28515625" style="24" customWidth="1"/>
    <col min="11" max="11" width="13" style="24" customWidth="1"/>
    <col min="12" max="12" width="8.28515625" style="24" customWidth="1"/>
    <col min="13" max="257" width="10" style="24"/>
    <col min="258" max="258" width="2.5703125" style="24" customWidth="1"/>
    <col min="259" max="259" width="7.140625" style="24" customWidth="1"/>
    <col min="260" max="260" width="23.5703125" style="24" customWidth="1"/>
    <col min="261" max="261" width="9.7109375" style="24" customWidth="1"/>
    <col min="262" max="262" width="0" style="24" hidden="1" customWidth="1"/>
    <col min="263" max="263" width="4.7109375" style="24" customWidth="1"/>
    <col min="264" max="264" width="14.42578125" style="24" customWidth="1"/>
    <col min="265" max="265" width="11.140625" style="24" customWidth="1"/>
    <col min="266" max="266" width="10.28515625" style="24" customWidth="1"/>
    <col min="267" max="267" width="13" style="24" customWidth="1"/>
    <col min="268" max="268" width="8.28515625" style="24" customWidth="1"/>
    <col min="269" max="513" width="10" style="24"/>
    <col min="514" max="514" width="2.5703125" style="24" customWidth="1"/>
    <col min="515" max="515" width="7.140625" style="24" customWidth="1"/>
    <col min="516" max="516" width="23.5703125" style="24" customWidth="1"/>
    <col min="517" max="517" width="9.7109375" style="24" customWidth="1"/>
    <col min="518" max="518" width="0" style="24" hidden="1" customWidth="1"/>
    <col min="519" max="519" width="4.7109375" style="24" customWidth="1"/>
    <col min="520" max="520" width="14.42578125" style="24" customWidth="1"/>
    <col min="521" max="521" width="11.140625" style="24" customWidth="1"/>
    <col min="522" max="522" width="10.28515625" style="24" customWidth="1"/>
    <col min="523" max="523" width="13" style="24" customWidth="1"/>
    <col min="524" max="524" width="8.28515625" style="24" customWidth="1"/>
    <col min="525" max="769" width="10" style="24"/>
    <col min="770" max="770" width="2.5703125" style="24" customWidth="1"/>
    <col min="771" max="771" width="7.140625" style="24" customWidth="1"/>
    <col min="772" max="772" width="23.5703125" style="24" customWidth="1"/>
    <col min="773" max="773" width="9.7109375" style="24" customWidth="1"/>
    <col min="774" max="774" width="0" style="24" hidden="1" customWidth="1"/>
    <col min="775" max="775" width="4.7109375" style="24" customWidth="1"/>
    <col min="776" max="776" width="14.42578125" style="24" customWidth="1"/>
    <col min="777" max="777" width="11.140625" style="24" customWidth="1"/>
    <col min="778" max="778" width="10.28515625" style="24" customWidth="1"/>
    <col min="779" max="779" width="13" style="24" customWidth="1"/>
    <col min="780" max="780" width="8.28515625" style="24" customWidth="1"/>
    <col min="781" max="1025" width="10" style="24"/>
    <col min="1026" max="1026" width="2.5703125" style="24" customWidth="1"/>
    <col min="1027" max="1027" width="7.140625" style="24" customWidth="1"/>
    <col min="1028" max="1028" width="23.5703125" style="24" customWidth="1"/>
    <col min="1029" max="1029" width="9.7109375" style="24" customWidth="1"/>
    <col min="1030" max="1030" width="0" style="24" hidden="1" customWidth="1"/>
    <col min="1031" max="1031" width="4.7109375" style="24" customWidth="1"/>
    <col min="1032" max="1032" width="14.42578125" style="24" customWidth="1"/>
    <col min="1033" max="1033" width="11.140625" style="24" customWidth="1"/>
    <col min="1034" max="1034" width="10.28515625" style="24" customWidth="1"/>
    <col min="1035" max="1035" width="13" style="24" customWidth="1"/>
    <col min="1036" max="1036" width="8.28515625" style="24" customWidth="1"/>
    <col min="1037" max="1281" width="10" style="24"/>
    <col min="1282" max="1282" width="2.5703125" style="24" customWidth="1"/>
    <col min="1283" max="1283" width="7.140625" style="24" customWidth="1"/>
    <col min="1284" max="1284" width="23.5703125" style="24" customWidth="1"/>
    <col min="1285" max="1285" width="9.7109375" style="24" customWidth="1"/>
    <col min="1286" max="1286" width="0" style="24" hidden="1" customWidth="1"/>
    <col min="1287" max="1287" width="4.7109375" style="24" customWidth="1"/>
    <col min="1288" max="1288" width="14.42578125" style="24" customWidth="1"/>
    <col min="1289" max="1289" width="11.140625" style="24" customWidth="1"/>
    <col min="1290" max="1290" width="10.28515625" style="24" customWidth="1"/>
    <col min="1291" max="1291" width="13" style="24" customWidth="1"/>
    <col min="1292" max="1292" width="8.28515625" style="24" customWidth="1"/>
    <col min="1293" max="1537" width="10" style="24"/>
    <col min="1538" max="1538" width="2.5703125" style="24" customWidth="1"/>
    <col min="1539" max="1539" width="7.140625" style="24" customWidth="1"/>
    <col min="1540" max="1540" width="23.5703125" style="24" customWidth="1"/>
    <col min="1541" max="1541" width="9.7109375" style="24" customWidth="1"/>
    <col min="1542" max="1542" width="0" style="24" hidden="1" customWidth="1"/>
    <col min="1543" max="1543" width="4.7109375" style="24" customWidth="1"/>
    <col min="1544" max="1544" width="14.42578125" style="24" customWidth="1"/>
    <col min="1545" max="1545" width="11.140625" style="24" customWidth="1"/>
    <col min="1546" max="1546" width="10.28515625" style="24" customWidth="1"/>
    <col min="1547" max="1547" width="13" style="24" customWidth="1"/>
    <col min="1548" max="1548" width="8.28515625" style="24" customWidth="1"/>
    <col min="1549" max="1793" width="10" style="24"/>
    <col min="1794" max="1794" width="2.5703125" style="24" customWidth="1"/>
    <col min="1795" max="1795" width="7.140625" style="24" customWidth="1"/>
    <col min="1796" max="1796" width="23.5703125" style="24" customWidth="1"/>
    <col min="1797" max="1797" width="9.7109375" style="24" customWidth="1"/>
    <col min="1798" max="1798" width="0" style="24" hidden="1" customWidth="1"/>
    <col min="1799" max="1799" width="4.7109375" style="24" customWidth="1"/>
    <col min="1800" max="1800" width="14.42578125" style="24" customWidth="1"/>
    <col min="1801" max="1801" width="11.140625" style="24" customWidth="1"/>
    <col min="1802" max="1802" width="10.28515625" style="24" customWidth="1"/>
    <col min="1803" max="1803" width="13" style="24" customWidth="1"/>
    <col min="1804" max="1804" width="8.28515625" style="24" customWidth="1"/>
    <col min="1805" max="2049" width="10" style="24"/>
    <col min="2050" max="2050" width="2.5703125" style="24" customWidth="1"/>
    <col min="2051" max="2051" width="7.140625" style="24" customWidth="1"/>
    <col min="2052" max="2052" width="23.5703125" style="24" customWidth="1"/>
    <col min="2053" max="2053" width="9.7109375" style="24" customWidth="1"/>
    <col min="2054" max="2054" width="0" style="24" hidden="1" customWidth="1"/>
    <col min="2055" max="2055" width="4.7109375" style="24" customWidth="1"/>
    <col min="2056" max="2056" width="14.42578125" style="24" customWidth="1"/>
    <col min="2057" max="2057" width="11.140625" style="24" customWidth="1"/>
    <col min="2058" max="2058" width="10.28515625" style="24" customWidth="1"/>
    <col min="2059" max="2059" width="13" style="24" customWidth="1"/>
    <col min="2060" max="2060" width="8.28515625" style="24" customWidth="1"/>
    <col min="2061" max="2305" width="10" style="24"/>
    <col min="2306" max="2306" width="2.5703125" style="24" customWidth="1"/>
    <col min="2307" max="2307" width="7.140625" style="24" customWidth="1"/>
    <col min="2308" max="2308" width="23.5703125" style="24" customWidth="1"/>
    <col min="2309" max="2309" width="9.7109375" style="24" customWidth="1"/>
    <col min="2310" max="2310" width="0" style="24" hidden="1" customWidth="1"/>
    <col min="2311" max="2311" width="4.7109375" style="24" customWidth="1"/>
    <col min="2312" max="2312" width="14.42578125" style="24" customWidth="1"/>
    <col min="2313" max="2313" width="11.140625" style="24" customWidth="1"/>
    <col min="2314" max="2314" width="10.28515625" style="24" customWidth="1"/>
    <col min="2315" max="2315" width="13" style="24" customWidth="1"/>
    <col min="2316" max="2316" width="8.28515625" style="24" customWidth="1"/>
    <col min="2317" max="2561" width="10" style="24"/>
    <col min="2562" max="2562" width="2.5703125" style="24" customWidth="1"/>
    <col min="2563" max="2563" width="7.140625" style="24" customWidth="1"/>
    <col min="2564" max="2564" width="23.5703125" style="24" customWidth="1"/>
    <col min="2565" max="2565" width="9.7109375" style="24" customWidth="1"/>
    <col min="2566" max="2566" width="0" style="24" hidden="1" customWidth="1"/>
    <col min="2567" max="2567" width="4.7109375" style="24" customWidth="1"/>
    <col min="2568" max="2568" width="14.42578125" style="24" customWidth="1"/>
    <col min="2569" max="2569" width="11.140625" style="24" customWidth="1"/>
    <col min="2570" max="2570" width="10.28515625" style="24" customWidth="1"/>
    <col min="2571" max="2571" width="13" style="24" customWidth="1"/>
    <col min="2572" max="2572" width="8.28515625" style="24" customWidth="1"/>
    <col min="2573" max="2817" width="10" style="24"/>
    <col min="2818" max="2818" width="2.5703125" style="24" customWidth="1"/>
    <col min="2819" max="2819" width="7.140625" style="24" customWidth="1"/>
    <col min="2820" max="2820" width="23.5703125" style="24" customWidth="1"/>
    <col min="2821" max="2821" width="9.7109375" style="24" customWidth="1"/>
    <col min="2822" max="2822" width="0" style="24" hidden="1" customWidth="1"/>
    <col min="2823" max="2823" width="4.7109375" style="24" customWidth="1"/>
    <col min="2824" max="2824" width="14.42578125" style="24" customWidth="1"/>
    <col min="2825" max="2825" width="11.140625" style="24" customWidth="1"/>
    <col min="2826" max="2826" width="10.28515625" style="24" customWidth="1"/>
    <col min="2827" max="2827" width="13" style="24" customWidth="1"/>
    <col min="2828" max="2828" width="8.28515625" style="24" customWidth="1"/>
    <col min="2829" max="3073" width="10" style="24"/>
    <col min="3074" max="3074" width="2.5703125" style="24" customWidth="1"/>
    <col min="3075" max="3075" width="7.140625" style="24" customWidth="1"/>
    <col min="3076" max="3076" width="23.5703125" style="24" customWidth="1"/>
    <col min="3077" max="3077" width="9.7109375" style="24" customWidth="1"/>
    <col min="3078" max="3078" width="0" style="24" hidden="1" customWidth="1"/>
    <col min="3079" max="3079" width="4.7109375" style="24" customWidth="1"/>
    <col min="3080" max="3080" width="14.42578125" style="24" customWidth="1"/>
    <col min="3081" max="3081" width="11.140625" style="24" customWidth="1"/>
    <col min="3082" max="3082" width="10.28515625" style="24" customWidth="1"/>
    <col min="3083" max="3083" width="13" style="24" customWidth="1"/>
    <col min="3084" max="3084" width="8.28515625" style="24" customWidth="1"/>
    <col min="3085" max="3329" width="10" style="24"/>
    <col min="3330" max="3330" width="2.5703125" style="24" customWidth="1"/>
    <col min="3331" max="3331" width="7.140625" style="24" customWidth="1"/>
    <col min="3332" max="3332" width="23.5703125" style="24" customWidth="1"/>
    <col min="3333" max="3333" width="9.7109375" style="24" customWidth="1"/>
    <col min="3334" max="3334" width="0" style="24" hidden="1" customWidth="1"/>
    <col min="3335" max="3335" width="4.7109375" style="24" customWidth="1"/>
    <col min="3336" max="3336" width="14.42578125" style="24" customWidth="1"/>
    <col min="3337" max="3337" width="11.140625" style="24" customWidth="1"/>
    <col min="3338" max="3338" width="10.28515625" style="24" customWidth="1"/>
    <col min="3339" max="3339" width="13" style="24" customWidth="1"/>
    <col min="3340" max="3340" width="8.28515625" style="24" customWidth="1"/>
    <col min="3341" max="3585" width="10" style="24"/>
    <col min="3586" max="3586" width="2.5703125" style="24" customWidth="1"/>
    <col min="3587" max="3587" width="7.140625" style="24" customWidth="1"/>
    <col min="3588" max="3588" width="23.5703125" style="24" customWidth="1"/>
    <col min="3589" max="3589" width="9.7109375" style="24" customWidth="1"/>
    <col min="3590" max="3590" width="0" style="24" hidden="1" customWidth="1"/>
    <col min="3591" max="3591" width="4.7109375" style="24" customWidth="1"/>
    <col min="3592" max="3592" width="14.42578125" style="24" customWidth="1"/>
    <col min="3593" max="3593" width="11.140625" style="24" customWidth="1"/>
    <col min="3594" max="3594" width="10.28515625" style="24" customWidth="1"/>
    <col min="3595" max="3595" width="13" style="24" customWidth="1"/>
    <col min="3596" max="3596" width="8.28515625" style="24" customWidth="1"/>
    <col min="3597" max="3841" width="10" style="24"/>
    <col min="3842" max="3842" width="2.5703125" style="24" customWidth="1"/>
    <col min="3843" max="3843" width="7.140625" style="24" customWidth="1"/>
    <col min="3844" max="3844" width="23.5703125" style="24" customWidth="1"/>
    <col min="3845" max="3845" width="9.7109375" style="24" customWidth="1"/>
    <col min="3846" max="3846" width="0" style="24" hidden="1" customWidth="1"/>
    <col min="3847" max="3847" width="4.7109375" style="24" customWidth="1"/>
    <col min="3848" max="3848" width="14.42578125" style="24" customWidth="1"/>
    <col min="3849" max="3849" width="11.140625" style="24" customWidth="1"/>
    <col min="3850" max="3850" width="10.28515625" style="24" customWidth="1"/>
    <col min="3851" max="3851" width="13" style="24" customWidth="1"/>
    <col min="3852" max="3852" width="8.28515625" style="24" customWidth="1"/>
    <col min="3853" max="4097" width="10" style="24"/>
    <col min="4098" max="4098" width="2.5703125" style="24" customWidth="1"/>
    <col min="4099" max="4099" width="7.140625" style="24" customWidth="1"/>
    <col min="4100" max="4100" width="23.5703125" style="24" customWidth="1"/>
    <col min="4101" max="4101" width="9.7109375" style="24" customWidth="1"/>
    <col min="4102" max="4102" width="0" style="24" hidden="1" customWidth="1"/>
    <col min="4103" max="4103" width="4.7109375" style="24" customWidth="1"/>
    <col min="4104" max="4104" width="14.42578125" style="24" customWidth="1"/>
    <col min="4105" max="4105" width="11.140625" style="24" customWidth="1"/>
    <col min="4106" max="4106" width="10.28515625" style="24" customWidth="1"/>
    <col min="4107" max="4107" width="13" style="24" customWidth="1"/>
    <col min="4108" max="4108" width="8.28515625" style="24" customWidth="1"/>
    <col min="4109" max="4353" width="10" style="24"/>
    <col min="4354" max="4354" width="2.5703125" style="24" customWidth="1"/>
    <col min="4355" max="4355" width="7.140625" style="24" customWidth="1"/>
    <col min="4356" max="4356" width="23.5703125" style="24" customWidth="1"/>
    <col min="4357" max="4357" width="9.7109375" style="24" customWidth="1"/>
    <col min="4358" max="4358" width="0" style="24" hidden="1" customWidth="1"/>
    <col min="4359" max="4359" width="4.7109375" style="24" customWidth="1"/>
    <col min="4360" max="4360" width="14.42578125" style="24" customWidth="1"/>
    <col min="4361" max="4361" width="11.140625" style="24" customWidth="1"/>
    <col min="4362" max="4362" width="10.28515625" style="24" customWidth="1"/>
    <col min="4363" max="4363" width="13" style="24" customWidth="1"/>
    <col min="4364" max="4364" width="8.28515625" style="24" customWidth="1"/>
    <col min="4365" max="4609" width="10" style="24"/>
    <col min="4610" max="4610" width="2.5703125" style="24" customWidth="1"/>
    <col min="4611" max="4611" width="7.140625" style="24" customWidth="1"/>
    <col min="4612" max="4612" width="23.5703125" style="24" customWidth="1"/>
    <col min="4613" max="4613" width="9.7109375" style="24" customWidth="1"/>
    <col min="4614" max="4614" width="0" style="24" hidden="1" customWidth="1"/>
    <col min="4615" max="4615" width="4.7109375" style="24" customWidth="1"/>
    <col min="4616" max="4616" width="14.42578125" style="24" customWidth="1"/>
    <col min="4617" max="4617" width="11.140625" style="24" customWidth="1"/>
    <col min="4618" max="4618" width="10.28515625" style="24" customWidth="1"/>
    <col min="4619" max="4619" width="13" style="24" customWidth="1"/>
    <col min="4620" max="4620" width="8.28515625" style="24" customWidth="1"/>
    <col min="4621" max="4865" width="10" style="24"/>
    <col min="4866" max="4866" width="2.5703125" style="24" customWidth="1"/>
    <col min="4867" max="4867" width="7.140625" style="24" customWidth="1"/>
    <col min="4868" max="4868" width="23.5703125" style="24" customWidth="1"/>
    <col min="4869" max="4869" width="9.7109375" style="24" customWidth="1"/>
    <col min="4870" max="4870" width="0" style="24" hidden="1" customWidth="1"/>
    <col min="4871" max="4871" width="4.7109375" style="24" customWidth="1"/>
    <col min="4872" max="4872" width="14.42578125" style="24" customWidth="1"/>
    <col min="4873" max="4873" width="11.140625" style="24" customWidth="1"/>
    <col min="4874" max="4874" width="10.28515625" style="24" customWidth="1"/>
    <col min="4875" max="4875" width="13" style="24" customWidth="1"/>
    <col min="4876" max="4876" width="8.28515625" style="24" customWidth="1"/>
    <col min="4877" max="5121" width="10" style="24"/>
    <col min="5122" max="5122" width="2.5703125" style="24" customWidth="1"/>
    <col min="5123" max="5123" width="7.140625" style="24" customWidth="1"/>
    <col min="5124" max="5124" width="23.5703125" style="24" customWidth="1"/>
    <col min="5125" max="5125" width="9.7109375" style="24" customWidth="1"/>
    <col min="5126" max="5126" width="0" style="24" hidden="1" customWidth="1"/>
    <col min="5127" max="5127" width="4.7109375" style="24" customWidth="1"/>
    <col min="5128" max="5128" width="14.42578125" style="24" customWidth="1"/>
    <col min="5129" max="5129" width="11.140625" style="24" customWidth="1"/>
    <col min="5130" max="5130" width="10.28515625" style="24" customWidth="1"/>
    <col min="5131" max="5131" width="13" style="24" customWidth="1"/>
    <col min="5132" max="5132" width="8.28515625" style="24" customWidth="1"/>
    <col min="5133" max="5377" width="10" style="24"/>
    <col min="5378" max="5378" width="2.5703125" style="24" customWidth="1"/>
    <col min="5379" max="5379" width="7.140625" style="24" customWidth="1"/>
    <col min="5380" max="5380" width="23.5703125" style="24" customWidth="1"/>
    <col min="5381" max="5381" width="9.7109375" style="24" customWidth="1"/>
    <col min="5382" max="5382" width="0" style="24" hidden="1" customWidth="1"/>
    <col min="5383" max="5383" width="4.7109375" style="24" customWidth="1"/>
    <col min="5384" max="5384" width="14.42578125" style="24" customWidth="1"/>
    <col min="5385" max="5385" width="11.140625" style="24" customWidth="1"/>
    <col min="5386" max="5386" width="10.28515625" style="24" customWidth="1"/>
    <col min="5387" max="5387" width="13" style="24" customWidth="1"/>
    <col min="5388" max="5388" width="8.28515625" style="24" customWidth="1"/>
    <col min="5389" max="5633" width="10" style="24"/>
    <col min="5634" max="5634" width="2.5703125" style="24" customWidth="1"/>
    <col min="5635" max="5635" width="7.140625" style="24" customWidth="1"/>
    <col min="5636" max="5636" width="23.5703125" style="24" customWidth="1"/>
    <col min="5637" max="5637" width="9.7109375" style="24" customWidth="1"/>
    <col min="5638" max="5638" width="0" style="24" hidden="1" customWidth="1"/>
    <col min="5639" max="5639" width="4.7109375" style="24" customWidth="1"/>
    <col min="5640" max="5640" width="14.42578125" style="24" customWidth="1"/>
    <col min="5641" max="5641" width="11.140625" style="24" customWidth="1"/>
    <col min="5642" max="5642" width="10.28515625" style="24" customWidth="1"/>
    <col min="5643" max="5643" width="13" style="24" customWidth="1"/>
    <col min="5644" max="5644" width="8.28515625" style="24" customWidth="1"/>
    <col min="5645" max="5889" width="10" style="24"/>
    <col min="5890" max="5890" width="2.5703125" style="24" customWidth="1"/>
    <col min="5891" max="5891" width="7.140625" style="24" customWidth="1"/>
    <col min="5892" max="5892" width="23.5703125" style="24" customWidth="1"/>
    <col min="5893" max="5893" width="9.7109375" style="24" customWidth="1"/>
    <col min="5894" max="5894" width="0" style="24" hidden="1" customWidth="1"/>
    <col min="5895" max="5895" width="4.7109375" style="24" customWidth="1"/>
    <col min="5896" max="5896" width="14.42578125" style="24" customWidth="1"/>
    <col min="5897" max="5897" width="11.140625" style="24" customWidth="1"/>
    <col min="5898" max="5898" width="10.28515625" style="24" customWidth="1"/>
    <col min="5899" max="5899" width="13" style="24" customWidth="1"/>
    <col min="5900" max="5900" width="8.28515625" style="24" customWidth="1"/>
    <col min="5901" max="6145" width="10" style="24"/>
    <col min="6146" max="6146" width="2.5703125" style="24" customWidth="1"/>
    <col min="6147" max="6147" width="7.140625" style="24" customWidth="1"/>
    <col min="6148" max="6148" width="23.5703125" style="24" customWidth="1"/>
    <col min="6149" max="6149" width="9.7109375" style="24" customWidth="1"/>
    <col min="6150" max="6150" width="0" style="24" hidden="1" customWidth="1"/>
    <col min="6151" max="6151" width="4.7109375" style="24" customWidth="1"/>
    <col min="6152" max="6152" width="14.42578125" style="24" customWidth="1"/>
    <col min="6153" max="6153" width="11.140625" style="24" customWidth="1"/>
    <col min="6154" max="6154" width="10.28515625" style="24" customWidth="1"/>
    <col min="6155" max="6155" width="13" style="24" customWidth="1"/>
    <col min="6156" max="6156" width="8.28515625" style="24" customWidth="1"/>
    <col min="6157" max="6401" width="10" style="24"/>
    <col min="6402" max="6402" width="2.5703125" style="24" customWidth="1"/>
    <col min="6403" max="6403" width="7.140625" style="24" customWidth="1"/>
    <col min="6404" max="6404" width="23.5703125" style="24" customWidth="1"/>
    <col min="6405" max="6405" width="9.7109375" style="24" customWidth="1"/>
    <col min="6406" max="6406" width="0" style="24" hidden="1" customWidth="1"/>
    <col min="6407" max="6407" width="4.7109375" style="24" customWidth="1"/>
    <col min="6408" max="6408" width="14.42578125" style="24" customWidth="1"/>
    <col min="6409" max="6409" width="11.140625" style="24" customWidth="1"/>
    <col min="6410" max="6410" width="10.28515625" style="24" customWidth="1"/>
    <col min="6411" max="6411" width="13" style="24" customWidth="1"/>
    <col min="6412" max="6412" width="8.28515625" style="24" customWidth="1"/>
    <col min="6413" max="6657" width="10" style="24"/>
    <col min="6658" max="6658" width="2.5703125" style="24" customWidth="1"/>
    <col min="6659" max="6659" width="7.140625" style="24" customWidth="1"/>
    <col min="6660" max="6660" width="23.5703125" style="24" customWidth="1"/>
    <col min="6661" max="6661" width="9.7109375" style="24" customWidth="1"/>
    <col min="6662" max="6662" width="0" style="24" hidden="1" customWidth="1"/>
    <col min="6663" max="6663" width="4.7109375" style="24" customWidth="1"/>
    <col min="6664" max="6664" width="14.42578125" style="24" customWidth="1"/>
    <col min="6665" max="6665" width="11.140625" style="24" customWidth="1"/>
    <col min="6666" max="6666" width="10.28515625" style="24" customWidth="1"/>
    <col min="6667" max="6667" width="13" style="24" customWidth="1"/>
    <col min="6668" max="6668" width="8.28515625" style="24" customWidth="1"/>
    <col min="6669" max="6913" width="10" style="24"/>
    <col min="6914" max="6914" width="2.5703125" style="24" customWidth="1"/>
    <col min="6915" max="6915" width="7.140625" style="24" customWidth="1"/>
    <col min="6916" max="6916" width="23.5703125" style="24" customWidth="1"/>
    <col min="6917" max="6917" width="9.7109375" style="24" customWidth="1"/>
    <col min="6918" max="6918" width="0" style="24" hidden="1" customWidth="1"/>
    <col min="6919" max="6919" width="4.7109375" style="24" customWidth="1"/>
    <col min="6920" max="6920" width="14.42578125" style="24" customWidth="1"/>
    <col min="6921" max="6921" width="11.140625" style="24" customWidth="1"/>
    <col min="6922" max="6922" width="10.28515625" style="24" customWidth="1"/>
    <col min="6923" max="6923" width="13" style="24" customWidth="1"/>
    <col min="6924" max="6924" width="8.28515625" style="24" customWidth="1"/>
    <col min="6925" max="7169" width="10" style="24"/>
    <col min="7170" max="7170" width="2.5703125" style="24" customWidth="1"/>
    <col min="7171" max="7171" width="7.140625" style="24" customWidth="1"/>
    <col min="7172" max="7172" width="23.5703125" style="24" customWidth="1"/>
    <col min="7173" max="7173" width="9.7109375" style="24" customWidth="1"/>
    <col min="7174" max="7174" width="0" style="24" hidden="1" customWidth="1"/>
    <col min="7175" max="7175" width="4.7109375" style="24" customWidth="1"/>
    <col min="7176" max="7176" width="14.42578125" style="24" customWidth="1"/>
    <col min="7177" max="7177" width="11.140625" style="24" customWidth="1"/>
    <col min="7178" max="7178" width="10.28515625" style="24" customWidth="1"/>
    <col min="7179" max="7179" width="13" style="24" customWidth="1"/>
    <col min="7180" max="7180" width="8.28515625" style="24" customWidth="1"/>
    <col min="7181" max="7425" width="10" style="24"/>
    <col min="7426" max="7426" width="2.5703125" style="24" customWidth="1"/>
    <col min="7427" max="7427" width="7.140625" style="24" customWidth="1"/>
    <col min="7428" max="7428" width="23.5703125" style="24" customWidth="1"/>
    <col min="7429" max="7429" width="9.7109375" style="24" customWidth="1"/>
    <col min="7430" max="7430" width="0" style="24" hidden="1" customWidth="1"/>
    <col min="7431" max="7431" width="4.7109375" style="24" customWidth="1"/>
    <col min="7432" max="7432" width="14.42578125" style="24" customWidth="1"/>
    <col min="7433" max="7433" width="11.140625" style="24" customWidth="1"/>
    <col min="7434" max="7434" width="10.28515625" style="24" customWidth="1"/>
    <col min="7435" max="7435" width="13" style="24" customWidth="1"/>
    <col min="7436" max="7436" width="8.28515625" style="24" customWidth="1"/>
    <col min="7437" max="7681" width="10" style="24"/>
    <col min="7682" max="7682" width="2.5703125" style="24" customWidth="1"/>
    <col min="7683" max="7683" width="7.140625" style="24" customWidth="1"/>
    <col min="7684" max="7684" width="23.5703125" style="24" customWidth="1"/>
    <col min="7685" max="7685" width="9.7109375" style="24" customWidth="1"/>
    <col min="7686" max="7686" width="0" style="24" hidden="1" customWidth="1"/>
    <col min="7687" max="7687" width="4.7109375" style="24" customWidth="1"/>
    <col min="7688" max="7688" width="14.42578125" style="24" customWidth="1"/>
    <col min="7689" max="7689" width="11.140625" style="24" customWidth="1"/>
    <col min="7690" max="7690" width="10.28515625" style="24" customWidth="1"/>
    <col min="7691" max="7691" width="13" style="24" customWidth="1"/>
    <col min="7692" max="7692" width="8.28515625" style="24" customWidth="1"/>
    <col min="7693" max="7937" width="10" style="24"/>
    <col min="7938" max="7938" width="2.5703125" style="24" customWidth="1"/>
    <col min="7939" max="7939" width="7.140625" style="24" customWidth="1"/>
    <col min="7940" max="7940" width="23.5703125" style="24" customWidth="1"/>
    <col min="7941" max="7941" width="9.7109375" style="24" customWidth="1"/>
    <col min="7942" max="7942" width="0" style="24" hidden="1" customWidth="1"/>
    <col min="7943" max="7943" width="4.7109375" style="24" customWidth="1"/>
    <col min="7944" max="7944" width="14.42578125" style="24" customWidth="1"/>
    <col min="7945" max="7945" width="11.140625" style="24" customWidth="1"/>
    <col min="7946" max="7946" width="10.28515625" style="24" customWidth="1"/>
    <col min="7947" max="7947" width="13" style="24" customWidth="1"/>
    <col min="7948" max="7948" width="8.28515625" style="24" customWidth="1"/>
    <col min="7949" max="8193" width="10" style="24"/>
    <col min="8194" max="8194" width="2.5703125" style="24" customWidth="1"/>
    <col min="8195" max="8195" width="7.140625" style="24" customWidth="1"/>
    <col min="8196" max="8196" width="23.5703125" style="24" customWidth="1"/>
    <col min="8197" max="8197" width="9.7109375" style="24" customWidth="1"/>
    <col min="8198" max="8198" width="0" style="24" hidden="1" customWidth="1"/>
    <col min="8199" max="8199" width="4.7109375" style="24" customWidth="1"/>
    <col min="8200" max="8200" width="14.42578125" style="24" customWidth="1"/>
    <col min="8201" max="8201" width="11.140625" style="24" customWidth="1"/>
    <col min="8202" max="8202" width="10.28515625" style="24" customWidth="1"/>
    <col min="8203" max="8203" width="13" style="24" customWidth="1"/>
    <col min="8204" max="8204" width="8.28515625" style="24" customWidth="1"/>
    <col min="8205" max="8449" width="10" style="24"/>
    <col min="8450" max="8450" width="2.5703125" style="24" customWidth="1"/>
    <col min="8451" max="8451" width="7.140625" style="24" customWidth="1"/>
    <col min="8452" max="8452" width="23.5703125" style="24" customWidth="1"/>
    <col min="8453" max="8453" width="9.7109375" style="24" customWidth="1"/>
    <col min="8454" max="8454" width="0" style="24" hidden="1" customWidth="1"/>
    <col min="8455" max="8455" width="4.7109375" style="24" customWidth="1"/>
    <col min="8456" max="8456" width="14.42578125" style="24" customWidth="1"/>
    <col min="8457" max="8457" width="11.140625" style="24" customWidth="1"/>
    <col min="8458" max="8458" width="10.28515625" style="24" customWidth="1"/>
    <col min="8459" max="8459" width="13" style="24" customWidth="1"/>
    <col min="8460" max="8460" width="8.28515625" style="24" customWidth="1"/>
    <col min="8461" max="8705" width="10" style="24"/>
    <col min="8706" max="8706" width="2.5703125" style="24" customWidth="1"/>
    <col min="8707" max="8707" width="7.140625" style="24" customWidth="1"/>
    <col min="8708" max="8708" width="23.5703125" style="24" customWidth="1"/>
    <col min="8709" max="8709" width="9.7109375" style="24" customWidth="1"/>
    <col min="8710" max="8710" width="0" style="24" hidden="1" customWidth="1"/>
    <col min="8711" max="8711" width="4.7109375" style="24" customWidth="1"/>
    <col min="8712" max="8712" width="14.42578125" style="24" customWidth="1"/>
    <col min="8713" max="8713" width="11.140625" style="24" customWidth="1"/>
    <col min="8714" max="8714" width="10.28515625" style="24" customWidth="1"/>
    <col min="8715" max="8715" width="13" style="24" customWidth="1"/>
    <col min="8716" max="8716" width="8.28515625" style="24" customWidth="1"/>
    <col min="8717" max="8961" width="10" style="24"/>
    <col min="8962" max="8962" width="2.5703125" style="24" customWidth="1"/>
    <col min="8963" max="8963" width="7.140625" style="24" customWidth="1"/>
    <col min="8964" max="8964" width="23.5703125" style="24" customWidth="1"/>
    <col min="8965" max="8965" width="9.7109375" style="24" customWidth="1"/>
    <col min="8966" max="8966" width="0" style="24" hidden="1" customWidth="1"/>
    <col min="8967" max="8967" width="4.7109375" style="24" customWidth="1"/>
    <col min="8968" max="8968" width="14.42578125" style="24" customWidth="1"/>
    <col min="8969" max="8969" width="11.140625" style="24" customWidth="1"/>
    <col min="8970" max="8970" width="10.28515625" style="24" customWidth="1"/>
    <col min="8971" max="8971" width="13" style="24" customWidth="1"/>
    <col min="8972" max="8972" width="8.28515625" style="24" customWidth="1"/>
    <col min="8973" max="9217" width="10" style="24"/>
    <col min="9218" max="9218" width="2.5703125" style="24" customWidth="1"/>
    <col min="9219" max="9219" width="7.140625" style="24" customWidth="1"/>
    <col min="9220" max="9220" width="23.5703125" style="24" customWidth="1"/>
    <col min="9221" max="9221" width="9.7109375" style="24" customWidth="1"/>
    <col min="9222" max="9222" width="0" style="24" hidden="1" customWidth="1"/>
    <col min="9223" max="9223" width="4.7109375" style="24" customWidth="1"/>
    <col min="9224" max="9224" width="14.42578125" style="24" customWidth="1"/>
    <col min="9225" max="9225" width="11.140625" style="24" customWidth="1"/>
    <col min="9226" max="9226" width="10.28515625" style="24" customWidth="1"/>
    <col min="9227" max="9227" width="13" style="24" customWidth="1"/>
    <col min="9228" max="9228" width="8.28515625" style="24" customWidth="1"/>
    <col min="9229" max="9473" width="10" style="24"/>
    <col min="9474" max="9474" width="2.5703125" style="24" customWidth="1"/>
    <col min="9475" max="9475" width="7.140625" style="24" customWidth="1"/>
    <col min="9476" max="9476" width="23.5703125" style="24" customWidth="1"/>
    <col min="9477" max="9477" width="9.7109375" style="24" customWidth="1"/>
    <col min="9478" max="9478" width="0" style="24" hidden="1" customWidth="1"/>
    <col min="9479" max="9479" width="4.7109375" style="24" customWidth="1"/>
    <col min="9480" max="9480" width="14.42578125" style="24" customWidth="1"/>
    <col min="9481" max="9481" width="11.140625" style="24" customWidth="1"/>
    <col min="9482" max="9482" width="10.28515625" style="24" customWidth="1"/>
    <col min="9483" max="9483" width="13" style="24" customWidth="1"/>
    <col min="9484" max="9484" width="8.28515625" style="24" customWidth="1"/>
    <col min="9485" max="9729" width="10" style="24"/>
    <col min="9730" max="9730" width="2.5703125" style="24" customWidth="1"/>
    <col min="9731" max="9731" width="7.140625" style="24" customWidth="1"/>
    <col min="9732" max="9732" width="23.5703125" style="24" customWidth="1"/>
    <col min="9733" max="9733" width="9.7109375" style="24" customWidth="1"/>
    <col min="9734" max="9734" width="0" style="24" hidden="1" customWidth="1"/>
    <col min="9735" max="9735" width="4.7109375" style="24" customWidth="1"/>
    <col min="9736" max="9736" width="14.42578125" style="24" customWidth="1"/>
    <col min="9737" max="9737" width="11.140625" style="24" customWidth="1"/>
    <col min="9738" max="9738" width="10.28515625" style="24" customWidth="1"/>
    <col min="9739" max="9739" width="13" style="24" customWidth="1"/>
    <col min="9740" max="9740" width="8.28515625" style="24" customWidth="1"/>
    <col min="9741" max="9985" width="10" style="24"/>
    <col min="9986" max="9986" width="2.5703125" style="24" customWidth="1"/>
    <col min="9987" max="9987" width="7.140625" style="24" customWidth="1"/>
    <col min="9988" max="9988" width="23.5703125" style="24" customWidth="1"/>
    <col min="9989" max="9989" width="9.7109375" style="24" customWidth="1"/>
    <col min="9990" max="9990" width="0" style="24" hidden="1" customWidth="1"/>
    <col min="9991" max="9991" width="4.7109375" style="24" customWidth="1"/>
    <col min="9992" max="9992" width="14.42578125" style="24" customWidth="1"/>
    <col min="9993" max="9993" width="11.140625" style="24" customWidth="1"/>
    <col min="9994" max="9994" width="10.28515625" style="24" customWidth="1"/>
    <col min="9995" max="9995" width="13" style="24" customWidth="1"/>
    <col min="9996" max="9996" width="8.28515625" style="24" customWidth="1"/>
    <col min="9997" max="10241" width="10" style="24"/>
    <col min="10242" max="10242" width="2.5703125" style="24" customWidth="1"/>
    <col min="10243" max="10243" width="7.140625" style="24" customWidth="1"/>
    <col min="10244" max="10244" width="23.5703125" style="24" customWidth="1"/>
    <col min="10245" max="10245" width="9.7109375" style="24" customWidth="1"/>
    <col min="10246" max="10246" width="0" style="24" hidden="1" customWidth="1"/>
    <col min="10247" max="10247" width="4.7109375" style="24" customWidth="1"/>
    <col min="10248" max="10248" width="14.42578125" style="24" customWidth="1"/>
    <col min="10249" max="10249" width="11.140625" style="24" customWidth="1"/>
    <col min="10250" max="10250" width="10.28515625" style="24" customWidth="1"/>
    <col min="10251" max="10251" width="13" style="24" customWidth="1"/>
    <col min="10252" max="10252" width="8.28515625" style="24" customWidth="1"/>
    <col min="10253" max="10497" width="10" style="24"/>
    <col min="10498" max="10498" width="2.5703125" style="24" customWidth="1"/>
    <col min="10499" max="10499" width="7.140625" style="24" customWidth="1"/>
    <col min="10500" max="10500" width="23.5703125" style="24" customWidth="1"/>
    <col min="10501" max="10501" width="9.7109375" style="24" customWidth="1"/>
    <col min="10502" max="10502" width="0" style="24" hidden="1" customWidth="1"/>
    <col min="10503" max="10503" width="4.7109375" style="24" customWidth="1"/>
    <col min="10504" max="10504" width="14.42578125" style="24" customWidth="1"/>
    <col min="10505" max="10505" width="11.140625" style="24" customWidth="1"/>
    <col min="10506" max="10506" width="10.28515625" style="24" customWidth="1"/>
    <col min="10507" max="10507" width="13" style="24" customWidth="1"/>
    <col min="10508" max="10508" width="8.28515625" style="24" customWidth="1"/>
    <col min="10509" max="10753" width="10" style="24"/>
    <col min="10754" max="10754" width="2.5703125" style="24" customWidth="1"/>
    <col min="10755" max="10755" width="7.140625" style="24" customWidth="1"/>
    <col min="10756" max="10756" width="23.5703125" style="24" customWidth="1"/>
    <col min="10757" max="10757" width="9.7109375" style="24" customWidth="1"/>
    <col min="10758" max="10758" width="0" style="24" hidden="1" customWidth="1"/>
    <col min="10759" max="10759" width="4.7109375" style="24" customWidth="1"/>
    <col min="10760" max="10760" width="14.42578125" style="24" customWidth="1"/>
    <col min="10761" max="10761" width="11.140625" style="24" customWidth="1"/>
    <col min="10762" max="10762" width="10.28515625" style="24" customWidth="1"/>
    <col min="10763" max="10763" width="13" style="24" customWidth="1"/>
    <col min="10764" max="10764" width="8.28515625" style="24" customWidth="1"/>
    <col min="10765" max="11009" width="10" style="24"/>
    <col min="11010" max="11010" width="2.5703125" style="24" customWidth="1"/>
    <col min="11011" max="11011" width="7.140625" style="24" customWidth="1"/>
    <col min="11012" max="11012" width="23.5703125" style="24" customWidth="1"/>
    <col min="11013" max="11013" width="9.7109375" style="24" customWidth="1"/>
    <col min="11014" max="11014" width="0" style="24" hidden="1" customWidth="1"/>
    <col min="11015" max="11015" width="4.7109375" style="24" customWidth="1"/>
    <col min="11016" max="11016" width="14.42578125" style="24" customWidth="1"/>
    <col min="11017" max="11017" width="11.140625" style="24" customWidth="1"/>
    <col min="11018" max="11018" width="10.28515625" style="24" customWidth="1"/>
    <col min="11019" max="11019" width="13" style="24" customWidth="1"/>
    <col min="11020" max="11020" width="8.28515625" style="24" customWidth="1"/>
    <col min="11021" max="11265" width="10" style="24"/>
    <col min="11266" max="11266" width="2.5703125" style="24" customWidth="1"/>
    <col min="11267" max="11267" width="7.140625" style="24" customWidth="1"/>
    <col min="11268" max="11268" width="23.5703125" style="24" customWidth="1"/>
    <col min="11269" max="11269" width="9.7109375" style="24" customWidth="1"/>
    <col min="11270" max="11270" width="0" style="24" hidden="1" customWidth="1"/>
    <col min="11271" max="11271" width="4.7109375" style="24" customWidth="1"/>
    <col min="11272" max="11272" width="14.42578125" style="24" customWidth="1"/>
    <col min="11273" max="11273" width="11.140625" style="24" customWidth="1"/>
    <col min="11274" max="11274" width="10.28515625" style="24" customWidth="1"/>
    <col min="11275" max="11275" width="13" style="24" customWidth="1"/>
    <col min="11276" max="11276" width="8.28515625" style="24" customWidth="1"/>
    <col min="11277" max="11521" width="10" style="24"/>
    <col min="11522" max="11522" width="2.5703125" style="24" customWidth="1"/>
    <col min="11523" max="11523" width="7.140625" style="24" customWidth="1"/>
    <col min="11524" max="11524" width="23.5703125" style="24" customWidth="1"/>
    <col min="11525" max="11525" width="9.7109375" style="24" customWidth="1"/>
    <col min="11526" max="11526" width="0" style="24" hidden="1" customWidth="1"/>
    <col min="11527" max="11527" width="4.7109375" style="24" customWidth="1"/>
    <col min="11528" max="11528" width="14.42578125" style="24" customWidth="1"/>
    <col min="11529" max="11529" width="11.140625" style="24" customWidth="1"/>
    <col min="11530" max="11530" width="10.28515625" style="24" customWidth="1"/>
    <col min="11531" max="11531" width="13" style="24" customWidth="1"/>
    <col min="11532" max="11532" width="8.28515625" style="24" customWidth="1"/>
    <col min="11533" max="11777" width="10" style="24"/>
    <col min="11778" max="11778" width="2.5703125" style="24" customWidth="1"/>
    <col min="11779" max="11779" width="7.140625" style="24" customWidth="1"/>
    <col min="11780" max="11780" width="23.5703125" style="24" customWidth="1"/>
    <col min="11781" max="11781" width="9.7109375" style="24" customWidth="1"/>
    <col min="11782" max="11782" width="0" style="24" hidden="1" customWidth="1"/>
    <col min="11783" max="11783" width="4.7109375" style="24" customWidth="1"/>
    <col min="11784" max="11784" width="14.42578125" style="24" customWidth="1"/>
    <col min="11785" max="11785" width="11.140625" style="24" customWidth="1"/>
    <col min="11786" max="11786" width="10.28515625" style="24" customWidth="1"/>
    <col min="11787" max="11787" width="13" style="24" customWidth="1"/>
    <col min="11788" max="11788" width="8.28515625" style="24" customWidth="1"/>
    <col min="11789" max="12033" width="10" style="24"/>
    <col min="12034" max="12034" width="2.5703125" style="24" customWidth="1"/>
    <col min="12035" max="12035" width="7.140625" style="24" customWidth="1"/>
    <col min="12036" max="12036" width="23.5703125" style="24" customWidth="1"/>
    <col min="12037" max="12037" width="9.7109375" style="24" customWidth="1"/>
    <col min="12038" max="12038" width="0" style="24" hidden="1" customWidth="1"/>
    <col min="12039" max="12039" width="4.7109375" style="24" customWidth="1"/>
    <col min="12040" max="12040" width="14.42578125" style="24" customWidth="1"/>
    <col min="12041" max="12041" width="11.140625" style="24" customWidth="1"/>
    <col min="12042" max="12042" width="10.28515625" style="24" customWidth="1"/>
    <col min="12043" max="12043" width="13" style="24" customWidth="1"/>
    <col min="12044" max="12044" width="8.28515625" style="24" customWidth="1"/>
    <col min="12045" max="12289" width="10" style="24"/>
    <col min="12290" max="12290" width="2.5703125" style="24" customWidth="1"/>
    <col min="12291" max="12291" width="7.140625" style="24" customWidth="1"/>
    <col min="12292" max="12292" width="23.5703125" style="24" customWidth="1"/>
    <col min="12293" max="12293" width="9.7109375" style="24" customWidth="1"/>
    <col min="12294" max="12294" width="0" style="24" hidden="1" customWidth="1"/>
    <col min="12295" max="12295" width="4.7109375" style="24" customWidth="1"/>
    <col min="12296" max="12296" width="14.42578125" style="24" customWidth="1"/>
    <col min="12297" max="12297" width="11.140625" style="24" customWidth="1"/>
    <col min="12298" max="12298" width="10.28515625" style="24" customWidth="1"/>
    <col min="12299" max="12299" width="13" style="24" customWidth="1"/>
    <col min="12300" max="12300" width="8.28515625" style="24" customWidth="1"/>
    <col min="12301" max="12545" width="10" style="24"/>
    <col min="12546" max="12546" width="2.5703125" style="24" customWidth="1"/>
    <col min="12547" max="12547" width="7.140625" style="24" customWidth="1"/>
    <col min="12548" max="12548" width="23.5703125" style="24" customWidth="1"/>
    <col min="12549" max="12549" width="9.7109375" style="24" customWidth="1"/>
    <col min="12550" max="12550" width="0" style="24" hidden="1" customWidth="1"/>
    <col min="12551" max="12551" width="4.7109375" style="24" customWidth="1"/>
    <col min="12552" max="12552" width="14.42578125" style="24" customWidth="1"/>
    <col min="12553" max="12553" width="11.140625" style="24" customWidth="1"/>
    <col min="12554" max="12554" width="10.28515625" style="24" customWidth="1"/>
    <col min="12555" max="12555" width="13" style="24" customWidth="1"/>
    <col min="12556" max="12556" width="8.28515625" style="24" customWidth="1"/>
    <col min="12557" max="12801" width="10" style="24"/>
    <col min="12802" max="12802" width="2.5703125" style="24" customWidth="1"/>
    <col min="12803" max="12803" width="7.140625" style="24" customWidth="1"/>
    <col min="12804" max="12804" width="23.5703125" style="24" customWidth="1"/>
    <col min="12805" max="12805" width="9.7109375" style="24" customWidth="1"/>
    <col min="12806" max="12806" width="0" style="24" hidden="1" customWidth="1"/>
    <col min="12807" max="12807" width="4.7109375" style="24" customWidth="1"/>
    <col min="12808" max="12808" width="14.42578125" style="24" customWidth="1"/>
    <col min="12809" max="12809" width="11.140625" style="24" customWidth="1"/>
    <col min="12810" max="12810" width="10.28515625" style="24" customWidth="1"/>
    <col min="12811" max="12811" width="13" style="24" customWidth="1"/>
    <col min="12812" max="12812" width="8.28515625" style="24" customWidth="1"/>
    <col min="12813" max="13057" width="10" style="24"/>
    <col min="13058" max="13058" width="2.5703125" style="24" customWidth="1"/>
    <col min="13059" max="13059" width="7.140625" style="24" customWidth="1"/>
    <col min="13060" max="13060" width="23.5703125" style="24" customWidth="1"/>
    <col min="13061" max="13061" width="9.7109375" style="24" customWidth="1"/>
    <col min="13062" max="13062" width="0" style="24" hidden="1" customWidth="1"/>
    <col min="13063" max="13063" width="4.7109375" style="24" customWidth="1"/>
    <col min="13064" max="13064" width="14.42578125" style="24" customWidth="1"/>
    <col min="13065" max="13065" width="11.140625" style="24" customWidth="1"/>
    <col min="13066" max="13066" width="10.28515625" style="24" customWidth="1"/>
    <col min="13067" max="13067" width="13" style="24" customWidth="1"/>
    <col min="13068" max="13068" width="8.28515625" style="24" customWidth="1"/>
    <col min="13069" max="13313" width="10" style="24"/>
    <col min="13314" max="13314" width="2.5703125" style="24" customWidth="1"/>
    <col min="13315" max="13315" width="7.140625" style="24" customWidth="1"/>
    <col min="13316" max="13316" width="23.5703125" style="24" customWidth="1"/>
    <col min="13317" max="13317" width="9.7109375" style="24" customWidth="1"/>
    <col min="13318" max="13318" width="0" style="24" hidden="1" customWidth="1"/>
    <col min="13319" max="13319" width="4.7109375" style="24" customWidth="1"/>
    <col min="13320" max="13320" width="14.42578125" style="24" customWidth="1"/>
    <col min="13321" max="13321" width="11.140625" style="24" customWidth="1"/>
    <col min="13322" max="13322" width="10.28515625" style="24" customWidth="1"/>
    <col min="13323" max="13323" width="13" style="24" customWidth="1"/>
    <col min="13324" max="13324" width="8.28515625" style="24" customWidth="1"/>
    <col min="13325" max="13569" width="10" style="24"/>
    <col min="13570" max="13570" width="2.5703125" style="24" customWidth="1"/>
    <col min="13571" max="13571" width="7.140625" style="24" customWidth="1"/>
    <col min="13572" max="13572" width="23.5703125" style="24" customWidth="1"/>
    <col min="13573" max="13573" width="9.7109375" style="24" customWidth="1"/>
    <col min="13574" max="13574" width="0" style="24" hidden="1" customWidth="1"/>
    <col min="13575" max="13575" width="4.7109375" style="24" customWidth="1"/>
    <col min="13576" max="13576" width="14.42578125" style="24" customWidth="1"/>
    <col min="13577" max="13577" width="11.140625" style="24" customWidth="1"/>
    <col min="13578" max="13578" width="10.28515625" style="24" customWidth="1"/>
    <col min="13579" max="13579" width="13" style="24" customWidth="1"/>
    <col min="13580" max="13580" width="8.28515625" style="24" customWidth="1"/>
    <col min="13581" max="13825" width="10" style="24"/>
    <col min="13826" max="13826" width="2.5703125" style="24" customWidth="1"/>
    <col min="13827" max="13827" width="7.140625" style="24" customWidth="1"/>
    <col min="13828" max="13828" width="23.5703125" style="24" customWidth="1"/>
    <col min="13829" max="13829" width="9.7109375" style="24" customWidth="1"/>
    <col min="13830" max="13830" width="0" style="24" hidden="1" customWidth="1"/>
    <col min="13831" max="13831" width="4.7109375" style="24" customWidth="1"/>
    <col min="13832" max="13832" width="14.42578125" style="24" customWidth="1"/>
    <col min="13833" max="13833" width="11.140625" style="24" customWidth="1"/>
    <col min="13834" max="13834" width="10.28515625" style="24" customWidth="1"/>
    <col min="13835" max="13835" width="13" style="24" customWidth="1"/>
    <col min="13836" max="13836" width="8.28515625" style="24" customWidth="1"/>
    <col min="13837" max="14081" width="10" style="24"/>
    <col min="14082" max="14082" width="2.5703125" style="24" customWidth="1"/>
    <col min="14083" max="14083" width="7.140625" style="24" customWidth="1"/>
    <col min="14084" max="14084" width="23.5703125" style="24" customWidth="1"/>
    <col min="14085" max="14085" width="9.7109375" style="24" customWidth="1"/>
    <col min="14086" max="14086" width="0" style="24" hidden="1" customWidth="1"/>
    <col min="14087" max="14087" width="4.7109375" style="24" customWidth="1"/>
    <col min="14088" max="14088" width="14.42578125" style="24" customWidth="1"/>
    <col min="14089" max="14089" width="11.140625" style="24" customWidth="1"/>
    <col min="14090" max="14090" width="10.28515625" style="24" customWidth="1"/>
    <col min="14091" max="14091" width="13" style="24" customWidth="1"/>
    <col min="14092" max="14092" width="8.28515625" style="24" customWidth="1"/>
    <col min="14093" max="14337" width="10" style="24"/>
    <col min="14338" max="14338" width="2.5703125" style="24" customWidth="1"/>
    <col min="14339" max="14339" width="7.140625" style="24" customWidth="1"/>
    <col min="14340" max="14340" width="23.5703125" style="24" customWidth="1"/>
    <col min="14341" max="14341" width="9.7109375" style="24" customWidth="1"/>
    <col min="14342" max="14342" width="0" style="24" hidden="1" customWidth="1"/>
    <col min="14343" max="14343" width="4.7109375" style="24" customWidth="1"/>
    <col min="14344" max="14344" width="14.42578125" style="24" customWidth="1"/>
    <col min="14345" max="14345" width="11.140625" style="24" customWidth="1"/>
    <col min="14346" max="14346" width="10.28515625" style="24" customWidth="1"/>
    <col min="14347" max="14347" width="13" style="24" customWidth="1"/>
    <col min="14348" max="14348" width="8.28515625" style="24" customWidth="1"/>
    <col min="14349" max="14593" width="10" style="24"/>
    <col min="14594" max="14594" width="2.5703125" style="24" customWidth="1"/>
    <col min="14595" max="14595" width="7.140625" style="24" customWidth="1"/>
    <col min="14596" max="14596" width="23.5703125" style="24" customWidth="1"/>
    <col min="14597" max="14597" width="9.7109375" style="24" customWidth="1"/>
    <col min="14598" max="14598" width="0" style="24" hidden="1" customWidth="1"/>
    <col min="14599" max="14599" width="4.7109375" style="24" customWidth="1"/>
    <col min="14600" max="14600" width="14.42578125" style="24" customWidth="1"/>
    <col min="14601" max="14601" width="11.140625" style="24" customWidth="1"/>
    <col min="14602" max="14602" width="10.28515625" style="24" customWidth="1"/>
    <col min="14603" max="14603" width="13" style="24" customWidth="1"/>
    <col min="14604" max="14604" width="8.28515625" style="24" customWidth="1"/>
    <col min="14605" max="14849" width="10" style="24"/>
    <col min="14850" max="14850" width="2.5703125" style="24" customWidth="1"/>
    <col min="14851" max="14851" width="7.140625" style="24" customWidth="1"/>
    <col min="14852" max="14852" width="23.5703125" style="24" customWidth="1"/>
    <col min="14853" max="14853" width="9.7109375" style="24" customWidth="1"/>
    <col min="14854" max="14854" width="0" style="24" hidden="1" customWidth="1"/>
    <col min="14855" max="14855" width="4.7109375" style="24" customWidth="1"/>
    <col min="14856" max="14856" width="14.42578125" style="24" customWidth="1"/>
    <col min="14857" max="14857" width="11.140625" style="24" customWidth="1"/>
    <col min="14858" max="14858" width="10.28515625" style="24" customWidth="1"/>
    <col min="14859" max="14859" width="13" style="24" customWidth="1"/>
    <col min="14860" max="14860" width="8.28515625" style="24" customWidth="1"/>
    <col min="14861" max="15105" width="10" style="24"/>
    <col min="15106" max="15106" width="2.5703125" style="24" customWidth="1"/>
    <col min="15107" max="15107" width="7.140625" style="24" customWidth="1"/>
    <col min="15108" max="15108" width="23.5703125" style="24" customWidth="1"/>
    <col min="15109" max="15109" width="9.7109375" style="24" customWidth="1"/>
    <col min="15110" max="15110" width="0" style="24" hidden="1" customWidth="1"/>
    <col min="15111" max="15111" width="4.7109375" style="24" customWidth="1"/>
    <col min="15112" max="15112" width="14.42578125" style="24" customWidth="1"/>
    <col min="15113" max="15113" width="11.140625" style="24" customWidth="1"/>
    <col min="15114" max="15114" width="10.28515625" style="24" customWidth="1"/>
    <col min="15115" max="15115" width="13" style="24" customWidth="1"/>
    <col min="15116" max="15116" width="8.28515625" style="24" customWidth="1"/>
    <col min="15117" max="15361" width="10" style="24"/>
    <col min="15362" max="15362" width="2.5703125" style="24" customWidth="1"/>
    <col min="15363" max="15363" width="7.140625" style="24" customWidth="1"/>
    <col min="15364" max="15364" width="23.5703125" style="24" customWidth="1"/>
    <col min="15365" max="15365" width="9.7109375" style="24" customWidth="1"/>
    <col min="15366" max="15366" width="0" style="24" hidden="1" customWidth="1"/>
    <col min="15367" max="15367" width="4.7109375" style="24" customWidth="1"/>
    <col min="15368" max="15368" width="14.42578125" style="24" customWidth="1"/>
    <col min="15369" max="15369" width="11.140625" style="24" customWidth="1"/>
    <col min="15370" max="15370" width="10.28515625" style="24" customWidth="1"/>
    <col min="15371" max="15371" width="13" style="24" customWidth="1"/>
    <col min="15372" max="15372" width="8.28515625" style="24" customWidth="1"/>
    <col min="15373" max="15617" width="10" style="24"/>
    <col min="15618" max="15618" width="2.5703125" style="24" customWidth="1"/>
    <col min="15619" max="15619" width="7.140625" style="24" customWidth="1"/>
    <col min="15620" max="15620" width="23.5703125" style="24" customWidth="1"/>
    <col min="15621" max="15621" width="9.7109375" style="24" customWidth="1"/>
    <col min="15622" max="15622" width="0" style="24" hidden="1" customWidth="1"/>
    <col min="15623" max="15623" width="4.7109375" style="24" customWidth="1"/>
    <col min="15624" max="15624" width="14.42578125" style="24" customWidth="1"/>
    <col min="15625" max="15625" width="11.140625" style="24" customWidth="1"/>
    <col min="15626" max="15626" width="10.28515625" style="24" customWidth="1"/>
    <col min="15627" max="15627" width="13" style="24" customWidth="1"/>
    <col min="15628" max="15628" width="8.28515625" style="24" customWidth="1"/>
    <col min="15629" max="15873" width="10" style="24"/>
    <col min="15874" max="15874" width="2.5703125" style="24" customWidth="1"/>
    <col min="15875" max="15875" width="7.140625" style="24" customWidth="1"/>
    <col min="15876" max="15876" width="23.5703125" style="24" customWidth="1"/>
    <col min="15877" max="15877" width="9.7109375" style="24" customWidth="1"/>
    <col min="15878" max="15878" width="0" style="24" hidden="1" customWidth="1"/>
    <col min="15879" max="15879" width="4.7109375" style="24" customWidth="1"/>
    <col min="15880" max="15880" width="14.42578125" style="24" customWidth="1"/>
    <col min="15881" max="15881" width="11.140625" style="24" customWidth="1"/>
    <col min="15882" max="15882" width="10.28515625" style="24" customWidth="1"/>
    <col min="15883" max="15883" width="13" style="24" customWidth="1"/>
    <col min="15884" max="15884" width="8.28515625" style="24" customWidth="1"/>
    <col min="15885" max="16129" width="10" style="24"/>
    <col min="16130" max="16130" width="2.5703125" style="24" customWidth="1"/>
    <col min="16131" max="16131" width="7.140625" style="24" customWidth="1"/>
    <col min="16132" max="16132" width="23.5703125" style="24" customWidth="1"/>
    <col min="16133" max="16133" width="9.7109375" style="24" customWidth="1"/>
    <col min="16134" max="16134" width="0" style="24" hidden="1" customWidth="1"/>
    <col min="16135" max="16135" width="4.7109375" style="24" customWidth="1"/>
    <col min="16136" max="16136" width="14.42578125" style="24" customWidth="1"/>
    <col min="16137" max="16137" width="11.140625" style="24" customWidth="1"/>
    <col min="16138" max="16138" width="10.28515625" style="24" customWidth="1"/>
    <col min="16139" max="16139" width="13" style="24" customWidth="1"/>
    <col min="16140" max="16140" width="8.28515625" style="24" customWidth="1"/>
    <col min="16141" max="16384" width="10" style="24"/>
  </cols>
  <sheetData>
    <row r="1" spans="1:14" ht="12" customHeight="1">
      <c r="B1" s="25" t="s">
        <v>577</v>
      </c>
      <c r="D1" s="26"/>
      <c r="E1" s="26"/>
      <c r="F1" s="26"/>
      <c r="G1" s="26"/>
      <c r="H1" s="26"/>
      <c r="I1" s="26"/>
      <c r="J1" s="26"/>
      <c r="K1" s="26"/>
      <c r="L1" s="27"/>
    </row>
    <row r="2" spans="1:14" ht="12" customHeight="1">
      <c r="B2" s="25" t="s">
        <v>574</v>
      </c>
      <c r="D2" s="26"/>
      <c r="E2" s="26"/>
      <c r="F2" s="26"/>
      <c r="G2" s="26"/>
      <c r="H2" s="26"/>
      <c r="I2" s="26"/>
      <c r="J2" s="26"/>
      <c r="K2" s="26"/>
      <c r="L2" s="27"/>
    </row>
    <row r="3" spans="1:14" ht="12" customHeight="1">
      <c r="B3" s="25" t="s">
        <v>298</v>
      </c>
      <c r="D3" s="26"/>
      <c r="E3" s="26"/>
      <c r="F3" s="26"/>
      <c r="G3" s="26"/>
      <c r="H3" s="26"/>
      <c r="I3" s="26"/>
      <c r="J3" s="26"/>
      <c r="K3" s="26"/>
      <c r="L3" s="27"/>
    </row>
    <row r="4" spans="1:14" ht="12" customHeight="1">
      <c r="D4" s="26"/>
      <c r="E4" s="26"/>
      <c r="F4" s="26"/>
      <c r="G4" s="26"/>
      <c r="H4" s="26"/>
      <c r="I4" s="26"/>
      <c r="J4" s="26"/>
      <c r="K4" s="26"/>
      <c r="L4" s="27"/>
    </row>
    <row r="5" spans="1:14" ht="12" customHeight="1">
      <c r="D5" s="26"/>
      <c r="E5" s="26"/>
      <c r="F5" s="26"/>
      <c r="G5" s="26"/>
      <c r="H5" s="26"/>
      <c r="I5" s="26"/>
      <c r="J5" s="26"/>
      <c r="K5" s="26"/>
      <c r="L5" s="27"/>
    </row>
    <row r="6" spans="1:14" ht="12" customHeight="1">
      <c r="D6" s="26"/>
      <c r="E6" s="26"/>
      <c r="F6" s="26"/>
      <c r="G6" s="26" t="s">
        <v>128</v>
      </c>
      <c r="H6" s="26" t="s">
        <v>566</v>
      </c>
      <c r="I6" s="26" t="s">
        <v>567</v>
      </c>
      <c r="J6" s="26"/>
      <c r="K6" s="26" t="s">
        <v>129</v>
      </c>
      <c r="L6" s="27"/>
    </row>
    <row r="7" spans="1:14" ht="12" customHeight="1">
      <c r="D7" s="28" t="s">
        <v>130</v>
      </c>
      <c r="E7" s="28"/>
      <c r="F7" s="28" t="s">
        <v>70</v>
      </c>
      <c r="G7" s="28" t="s">
        <v>131</v>
      </c>
      <c r="H7" s="28" t="s">
        <v>132</v>
      </c>
      <c r="I7" s="28" t="s">
        <v>132</v>
      </c>
      <c r="J7" s="28" t="s">
        <v>133</v>
      </c>
      <c r="K7" s="28" t="s">
        <v>134</v>
      </c>
      <c r="L7" s="29" t="s">
        <v>135</v>
      </c>
    </row>
    <row r="8" spans="1:14" ht="12" customHeight="1">
      <c r="A8" s="30"/>
      <c r="B8" s="31" t="s">
        <v>433</v>
      </c>
      <c r="C8" s="30"/>
      <c r="D8" s="32"/>
      <c r="E8" s="32"/>
      <c r="F8" s="32"/>
      <c r="G8" s="32"/>
      <c r="H8" s="32"/>
      <c r="I8" s="32"/>
      <c r="J8" s="32"/>
      <c r="K8" s="33"/>
      <c r="L8" s="34"/>
    </row>
    <row r="9" spans="1:14" ht="12" customHeight="1">
      <c r="A9" s="30"/>
      <c r="B9" s="35" t="s">
        <v>299</v>
      </c>
      <c r="C9" s="30"/>
      <c r="D9" s="32" t="s">
        <v>239</v>
      </c>
      <c r="E9" s="32" t="str">
        <f t="shared" ref="E9:E38" si="0">D9&amp;I9</f>
        <v>111IPCA</v>
      </c>
      <c r="F9" s="32">
        <v>3</v>
      </c>
      <c r="G9" s="33">
        <f>'Reserve Summary'!K76</f>
        <v>0</v>
      </c>
      <c r="H9" s="33" t="str">
        <f>I9</f>
        <v>CA</v>
      </c>
      <c r="I9" s="84" t="s">
        <v>45</v>
      </c>
      <c r="J9" s="37">
        <v>0</v>
      </c>
      <c r="K9" s="38">
        <f>J9*G9</f>
        <v>0</v>
      </c>
      <c r="L9" s="34"/>
      <c r="M9" s="39"/>
      <c r="N9" s="40"/>
    </row>
    <row r="10" spans="1:14" ht="12" customHeight="1">
      <c r="A10" s="30"/>
      <c r="B10" s="35" t="s">
        <v>299</v>
      </c>
      <c r="C10" s="30"/>
      <c r="D10" s="32" t="s">
        <v>239</v>
      </c>
      <c r="E10" s="32" t="str">
        <f t="shared" si="0"/>
        <v>111IPCN</v>
      </c>
      <c r="F10" s="32">
        <v>3</v>
      </c>
      <c r="G10" s="33">
        <f>'Reserve Summary'!K77</f>
        <v>-8830553.3099592179</v>
      </c>
      <c r="H10" s="33" t="str">
        <f t="shared" ref="H10:H38" si="1">I10</f>
        <v>CN</v>
      </c>
      <c r="I10" s="84" t="s">
        <v>54</v>
      </c>
      <c r="J10" s="37">
        <v>0.461289372337361</v>
      </c>
      <c r="K10" s="38">
        <f t="shared" ref="K10:K38" si="2">J10*G10</f>
        <v>-4073440.3937426931</v>
      </c>
      <c r="L10" s="34"/>
      <c r="M10" s="41"/>
      <c r="N10" s="40"/>
    </row>
    <row r="11" spans="1:14" ht="12" customHeight="1">
      <c r="A11" s="30"/>
      <c r="B11" s="35" t="s">
        <v>299</v>
      </c>
      <c r="C11" s="30"/>
      <c r="D11" s="32" t="s">
        <v>239</v>
      </c>
      <c r="E11" s="32" t="str">
        <f t="shared" si="0"/>
        <v>111IPID</v>
      </c>
      <c r="F11" s="32">
        <v>3</v>
      </c>
      <c r="G11" s="33">
        <f>'Reserve Summary'!K78</f>
        <v>-41727.264956830419</v>
      </c>
      <c r="H11" s="33" t="str">
        <f t="shared" si="1"/>
        <v>ID</v>
      </c>
      <c r="I11" s="85" t="s">
        <v>50</v>
      </c>
      <c r="J11" s="37">
        <v>0</v>
      </c>
      <c r="K11" s="38">
        <f t="shared" si="2"/>
        <v>0</v>
      </c>
      <c r="L11" s="34"/>
      <c r="M11" s="41"/>
      <c r="N11" s="42"/>
    </row>
    <row r="12" spans="1:14" ht="12" customHeight="1">
      <c r="A12" s="30"/>
      <c r="B12" s="35" t="s">
        <v>299</v>
      </c>
      <c r="C12" s="30"/>
      <c r="D12" s="32" t="s">
        <v>239</v>
      </c>
      <c r="E12" s="32" t="str">
        <f t="shared" si="0"/>
        <v>111IPDGU</v>
      </c>
      <c r="F12" s="32">
        <v>3</v>
      </c>
      <c r="G12" s="33">
        <f>'Reserve Summary'!K79</f>
        <v>-33007.558846154483</v>
      </c>
      <c r="H12" s="33" t="s">
        <v>37</v>
      </c>
      <c r="I12" s="85" t="s">
        <v>36</v>
      </c>
      <c r="J12" s="37">
        <v>0.4262831716003761</v>
      </c>
      <c r="K12" s="38">
        <f t="shared" si="2"/>
        <v>-14070.566871724783</v>
      </c>
      <c r="L12" s="34"/>
      <c r="M12" s="41"/>
      <c r="N12" s="42"/>
    </row>
    <row r="13" spans="1:14" ht="12" customHeight="1">
      <c r="A13" s="30"/>
      <c r="B13" s="35" t="s">
        <v>299</v>
      </c>
      <c r="C13" s="30"/>
      <c r="D13" s="32" t="s">
        <v>239</v>
      </c>
      <c r="E13" s="32" t="str">
        <f t="shared" si="0"/>
        <v>111IPOR</v>
      </c>
      <c r="F13" s="32">
        <v>3</v>
      </c>
      <c r="G13" s="33">
        <f>'Reserve Summary'!K80</f>
        <v>-29154.505692286839</v>
      </c>
      <c r="H13" s="33" t="str">
        <f t="shared" si="1"/>
        <v>OR</v>
      </c>
      <c r="I13" s="84" t="s">
        <v>46</v>
      </c>
      <c r="J13" s="37">
        <v>0</v>
      </c>
      <c r="K13" s="38">
        <f t="shared" si="2"/>
        <v>0</v>
      </c>
      <c r="L13" s="34"/>
      <c r="M13" s="41"/>
      <c r="N13" s="42"/>
    </row>
    <row r="14" spans="1:14" ht="12" customHeight="1">
      <c r="A14" s="30"/>
      <c r="B14" s="35" t="s">
        <v>299</v>
      </c>
      <c r="C14" s="30"/>
      <c r="D14" s="32" t="s">
        <v>239</v>
      </c>
      <c r="E14" s="32" t="str">
        <f t="shared" si="0"/>
        <v>111IPSE</v>
      </c>
      <c r="F14" s="32">
        <v>3</v>
      </c>
      <c r="G14" s="33">
        <f>'Reserve Summary'!K81</f>
        <v>-635939.90154877654</v>
      </c>
      <c r="H14" s="33" t="str">
        <f t="shared" si="1"/>
        <v>SE</v>
      </c>
      <c r="I14" s="84" t="s">
        <v>55</v>
      </c>
      <c r="J14" s="37">
        <v>0.41971722672390366</v>
      </c>
      <c r="K14" s="38">
        <f t="shared" si="2"/>
        <v>-266914.93184112484</v>
      </c>
      <c r="L14" s="34"/>
      <c r="M14" s="41"/>
      <c r="N14" s="40"/>
    </row>
    <row r="15" spans="1:14" ht="12" customHeight="1">
      <c r="A15" s="30"/>
      <c r="B15" s="35" t="s">
        <v>299</v>
      </c>
      <c r="C15" s="30"/>
      <c r="D15" s="32" t="s">
        <v>239</v>
      </c>
      <c r="E15" s="32" t="str">
        <f t="shared" si="0"/>
        <v>111IPSG</v>
      </c>
      <c r="F15" s="32">
        <v>3</v>
      </c>
      <c r="G15" s="33">
        <f>'Reserve Summary'!K82</f>
        <v>-1363226.9157432988</v>
      </c>
      <c r="H15" s="33" t="str">
        <f t="shared" si="1"/>
        <v>SG</v>
      </c>
      <c r="I15" s="84" t="s">
        <v>37</v>
      </c>
      <c r="J15" s="37">
        <v>0.4262831716003761</v>
      </c>
      <c r="K15" s="38">
        <f t="shared" si="2"/>
        <v>-581120.69325405208</v>
      </c>
      <c r="L15" s="34"/>
      <c r="M15" s="41"/>
      <c r="N15" s="40"/>
    </row>
    <row r="16" spans="1:14" ht="12" customHeight="1">
      <c r="A16" s="30"/>
      <c r="B16" s="35" t="s">
        <v>299</v>
      </c>
      <c r="C16" s="30"/>
      <c r="D16" s="32" t="s">
        <v>239</v>
      </c>
      <c r="E16" s="32" t="str">
        <f t="shared" si="0"/>
        <v>111IPSG-P</v>
      </c>
      <c r="F16" s="32">
        <v>3</v>
      </c>
      <c r="G16" s="33">
        <f>'Reserve Summary'!K83</f>
        <v>-4034035.266969122</v>
      </c>
      <c r="H16" s="33" t="str">
        <f t="shared" si="1"/>
        <v>SG-P</v>
      </c>
      <c r="I16" s="84" t="s">
        <v>40</v>
      </c>
      <c r="J16" s="37">
        <v>0.4262831716003761</v>
      </c>
      <c r="K16" s="38">
        <f t="shared" si="2"/>
        <v>-1719641.3479513673</v>
      </c>
      <c r="L16" s="34"/>
      <c r="M16" s="41"/>
      <c r="N16" s="40"/>
    </row>
    <row r="17" spans="1:15" ht="12" customHeight="1">
      <c r="A17" s="30"/>
      <c r="B17" s="35" t="s">
        <v>299</v>
      </c>
      <c r="C17" s="30"/>
      <c r="D17" s="32" t="s">
        <v>239</v>
      </c>
      <c r="E17" s="32" t="str">
        <f t="shared" si="0"/>
        <v>111IPSG-U</v>
      </c>
      <c r="F17" s="32">
        <v>3</v>
      </c>
      <c r="G17" s="33">
        <f>'Reserve Summary'!K84</f>
        <v>-598198.61752152303</v>
      </c>
      <c r="H17" s="33" t="str">
        <f t="shared" si="1"/>
        <v>SG-U</v>
      </c>
      <c r="I17" s="84" t="s">
        <v>41</v>
      </c>
      <c r="J17" s="37">
        <v>0.4262831716003761</v>
      </c>
      <c r="K17" s="38">
        <f t="shared" si="2"/>
        <v>-255002.00392403515</v>
      </c>
      <c r="L17" s="32"/>
      <c r="M17" s="41"/>
      <c r="N17" s="40"/>
    </row>
    <row r="18" spans="1:15" ht="12" customHeight="1">
      <c r="A18" s="30"/>
      <c r="B18" s="35" t="s">
        <v>299</v>
      </c>
      <c r="C18" s="30"/>
      <c r="D18" s="32" t="s">
        <v>239</v>
      </c>
      <c r="E18" s="32" t="str">
        <f t="shared" si="0"/>
        <v>111IPSO</v>
      </c>
      <c r="F18" s="32">
        <v>3</v>
      </c>
      <c r="G18" s="33">
        <f>'Reserve Summary'!K85</f>
        <v>-11259904.649469435</v>
      </c>
      <c r="H18" s="33" t="str">
        <f t="shared" si="1"/>
        <v>SO</v>
      </c>
      <c r="I18" s="84" t="s">
        <v>53</v>
      </c>
      <c r="J18" s="37">
        <v>0.4247028503779125</v>
      </c>
      <c r="K18" s="38">
        <f t="shared" si="2"/>
        <v>-4782113.5996131785</v>
      </c>
      <c r="L18" s="32"/>
      <c r="M18" s="41"/>
      <c r="N18" s="40"/>
    </row>
    <row r="19" spans="1:15" ht="12" customHeight="1">
      <c r="A19" s="30"/>
      <c r="B19" s="35" t="s">
        <v>299</v>
      </c>
      <c r="C19" s="30"/>
      <c r="D19" s="32" t="s">
        <v>239</v>
      </c>
      <c r="E19" s="32" t="str">
        <f t="shared" si="0"/>
        <v>111IPDGP</v>
      </c>
      <c r="F19" s="32">
        <v>3</v>
      </c>
      <c r="G19" s="33">
        <f>'Reserve Summary'!K86</f>
        <v>103372.62600000002</v>
      </c>
      <c r="H19" s="33" t="s">
        <v>37</v>
      </c>
      <c r="I19" s="85" t="s">
        <v>35</v>
      </c>
      <c r="J19" s="37">
        <v>0.4262831716003761</v>
      </c>
      <c r="K19" s="38">
        <f t="shared" si="2"/>
        <v>44066.010867939505</v>
      </c>
      <c r="L19" s="32"/>
      <c r="M19" s="41"/>
      <c r="N19" s="40"/>
    </row>
    <row r="20" spans="1:15" ht="12" customHeight="1">
      <c r="A20" s="30"/>
      <c r="B20" s="35" t="s">
        <v>299</v>
      </c>
      <c r="C20" s="30"/>
      <c r="D20" s="32" t="s">
        <v>239</v>
      </c>
      <c r="E20" s="32" t="str">
        <f t="shared" si="0"/>
        <v>111IPUT</v>
      </c>
      <c r="F20" s="32">
        <v>3</v>
      </c>
      <c r="G20" s="33">
        <f>'Reserve Summary'!K87</f>
        <v>-38744.814816949569</v>
      </c>
      <c r="H20" s="33" t="str">
        <f t="shared" si="1"/>
        <v>UT</v>
      </c>
      <c r="I20" s="84" t="s">
        <v>49</v>
      </c>
      <c r="J20" s="37">
        <v>1</v>
      </c>
      <c r="K20" s="38">
        <f t="shared" si="2"/>
        <v>-38744.814816949569</v>
      </c>
      <c r="L20" s="45"/>
      <c r="M20" s="41"/>
      <c r="N20" s="40"/>
    </row>
    <row r="21" spans="1:15" ht="12" customHeight="1">
      <c r="A21" s="30"/>
      <c r="B21" s="35" t="s">
        <v>299</v>
      </c>
      <c r="C21" s="30"/>
      <c r="D21" s="32" t="s">
        <v>239</v>
      </c>
      <c r="E21" s="32" t="str">
        <f t="shared" si="0"/>
        <v>111IPWA</v>
      </c>
      <c r="F21" s="32">
        <v>3</v>
      </c>
      <c r="G21" s="33">
        <f>'Reserve Summary'!K88</f>
        <v>856.5569999999999</v>
      </c>
      <c r="H21" s="33" t="str">
        <f t="shared" si="1"/>
        <v>WA</v>
      </c>
      <c r="I21" s="84" t="s">
        <v>47</v>
      </c>
      <c r="J21" s="37">
        <v>0</v>
      </c>
      <c r="K21" s="38">
        <f t="shared" si="2"/>
        <v>0</v>
      </c>
      <c r="L21" s="45"/>
      <c r="M21" s="41"/>
      <c r="N21" s="40"/>
    </row>
    <row r="22" spans="1:15" ht="12" customHeight="1">
      <c r="A22" s="30"/>
      <c r="B22" s="35" t="s">
        <v>299</v>
      </c>
      <c r="C22" s="30"/>
      <c r="D22" s="32" t="s">
        <v>239</v>
      </c>
      <c r="E22" s="32" t="str">
        <f t="shared" si="0"/>
        <v>111IPWYP</v>
      </c>
      <c r="F22" s="32">
        <v>3</v>
      </c>
      <c r="G22" s="33">
        <f>'Reserve Summary'!K89</f>
        <v>-289352.30851208273</v>
      </c>
      <c r="H22" s="33" t="str">
        <f t="shared" si="1"/>
        <v>WYP</v>
      </c>
      <c r="I22" s="84" t="s">
        <v>48</v>
      </c>
      <c r="J22" s="37">
        <v>0</v>
      </c>
      <c r="K22" s="38">
        <f t="shared" si="2"/>
        <v>0</v>
      </c>
      <c r="L22" s="45"/>
      <c r="M22" s="30"/>
    </row>
    <row r="23" spans="1:15" ht="12" customHeight="1">
      <c r="A23" s="30"/>
      <c r="B23" s="35" t="s">
        <v>299</v>
      </c>
      <c r="C23" s="30"/>
      <c r="D23" s="32" t="s">
        <v>239</v>
      </c>
      <c r="E23" s="32" t="str">
        <f t="shared" si="0"/>
        <v>111IPWYU</v>
      </c>
      <c r="F23" s="32">
        <v>3</v>
      </c>
      <c r="G23" s="33">
        <f>'Reserve Summary'!K90</f>
        <v>0</v>
      </c>
      <c r="H23" s="33" t="str">
        <f t="shared" si="1"/>
        <v>WYU</v>
      </c>
      <c r="I23" s="84" t="s">
        <v>51</v>
      </c>
      <c r="J23" s="37">
        <v>0</v>
      </c>
      <c r="K23" s="38">
        <f t="shared" si="2"/>
        <v>0</v>
      </c>
      <c r="L23" s="45"/>
      <c r="M23" s="30"/>
    </row>
    <row r="24" spans="1:15" ht="12" customHeight="1">
      <c r="A24" s="30"/>
      <c r="B24" s="35" t="s">
        <v>299</v>
      </c>
      <c r="C24" s="30"/>
      <c r="D24" s="32" t="s">
        <v>239</v>
      </c>
      <c r="E24" s="32" t="str">
        <f t="shared" si="0"/>
        <v>111IPSSGCH</v>
      </c>
      <c r="F24" s="32">
        <v>3</v>
      </c>
      <c r="G24" s="33">
        <f>'Reserve Summary'!K91</f>
        <v>-113558.09307692409</v>
      </c>
      <c r="H24" s="33" t="s">
        <v>37</v>
      </c>
      <c r="I24" s="85" t="s">
        <v>38</v>
      </c>
      <c r="J24" s="37">
        <v>0.4262831716003761</v>
      </c>
      <c r="K24" s="38">
        <f t="shared" si="2"/>
        <v>-48407.904077721912</v>
      </c>
      <c r="L24" s="45"/>
      <c r="M24" s="30"/>
    </row>
    <row r="25" spans="1:15" ht="12" customHeight="1">
      <c r="A25" s="30"/>
      <c r="B25" s="35" t="s">
        <v>300</v>
      </c>
      <c r="C25" s="30"/>
      <c r="D25" s="32" t="s">
        <v>301</v>
      </c>
      <c r="E25" s="32" t="str">
        <f t="shared" si="0"/>
        <v>111HPDGP</v>
      </c>
      <c r="F25" s="32">
        <v>3</v>
      </c>
      <c r="G25" s="33">
        <f>'Reserve Summary'!K95</f>
        <v>0</v>
      </c>
      <c r="H25" s="33" t="s">
        <v>37</v>
      </c>
      <c r="I25" s="36" t="s">
        <v>35</v>
      </c>
      <c r="J25" s="37">
        <v>0.4262831716003761</v>
      </c>
      <c r="K25" s="38">
        <f t="shared" si="2"/>
        <v>0</v>
      </c>
    </row>
    <row r="26" spans="1:15" ht="12" customHeight="1">
      <c r="A26" s="30"/>
      <c r="B26" s="35" t="s">
        <v>300</v>
      </c>
      <c r="C26" s="30"/>
      <c r="D26" s="32" t="s">
        <v>301</v>
      </c>
      <c r="E26" s="32" t="str">
        <f t="shared" si="0"/>
        <v>111HPSG-P</v>
      </c>
      <c r="F26" s="32">
        <v>3</v>
      </c>
      <c r="G26" s="33">
        <f>'Reserve Summary'!K96</f>
        <v>-548517.00304376031</v>
      </c>
      <c r="H26" s="33" t="str">
        <f t="shared" si="1"/>
        <v>SG-P</v>
      </c>
      <c r="I26" s="36" t="s">
        <v>40</v>
      </c>
      <c r="J26" s="37">
        <v>0.4262831716003761</v>
      </c>
      <c r="K26" s="38">
        <f t="shared" si="2"/>
        <v>-233823.56773422728</v>
      </c>
      <c r="N26" s="48"/>
      <c r="O26" s="48"/>
    </row>
    <row r="27" spans="1:15" ht="12" customHeight="1">
      <c r="A27" s="30"/>
      <c r="B27" s="35" t="s">
        <v>300</v>
      </c>
      <c r="C27" s="30"/>
      <c r="D27" s="32" t="s">
        <v>301</v>
      </c>
      <c r="E27" s="32" t="str">
        <f t="shared" si="0"/>
        <v>111HPSG-U</v>
      </c>
      <c r="F27" s="32">
        <v>3</v>
      </c>
      <c r="G27" s="33">
        <f>'Reserve Summary'!K97</f>
        <v>117817.921538461</v>
      </c>
      <c r="H27" s="33" t="str">
        <f t="shared" si="1"/>
        <v>SG-U</v>
      </c>
      <c r="I27" s="36" t="s">
        <v>41</v>
      </c>
      <c r="J27" s="37">
        <v>0.4262831716003761</v>
      </c>
      <c r="K27" s="38">
        <f t="shared" si="2"/>
        <v>50223.797264779416</v>
      </c>
      <c r="N27" s="48"/>
      <c r="O27" s="48"/>
    </row>
    <row r="28" spans="1:15" ht="12" customHeight="1">
      <c r="A28" s="30"/>
      <c r="B28" s="35" t="s">
        <v>302</v>
      </c>
      <c r="C28" s="30"/>
      <c r="D28" s="32" t="s">
        <v>303</v>
      </c>
      <c r="E28" s="32" t="str">
        <f t="shared" si="0"/>
        <v>111OPSSGCT</v>
      </c>
      <c r="F28" s="32">
        <v>3</v>
      </c>
      <c r="G28" s="33">
        <f>'Reserve Summary'!K101</f>
        <v>0</v>
      </c>
      <c r="H28" s="33" t="s">
        <v>37</v>
      </c>
      <c r="I28" s="36" t="s">
        <v>43</v>
      </c>
      <c r="J28" s="37">
        <v>0.4262831716003761</v>
      </c>
      <c r="K28" s="38">
        <f t="shared" si="2"/>
        <v>0</v>
      </c>
      <c r="L28" s="50"/>
      <c r="N28" s="48"/>
      <c r="O28" s="48"/>
    </row>
    <row r="29" spans="1:15" ht="12" customHeight="1">
      <c r="A29" s="30"/>
      <c r="B29" s="35" t="s">
        <v>304</v>
      </c>
      <c r="C29" s="30"/>
      <c r="D29" s="32" t="s">
        <v>305</v>
      </c>
      <c r="E29" s="32" t="str">
        <f t="shared" si="0"/>
        <v>111GPCA</v>
      </c>
      <c r="F29" s="32">
        <v>3</v>
      </c>
      <c r="G29" s="33">
        <f>'Reserve Summary'!K105</f>
        <v>-192762.58707366453</v>
      </c>
      <c r="H29" s="33" t="str">
        <f t="shared" si="1"/>
        <v>CA</v>
      </c>
      <c r="I29" s="36" t="s">
        <v>45</v>
      </c>
      <c r="J29" s="37">
        <v>0</v>
      </c>
      <c r="K29" s="38">
        <f t="shared" si="2"/>
        <v>0</v>
      </c>
      <c r="L29" s="50"/>
      <c r="N29" s="48"/>
      <c r="O29" s="48"/>
    </row>
    <row r="30" spans="1:15" ht="12" customHeight="1">
      <c r="A30" s="30"/>
      <c r="B30" s="35" t="s">
        <v>304</v>
      </c>
      <c r="C30" s="30"/>
      <c r="D30" s="32" t="s">
        <v>305</v>
      </c>
      <c r="E30" s="32" t="str">
        <f t="shared" si="0"/>
        <v>111GPCN</v>
      </c>
      <c r="F30" s="32">
        <v>3</v>
      </c>
      <c r="G30" s="33">
        <f>'Reserve Summary'!K106</f>
        <v>-177101.4954617708</v>
      </c>
      <c r="H30" s="33" t="str">
        <f t="shared" si="1"/>
        <v>CN</v>
      </c>
      <c r="I30" s="36" t="s">
        <v>54</v>
      </c>
      <c r="J30" s="37">
        <v>0.461289372337361</v>
      </c>
      <c r="K30" s="38">
        <f t="shared" si="2"/>
        <v>-81695.037681568239</v>
      </c>
      <c r="L30" s="32"/>
      <c r="N30" s="48"/>
      <c r="O30" s="48"/>
    </row>
    <row r="31" spans="1:15" ht="12" customHeight="1">
      <c r="A31" s="30"/>
      <c r="B31" s="35" t="s">
        <v>304</v>
      </c>
      <c r="C31" s="30"/>
      <c r="D31" s="32" t="s">
        <v>305</v>
      </c>
      <c r="E31" s="32" t="str">
        <f t="shared" si="0"/>
        <v>111GPSG</v>
      </c>
      <c r="F31" s="32">
        <v>3</v>
      </c>
      <c r="G31" s="33">
        <f>'Reserve Summary'!K107</f>
        <v>-16726.806153846162</v>
      </c>
      <c r="H31" s="33" t="str">
        <f t="shared" si="1"/>
        <v>SG</v>
      </c>
      <c r="I31" s="36" t="s">
        <v>37</v>
      </c>
      <c r="J31" s="37">
        <v>0.4262831716003761</v>
      </c>
      <c r="K31" s="38">
        <f t="shared" si="2"/>
        <v>-7130.3559780062305</v>
      </c>
      <c r="L31" s="45"/>
      <c r="N31" s="48"/>
      <c r="O31" s="48"/>
    </row>
    <row r="32" spans="1:15" ht="12" customHeight="1">
      <c r="A32" s="30"/>
      <c r="B32" s="35" t="s">
        <v>304</v>
      </c>
      <c r="C32" s="30"/>
      <c r="D32" s="32" t="s">
        <v>305</v>
      </c>
      <c r="E32" s="32" t="str">
        <f t="shared" si="0"/>
        <v>111GPOR</v>
      </c>
      <c r="F32" s="32">
        <v>3</v>
      </c>
      <c r="G32" s="33">
        <f>'Reserve Summary'!K108</f>
        <v>-626302.77156038349</v>
      </c>
      <c r="H32" s="33" t="str">
        <f t="shared" si="1"/>
        <v>OR</v>
      </c>
      <c r="I32" s="36" t="s">
        <v>46</v>
      </c>
      <c r="J32" s="37">
        <v>0</v>
      </c>
      <c r="K32" s="38">
        <f t="shared" si="2"/>
        <v>0</v>
      </c>
      <c r="L32" s="45"/>
    </row>
    <row r="33" spans="1:12" ht="12" customHeight="1">
      <c r="A33" s="30"/>
      <c r="B33" s="35" t="s">
        <v>304</v>
      </c>
      <c r="C33" s="30"/>
      <c r="D33" s="32" t="s">
        <v>305</v>
      </c>
      <c r="E33" s="32" t="str">
        <f t="shared" si="0"/>
        <v>111GPSO</v>
      </c>
      <c r="F33" s="32">
        <v>3</v>
      </c>
      <c r="G33" s="33">
        <f>'Reserve Summary'!K109</f>
        <v>-2545379.3702324927</v>
      </c>
      <c r="H33" s="33" t="str">
        <f t="shared" si="1"/>
        <v>SO</v>
      </c>
      <c r="I33" s="36" t="s">
        <v>53</v>
      </c>
      <c r="J33" s="37">
        <v>0.4247028503779125</v>
      </c>
      <c r="K33" s="38">
        <f t="shared" si="2"/>
        <v>-1081029.8738308754</v>
      </c>
      <c r="L33" s="45"/>
    </row>
    <row r="34" spans="1:12" ht="12" customHeight="1">
      <c r="A34" s="30"/>
      <c r="B34" s="35" t="s">
        <v>304</v>
      </c>
      <c r="C34" s="30"/>
      <c r="D34" s="32" t="s">
        <v>305</v>
      </c>
      <c r="E34" s="32" t="str">
        <f t="shared" ref="E34" si="3">D34&amp;I34</f>
        <v>111GPID</v>
      </c>
      <c r="F34" s="32">
        <v>3</v>
      </c>
      <c r="G34" s="33">
        <f>'Reserve Summary'!K110</f>
        <v>-170250.97538461539</v>
      </c>
      <c r="H34" s="33" t="s">
        <v>50</v>
      </c>
      <c r="I34" s="36" t="s">
        <v>50</v>
      </c>
      <c r="J34" s="37">
        <v>0</v>
      </c>
      <c r="K34" s="38">
        <f t="shared" si="2"/>
        <v>0</v>
      </c>
      <c r="L34" s="45"/>
    </row>
    <row r="35" spans="1:12" ht="12" customHeight="1">
      <c r="A35" s="30"/>
      <c r="B35" s="35" t="s">
        <v>304</v>
      </c>
      <c r="C35" s="30"/>
      <c r="D35" s="32" t="s">
        <v>305</v>
      </c>
      <c r="E35" s="32" t="str">
        <f t="shared" si="0"/>
        <v>111GPUT</v>
      </c>
      <c r="F35" s="32">
        <v>3</v>
      </c>
      <c r="G35" s="33">
        <f>'Reserve Summary'!K111</f>
        <v>-1424.178846153889</v>
      </c>
      <c r="H35" s="33" t="str">
        <f t="shared" si="1"/>
        <v>UT</v>
      </c>
      <c r="I35" s="36" t="s">
        <v>49</v>
      </c>
      <c r="J35" s="37">
        <v>1</v>
      </c>
      <c r="K35" s="38">
        <f t="shared" si="2"/>
        <v>-1424.178846153889</v>
      </c>
      <c r="L35" s="45"/>
    </row>
    <row r="36" spans="1:12" ht="12" customHeight="1">
      <c r="B36" s="35" t="s">
        <v>304</v>
      </c>
      <c r="C36" s="30"/>
      <c r="D36" s="32" t="s">
        <v>305</v>
      </c>
      <c r="E36" s="32" t="str">
        <f t="shared" si="0"/>
        <v>111GPWA</v>
      </c>
      <c r="F36" s="32">
        <v>3</v>
      </c>
      <c r="G36" s="33">
        <f>'Reserve Summary'!K112</f>
        <v>-7686.0015123453923</v>
      </c>
      <c r="H36" s="33" t="str">
        <f t="shared" si="1"/>
        <v>WA</v>
      </c>
      <c r="I36" s="36" t="s">
        <v>47</v>
      </c>
      <c r="J36" s="37">
        <v>0</v>
      </c>
      <c r="K36" s="38">
        <f t="shared" si="2"/>
        <v>0</v>
      </c>
    </row>
    <row r="37" spans="1:12" ht="12" customHeight="1">
      <c r="B37" s="35" t="s">
        <v>304</v>
      </c>
      <c r="C37" s="30"/>
      <c r="D37" s="32" t="s">
        <v>305</v>
      </c>
      <c r="E37" s="32" t="str">
        <f t="shared" si="0"/>
        <v>111GPWYP</v>
      </c>
      <c r="F37" s="32">
        <v>3</v>
      </c>
      <c r="G37" s="33">
        <f>'Reserve Summary'!K113</f>
        <v>-768861.07401350792</v>
      </c>
      <c r="H37" s="33" t="str">
        <f t="shared" si="1"/>
        <v>WYP</v>
      </c>
      <c r="I37" s="36" t="s">
        <v>48</v>
      </c>
      <c r="J37" s="37">
        <v>0</v>
      </c>
      <c r="K37" s="38">
        <f t="shared" si="2"/>
        <v>0</v>
      </c>
    </row>
    <row r="38" spans="1:12" ht="12" customHeight="1">
      <c r="B38" s="35" t="s">
        <v>304</v>
      </c>
      <c r="C38" s="30"/>
      <c r="D38" s="32" t="s">
        <v>305</v>
      </c>
      <c r="E38" s="32" t="str">
        <f t="shared" si="0"/>
        <v>111GPWYU</v>
      </c>
      <c r="F38" s="32">
        <v>3</v>
      </c>
      <c r="G38" s="33">
        <f>'Reserve Summary'!K114</f>
        <v>-192.90423076925072</v>
      </c>
      <c r="H38" s="33" t="str">
        <f t="shared" si="1"/>
        <v>WYU</v>
      </c>
      <c r="I38" s="36" t="s">
        <v>51</v>
      </c>
      <c r="J38" s="37">
        <v>0</v>
      </c>
      <c r="K38" s="38">
        <f t="shared" si="2"/>
        <v>0</v>
      </c>
    </row>
    <row r="39" spans="1:12" ht="12" customHeight="1">
      <c r="B39" s="35"/>
      <c r="C39" s="30"/>
      <c r="D39" s="32"/>
      <c r="E39" s="32"/>
      <c r="F39" s="32"/>
      <c r="G39" s="86">
        <f>SUM(G9:G38)</f>
        <v>-32100561.270087451</v>
      </c>
      <c r="H39" s="111"/>
      <c r="I39" s="32"/>
      <c r="K39" s="86">
        <f>SUM(K9:K38)</f>
        <v>-13090269.462030958</v>
      </c>
      <c r="L39" s="26" t="s">
        <v>306</v>
      </c>
    </row>
    <row r="40" spans="1:12" ht="12" customHeight="1">
      <c r="B40" s="35"/>
      <c r="C40" s="30"/>
      <c r="D40" s="32"/>
      <c r="E40" s="32"/>
      <c r="F40" s="32"/>
      <c r="G40" s="33"/>
      <c r="H40" s="33"/>
      <c r="I40" s="32"/>
      <c r="J40" s="49"/>
      <c r="K40" s="47"/>
      <c r="L40" s="50"/>
    </row>
    <row r="41" spans="1:12" ht="12" customHeight="1">
      <c r="B41" s="35"/>
      <c r="C41" s="30"/>
      <c r="D41" s="32"/>
      <c r="E41" s="32"/>
      <c r="F41" s="186" t="s">
        <v>614</v>
      </c>
      <c r="G41" s="73">
        <f>G39+'Lead Sheet 6.2'!G52</f>
        <v>-837479180.86775243</v>
      </c>
      <c r="H41" s="33"/>
      <c r="I41" s="32"/>
      <c r="J41" s="49"/>
      <c r="K41" s="73">
        <f>K39+'Lead Sheet 6.2'!K52</f>
        <v>-343159149.56466436</v>
      </c>
      <c r="L41" s="50"/>
    </row>
    <row r="42" spans="1:12" ht="12" customHeight="1">
      <c r="A42" s="30"/>
      <c r="B42" s="35"/>
      <c r="C42" s="30"/>
      <c r="D42" s="32"/>
      <c r="E42" s="32"/>
      <c r="F42" s="32"/>
      <c r="G42" s="33"/>
      <c r="H42" s="33"/>
      <c r="I42" s="32"/>
      <c r="J42" s="49"/>
      <c r="K42" s="51"/>
      <c r="L42" s="50"/>
    </row>
    <row r="43" spans="1:12" ht="12" customHeight="1">
      <c r="A43" s="30"/>
      <c r="B43" s="35"/>
      <c r="C43" s="30"/>
      <c r="D43" s="32"/>
      <c r="E43" s="32"/>
      <c r="F43" s="32"/>
      <c r="G43" s="33"/>
      <c r="H43" s="33"/>
      <c r="I43" s="32"/>
      <c r="J43" s="46"/>
      <c r="K43" s="47"/>
      <c r="L43" s="50"/>
    </row>
    <row r="44" spans="1:12" ht="12" customHeight="1">
      <c r="A44" s="30"/>
      <c r="B44" s="35"/>
      <c r="C44" s="30"/>
      <c r="D44" s="32"/>
      <c r="E44" s="32"/>
      <c r="F44" s="32"/>
      <c r="G44" s="33"/>
      <c r="H44" s="33"/>
      <c r="I44" s="32"/>
      <c r="J44" s="46"/>
      <c r="K44" s="47"/>
      <c r="L44" s="50"/>
    </row>
    <row r="45" spans="1:12" ht="12" customHeight="1">
      <c r="A45" s="30"/>
      <c r="B45" s="35"/>
      <c r="C45" s="30"/>
      <c r="D45" s="32"/>
      <c r="E45" s="32"/>
      <c r="F45" s="32"/>
      <c r="G45" s="33"/>
      <c r="H45" s="33"/>
      <c r="I45" s="32"/>
      <c r="J45" s="46"/>
      <c r="K45" s="47"/>
      <c r="L45" s="50"/>
    </row>
    <row r="46" spans="1:12" ht="12" customHeight="1">
      <c r="A46" s="30"/>
      <c r="B46" s="44"/>
      <c r="C46" s="44"/>
      <c r="D46" s="45"/>
      <c r="E46" s="45"/>
      <c r="F46" s="45"/>
      <c r="G46" s="47"/>
      <c r="H46" s="47"/>
      <c r="I46" s="45"/>
      <c r="J46" s="46"/>
      <c r="K46" s="47"/>
      <c r="L46" s="50"/>
    </row>
    <row r="47" spans="1:12" ht="12" customHeight="1">
      <c r="A47" s="30"/>
      <c r="B47" s="44"/>
      <c r="C47" s="44"/>
      <c r="D47" s="45"/>
      <c r="E47" s="45"/>
      <c r="F47" s="45"/>
      <c r="G47" s="47"/>
      <c r="H47" s="47"/>
      <c r="I47" s="45"/>
      <c r="J47" s="46"/>
      <c r="K47" s="47"/>
      <c r="L47" s="50"/>
    </row>
    <row r="48" spans="1:12" ht="12" customHeight="1">
      <c r="A48" s="30"/>
      <c r="B48" s="53"/>
      <c r="C48" s="44"/>
      <c r="D48" s="45"/>
      <c r="E48" s="45"/>
      <c r="F48" s="45"/>
      <c r="G48" s="47"/>
      <c r="H48" s="47"/>
      <c r="I48" s="45"/>
      <c r="J48" s="46"/>
      <c r="K48" s="47"/>
      <c r="L48" s="50"/>
    </row>
    <row r="49" spans="1:12" ht="12" customHeight="1">
      <c r="A49" s="30"/>
      <c r="B49" s="54"/>
      <c r="C49" s="43"/>
      <c r="D49" s="32"/>
      <c r="E49" s="32"/>
      <c r="F49" s="32"/>
      <c r="G49" s="32"/>
      <c r="H49" s="32"/>
      <c r="I49" s="32"/>
      <c r="J49" s="32"/>
      <c r="K49" s="32"/>
      <c r="L49" s="34"/>
    </row>
    <row r="50" spans="1:12" ht="12" customHeight="1">
      <c r="A50" s="30"/>
      <c r="B50" s="43"/>
      <c r="C50" s="43"/>
      <c r="D50" s="32"/>
      <c r="E50" s="32"/>
      <c r="F50" s="32"/>
      <c r="G50" s="32"/>
      <c r="H50" s="32"/>
      <c r="I50" s="32"/>
      <c r="J50" s="32"/>
      <c r="K50" s="32"/>
      <c r="L50" s="32"/>
    </row>
    <row r="51" spans="1:12" ht="12" customHeight="1">
      <c r="A51" s="30"/>
      <c r="B51" s="55"/>
      <c r="C51" s="43"/>
      <c r="D51" s="32"/>
      <c r="E51" s="32"/>
      <c r="F51" s="32"/>
      <c r="G51" s="32"/>
      <c r="H51" s="32"/>
      <c r="I51" s="32"/>
      <c r="J51" s="32"/>
      <c r="K51" s="32"/>
      <c r="L51" s="34"/>
    </row>
    <row r="52" spans="1:12" ht="12" customHeight="1">
      <c r="A52" s="30"/>
      <c r="B52" s="55"/>
      <c r="C52" s="43"/>
      <c r="D52" s="32"/>
      <c r="E52" s="32"/>
      <c r="F52" s="32"/>
      <c r="G52" s="32"/>
      <c r="H52" s="32"/>
      <c r="I52" s="32"/>
      <c r="J52" s="32"/>
      <c r="K52" s="32"/>
      <c r="L52" s="34"/>
    </row>
    <row r="53" spans="1:12" ht="12" customHeight="1" thickBot="1">
      <c r="A53" s="30"/>
      <c r="B53" s="56" t="s">
        <v>144</v>
      </c>
      <c r="C53" s="30"/>
      <c r="D53" s="32"/>
      <c r="E53" s="32"/>
      <c r="F53" s="32"/>
      <c r="G53" s="32"/>
      <c r="H53" s="32"/>
      <c r="I53" s="32"/>
      <c r="J53" s="32"/>
      <c r="K53" s="32"/>
      <c r="L53" s="34"/>
    </row>
    <row r="54" spans="1:12" ht="12" customHeight="1">
      <c r="A54" s="57"/>
      <c r="B54" s="58"/>
      <c r="C54" s="59"/>
      <c r="D54" s="60"/>
      <c r="E54" s="60"/>
      <c r="F54" s="60"/>
      <c r="G54" s="60"/>
      <c r="H54" s="60"/>
      <c r="I54" s="60"/>
      <c r="J54" s="60"/>
      <c r="K54" s="60"/>
      <c r="L54" s="61"/>
    </row>
    <row r="55" spans="1:12" ht="12" customHeight="1">
      <c r="A55" s="62"/>
      <c r="B55" s="55"/>
      <c r="C55" s="30"/>
      <c r="D55" s="32"/>
      <c r="E55" s="32"/>
      <c r="F55" s="32"/>
      <c r="G55" s="63"/>
      <c r="H55" s="63"/>
      <c r="I55" s="32"/>
      <c r="J55" s="32"/>
      <c r="K55" s="32"/>
      <c r="L55" s="64"/>
    </row>
    <row r="56" spans="1:12" ht="12" customHeight="1">
      <c r="A56" s="62"/>
      <c r="B56" s="55"/>
      <c r="C56" s="30"/>
      <c r="D56" s="32"/>
      <c r="E56" s="32"/>
      <c r="F56" s="32"/>
      <c r="G56" s="32"/>
      <c r="H56" s="32"/>
      <c r="I56" s="32"/>
      <c r="J56" s="32"/>
      <c r="K56" s="32"/>
      <c r="L56" s="64"/>
    </row>
    <row r="57" spans="1:12" ht="12" customHeight="1">
      <c r="A57" s="62"/>
      <c r="B57" s="55"/>
      <c r="C57" s="30"/>
      <c r="D57" s="32"/>
      <c r="E57" s="32"/>
      <c r="F57" s="32"/>
      <c r="G57" s="32"/>
      <c r="H57" s="32"/>
      <c r="I57" s="32"/>
      <c r="J57" s="32"/>
      <c r="K57" s="32"/>
      <c r="L57" s="64"/>
    </row>
    <row r="58" spans="1:12" ht="12" customHeight="1">
      <c r="A58" s="62"/>
      <c r="B58" s="30"/>
      <c r="C58" s="30"/>
      <c r="D58" s="32"/>
      <c r="E58" s="32"/>
      <c r="F58" s="32"/>
      <c r="G58" s="32"/>
      <c r="H58" s="32"/>
      <c r="I58" s="32"/>
      <c r="J58" s="32"/>
      <c r="K58" s="32"/>
      <c r="L58" s="65"/>
    </row>
    <row r="59" spans="1:12" ht="12" customHeight="1">
      <c r="A59" s="62"/>
      <c r="B59" s="30"/>
      <c r="C59" s="30"/>
      <c r="D59" s="32"/>
      <c r="E59" s="32"/>
      <c r="F59" s="32"/>
      <c r="G59" s="32"/>
      <c r="H59" s="32"/>
      <c r="I59" s="32"/>
      <c r="J59" s="32"/>
      <c r="K59" s="32"/>
      <c r="L59" s="65"/>
    </row>
    <row r="60" spans="1:12" ht="12" customHeight="1">
      <c r="A60" s="62"/>
      <c r="B60" s="30"/>
      <c r="C60" s="30"/>
      <c r="D60" s="32"/>
      <c r="E60" s="32"/>
      <c r="F60" s="32"/>
      <c r="G60" s="32"/>
      <c r="H60" s="32"/>
      <c r="I60" s="32"/>
      <c r="J60" s="32"/>
      <c r="K60" s="32"/>
      <c r="L60" s="65"/>
    </row>
    <row r="61" spans="1:12" ht="12" customHeight="1">
      <c r="A61" s="62"/>
      <c r="B61" s="30"/>
      <c r="C61" s="30"/>
      <c r="D61" s="32"/>
      <c r="E61" s="32"/>
      <c r="F61" s="32"/>
      <c r="G61" s="32"/>
      <c r="H61" s="32"/>
      <c r="I61" s="32"/>
      <c r="J61" s="32"/>
      <c r="K61" s="32"/>
      <c r="L61" s="65"/>
    </row>
    <row r="62" spans="1:12" ht="12" customHeight="1" thickBot="1">
      <c r="A62" s="66"/>
      <c r="B62" s="67"/>
      <c r="C62" s="67"/>
      <c r="D62" s="68"/>
      <c r="E62" s="68"/>
      <c r="F62" s="68"/>
      <c r="G62" s="68"/>
      <c r="H62" s="68"/>
      <c r="I62" s="68"/>
      <c r="J62" s="68"/>
      <c r="K62" s="68"/>
      <c r="L62" s="69"/>
    </row>
    <row r="63" spans="1:12" ht="12" customHeight="1">
      <c r="A63" s="30"/>
      <c r="B63" s="30"/>
      <c r="C63" s="30"/>
      <c r="D63" s="32"/>
      <c r="E63" s="32"/>
      <c r="F63" s="32"/>
      <c r="G63" s="32"/>
      <c r="H63" s="32"/>
      <c r="I63" s="32"/>
      <c r="J63" s="32"/>
      <c r="K63" s="32"/>
      <c r="L63" s="32"/>
    </row>
    <row r="64" spans="1:12" ht="12" customHeight="1">
      <c r="A64" s="30"/>
      <c r="B64" s="30"/>
      <c r="C64" s="30"/>
      <c r="D64" s="32"/>
      <c r="E64" s="32"/>
      <c r="F64" s="32"/>
      <c r="G64" s="32"/>
      <c r="H64" s="32"/>
      <c r="I64" s="32"/>
      <c r="J64" s="32"/>
      <c r="K64" s="32"/>
      <c r="L64" s="32"/>
    </row>
    <row r="65" spans="4:9" ht="12" customHeight="1"/>
    <row r="67" spans="4:9">
      <c r="D67" s="28" t="s">
        <v>145</v>
      </c>
      <c r="E67" s="28"/>
      <c r="I67" s="70" t="s">
        <v>146</v>
      </c>
    </row>
    <row r="68" spans="4:9">
      <c r="D68" s="71">
        <v>103</v>
      </c>
      <c r="E68" s="71"/>
      <c r="I68" s="24" t="s">
        <v>37</v>
      </c>
    </row>
    <row r="69" spans="4:9">
      <c r="D69" s="71">
        <v>105</v>
      </c>
      <c r="E69" s="71"/>
      <c r="I69" s="24" t="s">
        <v>40</v>
      </c>
    </row>
    <row r="70" spans="4:9">
      <c r="D70" s="71">
        <v>114</v>
      </c>
      <c r="E70" s="71"/>
      <c r="I70" s="24" t="s">
        <v>41</v>
      </c>
    </row>
    <row r="71" spans="4:9">
      <c r="D71" s="71">
        <v>120</v>
      </c>
      <c r="E71" s="71"/>
      <c r="I71" s="24" t="s">
        <v>35</v>
      </c>
    </row>
    <row r="72" spans="4:9">
      <c r="D72" s="71">
        <v>124</v>
      </c>
      <c r="E72" s="71"/>
      <c r="I72" s="24" t="s">
        <v>36</v>
      </c>
    </row>
    <row r="73" spans="4:9">
      <c r="D73" s="71">
        <v>141</v>
      </c>
      <c r="E73" s="71"/>
      <c r="I73" s="24" t="s">
        <v>147</v>
      </c>
    </row>
    <row r="74" spans="4:9">
      <c r="D74" s="71">
        <v>151</v>
      </c>
      <c r="E74" s="71"/>
      <c r="I74" s="24" t="s">
        <v>55</v>
      </c>
    </row>
    <row r="75" spans="4:9">
      <c r="D75" s="71">
        <v>152</v>
      </c>
      <c r="E75" s="71"/>
      <c r="I75" s="24" t="s">
        <v>148</v>
      </c>
    </row>
    <row r="76" spans="4:9">
      <c r="D76" s="71">
        <v>154</v>
      </c>
      <c r="E76" s="71"/>
      <c r="I76" s="24" t="s">
        <v>149</v>
      </c>
    </row>
    <row r="77" spans="4:9">
      <c r="D77" s="71">
        <v>163</v>
      </c>
      <c r="E77" s="71"/>
      <c r="I77" s="24" t="s">
        <v>150</v>
      </c>
    </row>
    <row r="78" spans="4:9">
      <c r="D78" s="71">
        <v>165</v>
      </c>
      <c r="E78" s="71"/>
      <c r="I78" s="24" t="s">
        <v>151</v>
      </c>
    </row>
    <row r="79" spans="4:9">
      <c r="D79" s="71">
        <v>190</v>
      </c>
      <c r="E79" s="71"/>
      <c r="I79" s="24" t="s">
        <v>53</v>
      </c>
    </row>
    <row r="80" spans="4:9">
      <c r="D80" s="71">
        <v>228</v>
      </c>
      <c r="E80" s="71"/>
      <c r="I80" s="24" t="s">
        <v>152</v>
      </c>
    </row>
    <row r="81" spans="4:9">
      <c r="D81" s="71">
        <v>235</v>
      </c>
      <c r="E81" s="71"/>
      <c r="I81" s="24" t="s">
        <v>153</v>
      </c>
    </row>
    <row r="82" spans="4:9">
      <c r="D82" s="71">
        <v>252</v>
      </c>
      <c r="E82" s="71"/>
      <c r="I82" s="24" t="s">
        <v>154</v>
      </c>
    </row>
    <row r="83" spans="4:9">
      <c r="D83" s="71">
        <v>255</v>
      </c>
      <c r="E83" s="71"/>
      <c r="I83" s="24" t="s">
        <v>155</v>
      </c>
    </row>
    <row r="84" spans="4:9">
      <c r="D84" s="71">
        <v>281</v>
      </c>
      <c r="E84" s="71"/>
      <c r="I84" s="24" t="s">
        <v>156</v>
      </c>
    </row>
    <row r="85" spans="4:9">
      <c r="D85" s="71">
        <v>282</v>
      </c>
      <c r="E85" s="71"/>
      <c r="I85" s="24" t="s">
        <v>157</v>
      </c>
    </row>
    <row r="86" spans="4:9">
      <c r="D86" s="71">
        <v>283</v>
      </c>
      <c r="E86" s="71"/>
      <c r="I86" s="24" t="s">
        <v>158</v>
      </c>
    </row>
    <row r="87" spans="4:9">
      <c r="D87" s="71">
        <v>301</v>
      </c>
      <c r="E87" s="71"/>
      <c r="I87" s="24" t="s">
        <v>159</v>
      </c>
    </row>
    <row r="88" spans="4:9">
      <c r="D88" s="71">
        <v>302</v>
      </c>
      <c r="E88" s="71"/>
      <c r="I88" s="24" t="s">
        <v>160</v>
      </c>
    </row>
    <row r="89" spans="4:9">
      <c r="D89" s="71">
        <v>303</v>
      </c>
      <c r="E89" s="71"/>
      <c r="I89" s="24" t="s">
        <v>161</v>
      </c>
    </row>
    <row r="90" spans="4:9">
      <c r="D90" s="71">
        <v>303</v>
      </c>
      <c r="E90" s="71"/>
      <c r="I90" s="24" t="s">
        <v>162</v>
      </c>
    </row>
    <row r="91" spans="4:9">
      <c r="D91" s="71">
        <v>310</v>
      </c>
      <c r="E91" s="71"/>
      <c r="I91" s="24" t="s">
        <v>163</v>
      </c>
    </row>
    <row r="92" spans="4:9">
      <c r="D92" s="71">
        <v>311</v>
      </c>
      <c r="E92" s="71"/>
      <c r="I92" s="24" t="s">
        <v>164</v>
      </c>
    </row>
    <row r="93" spans="4:9">
      <c r="D93" s="71">
        <v>312</v>
      </c>
      <c r="E93" s="71"/>
      <c r="I93" s="24" t="s">
        <v>165</v>
      </c>
    </row>
    <row r="94" spans="4:9">
      <c r="D94" s="71">
        <v>314</v>
      </c>
      <c r="E94" s="71"/>
      <c r="I94" s="24" t="s">
        <v>166</v>
      </c>
    </row>
    <row r="95" spans="4:9">
      <c r="D95" s="71">
        <v>315</v>
      </c>
      <c r="E95" s="71"/>
      <c r="I95" s="24" t="s">
        <v>167</v>
      </c>
    </row>
    <row r="96" spans="4:9">
      <c r="D96" s="71">
        <v>316</v>
      </c>
      <c r="E96" s="71"/>
      <c r="I96" s="24" t="s">
        <v>168</v>
      </c>
    </row>
    <row r="97" spans="4:9">
      <c r="D97" s="71">
        <v>320</v>
      </c>
      <c r="E97" s="71"/>
      <c r="I97" s="24" t="s">
        <v>169</v>
      </c>
    </row>
    <row r="98" spans="4:9">
      <c r="D98" s="71">
        <v>321</v>
      </c>
      <c r="E98" s="71"/>
      <c r="I98" s="24" t="s">
        <v>170</v>
      </c>
    </row>
    <row r="99" spans="4:9">
      <c r="D99" s="71">
        <v>322</v>
      </c>
      <c r="E99" s="71"/>
      <c r="I99" s="24" t="s">
        <v>171</v>
      </c>
    </row>
    <row r="100" spans="4:9">
      <c r="D100" s="71">
        <v>323</v>
      </c>
      <c r="E100" s="71"/>
      <c r="I100" s="24" t="s">
        <v>172</v>
      </c>
    </row>
    <row r="101" spans="4:9">
      <c r="D101" s="71">
        <v>324</v>
      </c>
      <c r="E101" s="71"/>
      <c r="I101" s="24" t="s">
        <v>173</v>
      </c>
    </row>
    <row r="102" spans="4:9">
      <c r="D102" s="71">
        <v>325</v>
      </c>
      <c r="E102" s="71"/>
      <c r="I102" s="24" t="s">
        <v>174</v>
      </c>
    </row>
    <row r="103" spans="4:9">
      <c r="D103" s="71">
        <v>330</v>
      </c>
      <c r="E103" s="71"/>
      <c r="I103" s="24" t="s">
        <v>175</v>
      </c>
    </row>
    <row r="104" spans="4:9">
      <c r="D104" s="71">
        <v>331</v>
      </c>
      <c r="E104" s="71"/>
      <c r="I104" s="24" t="s">
        <v>176</v>
      </c>
    </row>
    <row r="105" spans="4:9">
      <c r="D105" s="71">
        <v>332</v>
      </c>
      <c r="E105" s="71"/>
      <c r="I105" s="24" t="s">
        <v>177</v>
      </c>
    </row>
    <row r="106" spans="4:9">
      <c r="D106" s="71">
        <v>333</v>
      </c>
      <c r="E106" s="71"/>
      <c r="I106" s="24" t="s">
        <v>178</v>
      </c>
    </row>
    <row r="107" spans="4:9">
      <c r="D107" s="71">
        <v>334</v>
      </c>
      <c r="E107" s="71"/>
      <c r="I107" s="24" t="s">
        <v>179</v>
      </c>
    </row>
    <row r="108" spans="4:9">
      <c r="D108" s="71">
        <v>335</v>
      </c>
      <c r="E108" s="71"/>
      <c r="I108" s="24" t="s">
        <v>180</v>
      </c>
    </row>
    <row r="109" spans="4:9">
      <c r="D109" s="71">
        <v>336</v>
      </c>
      <c r="E109" s="71"/>
      <c r="I109" s="24" t="s">
        <v>181</v>
      </c>
    </row>
    <row r="110" spans="4:9">
      <c r="D110" s="71">
        <v>340</v>
      </c>
      <c r="E110" s="71"/>
      <c r="I110" s="24" t="s">
        <v>182</v>
      </c>
    </row>
    <row r="111" spans="4:9">
      <c r="D111" s="71">
        <v>341</v>
      </c>
      <c r="E111" s="71"/>
      <c r="I111" s="24" t="s">
        <v>54</v>
      </c>
    </row>
    <row r="112" spans="4:9">
      <c r="D112" s="71">
        <v>342</v>
      </c>
      <c r="E112" s="71"/>
      <c r="I112" s="24" t="s">
        <v>183</v>
      </c>
    </row>
    <row r="113" spans="4:9">
      <c r="D113" s="71">
        <v>343</v>
      </c>
      <c r="E113" s="71"/>
      <c r="I113" s="24" t="s">
        <v>184</v>
      </c>
    </row>
    <row r="114" spans="4:9">
      <c r="D114" s="71">
        <v>344</v>
      </c>
      <c r="E114" s="71"/>
      <c r="I114" s="24" t="s">
        <v>185</v>
      </c>
    </row>
    <row r="115" spans="4:9">
      <c r="D115" s="71">
        <v>345</v>
      </c>
      <c r="E115" s="71"/>
      <c r="I115" s="24" t="s">
        <v>186</v>
      </c>
    </row>
    <row r="116" spans="4:9">
      <c r="D116" s="71">
        <v>346</v>
      </c>
      <c r="E116" s="71"/>
      <c r="I116" s="24" t="s">
        <v>187</v>
      </c>
    </row>
    <row r="117" spans="4:9">
      <c r="D117" s="71">
        <v>350</v>
      </c>
      <c r="E117" s="71"/>
      <c r="I117" s="24" t="s">
        <v>188</v>
      </c>
    </row>
    <row r="118" spans="4:9">
      <c r="D118" s="71">
        <v>352</v>
      </c>
      <c r="E118" s="71"/>
      <c r="I118" s="24" t="s">
        <v>189</v>
      </c>
    </row>
    <row r="119" spans="4:9">
      <c r="D119" s="71">
        <v>353</v>
      </c>
      <c r="E119" s="71"/>
      <c r="I119" s="24" t="s">
        <v>190</v>
      </c>
    </row>
    <row r="120" spans="4:9">
      <c r="D120" s="71">
        <v>354</v>
      </c>
      <c r="E120" s="71"/>
      <c r="I120" s="24" t="s">
        <v>191</v>
      </c>
    </row>
    <row r="121" spans="4:9">
      <c r="D121" s="71">
        <v>355</v>
      </c>
      <c r="E121" s="71"/>
      <c r="I121" s="24" t="s">
        <v>192</v>
      </c>
    </row>
    <row r="122" spans="4:9">
      <c r="D122" s="71">
        <v>356</v>
      </c>
      <c r="E122" s="71"/>
      <c r="I122" s="24" t="s">
        <v>193</v>
      </c>
    </row>
    <row r="123" spans="4:9">
      <c r="D123" s="71">
        <v>357</v>
      </c>
      <c r="E123" s="71"/>
      <c r="I123" s="24" t="s">
        <v>194</v>
      </c>
    </row>
    <row r="124" spans="4:9">
      <c r="D124" s="71">
        <v>358</v>
      </c>
      <c r="E124" s="71"/>
      <c r="I124" s="24" t="s">
        <v>195</v>
      </c>
    </row>
    <row r="125" spans="4:9">
      <c r="D125" s="71">
        <v>359</v>
      </c>
      <c r="E125" s="71"/>
      <c r="I125" s="24" t="s">
        <v>196</v>
      </c>
    </row>
    <row r="126" spans="4:9">
      <c r="D126" s="71">
        <v>360</v>
      </c>
      <c r="E126" s="71"/>
      <c r="I126" s="24" t="s">
        <v>197</v>
      </c>
    </row>
    <row r="127" spans="4:9">
      <c r="D127" s="71">
        <v>361</v>
      </c>
      <c r="E127" s="71"/>
      <c r="I127" s="24" t="s">
        <v>198</v>
      </c>
    </row>
    <row r="128" spans="4:9">
      <c r="D128" s="71">
        <v>362</v>
      </c>
      <c r="E128" s="71"/>
      <c r="I128" s="24" t="s">
        <v>199</v>
      </c>
    </row>
    <row r="129" spans="4:9">
      <c r="D129" s="71">
        <v>364</v>
      </c>
      <c r="E129" s="71"/>
      <c r="I129" s="24" t="s">
        <v>200</v>
      </c>
    </row>
    <row r="130" spans="4:9">
      <c r="D130" s="71">
        <v>365</v>
      </c>
      <c r="E130" s="71"/>
      <c r="I130" s="24" t="s">
        <v>201</v>
      </c>
    </row>
    <row r="131" spans="4:9">
      <c r="D131" s="71">
        <v>366</v>
      </c>
      <c r="E131" s="71"/>
      <c r="I131" s="24" t="s">
        <v>202</v>
      </c>
    </row>
    <row r="132" spans="4:9">
      <c r="D132" s="71">
        <v>367</v>
      </c>
      <c r="E132" s="71"/>
      <c r="I132" s="24" t="s">
        <v>203</v>
      </c>
    </row>
    <row r="133" spans="4:9">
      <c r="D133" s="71">
        <v>368</v>
      </c>
      <c r="E133" s="71"/>
      <c r="I133" s="24" t="s">
        <v>204</v>
      </c>
    </row>
    <row r="134" spans="4:9">
      <c r="D134" s="71">
        <v>369</v>
      </c>
      <c r="E134" s="71"/>
      <c r="I134" s="24" t="s">
        <v>205</v>
      </c>
    </row>
    <row r="135" spans="4:9">
      <c r="D135" s="71">
        <v>370</v>
      </c>
      <c r="E135" s="71"/>
      <c r="I135" s="24" t="s">
        <v>206</v>
      </c>
    </row>
    <row r="136" spans="4:9">
      <c r="D136" s="71">
        <v>371</v>
      </c>
      <c r="E136" s="71"/>
      <c r="I136" s="24" t="s">
        <v>207</v>
      </c>
    </row>
    <row r="137" spans="4:9">
      <c r="D137" s="71">
        <v>372</v>
      </c>
      <c r="E137" s="71"/>
      <c r="I137" s="24" t="s">
        <v>208</v>
      </c>
    </row>
    <row r="138" spans="4:9">
      <c r="D138" s="71">
        <v>373</v>
      </c>
      <c r="E138" s="71"/>
      <c r="I138" s="24" t="s">
        <v>209</v>
      </c>
    </row>
    <row r="139" spans="4:9">
      <c r="D139" s="71">
        <v>389</v>
      </c>
      <c r="E139" s="71"/>
      <c r="I139" s="24" t="s">
        <v>210</v>
      </c>
    </row>
    <row r="140" spans="4:9">
      <c r="D140" s="71">
        <v>390</v>
      </c>
      <c r="E140" s="71"/>
      <c r="I140" s="24" t="s">
        <v>211</v>
      </c>
    </row>
    <row r="141" spans="4:9">
      <c r="D141" s="71">
        <v>391</v>
      </c>
      <c r="E141" s="71"/>
      <c r="I141" s="24" t="s">
        <v>212</v>
      </c>
    </row>
    <row r="142" spans="4:9">
      <c r="D142" s="71">
        <v>392</v>
      </c>
      <c r="E142" s="71"/>
      <c r="I142" s="24" t="s">
        <v>213</v>
      </c>
    </row>
    <row r="143" spans="4:9">
      <c r="D143" s="71">
        <v>393</v>
      </c>
      <c r="E143" s="71"/>
      <c r="I143" s="24" t="s">
        <v>214</v>
      </c>
    </row>
    <row r="144" spans="4:9">
      <c r="D144" s="71">
        <v>394</v>
      </c>
      <c r="E144" s="71"/>
      <c r="I144" s="24" t="s">
        <v>215</v>
      </c>
    </row>
    <row r="145" spans="4:9">
      <c r="D145" s="71">
        <v>395</v>
      </c>
      <c r="E145" s="71"/>
      <c r="I145" s="24" t="s">
        <v>216</v>
      </c>
    </row>
    <row r="146" spans="4:9">
      <c r="D146" s="71">
        <v>396</v>
      </c>
      <c r="E146" s="71"/>
      <c r="I146" s="24" t="s">
        <v>217</v>
      </c>
    </row>
    <row r="147" spans="4:9">
      <c r="D147" s="71">
        <v>397</v>
      </c>
      <c r="E147" s="71"/>
      <c r="I147" s="24" t="s">
        <v>218</v>
      </c>
    </row>
    <row r="148" spans="4:9">
      <c r="D148" s="71">
        <v>398</v>
      </c>
      <c r="E148" s="71"/>
      <c r="I148" s="24" t="s">
        <v>219</v>
      </c>
    </row>
    <row r="149" spans="4:9">
      <c r="D149" s="71">
        <v>399</v>
      </c>
      <c r="E149" s="71"/>
      <c r="I149" s="24" t="s">
        <v>220</v>
      </c>
    </row>
    <row r="150" spans="4:9">
      <c r="D150" s="71">
        <v>405</v>
      </c>
      <c r="E150" s="71"/>
      <c r="I150" s="24" t="s">
        <v>221</v>
      </c>
    </row>
    <row r="151" spans="4:9">
      <c r="D151" s="71">
        <v>406</v>
      </c>
      <c r="E151" s="71"/>
      <c r="I151" s="24" t="s">
        <v>222</v>
      </c>
    </row>
    <row r="152" spans="4:9">
      <c r="D152" s="71">
        <v>407</v>
      </c>
      <c r="E152" s="71"/>
      <c r="I152" s="24" t="s">
        <v>223</v>
      </c>
    </row>
    <row r="153" spans="4:9">
      <c r="D153" s="71">
        <v>408</v>
      </c>
      <c r="E153" s="71"/>
      <c r="I153" s="24" t="s">
        <v>45</v>
      </c>
    </row>
    <row r="154" spans="4:9">
      <c r="D154" s="71">
        <v>419</v>
      </c>
      <c r="E154" s="71"/>
      <c r="I154" s="24" t="s">
        <v>46</v>
      </c>
    </row>
    <row r="155" spans="4:9">
      <c r="D155" s="71">
        <v>421</v>
      </c>
      <c r="E155" s="71"/>
      <c r="I155" s="24" t="s">
        <v>47</v>
      </c>
    </row>
    <row r="156" spans="4:9">
      <c r="D156" s="71">
        <v>427</v>
      </c>
      <c r="E156" s="71"/>
      <c r="I156" s="24" t="s">
        <v>95</v>
      </c>
    </row>
    <row r="157" spans="4:9">
      <c r="D157" s="71">
        <v>428</v>
      </c>
      <c r="E157" s="71"/>
      <c r="I157" s="24" t="s">
        <v>224</v>
      </c>
    </row>
    <row r="158" spans="4:9">
      <c r="D158" s="71">
        <v>429</v>
      </c>
      <c r="E158" s="71"/>
      <c r="I158" s="24" t="s">
        <v>49</v>
      </c>
    </row>
    <row r="159" spans="4:9">
      <c r="D159" s="71">
        <v>431</v>
      </c>
      <c r="E159" s="71"/>
      <c r="I159" s="24" t="s">
        <v>50</v>
      </c>
    </row>
    <row r="160" spans="4:9">
      <c r="D160" s="71">
        <v>432</v>
      </c>
      <c r="E160" s="71"/>
    </row>
    <row r="161" spans="4:5">
      <c r="D161" s="71">
        <v>440</v>
      </c>
      <c r="E161" s="71"/>
    </row>
    <row r="162" spans="4:5">
      <c r="D162" s="71">
        <v>442</v>
      </c>
      <c r="E162" s="71"/>
    </row>
    <row r="163" spans="4:5">
      <c r="D163" s="71">
        <v>444</v>
      </c>
      <c r="E163" s="71"/>
    </row>
    <row r="164" spans="4:5">
      <c r="D164" s="71">
        <v>445</v>
      </c>
      <c r="E164" s="71"/>
    </row>
    <row r="165" spans="4:5">
      <c r="D165" s="71">
        <v>447</v>
      </c>
      <c r="E165" s="71"/>
    </row>
    <row r="166" spans="4:5">
      <c r="D166" s="71">
        <v>448</v>
      </c>
      <c r="E166" s="71"/>
    </row>
    <row r="167" spans="4:5">
      <c r="D167" s="71">
        <v>449</v>
      </c>
      <c r="E167" s="71"/>
    </row>
    <row r="168" spans="4:5">
      <c r="D168" s="71">
        <v>450</v>
      </c>
      <c r="E168" s="71"/>
    </row>
    <row r="169" spans="4:5">
      <c r="D169" s="71">
        <v>451</v>
      </c>
      <c r="E169" s="71"/>
    </row>
    <row r="170" spans="4:5">
      <c r="D170" s="71">
        <v>453</v>
      </c>
      <c r="E170" s="71"/>
    </row>
    <row r="171" spans="4:5">
      <c r="D171" s="71">
        <v>454</v>
      </c>
      <c r="E171" s="71"/>
    </row>
    <row r="172" spans="4:5">
      <c r="D172" s="71">
        <v>456</v>
      </c>
      <c r="E172" s="71"/>
    </row>
    <row r="173" spans="4:5">
      <c r="D173" s="71">
        <v>500</v>
      </c>
      <c r="E173" s="71"/>
    </row>
    <row r="174" spans="4:5">
      <c r="D174" s="71">
        <v>501</v>
      </c>
      <c r="E174" s="71"/>
    </row>
    <row r="175" spans="4:5">
      <c r="D175" s="71">
        <v>502</v>
      </c>
      <c r="E175" s="71"/>
    </row>
    <row r="176" spans="4:5">
      <c r="D176" s="71">
        <v>503</v>
      </c>
      <c r="E176" s="71"/>
    </row>
    <row r="177" spans="4:5">
      <c r="D177" s="71">
        <v>505</v>
      </c>
      <c r="E177" s="71"/>
    </row>
    <row r="178" spans="4:5">
      <c r="D178" s="71">
        <v>506</v>
      </c>
      <c r="E178" s="71"/>
    </row>
    <row r="179" spans="4:5">
      <c r="D179" s="71">
        <v>507</v>
      </c>
      <c r="E179" s="71"/>
    </row>
    <row r="180" spans="4:5">
      <c r="D180" s="71">
        <v>510</v>
      </c>
      <c r="E180" s="71"/>
    </row>
    <row r="181" spans="4:5">
      <c r="D181" s="71">
        <v>511</v>
      </c>
      <c r="E181" s="71"/>
    </row>
    <row r="182" spans="4:5">
      <c r="D182" s="71">
        <v>512</v>
      </c>
      <c r="E182" s="71"/>
    </row>
    <row r="183" spans="4:5">
      <c r="D183" s="71">
        <v>513</v>
      </c>
      <c r="E183" s="71"/>
    </row>
    <row r="184" spans="4:5">
      <c r="D184" s="71">
        <v>514</v>
      </c>
      <c r="E184" s="71"/>
    </row>
    <row r="185" spans="4:5">
      <c r="D185" s="71">
        <v>517</v>
      </c>
      <c r="E185" s="71"/>
    </row>
    <row r="186" spans="4:5">
      <c r="D186" s="71">
        <v>518</v>
      </c>
      <c r="E186" s="71"/>
    </row>
    <row r="187" spans="4:5">
      <c r="D187" s="71">
        <v>519</v>
      </c>
      <c r="E187" s="71"/>
    </row>
    <row r="188" spans="4:5">
      <c r="D188" s="71">
        <v>520</v>
      </c>
      <c r="E188" s="71"/>
    </row>
    <row r="189" spans="4:5">
      <c r="D189" s="71">
        <v>523</v>
      </c>
      <c r="E189" s="71"/>
    </row>
    <row r="190" spans="4:5">
      <c r="D190" s="71">
        <v>524</v>
      </c>
      <c r="E190" s="71"/>
    </row>
    <row r="191" spans="4:5">
      <c r="D191" s="71">
        <v>528</v>
      </c>
      <c r="E191" s="71"/>
    </row>
    <row r="192" spans="4:5">
      <c r="D192" s="71">
        <v>529</v>
      </c>
      <c r="E192" s="71"/>
    </row>
    <row r="193" spans="4:5">
      <c r="D193" s="71">
        <v>530</v>
      </c>
      <c r="E193" s="71"/>
    </row>
    <row r="194" spans="4:5">
      <c r="D194" s="71">
        <v>531</v>
      </c>
      <c r="E194" s="71"/>
    </row>
    <row r="195" spans="4:5">
      <c r="D195" s="71">
        <v>532</v>
      </c>
      <c r="E195" s="71"/>
    </row>
    <row r="196" spans="4:5">
      <c r="D196" s="71">
        <v>535</v>
      </c>
      <c r="E196" s="71"/>
    </row>
    <row r="197" spans="4:5">
      <c r="D197" s="71">
        <v>536</v>
      </c>
      <c r="E197" s="71"/>
    </row>
    <row r="198" spans="4:5">
      <c r="D198" s="71">
        <v>537</v>
      </c>
      <c r="E198" s="71"/>
    </row>
    <row r="199" spans="4:5">
      <c r="D199" s="71">
        <v>538</v>
      </c>
      <c r="E199" s="71"/>
    </row>
    <row r="200" spans="4:5">
      <c r="D200" s="71">
        <v>539</v>
      </c>
      <c r="E200" s="71"/>
    </row>
    <row r="201" spans="4:5">
      <c r="D201" s="71">
        <v>540</v>
      </c>
      <c r="E201" s="71"/>
    </row>
    <row r="202" spans="4:5">
      <c r="D202" s="71">
        <v>541</v>
      </c>
      <c r="E202" s="71"/>
    </row>
    <row r="203" spans="4:5">
      <c r="D203" s="71">
        <v>542</v>
      </c>
      <c r="E203" s="71"/>
    </row>
    <row r="204" spans="4:5">
      <c r="D204" s="71">
        <v>543</v>
      </c>
      <c r="E204" s="71"/>
    </row>
    <row r="205" spans="4:5">
      <c r="D205" s="71">
        <v>544</v>
      </c>
      <c r="E205" s="71"/>
    </row>
    <row r="206" spans="4:5">
      <c r="D206" s="71">
        <v>545</v>
      </c>
      <c r="E206" s="71"/>
    </row>
    <row r="207" spans="4:5">
      <c r="D207" s="71">
        <v>546</v>
      </c>
      <c r="E207" s="71"/>
    </row>
    <row r="208" spans="4:5">
      <c r="D208" s="71">
        <v>547</v>
      </c>
      <c r="E208" s="71"/>
    </row>
    <row r="209" spans="4:5">
      <c r="D209" s="71">
        <v>548</v>
      </c>
      <c r="E209" s="71"/>
    </row>
    <row r="210" spans="4:5">
      <c r="D210" s="71">
        <v>549</v>
      </c>
      <c r="E210" s="71"/>
    </row>
    <row r="211" spans="4:5">
      <c r="D211" s="71">
        <v>550</v>
      </c>
      <c r="E211" s="71"/>
    </row>
    <row r="212" spans="4:5">
      <c r="D212" s="71">
        <v>551</v>
      </c>
      <c r="E212" s="71"/>
    </row>
    <row r="213" spans="4:5">
      <c r="D213" s="71">
        <v>552</v>
      </c>
      <c r="E213" s="71"/>
    </row>
    <row r="214" spans="4:5">
      <c r="D214" s="71">
        <v>553</v>
      </c>
      <c r="E214" s="71"/>
    </row>
    <row r="215" spans="4:5">
      <c r="D215" s="71">
        <v>554</v>
      </c>
      <c r="E215" s="71"/>
    </row>
    <row r="216" spans="4:5">
      <c r="D216" s="71">
        <v>555</v>
      </c>
      <c r="E216" s="71"/>
    </row>
    <row r="217" spans="4:5">
      <c r="D217" s="71">
        <v>556</v>
      </c>
      <c r="E217" s="71"/>
    </row>
    <row r="218" spans="4:5">
      <c r="D218" s="71">
        <v>557</v>
      </c>
      <c r="E218" s="71"/>
    </row>
    <row r="219" spans="4:5">
      <c r="D219" s="71">
        <v>560</v>
      </c>
      <c r="E219" s="71"/>
    </row>
    <row r="220" spans="4:5">
      <c r="D220" s="71">
        <v>561</v>
      </c>
      <c r="E220" s="71"/>
    </row>
    <row r="221" spans="4:5">
      <c r="D221" s="71">
        <v>562</v>
      </c>
      <c r="E221" s="71"/>
    </row>
    <row r="222" spans="4:5">
      <c r="D222" s="71">
        <v>563</v>
      </c>
      <c r="E222" s="71"/>
    </row>
    <row r="223" spans="4:5">
      <c r="D223" s="71">
        <v>564</v>
      </c>
      <c r="E223" s="71"/>
    </row>
    <row r="224" spans="4:5">
      <c r="D224" s="71">
        <v>565</v>
      </c>
      <c r="E224" s="71"/>
    </row>
    <row r="225" spans="4:5">
      <c r="D225" s="71">
        <v>566</v>
      </c>
      <c r="E225" s="71"/>
    </row>
    <row r="226" spans="4:5">
      <c r="D226" s="71">
        <v>567</v>
      </c>
      <c r="E226" s="71"/>
    </row>
    <row r="227" spans="4:5">
      <c r="D227" s="71">
        <v>568</v>
      </c>
      <c r="E227" s="71"/>
    </row>
    <row r="228" spans="4:5">
      <c r="D228" s="71">
        <v>569</v>
      </c>
      <c r="E228" s="71"/>
    </row>
    <row r="229" spans="4:5">
      <c r="D229" s="71">
        <v>570</v>
      </c>
      <c r="E229" s="71"/>
    </row>
    <row r="230" spans="4:5">
      <c r="D230" s="71">
        <v>571</v>
      </c>
      <c r="E230" s="71"/>
    </row>
    <row r="231" spans="4:5">
      <c r="D231" s="71">
        <v>572</v>
      </c>
      <c r="E231" s="71"/>
    </row>
    <row r="232" spans="4:5">
      <c r="D232" s="71">
        <v>573</v>
      </c>
      <c r="E232" s="71"/>
    </row>
    <row r="233" spans="4:5">
      <c r="D233" s="71">
        <v>580</v>
      </c>
      <c r="E233" s="71"/>
    </row>
    <row r="234" spans="4:5">
      <c r="D234" s="71">
        <v>581</v>
      </c>
      <c r="E234" s="71"/>
    </row>
    <row r="235" spans="4:5">
      <c r="D235" s="71">
        <v>582</v>
      </c>
      <c r="E235" s="71"/>
    </row>
    <row r="236" spans="4:5">
      <c r="D236" s="71">
        <v>583</v>
      </c>
      <c r="E236" s="71"/>
    </row>
    <row r="237" spans="4:5">
      <c r="D237" s="71">
        <v>584</v>
      </c>
      <c r="E237" s="71"/>
    </row>
    <row r="238" spans="4:5">
      <c r="D238" s="71">
        <v>585</v>
      </c>
      <c r="E238" s="71"/>
    </row>
    <row r="239" spans="4:5">
      <c r="D239" s="71">
        <v>586</v>
      </c>
      <c r="E239" s="71"/>
    </row>
    <row r="240" spans="4:5">
      <c r="D240" s="71">
        <v>587</v>
      </c>
      <c r="E240" s="71"/>
    </row>
    <row r="241" spans="4:5">
      <c r="D241" s="71">
        <v>588</v>
      </c>
      <c r="E241" s="71"/>
    </row>
    <row r="242" spans="4:5">
      <c r="D242" s="71">
        <v>589</v>
      </c>
      <c r="E242" s="71"/>
    </row>
    <row r="243" spans="4:5">
      <c r="D243" s="71">
        <v>590</v>
      </c>
      <c r="E243" s="71"/>
    </row>
    <row r="244" spans="4:5">
      <c r="D244" s="71">
        <v>591</v>
      </c>
      <c r="E244" s="71"/>
    </row>
    <row r="245" spans="4:5">
      <c r="D245" s="71">
        <v>592</v>
      </c>
      <c r="E245" s="71"/>
    </row>
    <row r="246" spans="4:5">
      <c r="D246" s="71">
        <v>593</v>
      </c>
      <c r="E246" s="71"/>
    </row>
    <row r="247" spans="4:5">
      <c r="D247" s="71">
        <v>594</v>
      </c>
      <c r="E247" s="71"/>
    </row>
    <row r="248" spans="4:5">
      <c r="D248" s="71">
        <v>595</v>
      </c>
      <c r="E248" s="71"/>
    </row>
    <row r="249" spans="4:5">
      <c r="D249" s="71">
        <v>596</v>
      </c>
      <c r="E249" s="71"/>
    </row>
    <row r="250" spans="4:5">
      <c r="D250" s="71">
        <v>597</v>
      </c>
      <c r="E250" s="71"/>
    </row>
    <row r="251" spans="4:5">
      <c r="D251" s="71">
        <v>598</v>
      </c>
      <c r="E251" s="71"/>
    </row>
    <row r="252" spans="4:5">
      <c r="D252" s="71">
        <v>901</v>
      </c>
      <c r="E252" s="71"/>
    </row>
    <row r="253" spans="4:5">
      <c r="D253" s="71">
        <v>902</v>
      </c>
      <c r="E253" s="71"/>
    </row>
    <row r="254" spans="4:5">
      <c r="D254" s="71">
        <v>903</v>
      </c>
      <c r="E254" s="71"/>
    </row>
    <row r="255" spans="4:5">
      <c r="D255" s="71">
        <v>904</v>
      </c>
      <c r="E255" s="71"/>
    </row>
    <row r="256" spans="4:5">
      <c r="D256" s="71">
        <v>905</v>
      </c>
      <c r="E256" s="71"/>
    </row>
    <row r="257" spans="4:5">
      <c r="D257" s="71">
        <v>907</v>
      </c>
      <c r="E257" s="71"/>
    </row>
    <row r="258" spans="4:5">
      <c r="D258" s="71">
        <v>908</v>
      </c>
      <c r="E258" s="71"/>
    </row>
    <row r="259" spans="4:5">
      <c r="D259" s="71">
        <v>909</v>
      </c>
      <c r="E259" s="71"/>
    </row>
    <row r="260" spans="4:5">
      <c r="D260" s="71">
        <v>910</v>
      </c>
      <c r="E260" s="71"/>
    </row>
    <row r="261" spans="4:5">
      <c r="D261" s="71">
        <v>911</v>
      </c>
      <c r="E261" s="71"/>
    </row>
    <row r="262" spans="4:5">
      <c r="D262" s="71">
        <v>912</v>
      </c>
      <c r="E262" s="71"/>
    </row>
    <row r="263" spans="4:5">
      <c r="D263" s="71">
        <v>913</v>
      </c>
      <c r="E263" s="71"/>
    </row>
    <row r="264" spans="4:5">
      <c r="D264" s="71">
        <v>916</v>
      </c>
      <c r="E264" s="71"/>
    </row>
    <row r="265" spans="4:5">
      <c r="D265" s="71">
        <v>920</v>
      </c>
      <c r="E265" s="71"/>
    </row>
    <row r="266" spans="4:5">
      <c r="D266" s="71">
        <v>921</v>
      </c>
      <c r="E266" s="71"/>
    </row>
    <row r="267" spans="4:5">
      <c r="D267" s="71">
        <v>922</v>
      </c>
      <c r="E267" s="71"/>
    </row>
    <row r="268" spans="4:5">
      <c r="D268" s="71">
        <v>923</v>
      </c>
      <c r="E268" s="71"/>
    </row>
    <row r="269" spans="4:5">
      <c r="D269" s="71">
        <v>924</v>
      </c>
      <c r="E269" s="71"/>
    </row>
    <row r="270" spans="4:5">
      <c r="D270" s="71">
        <v>925</v>
      </c>
      <c r="E270" s="71"/>
    </row>
    <row r="271" spans="4:5">
      <c r="D271" s="71">
        <v>926</v>
      </c>
      <c r="E271" s="71"/>
    </row>
    <row r="272" spans="4:5">
      <c r="D272" s="71">
        <v>927</v>
      </c>
      <c r="E272" s="71"/>
    </row>
    <row r="273" spans="4:5">
      <c r="D273" s="71">
        <v>928</v>
      </c>
      <c r="E273" s="71"/>
    </row>
    <row r="274" spans="4:5">
      <c r="D274" s="71">
        <v>929</v>
      </c>
      <c r="E274" s="71"/>
    </row>
    <row r="275" spans="4:5">
      <c r="D275" s="71">
        <v>930</v>
      </c>
      <c r="E275" s="71"/>
    </row>
    <row r="276" spans="4:5">
      <c r="D276" s="71">
        <v>931</v>
      </c>
      <c r="E276" s="71"/>
    </row>
    <row r="277" spans="4:5">
      <c r="D277" s="71">
        <v>935</v>
      </c>
      <c r="E277" s="71"/>
    </row>
    <row r="278" spans="4:5">
      <c r="D278" s="71">
        <v>1869</v>
      </c>
      <c r="E278" s="71"/>
    </row>
    <row r="279" spans="4:5">
      <c r="D279" s="71">
        <v>2281</v>
      </c>
      <c r="E279" s="71"/>
    </row>
    <row r="280" spans="4:5">
      <c r="D280" s="71">
        <v>2282</v>
      </c>
      <c r="E280" s="71"/>
    </row>
    <row r="281" spans="4:5">
      <c r="D281" s="71">
        <v>4118</v>
      </c>
      <c r="E281" s="71"/>
    </row>
    <row r="282" spans="4:5">
      <c r="D282" s="71">
        <v>4194</v>
      </c>
      <c r="E282" s="71"/>
    </row>
    <row r="283" spans="4:5">
      <c r="D283" s="71">
        <v>4311</v>
      </c>
      <c r="E283" s="71"/>
    </row>
    <row r="284" spans="4:5">
      <c r="D284" s="71">
        <v>18221</v>
      </c>
      <c r="E284" s="71"/>
    </row>
    <row r="285" spans="4:5">
      <c r="D285" s="71">
        <v>18222</v>
      </c>
      <c r="E285" s="71"/>
    </row>
    <row r="286" spans="4:5">
      <c r="D286" s="71">
        <v>22842</v>
      </c>
      <c r="E286" s="71"/>
    </row>
    <row r="287" spans="4:5">
      <c r="D287" s="71">
        <v>25316</v>
      </c>
      <c r="E287" s="71"/>
    </row>
    <row r="288" spans="4:5">
      <c r="D288" s="71">
        <v>25317</v>
      </c>
      <c r="E288" s="71"/>
    </row>
    <row r="289" spans="4:5">
      <c r="D289" s="71">
        <v>25318</v>
      </c>
      <c r="E289" s="71"/>
    </row>
    <row r="290" spans="4:5">
      <c r="D290" s="71">
        <v>25319</v>
      </c>
      <c r="E290" s="71"/>
    </row>
    <row r="291" spans="4:5">
      <c r="D291" s="71">
        <v>25399</v>
      </c>
      <c r="E291" s="71"/>
    </row>
    <row r="292" spans="4:5">
      <c r="D292" s="71">
        <v>40910</v>
      </c>
      <c r="E292" s="71"/>
    </row>
    <row r="293" spans="4:5">
      <c r="D293" s="71">
        <v>40911</v>
      </c>
      <c r="E293" s="71"/>
    </row>
    <row r="294" spans="4:5">
      <c r="D294" s="71">
        <v>41010</v>
      </c>
      <c r="E294" s="71"/>
    </row>
    <row r="295" spans="4:5">
      <c r="D295" s="71">
        <v>41011</v>
      </c>
      <c r="E295" s="71"/>
    </row>
    <row r="296" spans="4:5">
      <c r="D296" s="71">
        <v>41110</v>
      </c>
      <c r="E296" s="71"/>
    </row>
    <row r="297" spans="4:5">
      <c r="D297" s="71">
        <v>41111</v>
      </c>
      <c r="E297" s="71"/>
    </row>
    <row r="298" spans="4:5">
      <c r="D298" s="71">
        <v>41140</v>
      </c>
      <c r="E298" s="71"/>
    </row>
    <row r="299" spans="4:5">
      <c r="D299" s="71">
        <v>41141</v>
      </c>
      <c r="E299" s="71"/>
    </row>
    <row r="300" spans="4:5">
      <c r="D300" s="71">
        <v>41160</v>
      </c>
      <c r="E300" s="71"/>
    </row>
    <row r="301" spans="4:5">
      <c r="D301" s="71">
        <v>41170</v>
      </c>
      <c r="E301" s="71"/>
    </row>
    <row r="302" spans="4:5">
      <c r="D302" s="71">
        <v>41181</v>
      </c>
      <c r="E302" s="71"/>
    </row>
    <row r="303" spans="4:5">
      <c r="D303" s="71">
        <v>108360</v>
      </c>
      <c r="E303" s="71"/>
    </row>
    <row r="304" spans="4:5">
      <c r="D304" s="71">
        <v>108361</v>
      </c>
      <c r="E304" s="71"/>
    </row>
    <row r="305" spans="4:5">
      <c r="D305" s="71">
        <v>108362</v>
      </c>
      <c r="E305" s="71"/>
    </row>
    <row r="306" spans="4:5">
      <c r="D306" s="71">
        <v>108364</v>
      </c>
      <c r="E306" s="71"/>
    </row>
    <row r="307" spans="4:5">
      <c r="D307" s="71">
        <v>108365</v>
      </c>
      <c r="E307" s="71"/>
    </row>
    <row r="308" spans="4:5">
      <c r="D308" s="71">
        <v>108366</v>
      </c>
      <c r="E308" s="71"/>
    </row>
    <row r="309" spans="4:5">
      <c r="D309" s="71">
        <v>108367</v>
      </c>
      <c r="E309" s="71"/>
    </row>
    <row r="310" spans="4:5">
      <c r="D310" s="71">
        <v>108368</v>
      </c>
      <c r="E310" s="71"/>
    </row>
    <row r="311" spans="4:5">
      <c r="D311" s="71">
        <v>108369</v>
      </c>
      <c r="E311" s="71"/>
    </row>
    <row r="312" spans="4:5">
      <c r="D312" s="71">
        <v>108370</v>
      </c>
      <c r="E312" s="71"/>
    </row>
    <row r="313" spans="4:5">
      <c r="D313" s="71">
        <v>108371</v>
      </c>
      <c r="E313" s="71"/>
    </row>
    <row r="314" spans="4:5">
      <c r="D314" s="71">
        <v>108372</v>
      </c>
      <c r="E314" s="71"/>
    </row>
    <row r="315" spans="4:5">
      <c r="D315" s="71">
        <v>108373</v>
      </c>
      <c r="E315" s="71"/>
    </row>
    <row r="316" spans="4:5">
      <c r="D316" s="71">
        <v>111399</v>
      </c>
      <c r="E316" s="71"/>
    </row>
    <row r="317" spans="4:5">
      <c r="D317" s="71">
        <v>403360</v>
      </c>
      <c r="E317" s="71"/>
    </row>
    <row r="318" spans="4:5">
      <c r="D318" s="71">
        <v>403361</v>
      </c>
      <c r="E318" s="71"/>
    </row>
    <row r="319" spans="4:5">
      <c r="D319" s="71">
        <v>403362</v>
      </c>
      <c r="E319" s="71"/>
    </row>
    <row r="320" spans="4:5">
      <c r="D320" s="71">
        <v>403364</v>
      </c>
      <c r="E320" s="71"/>
    </row>
    <row r="321" spans="4:5">
      <c r="D321" s="71">
        <v>403365</v>
      </c>
      <c r="E321" s="71"/>
    </row>
    <row r="322" spans="4:5">
      <c r="D322" s="71">
        <v>403366</v>
      </c>
      <c r="E322" s="71"/>
    </row>
    <row r="323" spans="4:5">
      <c r="D323" s="71">
        <v>403367</v>
      </c>
      <c r="E323" s="71"/>
    </row>
    <row r="324" spans="4:5">
      <c r="D324" s="71">
        <v>403368</v>
      </c>
      <c r="E324" s="71"/>
    </row>
    <row r="325" spans="4:5">
      <c r="D325" s="71">
        <v>403369</v>
      </c>
      <c r="E325" s="71"/>
    </row>
    <row r="326" spans="4:5">
      <c r="D326" s="71">
        <v>403370</v>
      </c>
      <c r="E326" s="71"/>
    </row>
    <row r="327" spans="4:5">
      <c r="D327" s="71">
        <v>403371</v>
      </c>
      <c r="E327" s="71"/>
    </row>
    <row r="328" spans="4:5">
      <c r="D328" s="71">
        <v>403372</v>
      </c>
      <c r="E328" s="71"/>
    </row>
    <row r="329" spans="4:5">
      <c r="D329" s="71">
        <v>403373</v>
      </c>
      <c r="E329" s="71"/>
    </row>
    <row r="330" spans="4:5">
      <c r="D330" s="71">
        <v>404330</v>
      </c>
      <c r="E330" s="71"/>
    </row>
    <row r="331" spans="4:5">
      <c r="D331" s="71">
        <v>1081390</v>
      </c>
      <c r="E331" s="71"/>
    </row>
    <row r="332" spans="4:5">
      <c r="D332" s="71">
        <v>1081399</v>
      </c>
      <c r="E332" s="71"/>
    </row>
    <row r="333" spans="4:5">
      <c r="D333" s="71" t="s">
        <v>225</v>
      </c>
      <c r="E333" s="71"/>
    </row>
    <row r="334" spans="4:5">
      <c r="D334" s="71" t="s">
        <v>226</v>
      </c>
      <c r="E334" s="71"/>
    </row>
    <row r="335" spans="4:5">
      <c r="D335" s="71" t="s">
        <v>227</v>
      </c>
      <c r="E335" s="71"/>
    </row>
    <row r="336" spans="4:5">
      <c r="D336" s="71" t="s">
        <v>228</v>
      </c>
      <c r="E336" s="71"/>
    </row>
    <row r="337" spans="4:5">
      <c r="D337" s="71" t="s">
        <v>229</v>
      </c>
      <c r="E337" s="71"/>
    </row>
    <row r="338" spans="4:5">
      <c r="D338" s="71" t="s">
        <v>230</v>
      </c>
      <c r="E338" s="71"/>
    </row>
    <row r="339" spans="4:5">
      <c r="D339" s="71" t="s">
        <v>231</v>
      </c>
      <c r="E339" s="71"/>
    </row>
    <row r="340" spans="4:5">
      <c r="D340" s="71" t="s">
        <v>231</v>
      </c>
      <c r="E340" s="71"/>
    </row>
    <row r="341" spans="4:5">
      <c r="D341" s="71" t="s">
        <v>232</v>
      </c>
      <c r="E341" s="71"/>
    </row>
    <row r="342" spans="4:5">
      <c r="D342" s="71" t="s">
        <v>233</v>
      </c>
      <c r="E342" s="71"/>
    </row>
    <row r="343" spans="4:5">
      <c r="D343" s="71" t="s">
        <v>234</v>
      </c>
      <c r="E343" s="71"/>
    </row>
    <row r="344" spans="4:5">
      <c r="D344" s="71" t="s">
        <v>235</v>
      </c>
      <c r="E344" s="71"/>
    </row>
    <row r="345" spans="4:5">
      <c r="D345" s="71" t="s">
        <v>236</v>
      </c>
      <c r="E345" s="71"/>
    </row>
    <row r="346" spans="4:5">
      <c r="D346" s="71" t="s">
        <v>237</v>
      </c>
      <c r="E346" s="71"/>
    </row>
    <row r="347" spans="4:5">
      <c r="D347" s="71" t="s">
        <v>238</v>
      </c>
      <c r="E347" s="71"/>
    </row>
    <row r="348" spans="4:5">
      <c r="D348" s="71" t="s">
        <v>239</v>
      </c>
      <c r="E348" s="71"/>
    </row>
    <row r="349" spans="4:5">
      <c r="D349" s="71" t="s">
        <v>239</v>
      </c>
      <c r="E349" s="71"/>
    </row>
    <row r="350" spans="4:5">
      <c r="D350" s="71" t="s">
        <v>240</v>
      </c>
      <c r="E350" s="71"/>
    </row>
    <row r="351" spans="4:5">
      <c r="D351" s="71" t="s">
        <v>241</v>
      </c>
      <c r="E351" s="71"/>
    </row>
    <row r="352" spans="4:5">
      <c r="D352" s="71" t="s">
        <v>242</v>
      </c>
      <c r="E352" s="71"/>
    </row>
    <row r="353" spans="4:5">
      <c r="D353" s="71" t="s">
        <v>243</v>
      </c>
      <c r="E353" s="71"/>
    </row>
    <row r="354" spans="4:5">
      <c r="D354" s="71" t="s">
        <v>244</v>
      </c>
      <c r="E354" s="71"/>
    </row>
    <row r="355" spans="4:5">
      <c r="D355" s="71" t="s">
        <v>245</v>
      </c>
      <c r="E355" s="71"/>
    </row>
    <row r="356" spans="4:5">
      <c r="D356" s="71" t="s">
        <v>246</v>
      </c>
      <c r="E356" s="71"/>
    </row>
    <row r="357" spans="4:5">
      <c r="D357" s="71" t="s">
        <v>52</v>
      </c>
      <c r="E357" s="71"/>
    </row>
    <row r="358" spans="4:5">
      <c r="D358" s="71" t="s">
        <v>247</v>
      </c>
      <c r="E358" s="71"/>
    </row>
    <row r="359" spans="4:5">
      <c r="D359" s="71" t="s">
        <v>39</v>
      </c>
      <c r="E359" s="71"/>
    </row>
    <row r="360" spans="4:5">
      <c r="D360" s="71" t="s">
        <v>65</v>
      </c>
      <c r="E360" s="71"/>
    </row>
    <row r="361" spans="4:5">
      <c r="D361" s="71" t="s">
        <v>248</v>
      </c>
      <c r="E361" s="71"/>
    </row>
    <row r="362" spans="4:5">
      <c r="D362" s="71" t="s">
        <v>42</v>
      </c>
      <c r="E362" s="71"/>
    </row>
    <row r="363" spans="4:5">
      <c r="D363" s="71" t="s">
        <v>34</v>
      </c>
      <c r="E363" s="71"/>
    </row>
    <row r="364" spans="4:5">
      <c r="D364" s="71" t="s">
        <v>44</v>
      </c>
      <c r="E364" s="71"/>
    </row>
    <row r="365" spans="4:5">
      <c r="D365" s="71" t="s">
        <v>249</v>
      </c>
      <c r="E365" s="71"/>
    </row>
    <row r="366" spans="4:5">
      <c r="D366" s="71" t="s">
        <v>250</v>
      </c>
      <c r="E366" s="71"/>
    </row>
    <row r="367" spans="4:5">
      <c r="D367" s="71" t="s">
        <v>66</v>
      </c>
      <c r="E367" s="71"/>
    </row>
    <row r="368" spans="4:5">
      <c r="D368" s="71" t="s">
        <v>251</v>
      </c>
      <c r="E368" s="71"/>
    </row>
    <row r="369" spans="4:5">
      <c r="D369" s="71" t="s">
        <v>252</v>
      </c>
      <c r="E369" s="71"/>
    </row>
    <row r="370" spans="4:5">
      <c r="D370" s="71" t="s">
        <v>253</v>
      </c>
      <c r="E370" s="71"/>
    </row>
    <row r="371" spans="4:5">
      <c r="D371" s="71" t="s">
        <v>254</v>
      </c>
      <c r="E371" s="71"/>
    </row>
    <row r="372" spans="4:5">
      <c r="D372" s="71" t="s">
        <v>255</v>
      </c>
      <c r="E372" s="71"/>
    </row>
    <row r="373" spans="4:5">
      <c r="D373" s="71" t="s">
        <v>256</v>
      </c>
      <c r="E373" s="71"/>
    </row>
    <row r="374" spans="4:5">
      <c r="D374" s="71" t="s">
        <v>257</v>
      </c>
      <c r="E374" s="71"/>
    </row>
    <row r="375" spans="4:5">
      <c r="D375" s="71" t="s">
        <v>258</v>
      </c>
      <c r="E375" s="71"/>
    </row>
    <row r="376" spans="4:5">
      <c r="D376" s="71" t="s">
        <v>259</v>
      </c>
      <c r="E376" s="71"/>
    </row>
    <row r="377" spans="4:5">
      <c r="D377" s="71" t="s">
        <v>260</v>
      </c>
      <c r="E377" s="71"/>
    </row>
    <row r="378" spans="4:5">
      <c r="D378" s="71" t="s">
        <v>261</v>
      </c>
      <c r="E378" s="71"/>
    </row>
    <row r="379" spans="4:5">
      <c r="D379" s="71" t="s">
        <v>262</v>
      </c>
      <c r="E379" s="71"/>
    </row>
    <row r="380" spans="4:5">
      <c r="D380" s="71" t="s">
        <v>263</v>
      </c>
      <c r="E380" s="71"/>
    </row>
    <row r="381" spans="4:5">
      <c r="D381" s="71" t="s">
        <v>264</v>
      </c>
      <c r="E381" s="71"/>
    </row>
    <row r="382" spans="4:5">
      <c r="D382" s="71" t="s">
        <v>265</v>
      </c>
      <c r="E382" s="71"/>
    </row>
    <row r="383" spans="4:5">
      <c r="D383" s="71" t="s">
        <v>266</v>
      </c>
      <c r="E383" s="71"/>
    </row>
    <row r="384" spans="4:5">
      <c r="D384" s="71" t="s">
        <v>267</v>
      </c>
      <c r="E384" s="71"/>
    </row>
    <row r="385" spans="4:5">
      <c r="D385" s="71" t="s">
        <v>268</v>
      </c>
      <c r="E385" s="71"/>
    </row>
    <row r="386" spans="4:5">
      <c r="D386" s="71" t="s">
        <v>269</v>
      </c>
      <c r="E386" s="71"/>
    </row>
    <row r="387" spans="4:5">
      <c r="D387" s="71" t="s">
        <v>270</v>
      </c>
      <c r="E387" s="71"/>
    </row>
    <row r="388" spans="4:5">
      <c r="D388" s="71" t="s">
        <v>271</v>
      </c>
      <c r="E388" s="71"/>
    </row>
    <row r="389" spans="4:5">
      <c r="D389" s="71" t="s">
        <v>272</v>
      </c>
      <c r="E389" s="71"/>
    </row>
    <row r="390" spans="4:5">
      <c r="D390" s="71" t="s">
        <v>273</v>
      </c>
      <c r="E390" s="71"/>
    </row>
    <row r="391" spans="4:5">
      <c r="D391" s="71" t="s">
        <v>274</v>
      </c>
      <c r="E391" s="71"/>
    </row>
    <row r="392" spans="4:5">
      <c r="D392" s="71" t="s">
        <v>275</v>
      </c>
      <c r="E392" s="71"/>
    </row>
    <row r="393" spans="4:5">
      <c r="D393" s="71" t="s">
        <v>276</v>
      </c>
      <c r="E393" s="71"/>
    </row>
    <row r="394" spans="4:5">
      <c r="D394" s="71" t="s">
        <v>277</v>
      </c>
      <c r="E394" s="71"/>
    </row>
    <row r="395" spans="4:5">
      <c r="D395" s="71">
        <v>115</v>
      </c>
      <c r="E395" s="71"/>
    </row>
    <row r="396" spans="4:5">
      <c r="D396" s="71">
        <v>2283</v>
      </c>
      <c r="E396" s="71"/>
    </row>
    <row r="397" spans="4:5">
      <c r="D397" s="71">
        <v>230</v>
      </c>
      <c r="E397" s="71"/>
    </row>
    <row r="398" spans="4:5">
      <c r="D398" s="71">
        <v>254</v>
      </c>
      <c r="E398" s="71"/>
    </row>
    <row r="399" spans="4:5">
      <c r="D399" s="71">
        <v>2533</v>
      </c>
      <c r="E399" s="71"/>
    </row>
    <row r="400" spans="4:5">
      <c r="D400" s="71">
        <v>254105</v>
      </c>
      <c r="E400" s="71"/>
    </row>
    <row r="401" spans="4:5">
      <c r="D401" s="71">
        <v>22844</v>
      </c>
      <c r="E401" s="71"/>
    </row>
    <row r="402" spans="4:5">
      <c r="D402" s="71" t="s">
        <v>278</v>
      </c>
      <c r="E402" s="71"/>
    </row>
  </sheetData>
  <conditionalFormatting sqref="B8:B45">
    <cfRule type="cellIs" dxfId="1" priority="2" stopIfTrue="1" operator="equal">
      <formula>"Adjustment to Income/Expense/Rate Base:"</formula>
    </cfRule>
  </conditionalFormatting>
  <conditionalFormatting sqref="L1">
    <cfRule type="cellIs" dxfId="0" priority="1" stopIfTrue="1" operator="equal">
      <formula>"x.x"</formula>
    </cfRule>
  </conditionalFormatting>
  <dataValidations count="3">
    <dataValidation type="list" errorStyle="warning" allowBlank="1" showInputMessage="1" showErrorMessage="1" errorTitle="Factor" error="This factor is not included in the drop-down list. Is this the factor you want to use?" sqref="I45:I48 JE45:JE48 TA45:TA48 ACW45:ACW48 AMS45:AMS48 AWO45:AWO48 BGK45:BGK48 BQG45:BQG48 CAC45:CAC48 CJY45:CJY48 CTU45:CTU48 DDQ45:DDQ48 DNM45:DNM48 DXI45:DXI48 EHE45:EHE48 ERA45:ERA48 FAW45:FAW48 FKS45:FKS48 FUO45:FUO48 GEK45:GEK48 GOG45:GOG48 GYC45:GYC48 HHY45:HHY48 HRU45:HRU48 IBQ45:IBQ48 ILM45:ILM48 IVI45:IVI48 JFE45:JFE48 JPA45:JPA48 JYW45:JYW48 KIS45:KIS48 KSO45:KSO48 LCK45:LCK48 LMG45:LMG48 LWC45:LWC48 MFY45:MFY48 MPU45:MPU48 MZQ45:MZQ48 NJM45:NJM48 NTI45:NTI48 ODE45:ODE48 ONA45:ONA48 OWW45:OWW48 PGS45:PGS48 PQO45:PQO48 QAK45:QAK48 QKG45:QKG48 QUC45:QUC48 RDY45:RDY48 RNU45:RNU48 RXQ45:RXQ48 SHM45:SHM48 SRI45:SRI48 TBE45:TBE48 TLA45:TLA48 TUW45:TUW48 UES45:UES48 UOO45:UOO48 UYK45:UYK48 VIG45:VIG48 VSC45:VSC48 WBY45:WBY48 WLU45:WLU48 WVQ45:WVQ48 I65581:I65584 JE65581:JE65584 TA65581:TA65584 ACW65581:ACW65584 AMS65581:AMS65584 AWO65581:AWO65584 BGK65581:BGK65584 BQG65581:BQG65584 CAC65581:CAC65584 CJY65581:CJY65584 CTU65581:CTU65584 DDQ65581:DDQ65584 DNM65581:DNM65584 DXI65581:DXI65584 EHE65581:EHE65584 ERA65581:ERA65584 FAW65581:FAW65584 FKS65581:FKS65584 FUO65581:FUO65584 GEK65581:GEK65584 GOG65581:GOG65584 GYC65581:GYC65584 HHY65581:HHY65584 HRU65581:HRU65584 IBQ65581:IBQ65584 ILM65581:ILM65584 IVI65581:IVI65584 JFE65581:JFE65584 JPA65581:JPA65584 JYW65581:JYW65584 KIS65581:KIS65584 KSO65581:KSO65584 LCK65581:LCK65584 LMG65581:LMG65584 LWC65581:LWC65584 MFY65581:MFY65584 MPU65581:MPU65584 MZQ65581:MZQ65584 NJM65581:NJM65584 NTI65581:NTI65584 ODE65581:ODE65584 ONA65581:ONA65584 OWW65581:OWW65584 PGS65581:PGS65584 PQO65581:PQO65584 QAK65581:QAK65584 QKG65581:QKG65584 QUC65581:QUC65584 RDY65581:RDY65584 RNU65581:RNU65584 RXQ65581:RXQ65584 SHM65581:SHM65584 SRI65581:SRI65584 TBE65581:TBE65584 TLA65581:TLA65584 TUW65581:TUW65584 UES65581:UES65584 UOO65581:UOO65584 UYK65581:UYK65584 VIG65581:VIG65584 VSC65581:VSC65584 WBY65581:WBY65584 WLU65581:WLU65584 WVQ65581:WVQ65584 I131117:I131120 JE131117:JE131120 TA131117:TA131120 ACW131117:ACW131120 AMS131117:AMS131120 AWO131117:AWO131120 BGK131117:BGK131120 BQG131117:BQG131120 CAC131117:CAC131120 CJY131117:CJY131120 CTU131117:CTU131120 DDQ131117:DDQ131120 DNM131117:DNM131120 DXI131117:DXI131120 EHE131117:EHE131120 ERA131117:ERA131120 FAW131117:FAW131120 FKS131117:FKS131120 FUO131117:FUO131120 GEK131117:GEK131120 GOG131117:GOG131120 GYC131117:GYC131120 HHY131117:HHY131120 HRU131117:HRU131120 IBQ131117:IBQ131120 ILM131117:ILM131120 IVI131117:IVI131120 JFE131117:JFE131120 JPA131117:JPA131120 JYW131117:JYW131120 KIS131117:KIS131120 KSO131117:KSO131120 LCK131117:LCK131120 LMG131117:LMG131120 LWC131117:LWC131120 MFY131117:MFY131120 MPU131117:MPU131120 MZQ131117:MZQ131120 NJM131117:NJM131120 NTI131117:NTI131120 ODE131117:ODE131120 ONA131117:ONA131120 OWW131117:OWW131120 PGS131117:PGS131120 PQO131117:PQO131120 QAK131117:QAK131120 QKG131117:QKG131120 QUC131117:QUC131120 RDY131117:RDY131120 RNU131117:RNU131120 RXQ131117:RXQ131120 SHM131117:SHM131120 SRI131117:SRI131120 TBE131117:TBE131120 TLA131117:TLA131120 TUW131117:TUW131120 UES131117:UES131120 UOO131117:UOO131120 UYK131117:UYK131120 VIG131117:VIG131120 VSC131117:VSC131120 WBY131117:WBY131120 WLU131117:WLU131120 WVQ131117:WVQ131120 I196653:I196656 JE196653:JE196656 TA196653:TA196656 ACW196653:ACW196656 AMS196653:AMS196656 AWO196653:AWO196656 BGK196653:BGK196656 BQG196653:BQG196656 CAC196653:CAC196656 CJY196653:CJY196656 CTU196653:CTU196656 DDQ196653:DDQ196656 DNM196653:DNM196656 DXI196653:DXI196656 EHE196653:EHE196656 ERA196653:ERA196656 FAW196653:FAW196656 FKS196653:FKS196656 FUO196653:FUO196656 GEK196653:GEK196656 GOG196653:GOG196656 GYC196653:GYC196656 HHY196653:HHY196656 HRU196653:HRU196656 IBQ196653:IBQ196656 ILM196653:ILM196656 IVI196653:IVI196656 JFE196653:JFE196656 JPA196653:JPA196656 JYW196653:JYW196656 KIS196653:KIS196656 KSO196653:KSO196656 LCK196653:LCK196656 LMG196653:LMG196656 LWC196653:LWC196656 MFY196653:MFY196656 MPU196653:MPU196656 MZQ196653:MZQ196656 NJM196653:NJM196656 NTI196653:NTI196656 ODE196653:ODE196656 ONA196653:ONA196656 OWW196653:OWW196656 PGS196653:PGS196656 PQO196653:PQO196656 QAK196653:QAK196656 QKG196653:QKG196656 QUC196653:QUC196656 RDY196653:RDY196656 RNU196653:RNU196656 RXQ196653:RXQ196656 SHM196653:SHM196656 SRI196653:SRI196656 TBE196653:TBE196656 TLA196653:TLA196656 TUW196653:TUW196656 UES196653:UES196656 UOO196653:UOO196656 UYK196653:UYK196656 VIG196653:VIG196656 VSC196653:VSC196656 WBY196653:WBY196656 WLU196653:WLU196656 WVQ196653:WVQ196656 I262189:I262192 JE262189:JE262192 TA262189:TA262192 ACW262189:ACW262192 AMS262189:AMS262192 AWO262189:AWO262192 BGK262189:BGK262192 BQG262189:BQG262192 CAC262189:CAC262192 CJY262189:CJY262192 CTU262189:CTU262192 DDQ262189:DDQ262192 DNM262189:DNM262192 DXI262189:DXI262192 EHE262189:EHE262192 ERA262189:ERA262192 FAW262189:FAW262192 FKS262189:FKS262192 FUO262189:FUO262192 GEK262189:GEK262192 GOG262189:GOG262192 GYC262189:GYC262192 HHY262189:HHY262192 HRU262189:HRU262192 IBQ262189:IBQ262192 ILM262189:ILM262192 IVI262189:IVI262192 JFE262189:JFE262192 JPA262189:JPA262192 JYW262189:JYW262192 KIS262189:KIS262192 KSO262189:KSO262192 LCK262189:LCK262192 LMG262189:LMG262192 LWC262189:LWC262192 MFY262189:MFY262192 MPU262189:MPU262192 MZQ262189:MZQ262192 NJM262189:NJM262192 NTI262189:NTI262192 ODE262189:ODE262192 ONA262189:ONA262192 OWW262189:OWW262192 PGS262189:PGS262192 PQO262189:PQO262192 QAK262189:QAK262192 QKG262189:QKG262192 QUC262189:QUC262192 RDY262189:RDY262192 RNU262189:RNU262192 RXQ262189:RXQ262192 SHM262189:SHM262192 SRI262189:SRI262192 TBE262189:TBE262192 TLA262189:TLA262192 TUW262189:TUW262192 UES262189:UES262192 UOO262189:UOO262192 UYK262189:UYK262192 VIG262189:VIG262192 VSC262189:VSC262192 WBY262189:WBY262192 WLU262189:WLU262192 WVQ262189:WVQ262192 I327725:I327728 JE327725:JE327728 TA327725:TA327728 ACW327725:ACW327728 AMS327725:AMS327728 AWO327725:AWO327728 BGK327725:BGK327728 BQG327725:BQG327728 CAC327725:CAC327728 CJY327725:CJY327728 CTU327725:CTU327728 DDQ327725:DDQ327728 DNM327725:DNM327728 DXI327725:DXI327728 EHE327725:EHE327728 ERA327725:ERA327728 FAW327725:FAW327728 FKS327725:FKS327728 FUO327725:FUO327728 GEK327725:GEK327728 GOG327725:GOG327728 GYC327725:GYC327728 HHY327725:HHY327728 HRU327725:HRU327728 IBQ327725:IBQ327728 ILM327725:ILM327728 IVI327725:IVI327728 JFE327725:JFE327728 JPA327725:JPA327728 JYW327725:JYW327728 KIS327725:KIS327728 KSO327725:KSO327728 LCK327725:LCK327728 LMG327725:LMG327728 LWC327725:LWC327728 MFY327725:MFY327728 MPU327725:MPU327728 MZQ327725:MZQ327728 NJM327725:NJM327728 NTI327725:NTI327728 ODE327725:ODE327728 ONA327725:ONA327728 OWW327725:OWW327728 PGS327725:PGS327728 PQO327725:PQO327728 QAK327725:QAK327728 QKG327725:QKG327728 QUC327725:QUC327728 RDY327725:RDY327728 RNU327725:RNU327728 RXQ327725:RXQ327728 SHM327725:SHM327728 SRI327725:SRI327728 TBE327725:TBE327728 TLA327725:TLA327728 TUW327725:TUW327728 UES327725:UES327728 UOO327725:UOO327728 UYK327725:UYK327728 VIG327725:VIG327728 VSC327725:VSC327728 WBY327725:WBY327728 WLU327725:WLU327728 WVQ327725:WVQ327728 I393261:I393264 JE393261:JE393264 TA393261:TA393264 ACW393261:ACW393264 AMS393261:AMS393264 AWO393261:AWO393264 BGK393261:BGK393264 BQG393261:BQG393264 CAC393261:CAC393264 CJY393261:CJY393264 CTU393261:CTU393264 DDQ393261:DDQ393264 DNM393261:DNM393264 DXI393261:DXI393264 EHE393261:EHE393264 ERA393261:ERA393264 FAW393261:FAW393264 FKS393261:FKS393264 FUO393261:FUO393264 GEK393261:GEK393264 GOG393261:GOG393264 GYC393261:GYC393264 HHY393261:HHY393264 HRU393261:HRU393264 IBQ393261:IBQ393264 ILM393261:ILM393264 IVI393261:IVI393264 JFE393261:JFE393264 JPA393261:JPA393264 JYW393261:JYW393264 KIS393261:KIS393264 KSO393261:KSO393264 LCK393261:LCK393264 LMG393261:LMG393264 LWC393261:LWC393264 MFY393261:MFY393264 MPU393261:MPU393264 MZQ393261:MZQ393264 NJM393261:NJM393264 NTI393261:NTI393264 ODE393261:ODE393264 ONA393261:ONA393264 OWW393261:OWW393264 PGS393261:PGS393264 PQO393261:PQO393264 QAK393261:QAK393264 QKG393261:QKG393264 QUC393261:QUC393264 RDY393261:RDY393264 RNU393261:RNU393264 RXQ393261:RXQ393264 SHM393261:SHM393264 SRI393261:SRI393264 TBE393261:TBE393264 TLA393261:TLA393264 TUW393261:TUW393264 UES393261:UES393264 UOO393261:UOO393264 UYK393261:UYK393264 VIG393261:VIG393264 VSC393261:VSC393264 WBY393261:WBY393264 WLU393261:WLU393264 WVQ393261:WVQ393264 I458797:I458800 JE458797:JE458800 TA458797:TA458800 ACW458797:ACW458800 AMS458797:AMS458800 AWO458797:AWO458800 BGK458797:BGK458800 BQG458797:BQG458800 CAC458797:CAC458800 CJY458797:CJY458800 CTU458797:CTU458800 DDQ458797:DDQ458800 DNM458797:DNM458800 DXI458797:DXI458800 EHE458797:EHE458800 ERA458797:ERA458800 FAW458797:FAW458800 FKS458797:FKS458800 FUO458797:FUO458800 GEK458797:GEK458800 GOG458797:GOG458800 GYC458797:GYC458800 HHY458797:HHY458800 HRU458797:HRU458800 IBQ458797:IBQ458800 ILM458797:ILM458800 IVI458797:IVI458800 JFE458797:JFE458800 JPA458797:JPA458800 JYW458797:JYW458800 KIS458797:KIS458800 KSO458797:KSO458800 LCK458797:LCK458800 LMG458797:LMG458800 LWC458797:LWC458800 MFY458797:MFY458800 MPU458797:MPU458800 MZQ458797:MZQ458800 NJM458797:NJM458800 NTI458797:NTI458800 ODE458797:ODE458800 ONA458797:ONA458800 OWW458797:OWW458800 PGS458797:PGS458800 PQO458797:PQO458800 QAK458797:QAK458800 QKG458797:QKG458800 QUC458797:QUC458800 RDY458797:RDY458800 RNU458797:RNU458800 RXQ458797:RXQ458800 SHM458797:SHM458800 SRI458797:SRI458800 TBE458797:TBE458800 TLA458797:TLA458800 TUW458797:TUW458800 UES458797:UES458800 UOO458797:UOO458800 UYK458797:UYK458800 VIG458797:VIG458800 VSC458797:VSC458800 WBY458797:WBY458800 WLU458797:WLU458800 WVQ458797:WVQ458800 I524333:I524336 JE524333:JE524336 TA524333:TA524336 ACW524333:ACW524336 AMS524333:AMS524336 AWO524333:AWO524336 BGK524333:BGK524336 BQG524333:BQG524336 CAC524333:CAC524336 CJY524333:CJY524336 CTU524333:CTU524336 DDQ524333:DDQ524336 DNM524333:DNM524336 DXI524333:DXI524336 EHE524333:EHE524336 ERA524333:ERA524336 FAW524333:FAW524336 FKS524333:FKS524336 FUO524333:FUO524336 GEK524333:GEK524336 GOG524333:GOG524336 GYC524333:GYC524336 HHY524333:HHY524336 HRU524333:HRU524336 IBQ524333:IBQ524336 ILM524333:ILM524336 IVI524333:IVI524336 JFE524333:JFE524336 JPA524333:JPA524336 JYW524333:JYW524336 KIS524333:KIS524336 KSO524333:KSO524336 LCK524333:LCK524336 LMG524333:LMG524336 LWC524333:LWC524336 MFY524333:MFY524336 MPU524333:MPU524336 MZQ524333:MZQ524336 NJM524333:NJM524336 NTI524333:NTI524336 ODE524333:ODE524336 ONA524333:ONA524336 OWW524333:OWW524336 PGS524333:PGS524336 PQO524333:PQO524336 QAK524333:QAK524336 QKG524333:QKG524336 QUC524333:QUC524336 RDY524333:RDY524336 RNU524333:RNU524336 RXQ524333:RXQ524336 SHM524333:SHM524336 SRI524333:SRI524336 TBE524333:TBE524336 TLA524333:TLA524336 TUW524333:TUW524336 UES524333:UES524336 UOO524333:UOO524336 UYK524333:UYK524336 VIG524333:VIG524336 VSC524333:VSC524336 WBY524333:WBY524336 WLU524333:WLU524336 WVQ524333:WVQ524336 I589869:I589872 JE589869:JE589872 TA589869:TA589872 ACW589869:ACW589872 AMS589869:AMS589872 AWO589869:AWO589872 BGK589869:BGK589872 BQG589869:BQG589872 CAC589869:CAC589872 CJY589869:CJY589872 CTU589869:CTU589872 DDQ589869:DDQ589872 DNM589869:DNM589872 DXI589869:DXI589872 EHE589869:EHE589872 ERA589869:ERA589872 FAW589869:FAW589872 FKS589869:FKS589872 FUO589869:FUO589872 GEK589869:GEK589872 GOG589869:GOG589872 GYC589869:GYC589872 HHY589869:HHY589872 HRU589869:HRU589872 IBQ589869:IBQ589872 ILM589869:ILM589872 IVI589869:IVI589872 JFE589869:JFE589872 JPA589869:JPA589872 JYW589869:JYW589872 KIS589869:KIS589872 KSO589869:KSO589872 LCK589869:LCK589872 LMG589869:LMG589872 LWC589869:LWC589872 MFY589869:MFY589872 MPU589869:MPU589872 MZQ589869:MZQ589872 NJM589869:NJM589872 NTI589869:NTI589872 ODE589869:ODE589872 ONA589869:ONA589872 OWW589869:OWW589872 PGS589869:PGS589872 PQO589869:PQO589872 QAK589869:QAK589872 QKG589869:QKG589872 QUC589869:QUC589872 RDY589869:RDY589872 RNU589869:RNU589872 RXQ589869:RXQ589872 SHM589869:SHM589872 SRI589869:SRI589872 TBE589869:TBE589872 TLA589869:TLA589872 TUW589869:TUW589872 UES589869:UES589872 UOO589869:UOO589872 UYK589869:UYK589872 VIG589869:VIG589872 VSC589869:VSC589872 WBY589869:WBY589872 WLU589869:WLU589872 WVQ589869:WVQ589872 I655405:I655408 JE655405:JE655408 TA655405:TA655408 ACW655405:ACW655408 AMS655405:AMS655408 AWO655405:AWO655408 BGK655405:BGK655408 BQG655405:BQG655408 CAC655405:CAC655408 CJY655405:CJY655408 CTU655405:CTU655408 DDQ655405:DDQ655408 DNM655405:DNM655408 DXI655405:DXI655408 EHE655405:EHE655408 ERA655405:ERA655408 FAW655405:FAW655408 FKS655405:FKS655408 FUO655405:FUO655408 GEK655405:GEK655408 GOG655405:GOG655408 GYC655405:GYC655408 HHY655405:HHY655408 HRU655405:HRU655408 IBQ655405:IBQ655408 ILM655405:ILM655408 IVI655405:IVI655408 JFE655405:JFE655408 JPA655405:JPA655408 JYW655405:JYW655408 KIS655405:KIS655408 KSO655405:KSO655408 LCK655405:LCK655408 LMG655405:LMG655408 LWC655405:LWC655408 MFY655405:MFY655408 MPU655405:MPU655408 MZQ655405:MZQ655408 NJM655405:NJM655408 NTI655405:NTI655408 ODE655405:ODE655408 ONA655405:ONA655408 OWW655405:OWW655408 PGS655405:PGS655408 PQO655405:PQO655408 QAK655405:QAK655408 QKG655405:QKG655408 QUC655405:QUC655408 RDY655405:RDY655408 RNU655405:RNU655408 RXQ655405:RXQ655408 SHM655405:SHM655408 SRI655405:SRI655408 TBE655405:TBE655408 TLA655405:TLA655408 TUW655405:TUW655408 UES655405:UES655408 UOO655405:UOO655408 UYK655405:UYK655408 VIG655405:VIG655408 VSC655405:VSC655408 WBY655405:WBY655408 WLU655405:WLU655408 WVQ655405:WVQ655408 I720941:I720944 JE720941:JE720944 TA720941:TA720944 ACW720941:ACW720944 AMS720941:AMS720944 AWO720941:AWO720944 BGK720941:BGK720944 BQG720941:BQG720944 CAC720941:CAC720944 CJY720941:CJY720944 CTU720941:CTU720944 DDQ720941:DDQ720944 DNM720941:DNM720944 DXI720941:DXI720944 EHE720941:EHE720944 ERA720941:ERA720944 FAW720941:FAW720944 FKS720941:FKS720944 FUO720941:FUO720944 GEK720941:GEK720944 GOG720941:GOG720944 GYC720941:GYC720944 HHY720941:HHY720944 HRU720941:HRU720944 IBQ720941:IBQ720944 ILM720941:ILM720944 IVI720941:IVI720944 JFE720941:JFE720944 JPA720941:JPA720944 JYW720941:JYW720944 KIS720941:KIS720944 KSO720941:KSO720944 LCK720941:LCK720944 LMG720941:LMG720944 LWC720941:LWC720944 MFY720941:MFY720944 MPU720941:MPU720944 MZQ720941:MZQ720944 NJM720941:NJM720944 NTI720941:NTI720944 ODE720941:ODE720944 ONA720941:ONA720944 OWW720941:OWW720944 PGS720941:PGS720944 PQO720941:PQO720944 QAK720941:QAK720944 QKG720941:QKG720944 QUC720941:QUC720944 RDY720941:RDY720944 RNU720941:RNU720944 RXQ720941:RXQ720944 SHM720941:SHM720944 SRI720941:SRI720944 TBE720941:TBE720944 TLA720941:TLA720944 TUW720941:TUW720944 UES720941:UES720944 UOO720941:UOO720944 UYK720941:UYK720944 VIG720941:VIG720944 VSC720941:VSC720944 WBY720941:WBY720944 WLU720941:WLU720944 WVQ720941:WVQ720944 I786477:I786480 JE786477:JE786480 TA786477:TA786480 ACW786477:ACW786480 AMS786477:AMS786480 AWO786477:AWO786480 BGK786477:BGK786480 BQG786477:BQG786480 CAC786477:CAC786480 CJY786477:CJY786480 CTU786477:CTU786480 DDQ786477:DDQ786480 DNM786477:DNM786480 DXI786477:DXI786480 EHE786477:EHE786480 ERA786477:ERA786480 FAW786477:FAW786480 FKS786477:FKS786480 FUO786477:FUO786480 GEK786477:GEK786480 GOG786477:GOG786480 GYC786477:GYC786480 HHY786477:HHY786480 HRU786477:HRU786480 IBQ786477:IBQ786480 ILM786477:ILM786480 IVI786477:IVI786480 JFE786477:JFE786480 JPA786477:JPA786480 JYW786477:JYW786480 KIS786477:KIS786480 KSO786477:KSO786480 LCK786477:LCK786480 LMG786477:LMG786480 LWC786477:LWC786480 MFY786477:MFY786480 MPU786477:MPU786480 MZQ786477:MZQ786480 NJM786477:NJM786480 NTI786477:NTI786480 ODE786477:ODE786480 ONA786477:ONA786480 OWW786477:OWW786480 PGS786477:PGS786480 PQO786477:PQO786480 QAK786477:QAK786480 QKG786477:QKG786480 QUC786477:QUC786480 RDY786477:RDY786480 RNU786477:RNU786480 RXQ786477:RXQ786480 SHM786477:SHM786480 SRI786477:SRI786480 TBE786477:TBE786480 TLA786477:TLA786480 TUW786477:TUW786480 UES786477:UES786480 UOO786477:UOO786480 UYK786477:UYK786480 VIG786477:VIG786480 VSC786477:VSC786480 WBY786477:WBY786480 WLU786477:WLU786480 WVQ786477:WVQ786480 I852013:I852016 JE852013:JE852016 TA852013:TA852016 ACW852013:ACW852016 AMS852013:AMS852016 AWO852013:AWO852016 BGK852013:BGK852016 BQG852013:BQG852016 CAC852013:CAC852016 CJY852013:CJY852016 CTU852013:CTU852016 DDQ852013:DDQ852016 DNM852013:DNM852016 DXI852013:DXI852016 EHE852013:EHE852016 ERA852013:ERA852016 FAW852013:FAW852016 FKS852013:FKS852016 FUO852013:FUO852016 GEK852013:GEK852016 GOG852013:GOG852016 GYC852013:GYC852016 HHY852013:HHY852016 HRU852013:HRU852016 IBQ852013:IBQ852016 ILM852013:ILM852016 IVI852013:IVI852016 JFE852013:JFE852016 JPA852013:JPA852016 JYW852013:JYW852016 KIS852013:KIS852016 KSO852013:KSO852016 LCK852013:LCK852016 LMG852013:LMG852016 LWC852013:LWC852016 MFY852013:MFY852016 MPU852013:MPU852016 MZQ852013:MZQ852016 NJM852013:NJM852016 NTI852013:NTI852016 ODE852013:ODE852016 ONA852013:ONA852016 OWW852013:OWW852016 PGS852013:PGS852016 PQO852013:PQO852016 QAK852013:QAK852016 QKG852013:QKG852016 QUC852013:QUC852016 RDY852013:RDY852016 RNU852013:RNU852016 RXQ852013:RXQ852016 SHM852013:SHM852016 SRI852013:SRI852016 TBE852013:TBE852016 TLA852013:TLA852016 TUW852013:TUW852016 UES852013:UES852016 UOO852013:UOO852016 UYK852013:UYK852016 VIG852013:VIG852016 VSC852013:VSC852016 WBY852013:WBY852016 WLU852013:WLU852016 WVQ852013:WVQ852016 I917549:I917552 JE917549:JE917552 TA917549:TA917552 ACW917549:ACW917552 AMS917549:AMS917552 AWO917549:AWO917552 BGK917549:BGK917552 BQG917549:BQG917552 CAC917549:CAC917552 CJY917549:CJY917552 CTU917549:CTU917552 DDQ917549:DDQ917552 DNM917549:DNM917552 DXI917549:DXI917552 EHE917549:EHE917552 ERA917549:ERA917552 FAW917549:FAW917552 FKS917549:FKS917552 FUO917549:FUO917552 GEK917549:GEK917552 GOG917549:GOG917552 GYC917549:GYC917552 HHY917549:HHY917552 HRU917549:HRU917552 IBQ917549:IBQ917552 ILM917549:ILM917552 IVI917549:IVI917552 JFE917549:JFE917552 JPA917549:JPA917552 JYW917549:JYW917552 KIS917549:KIS917552 KSO917549:KSO917552 LCK917549:LCK917552 LMG917549:LMG917552 LWC917549:LWC917552 MFY917549:MFY917552 MPU917549:MPU917552 MZQ917549:MZQ917552 NJM917549:NJM917552 NTI917549:NTI917552 ODE917549:ODE917552 ONA917549:ONA917552 OWW917549:OWW917552 PGS917549:PGS917552 PQO917549:PQO917552 QAK917549:QAK917552 QKG917549:QKG917552 QUC917549:QUC917552 RDY917549:RDY917552 RNU917549:RNU917552 RXQ917549:RXQ917552 SHM917549:SHM917552 SRI917549:SRI917552 TBE917549:TBE917552 TLA917549:TLA917552 TUW917549:TUW917552 UES917549:UES917552 UOO917549:UOO917552 UYK917549:UYK917552 VIG917549:VIG917552 VSC917549:VSC917552 WBY917549:WBY917552 WLU917549:WLU917552 WVQ917549:WVQ917552 I983085:I983088 JE983085:JE983088 TA983085:TA983088 ACW983085:ACW983088 AMS983085:AMS983088 AWO983085:AWO983088 BGK983085:BGK983088 BQG983085:BQG983088 CAC983085:CAC983088 CJY983085:CJY983088 CTU983085:CTU983088 DDQ983085:DDQ983088 DNM983085:DNM983088 DXI983085:DXI983088 EHE983085:EHE983088 ERA983085:ERA983088 FAW983085:FAW983088 FKS983085:FKS983088 FUO983085:FUO983088 GEK983085:GEK983088 GOG983085:GOG983088 GYC983085:GYC983088 HHY983085:HHY983088 HRU983085:HRU983088 IBQ983085:IBQ983088 ILM983085:ILM983088 IVI983085:IVI983088 JFE983085:JFE983088 JPA983085:JPA983088 JYW983085:JYW983088 KIS983085:KIS983088 KSO983085:KSO983088 LCK983085:LCK983088 LMG983085:LMG983088 LWC983085:LWC983088 MFY983085:MFY983088 MPU983085:MPU983088 MZQ983085:MZQ983088 NJM983085:NJM983088 NTI983085:NTI983088 ODE983085:ODE983088 ONA983085:ONA983088 OWW983085:OWW983088 PGS983085:PGS983088 PQO983085:PQO983088 QAK983085:QAK983088 QKG983085:QKG983088 QUC983085:QUC983088 RDY983085:RDY983088 RNU983085:RNU983088 RXQ983085:RXQ983088 SHM983085:SHM983088 SRI983085:SRI983088 TBE983085:TBE983088 TLA983085:TLA983088 TUW983085:TUW983088 UES983085:UES983088 UOO983085:UOO983088 UYK983085:UYK983088 VIG983085:VIG983088 VSC983085:VSC983088 WBY983085:WBY983088 WLU983085:WLU983088 WVQ983085:WVQ983088">
      <formula1>$I$68:$I$159</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F46:F48 JC46:JC48 SY46:SY48 ACU46:ACU48 AMQ46:AMQ48 AWM46:AWM48 BGI46:BGI48 BQE46:BQE48 CAA46:CAA48 CJW46:CJW48 CTS46:CTS48 DDO46:DDO48 DNK46:DNK48 DXG46:DXG48 EHC46:EHC48 EQY46:EQY48 FAU46:FAU48 FKQ46:FKQ48 FUM46:FUM48 GEI46:GEI48 GOE46:GOE48 GYA46:GYA48 HHW46:HHW48 HRS46:HRS48 IBO46:IBO48 ILK46:ILK48 IVG46:IVG48 JFC46:JFC48 JOY46:JOY48 JYU46:JYU48 KIQ46:KIQ48 KSM46:KSM48 LCI46:LCI48 LME46:LME48 LWA46:LWA48 MFW46:MFW48 MPS46:MPS48 MZO46:MZO48 NJK46:NJK48 NTG46:NTG48 ODC46:ODC48 OMY46:OMY48 OWU46:OWU48 PGQ46:PGQ48 PQM46:PQM48 QAI46:QAI48 QKE46:QKE48 QUA46:QUA48 RDW46:RDW48 RNS46:RNS48 RXO46:RXO48 SHK46:SHK48 SRG46:SRG48 TBC46:TBC48 TKY46:TKY48 TUU46:TUU48 UEQ46:UEQ48 UOM46:UOM48 UYI46:UYI48 VIE46:VIE48 VSA46:VSA48 WBW46:WBW48 WLS46:WLS48 WVO46:WVO48 F65582:F65584 JC65582:JC65584 SY65582:SY65584 ACU65582:ACU65584 AMQ65582:AMQ65584 AWM65582:AWM65584 BGI65582:BGI65584 BQE65582:BQE65584 CAA65582:CAA65584 CJW65582:CJW65584 CTS65582:CTS65584 DDO65582:DDO65584 DNK65582:DNK65584 DXG65582:DXG65584 EHC65582:EHC65584 EQY65582:EQY65584 FAU65582:FAU65584 FKQ65582:FKQ65584 FUM65582:FUM65584 GEI65582:GEI65584 GOE65582:GOE65584 GYA65582:GYA65584 HHW65582:HHW65584 HRS65582:HRS65584 IBO65582:IBO65584 ILK65582:ILK65584 IVG65582:IVG65584 JFC65582:JFC65584 JOY65582:JOY65584 JYU65582:JYU65584 KIQ65582:KIQ65584 KSM65582:KSM65584 LCI65582:LCI65584 LME65582:LME65584 LWA65582:LWA65584 MFW65582:MFW65584 MPS65582:MPS65584 MZO65582:MZO65584 NJK65582:NJK65584 NTG65582:NTG65584 ODC65582:ODC65584 OMY65582:OMY65584 OWU65582:OWU65584 PGQ65582:PGQ65584 PQM65582:PQM65584 QAI65582:QAI65584 QKE65582:QKE65584 QUA65582:QUA65584 RDW65582:RDW65584 RNS65582:RNS65584 RXO65582:RXO65584 SHK65582:SHK65584 SRG65582:SRG65584 TBC65582:TBC65584 TKY65582:TKY65584 TUU65582:TUU65584 UEQ65582:UEQ65584 UOM65582:UOM65584 UYI65582:UYI65584 VIE65582:VIE65584 VSA65582:VSA65584 WBW65582:WBW65584 WLS65582:WLS65584 WVO65582:WVO65584 F131118:F131120 JC131118:JC131120 SY131118:SY131120 ACU131118:ACU131120 AMQ131118:AMQ131120 AWM131118:AWM131120 BGI131118:BGI131120 BQE131118:BQE131120 CAA131118:CAA131120 CJW131118:CJW131120 CTS131118:CTS131120 DDO131118:DDO131120 DNK131118:DNK131120 DXG131118:DXG131120 EHC131118:EHC131120 EQY131118:EQY131120 FAU131118:FAU131120 FKQ131118:FKQ131120 FUM131118:FUM131120 GEI131118:GEI131120 GOE131118:GOE131120 GYA131118:GYA131120 HHW131118:HHW131120 HRS131118:HRS131120 IBO131118:IBO131120 ILK131118:ILK131120 IVG131118:IVG131120 JFC131118:JFC131120 JOY131118:JOY131120 JYU131118:JYU131120 KIQ131118:KIQ131120 KSM131118:KSM131120 LCI131118:LCI131120 LME131118:LME131120 LWA131118:LWA131120 MFW131118:MFW131120 MPS131118:MPS131120 MZO131118:MZO131120 NJK131118:NJK131120 NTG131118:NTG131120 ODC131118:ODC131120 OMY131118:OMY131120 OWU131118:OWU131120 PGQ131118:PGQ131120 PQM131118:PQM131120 QAI131118:QAI131120 QKE131118:QKE131120 QUA131118:QUA131120 RDW131118:RDW131120 RNS131118:RNS131120 RXO131118:RXO131120 SHK131118:SHK131120 SRG131118:SRG131120 TBC131118:TBC131120 TKY131118:TKY131120 TUU131118:TUU131120 UEQ131118:UEQ131120 UOM131118:UOM131120 UYI131118:UYI131120 VIE131118:VIE131120 VSA131118:VSA131120 WBW131118:WBW131120 WLS131118:WLS131120 WVO131118:WVO131120 F196654:F196656 JC196654:JC196656 SY196654:SY196656 ACU196654:ACU196656 AMQ196654:AMQ196656 AWM196654:AWM196656 BGI196654:BGI196656 BQE196654:BQE196656 CAA196654:CAA196656 CJW196654:CJW196656 CTS196654:CTS196656 DDO196654:DDO196656 DNK196654:DNK196656 DXG196654:DXG196656 EHC196654:EHC196656 EQY196654:EQY196656 FAU196654:FAU196656 FKQ196654:FKQ196656 FUM196654:FUM196656 GEI196654:GEI196656 GOE196654:GOE196656 GYA196654:GYA196656 HHW196654:HHW196656 HRS196654:HRS196656 IBO196654:IBO196656 ILK196654:ILK196656 IVG196654:IVG196656 JFC196654:JFC196656 JOY196654:JOY196656 JYU196654:JYU196656 KIQ196654:KIQ196656 KSM196654:KSM196656 LCI196654:LCI196656 LME196654:LME196656 LWA196654:LWA196656 MFW196654:MFW196656 MPS196654:MPS196656 MZO196654:MZO196656 NJK196654:NJK196656 NTG196654:NTG196656 ODC196654:ODC196656 OMY196654:OMY196656 OWU196654:OWU196656 PGQ196654:PGQ196656 PQM196654:PQM196656 QAI196654:QAI196656 QKE196654:QKE196656 QUA196654:QUA196656 RDW196654:RDW196656 RNS196654:RNS196656 RXO196654:RXO196656 SHK196654:SHK196656 SRG196654:SRG196656 TBC196654:TBC196656 TKY196654:TKY196656 TUU196654:TUU196656 UEQ196654:UEQ196656 UOM196654:UOM196656 UYI196654:UYI196656 VIE196654:VIE196656 VSA196654:VSA196656 WBW196654:WBW196656 WLS196654:WLS196656 WVO196654:WVO196656 F262190:F262192 JC262190:JC262192 SY262190:SY262192 ACU262190:ACU262192 AMQ262190:AMQ262192 AWM262190:AWM262192 BGI262190:BGI262192 BQE262190:BQE262192 CAA262190:CAA262192 CJW262190:CJW262192 CTS262190:CTS262192 DDO262190:DDO262192 DNK262190:DNK262192 DXG262190:DXG262192 EHC262190:EHC262192 EQY262190:EQY262192 FAU262190:FAU262192 FKQ262190:FKQ262192 FUM262190:FUM262192 GEI262190:GEI262192 GOE262190:GOE262192 GYA262190:GYA262192 HHW262190:HHW262192 HRS262190:HRS262192 IBO262190:IBO262192 ILK262190:ILK262192 IVG262190:IVG262192 JFC262190:JFC262192 JOY262190:JOY262192 JYU262190:JYU262192 KIQ262190:KIQ262192 KSM262190:KSM262192 LCI262190:LCI262192 LME262190:LME262192 LWA262190:LWA262192 MFW262190:MFW262192 MPS262190:MPS262192 MZO262190:MZO262192 NJK262190:NJK262192 NTG262190:NTG262192 ODC262190:ODC262192 OMY262190:OMY262192 OWU262190:OWU262192 PGQ262190:PGQ262192 PQM262190:PQM262192 QAI262190:QAI262192 QKE262190:QKE262192 QUA262190:QUA262192 RDW262190:RDW262192 RNS262190:RNS262192 RXO262190:RXO262192 SHK262190:SHK262192 SRG262190:SRG262192 TBC262190:TBC262192 TKY262190:TKY262192 TUU262190:TUU262192 UEQ262190:UEQ262192 UOM262190:UOM262192 UYI262190:UYI262192 VIE262190:VIE262192 VSA262190:VSA262192 WBW262190:WBW262192 WLS262190:WLS262192 WVO262190:WVO262192 F327726:F327728 JC327726:JC327728 SY327726:SY327728 ACU327726:ACU327728 AMQ327726:AMQ327728 AWM327726:AWM327728 BGI327726:BGI327728 BQE327726:BQE327728 CAA327726:CAA327728 CJW327726:CJW327728 CTS327726:CTS327728 DDO327726:DDO327728 DNK327726:DNK327728 DXG327726:DXG327728 EHC327726:EHC327728 EQY327726:EQY327728 FAU327726:FAU327728 FKQ327726:FKQ327728 FUM327726:FUM327728 GEI327726:GEI327728 GOE327726:GOE327728 GYA327726:GYA327728 HHW327726:HHW327728 HRS327726:HRS327728 IBO327726:IBO327728 ILK327726:ILK327728 IVG327726:IVG327728 JFC327726:JFC327728 JOY327726:JOY327728 JYU327726:JYU327728 KIQ327726:KIQ327728 KSM327726:KSM327728 LCI327726:LCI327728 LME327726:LME327728 LWA327726:LWA327728 MFW327726:MFW327728 MPS327726:MPS327728 MZO327726:MZO327728 NJK327726:NJK327728 NTG327726:NTG327728 ODC327726:ODC327728 OMY327726:OMY327728 OWU327726:OWU327728 PGQ327726:PGQ327728 PQM327726:PQM327728 QAI327726:QAI327728 QKE327726:QKE327728 QUA327726:QUA327728 RDW327726:RDW327728 RNS327726:RNS327728 RXO327726:RXO327728 SHK327726:SHK327728 SRG327726:SRG327728 TBC327726:TBC327728 TKY327726:TKY327728 TUU327726:TUU327728 UEQ327726:UEQ327728 UOM327726:UOM327728 UYI327726:UYI327728 VIE327726:VIE327728 VSA327726:VSA327728 WBW327726:WBW327728 WLS327726:WLS327728 WVO327726:WVO327728 F393262:F393264 JC393262:JC393264 SY393262:SY393264 ACU393262:ACU393264 AMQ393262:AMQ393264 AWM393262:AWM393264 BGI393262:BGI393264 BQE393262:BQE393264 CAA393262:CAA393264 CJW393262:CJW393264 CTS393262:CTS393264 DDO393262:DDO393264 DNK393262:DNK393264 DXG393262:DXG393264 EHC393262:EHC393264 EQY393262:EQY393264 FAU393262:FAU393264 FKQ393262:FKQ393264 FUM393262:FUM393264 GEI393262:GEI393264 GOE393262:GOE393264 GYA393262:GYA393264 HHW393262:HHW393264 HRS393262:HRS393264 IBO393262:IBO393264 ILK393262:ILK393264 IVG393262:IVG393264 JFC393262:JFC393264 JOY393262:JOY393264 JYU393262:JYU393264 KIQ393262:KIQ393264 KSM393262:KSM393264 LCI393262:LCI393264 LME393262:LME393264 LWA393262:LWA393264 MFW393262:MFW393264 MPS393262:MPS393264 MZO393262:MZO393264 NJK393262:NJK393264 NTG393262:NTG393264 ODC393262:ODC393264 OMY393262:OMY393264 OWU393262:OWU393264 PGQ393262:PGQ393264 PQM393262:PQM393264 QAI393262:QAI393264 QKE393262:QKE393264 QUA393262:QUA393264 RDW393262:RDW393264 RNS393262:RNS393264 RXO393262:RXO393264 SHK393262:SHK393264 SRG393262:SRG393264 TBC393262:TBC393264 TKY393262:TKY393264 TUU393262:TUU393264 UEQ393262:UEQ393264 UOM393262:UOM393264 UYI393262:UYI393264 VIE393262:VIE393264 VSA393262:VSA393264 WBW393262:WBW393264 WLS393262:WLS393264 WVO393262:WVO393264 F458798:F458800 JC458798:JC458800 SY458798:SY458800 ACU458798:ACU458800 AMQ458798:AMQ458800 AWM458798:AWM458800 BGI458798:BGI458800 BQE458798:BQE458800 CAA458798:CAA458800 CJW458798:CJW458800 CTS458798:CTS458800 DDO458798:DDO458800 DNK458798:DNK458800 DXG458798:DXG458800 EHC458798:EHC458800 EQY458798:EQY458800 FAU458798:FAU458800 FKQ458798:FKQ458800 FUM458798:FUM458800 GEI458798:GEI458800 GOE458798:GOE458800 GYA458798:GYA458800 HHW458798:HHW458800 HRS458798:HRS458800 IBO458798:IBO458800 ILK458798:ILK458800 IVG458798:IVG458800 JFC458798:JFC458800 JOY458798:JOY458800 JYU458798:JYU458800 KIQ458798:KIQ458800 KSM458798:KSM458800 LCI458798:LCI458800 LME458798:LME458800 LWA458798:LWA458800 MFW458798:MFW458800 MPS458798:MPS458800 MZO458798:MZO458800 NJK458798:NJK458800 NTG458798:NTG458800 ODC458798:ODC458800 OMY458798:OMY458800 OWU458798:OWU458800 PGQ458798:PGQ458800 PQM458798:PQM458800 QAI458798:QAI458800 QKE458798:QKE458800 QUA458798:QUA458800 RDW458798:RDW458800 RNS458798:RNS458800 RXO458798:RXO458800 SHK458798:SHK458800 SRG458798:SRG458800 TBC458798:TBC458800 TKY458798:TKY458800 TUU458798:TUU458800 UEQ458798:UEQ458800 UOM458798:UOM458800 UYI458798:UYI458800 VIE458798:VIE458800 VSA458798:VSA458800 WBW458798:WBW458800 WLS458798:WLS458800 WVO458798:WVO458800 F524334:F524336 JC524334:JC524336 SY524334:SY524336 ACU524334:ACU524336 AMQ524334:AMQ524336 AWM524334:AWM524336 BGI524334:BGI524336 BQE524334:BQE524336 CAA524334:CAA524336 CJW524334:CJW524336 CTS524334:CTS524336 DDO524334:DDO524336 DNK524334:DNK524336 DXG524334:DXG524336 EHC524334:EHC524336 EQY524334:EQY524336 FAU524334:FAU524336 FKQ524334:FKQ524336 FUM524334:FUM524336 GEI524334:GEI524336 GOE524334:GOE524336 GYA524334:GYA524336 HHW524334:HHW524336 HRS524334:HRS524336 IBO524334:IBO524336 ILK524334:ILK524336 IVG524334:IVG524336 JFC524334:JFC524336 JOY524334:JOY524336 JYU524334:JYU524336 KIQ524334:KIQ524336 KSM524334:KSM524336 LCI524334:LCI524336 LME524334:LME524336 LWA524334:LWA524336 MFW524334:MFW524336 MPS524334:MPS524336 MZO524334:MZO524336 NJK524334:NJK524336 NTG524334:NTG524336 ODC524334:ODC524336 OMY524334:OMY524336 OWU524334:OWU524336 PGQ524334:PGQ524336 PQM524334:PQM524336 QAI524334:QAI524336 QKE524334:QKE524336 QUA524334:QUA524336 RDW524334:RDW524336 RNS524334:RNS524336 RXO524334:RXO524336 SHK524334:SHK524336 SRG524334:SRG524336 TBC524334:TBC524336 TKY524334:TKY524336 TUU524334:TUU524336 UEQ524334:UEQ524336 UOM524334:UOM524336 UYI524334:UYI524336 VIE524334:VIE524336 VSA524334:VSA524336 WBW524334:WBW524336 WLS524334:WLS524336 WVO524334:WVO524336 F589870:F589872 JC589870:JC589872 SY589870:SY589872 ACU589870:ACU589872 AMQ589870:AMQ589872 AWM589870:AWM589872 BGI589870:BGI589872 BQE589870:BQE589872 CAA589870:CAA589872 CJW589870:CJW589872 CTS589870:CTS589872 DDO589870:DDO589872 DNK589870:DNK589872 DXG589870:DXG589872 EHC589870:EHC589872 EQY589870:EQY589872 FAU589870:FAU589872 FKQ589870:FKQ589872 FUM589870:FUM589872 GEI589870:GEI589872 GOE589870:GOE589872 GYA589870:GYA589872 HHW589870:HHW589872 HRS589870:HRS589872 IBO589870:IBO589872 ILK589870:ILK589872 IVG589870:IVG589872 JFC589870:JFC589872 JOY589870:JOY589872 JYU589870:JYU589872 KIQ589870:KIQ589872 KSM589870:KSM589872 LCI589870:LCI589872 LME589870:LME589872 LWA589870:LWA589872 MFW589870:MFW589872 MPS589870:MPS589872 MZO589870:MZO589872 NJK589870:NJK589872 NTG589870:NTG589872 ODC589870:ODC589872 OMY589870:OMY589872 OWU589870:OWU589872 PGQ589870:PGQ589872 PQM589870:PQM589872 QAI589870:QAI589872 QKE589870:QKE589872 QUA589870:QUA589872 RDW589870:RDW589872 RNS589870:RNS589872 RXO589870:RXO589872 SHK589870:SHK589872 SRG589870:SRG589872 TBC589870:TBC589872 TKY589870:TKY589872 TUU589870:TUU589872 UEQ589870:UEQ589872 UOM589870:UOM589872 UYI589870:UYI589872 VIE589870:VIE589872 VSA589870:VSA589872 WBW589870:WBW589872 WLS589870:WLS589872 WVO589870:WVO589872 F655406:F655408 JC655406:JC655408 SY655406:SY655408 ACU655406:ACU655408 AMQ655406:AMQ655408 AWM655406:AWM655408 BGI655406:BGI655408 BQE655406:BQE655408 CAA655406:CAA655408 CJW655406:CJW655408 CTS655406:CTS655408 DDO655406:DDO655408 DNK655406:DNK655408 DXG655406:DXG655408 EHC655406:EHC655408 EQY655406:EQY655408 FAU655406:FAU655408 FKQ655406:FKQ655408 FUM655406:FUM655408 GEI655406:GEI655408 GOE655406:GOE655408 GYA655406:GYA655408 HHW655406:HHW655408 HRS655406:HRS655408 IBO655406:IBO655408 ILK655406:ILK655408 IVG655406:IVG655408 JFC655406:JFC655408 JOY655406:JOY655408 JYU655406:JYU655408 KIQ655406:KIQ655408 KSM655406:KSM655408 LCI655406:LCI655408 LME655406:LME655408 LWA655406:LWA655408 MFW655406:MFW655408 MPS655406:MPS655408 MZO655406:MZO655408 NJK655406:NJK655408 NTG655406:NTG655408 ODC655406:ODC655408 OMY655406:OMY655408 OWU655406:OWU655408 PGQ655406:PGQ655408 PQM655406:PQM655408 QAI655406:QAI655408 QKE655406:QKE655408 QUA655406:QUA655408 RDW655406:RDW655408 RNS655406:RNS655408 RXO655406:RXO655408 SHK655406:SHK655408 SRG655406:SRG655408 TBC655406:TBC655408 TKY655406:TKY655408 TUU655406:TUU655408 UEQ655406:UEQ655408 UOM655406:UOM655408 UYI655406:UYI655408 VIE655406:VIE655408 VSA655406:VSA655408 WBW655406:WBW655408 WLS655406:WLS655408 WVO655406:WVO655408 F720942:F720944 JC720942:JC720944 SY720942:SY720944 ACU720942:ACU720944 AMQ720942:AMQ720944 AWM720942:AWM720944 BGI720942:BGI720944 BQE720942:BQE720944 CAA720942:CAA720944 CJW720942:CJW720944 CTS720942:CTS720944 DDO720942:DDO720944 DNK720942:DNK720944 DXG720942:DXG720944 EHC720942:EHC720944 EQY720942:EQY720944 FAU720942:FAU720944 FKQ720942:FKQ720944 FUM720942:FUM720944 GEI720942:GEI720944 GOE720942:GOE720944 GYA720942:GYA720944 HHW720942:HHW720944 HRS720942:HRS720944 IBO720942:IBO720944 ILK720942:ILK720944 IVG720942:IVG720944 JFC720942:JFC720944 JOY720942:JOY720944 JYU720942:JYU720944 KIQ720942:KIQ720944 KSM720942:KSM720944 LCI720942:LCI720944 LME720942:LME720944 LWA720942:LWA720944 MFW720942:MFW720944 MPS720942:MPS720944 MZO720942:MZO720944 NJK720942:NJK720944 NTG720942:NTG720944 ODC720942:ODC720944 OMY720942:OMY720944 OWU720942:OWU720944 PGQ720942:PGQ720944 PQM720942:PQM720944 QAI720942:QAI720944 QKE720942:QKE720944 QUA720942:QUA720944 RDW720942:RDW720944 RNS720942:RNS720944 RXO720942:RXO720944 SHK720942:SHK720944 SRG720942:SRG720944 TBC720942:TBC720944 TKY720942:TKY720944 TUU720942:TUU720944 UEQ720942:UEQ720944 UOM720942:UOM720944 UYI720942:UYI720944 VIE720942:VIE720944 VSA720942:VSA720944 WBW720942:WBW720944 WLS720942:WLS720944 WVO720942:WVO720944 F786478:F786480 JC786478:JC786480 SY786478:SY786480 ACU786478:ACU786480 AMQ786478:AMQ786480 AWM786478:AWM786480 BGI786478:BGI786480 BQE786478:BQE786480 CAA786478:CAA786480 CJW786478:CJW786480 CTS786478:CTS786480 DDO786478:DDO786480 DNK786478:DNK786480 DXG786478:DXG786480 EHC786478:EHC786480 EQY786478:EQY786480 FAU786478:FAU786480 FKQ786478:FKQ786480 FUM786478:FUM786480 GEI786478:GEI786480 GOE786478:GOE786480 GYA786478:GYA786480 HHW786478:HHW786480 HRS786478:HRS786480 IBO786478:IBO786480 ILK786478:ILK786480 IVG786478:IVG786480 JFC786478:JFC786480 JOY786478:JOY786480 JYU786478:JYU786480 KIQ786478:KIQ786480 KSM786478:KSM786480 LCI786478:LCI786480 LME786478:LME786480 LWA786478:LWA786480 MFW786478:MFW786480 MPS786478:MPS786480 MZO786478:MZO786480 NJK786478:NJK786480 NTG786478:NTG786480 ODC786478:ODC786480 OMY786478:OMY786480 OWU786478:OWU786480 PGQ786478:PGQ786480 PQM786478:PQM786480 QAI786478:QAI786480 QKE786478:QKE786480 QUA786478:QUA786480 RDW786478:RDW786480 RNS786478:RNS786480 RXO786478:RXO786480 SHK786478:SHK786480 SRG786478:SRG786480 TBC786478:TBC786480 TKY786478:TKY786480 TUU786478:TUU786480 UEQ786478:UEQ786480 UOM786478:UOM786480 UYI786478:UYI786480 VIE786478:VIE786480 VSA786478:VSA786480 WBW786478:WBW786480 WLS786478:WLS786480 WVO786478:WVO786480 F852014:F852016 JC852014:JC852016 SY852014:SY852016 ACU852014:ACU852016 AMQ852014:AMQ852016 AWM852014:AWM852016 BGI852014:BGI852016 BQE852014:BQE852016 CAA852014:CAA852016 CJW852014:CJW852016 CTS852014:CTS852016 DDO852014:DDO852016 DNK852014:DNK852016 DXG852014:DXG852016 EHC852014:EHC852016 EQY852014:EQY852016 FAU852014:FAU852016 FKQ852014:FKQ852016 FUM852014:FUM852016 GEI852014:GEI852016 GOE852014:GOE852016 GYA852014:GYA852016 HHW852014:HHW852016 HRS852014:HRS852016 IBO852014:IBO852016 ILK852014:ILK852016 IVG852014:IVG852016 JFC852014:JFC852016 JOY852014:JOY852016 JYU852014:JYU852016 KIQ852014:KIQ852016 KSM852014:KSM852016 LCI852014:LCI852016 LME852014:LME852016 LWA852014:LWA852016 MFW852014:MFW852016 MPS852014:MPS852016 MZO852014:MZO852016 NJK852014:NJK852016 NTG852014:NTG852016 ODC852014:ODC852016 OMY852014:OMY852016 OWU852014:OWU852016 PGQ852014:PGQ852016 PQM852014:PQM852016 QAI852014:QAI852016 QKE852014:QKE852016 QUA852014:QUA852016 RDW852014:RDW852016 RNS852014:RNS852016 RXO852014:RXO852016 SHK852014:SHK852016 SRG852014:SRG852016 TBC852014:TBC852016 TKY852014:TKY852016 TUU852014:TUU852016 UEQ852014:UEQ852016 UOM852014:UOM852016 UYI852014:UYI852016 VIE852014:VIE852016 VSA852014:VSA852016 WBW852014:WBW852016 WLS852014:WLS852016 WVO852014:WVO852016 F917550:F917552 JC917550:JC917552 SY917550:SY917552 ACU917550:ACU917552 AMQ917550:AMQ917552 AWM917550:AWM917552 BGI917550:BGI917552 BQE917550:BQE917552 CAA917550:CAA917552 CJW917550:CJW917552 CTS917550:CTS917552 DDO917550:DDO917552 DNK917550:DNK917552 DXG917550:DXG917552 EHC917550:EHC917552 EQY917550:EQY917552 FAU917550:FAU917552 FKQ917550:FKQ917552 FUM917550:FUM917552 GEI917550:GEI917552 GOE917550:GOE917552 GYA917550:GYA917552 HHW917550:HHW917552 HRS917550:HRS917552 IBO917550:IBO917552 ILK917550:ILK917552 IVG917550:IVG917552 JFC917550:JFC917552 JOY917550:JOY917552 JYU917550:JYU917552 KIQ917550:KIQ917552 KSM917550:KSM917552 LCI917550:LCI917552 LME917550:LME917552 LWA917550:LWA917552 MFW917550:MFW917552 MPS917550:MPS917552 MZO917550:MZO917552 NJK917550:NJK917552 NTG917550:NTG917552 ODC917550:ODC917552 OMY917550:OMY917552 OWU917550:OWU917552 PGQ917550:PGQ917552 PQM917550:PQM917552 QAI917550:QAI917552 QKE917550:QKE917552 QUA917550:QUA917552 RDW917550:RDW917552 RNS917550:RNS917552 RXO917550:RXO917552 SHK917550:SHK917552 SRG917550:SRG917552 TBC917550:TBC917552 TKY917550:TKY917552 TUU917550:TUU917552 UEQ917550:UEQ917552 UOM917550:UOM917552 UYI917550:UYI917552 VIE917550:VIE917552 VSA917550:VSA917552 WBW917550:WBW917552 WLS917550:WLS917552 WVO917550:WVO917552 F983086:F983088 JC983086:JC983088 SY983086:SY983088 ACU983086:ACU983088 AMQ983086:AMQ983088 AWM983086:AWM983088 BGI983086:BGI983088 BQE983086:BQE983088 CAA983086:CAA983088 CJW983086:CJW983088 CTS983086:CTS983088 DDO983086:DDO983088 DNK983086:DNK983088 DXG983086:DXG983088 EHC983086:EHC983088 EQY983086:EQY983088 FAU983086:FAU983088 FKQ983086:FKQ983088 FUM983086:FUM983088 GEI983086:GEI983088 GOE983086:GOE983088 GYA983086:GYA983088 HHW983086:HHW983088 HRS983086:HRS983088 IBO983086:IBO983088 ILK983086:ILK983088 IVG983086:IVG983088 JFC983086:JFC983088 JOY983086:JOY983088 JYU983086:JYU983088 KIQ983086:KIQ983088 KSM983086:KSM983088 LCI983086:LCI983088 LME983086:LME983088 LWA983086:LWA983088 MFW983086:MFW983088 MPS983086:MPS983088 MZO983086:MZO983088 NJK983086:NJK983088 NTG983086:NTG983088 ODC983086:ODC983088 OMY983086:OMY983088 OWU983086:OWU983088 PGQ983086:PGQ983088 PQM983086:PQM983088 QAI983086:QAI983088 QKE983086:QKE983088 QUA983086:QUA983088 RDW983086:RDW983088 RNS983086:RNS983088 RXO983086:RXO983088 SHK983086:SHK983088 SRG983086:SRG983088 TBC983086:TBC983088 TKY983086:TKY983088 TUU983086:TUU983088 UEQ983086:UEQ983088 UOM983086:UOM983088 UYI983086:UYI983088 VIE983086:VIE983088 VSA983086:VSA983088 WBW983086:WBW983088 WLS983086:WLS983088 WVO983086:WVO983088">
      <formula1>"1, 2, 3"</formula1>
    </dataValidation>
    <dataValidation type="list" errorStyle="warning" allowBlank="1" showInputMessage="1" showErrorMessage="1" errorTitle="FERC ACCOUNT" error="This FERC Account is not included in the drop-down list. Is this the account you want to use?" sqref="D45:E48 WVM983085:WVN983088 WLQ983085:WLR983088 WBU983085:WBV983088 VRY983085:VRZ983088 VIC983085:VID983088 UYG983085:UYH983088 UOK983085:UOL983088 UEO983085:UEP983088 TUS983085:TUT983088 TKW983085:TKX983088 TBA983085:TBB983088 SRE983085:SRF983088 SHI983085:SHJ983088 RXM983085:RXN983088 RNQ983085:RNR983088 RDU983085:RDV983088 QTY983085:QTZ983088 QKC983085:QKD983088 QAG983085:QAH983088 PQK983085:PQL983088 PGO983085:PGP983088 OWS983085:OWT983088 OMW983085:OMX983088 ODA983085:ODB983088 NTE983085:NTF983088 NJI983085:NJJ983088 MZM983085:MZN983088 MPQ983085:MPR983088 MFU983085:MFV983088 LVY983085:LVZ983088 LMC983085:LMD983088 LCG983085:LCH983088 KSK983085:KSL983088 KIO983085:KIP983088 JYS983085:JYT983088 JOW983085:JOX983088 JFA983085:JFB983088 IVE983085:IVF983088 ILI983085:ILJ983088 IBM983085:IBN983088 HRQ983085:HRR983088 HHU983085:HHV983088 GXY983085:GXZ983088 GOC983085:GOD983088 GEG983085:GEH983088 FUK983085:FUL983088 FKO983085:FKP983088 FAS983085:FAT983088 EQW983085:EQX983088 EHA983085:EHB983088 DXE983085:DXF983088 DNI983085:DNJ983088 DDM983085:DDN983088 CTQ983085:CTR983088 CJU983085:CJV983088 BZY983085:BZZ983088 BQC983085:BQD983088 BGG983085:BGH983088 AWK983085:AWL983088 AMO983085:AMP983088 ACS983085:ACT983088 SW983085:SX983088 JA983085:JB983088 D983085:E983088 WVM917549:WVN917552 WLQ917549:WLR917552 WBU917549:WBV917552 VRY917549:VRZ917552 VIC917549:VID917552 UYG917549:UYH917552 UOK917549:UOL917552 UEO917549:UEP917552 TUS917549:TUT917552 TKW917549:TKX917552 TBA917549:TBB917552 SRE917549:SRF917552 SHI917549:SHJ917552 RXM917549:RXN917552 RNQ917549:RNR917552 RDU917549:RDV917552 QTY917549:QTZ917552 QKC917549:QKD917552 QAG917549:QAH917552 PQK917549:PQL917552 PGO917549:PGP917552 OWS917549:OWT917552 OMW917549:OMX917552 ODA917549:ODB917552 NTE917549:NTF917552 NJI917549:NJJ917552 MZM917549:MZN917552 MPQ917549:MPR917552 MFU917549:MFV917552 LVY917549:LVZ917552 LMC917549:LMD917552 LCG917549:LCH917552 KSK917549:KSL917552 KIO917549:KIP917552 JYS917549:JYT917552 JOW917549:JOX917552 JFA917549:JFB917552 IVE917549:IVF917552 ILI917549:ILJ917552 IBM917549:IBN917552 HRQ917549:HRR917552 HHU917549:HHV917552 GXY917549:GXZ917552 GOC917549:GOD917552 GEG917549:GEH917552 FUK917549:FUL917552 FKO917549:FKP917552 FAS917549:FAT917552 EQW917549:EQX917552 EHA917549:EHB917552 DXE917549:DXF917552 DNI917549:DNJ917552 DDM917549:DDN917552 CTQ917549:CTR917552 CJU917549:CJV917552 BZY917549:BZZ917552 BQC917549:BQD917552 BGG917549:BGH917552 AWK917549:AWL917552 AMO917549:AMP917552 ACS917549:ACT917552 SW917549:SX917552 JA917549:JB917552 D917549:E917552 WVM852013:WVN852016 WLQ852013:WLR852016 WBU852013:WBV852016 VRY852013:VRZ852016 VIC852013:VID852016 UYG852013:UYH852016 UOK852013:UOL852016 UEO852013:UEP852016 TUS852013:TUT852016 TKW852013:TKX852016 TBA852013:TBB852016 SRE852013:SRF852016 SHI852013:SHJ852016 RXM852013:RXN852016 RNQ852013:RNR852016 RDU852013:RDV852016 QTY852013:QTZ852016 QKC852013:QKD852016 QAG852013:QAH852016 PQK852013:PQL852016 PGO852013:PGP852016 OWS852013:OWT852016 OMW852013:OMX852016 ODA852013:ODB852016 NTE852013:NTF852016 NJI852013:NJJ852016 MZM852013:MZN852016 MPQ852013:MPR852016 MFU852013:MFV852016 LVY852013:LVZ852016 LMC852013:LMD852016 LCG852013:LCH852016 KSK852013:KSL852016 KIO852013:KIP852016 JYS852013:JYT852016 JOW852013:JOX852016 JFA852013:JFB852016 IVE852013:IVF852016 ILI852013:ILJ852016 IBM852013:IBN852016 HRQ852013:HRR852016 HHU852013:HHV852016 GXY852013:GXZ852016 GOC852013:GOD852016 GEG852013:GEH852016 FUK852013:FUL852016 FKO852013:FKP852016 FAS852013:FAT852016 EQW852013:EQX852016 EHA852013:EHB852016 DXE852013:DXF852016 DNI852013:DNJ852016 DDM852013:DDN852016 CTQ852013:CTR852016 CJU852013:CJV852016 BZY852013:BZZ852016 BQC852013:BQD852016 BGG852013:BGH852016 AWK852013:AWL852016 AMO852013:AMP852016 ACS852013:ACT852016 SW852013:SX852016 JA852013:JB852016 D852013:E852016 WVM786477:WVN786480 WLQ786477:WLR786480 WBU786477:WBV786480 VRY786477:VRZ786480 VIC786477:VID786480 UYG786477:UYH786480 UOK786477:UOL786480 UEO786477:UEP786480 TUS786477:TUT786480 TKW786477:TKX786480 TBA786477:TBB786480 SRE786477:SRF786480 SHI786477:SHJ786480 RXM786477:RXN786480 RNQ786477:RNR786480 RDU786477:RDV786480 QTY786477:QTZ786480 QKC786477:QKD786480 QAG786477:QAH786480 PQK786477:PQL786480 PGO786477:PGP786480 OWS786477:OWT786480 OMW786477:OMX786480 ODA786477:ODB786480 NTE786477:NTF786480 NJI786477:NJJ786480 MZM786477:MZN786480 MPQ786477:MPR786480 MFU786477:MFV786480 LVY786477:LVZ786480 LMC786477:LMD786480 LCG786477:LCH786480 KSK786477:KSL786480 KIO786477:KIP786480 JYS786477:JYT786480 JOW786477:JOX786480 JFA786477:JFB786480 IVE786477:IVF786480 ILI786477:ILJ786480 IBM786477:IBN786480 HRQ786477:HRR786480 HHU786477:HHV786480 GXY786477:GXZ786480 GOC786477:GOD786480 GEG786477:GEH786480 FUK786477:FUL786480 FKO786477:FKP786480 FAS786477:FAT786480 EQW786477:EQX786480 EHA786477:EHB786480 DXE786477:DXF786480 DNI786477:DNJ786480 DDM786477:DDN786480 CTQ786477:CTR786480 CJU786477:CJV786480 BZY786477:BZZ786480 BQC786477:BQD786480 BGG786477:BGH786480 AWK786477:AWL786480 AMO786477:AMP786480 ACS786477:ACT786480 SW786477:SX786480 JA786477:JB786480 D786477:E786480 WVM720941:WVN720944 WLQ720941:WLR720944 WBU720941:WBV720944 VRY720941:VRZ720944 VIC720941:VID720944 UYG720941:UYH720944 UOK720941:UOL720944 UEO720941:UEP720944 TUS720941:TUT720944 TKW720941:TKX720944 TBA720941:TBB720944 SRE720941:SRF720944 SHI720941:SHJ720944 RXM720941:RXN720944 RNQ720941:RNR720944 RDU720941:RDV720944 QTY720941:QTZ720944 QKC720941:QKD720944 QAG720941:QAH720944 PQK720941:PQL720944 PGO720941:PGP720944 OWS720941:OWT720944 OMW720941:OMX720944 ODA720941:ODB720944 NTE720941:NTF720944 NJI720941:NJJ720944 MZM720941:MZN720944 MPQ720941:MPR720944 MFU720941:MFV720944 LVY720941:LVZ720944 LMC720941:LMD720944 LCG720941:LCH720944 KSK720941:KSL720944 KIO720941:KIP720944 JYS720941:JYT720944 JOW720941:JOX720944 JFA720941:JFB720944 IVE720941:IVF720944 ILI720941:ILJ720944 IBM720941:IBN720944 HRQ720941:HRR720944 HHU720941:HHV720944 GXY720941:GXZ720944 GOC720941:GOD720944 GEG720941:GEH720944 FUK720941:FUL720944 FKO720941:FKP720944 FAS720941:FAT720944 EQW720941:EQX720944 EHA720941:EHB720944 DXE720941:DXF720944 DNI720941:DNJ720944 DDM720941:DDN720944 CTQ720941:CTR720944 CJU720941:CJV720944 BZY720941:BZZ720944 BQC720941:BQD720944 BGG720941:BGH720944 AWK720941:AWL720944 AMO720941:AMP720944 ACS720941:ACT720944 SW720941:SX720944 JA720941:JB720944 D720941:E720944 WVM655405:WVN655408 WLQ655405:WLR655408 WBU655405:WBV655408 VRY655405:VRZ655408 VIC655405:VID655408 UYG655405:UYH655408 UOK655405:UOL655408 UEO655405:UEP655408 TUS655405:TUT655408 TKW655405:TKX655408 TBA655405:TBB655408 SRE655405:SRF655408 SHI655405:SHJ655408 RXM655405:RXN655408 RNQ655405:RNR655408 RDU655405:RDV655408 QTY655405:QTZ655408 QKC655405:QKD655408 QAG655405:QAH655408 PQK655405:PQL655408 PGO655405:PGP655408 OWS655405:OWT655408 OMW655405:OMX655408 ODA655405:ODB655408 NTE655405:NTF655408 NJI655405:NJJ655408 MZM655405:MZN655408 MPQ655405:MPR655408 MFU655405:MFV655408 LVY655405:LVZ655408 LMC655405:LMD655408 LCG655405:LCH655408 KSK655405:KSL655408 KIO655405:KIP655408 JYS655405:JYT655408 JOW655405:JOX655408 JFA655405:JFB655408 IVE655405:IVF655408 ILI655405:ILJ655408 IBM655405:IBN655408 HRQ655405:HRR655408 HHU655405:HHV655408 GXY655405:GXZ655408 GOC655405:GOD655408 GEG655405:GEH655408 FUK655405:FUL655408 FKO655405:FKP655408 FAS655405:FAT655408 EQW655405:EQX655408 EHA655405:EHB655408 DXE655405:DXF655408 DNI655405:DNJ655408 DDM655405:DDN655408 CTQ655405:CTR655408 CJU655405:CJV655408 BZY655405:BZZ655408 BQC655405:BQD655408 BGG655405:BGH655408 AWK655405:AWL655408 AMO655405:AMP655408 ACS655405:ACT655408 SW655405:SX655408 JA655405:JB655408 D655405:E655408 WVM589869:WVN589872 WLQ589869:WLR589872 WBU589869:WBV589872 VRY589869:VRZ589872 VIC589869:VID589872 UYG589869:UYH589872 UOK589869:UOL589872 UEO589869:UEP589872 TUS589869:TUT589872 TKW589869:TKX589872 TBA589869:TBB589872 SRE589869:SRF589872 SHI589869:SHJ589872 RXM589869:RXN589872 RNQ589869:RNR589872 RDU589869:RDV589872 QTY589869:QTZ589872 QKC589869:QKD589872 QAG589869:QAH589872 PQK589869:PQL589872 PGO589869:PGP589872 OWS589869:OWT589872 OMW589869:OMX589872 ODA589869:ODB589872 NTE589869:NTF589872 NJI589869:NJJ589872 MZM589869:MZN589872 MPQ589869:MPR589872 MFU589869:MFV589872 LVY589869:LVZ589872 LMC589869:LMD589872 LCG589869:LCH589872 KSK589869:KSL589872 KIO589869:KIP589872 JYS589869:JYT589872 JOW589869:JOX589872 JFA589869:JFB589872 IVE589869:IVF589872 ILI589869:ILJ589872 IBM589869:IBN589872 HRQ589869:HRR589872 HHU589869:HHV589872 GXY589869:GXZ589872 GOC589869:GOD589872 GEG589869:GEH589872 FUK589869:FUL589872 FKO589869:FKP589872 FAS589869:FAT589872 EQW589869:EQX589872 EHA589869:EHB589872 DXE589869:DXF589872 DNI589869:DNJ589872 DDM589869:DDN589872 CTQ589869:CTR589872 CJU589869:CJV589872 BZY589869:BZZ589872 BQC589869:BQD589872 BGG589869:BGH589872 AWK589869:AWL589872 AMO589869:AMP589872 ACS589869:ACT589872 SW589869:SX589872 JA589869:JB589872 D589869:E589872 WVM524333:WVN524336 WLQ524333:WLR524336 WBU524333:WBV524336 VRY524333:VRZ524336 VIC524333:VID524336 UYG524333:UYH524336 UOK524333:UOL524336 UEO524333:UEP524336 TUS524333:TUT524336 TKW524333:TKX524336 TBA524333:TBB524336 SRE524333:SRF524336 SHI524333:SHJ524336 RXM524333:RXN524336 RNQ524333:RNR524336 RDU524333:RDV524336 QTY524333:QTZ524336 QKC524333:QKD524336 QAG524333:QAH524336 PQK524333:PQL524336 PGO524333:PGP524336 OWS524333:OWT524336 OMW524333:OMX524336 ODA524333:ODB524336 NTE524333:NTF524336 NJI524333:NJJ524336 MZM524333:MZN524336 MPQ524333:MPR524336 MFU524333:MFV524336 LVY524333:LVZ524336 LMC524333:LMD524336 LCG524333:LCH524336 KSK524333:KSL524336 KIO524333:KIP524336 JYS524333:JYT524336 JOW524333:JOX524336 JFA524333:JFB524336 IVE524333:IVF524336 ILI524333:ILJ524336 IBM524333:IBN524336 HRQ524333:HRR524336 HHU524333:HHV524336 GXY524333:GXZ524336 GOC524333:GOD524336 GEG524333:GEH524336 FUK524333:FUL524336 FKO524333:FKP524336 FAS524333:FAT524336 EQW524333:EQX524336 EHA524333:EHB524336 DXE524333:DXF524336 DNI524333:DNJ524336 DDM524333:DDN524336 CTQ524333:CTR524336 CJU524333:CJV524336 BZY524333:BZZ524336 BQC524333:BQD524336 BGG524333:BGH524336 AWK524333:AWL524336 AMO524333:AMP524336 ACS524333:ACT524336 SW524333:SX524336 JA524333:JB524336 D524333:E524336 WVM458797:WVN458800 WLQ458797:WLR458800 WBU458797:WBV458800 VRY458797:VRZ458800 VIC458797:VID458800 UYG458797:UYH458800 UOK458797:UOL458800 UEO458797:UEP458800 TUS458797:TUT458800 TKW458797:TKX458800 TBA458797:TBB458800 SRE458797:SRF458800 SHI458797:SHJ458800 RXM458797:RXN458800 RNQ458797:RNR458800 RDU458797:RDV458800 QTY458797:QTZ458800 QKC458797:QKD458800 QAG458797:QAH458800 PQK458797:PQL458800 PGO458797:PGP458800 OWS458797:OWT458800 OMW458797:OMX458800 ODA458797:ODB458800 NTE458797:NTF458800 NJI458797:NJJ458800 MZM458797:MZN458800 MPQ458797:MPR458800 MFU458797:MFV458800 LVY458797:LVZ458800 LMC458797:LMD458800 LCG458797:LCH458800 KSK458797:KSL458800 KIO458797:KIP458800 JYS458797:JYT458800 JOW458797:JOX458800 JFA458797:JFB458800 IVE458797:IVF458800 ILI458797:ILJ458800 IBM458797:IBN458800 HRQ458797:HRR458800 HHU458797:HHV458800 GXY458797:GXZ458800 GOC458797:GOD458800 GEG458797:GEH458800 FUK458797:FUL458800 FKO458797:FKP458800 FAS458797:FAT458800 EQW458797:EQX458800 EHA458797:EHB458800 DXE458797:DXF458800 DNI458797:DNJ458800 DDM458797:DDN458800 CTQ458797:CTR458800 CJU458797:CJV458800 BZY458797:BZZ458800 BQC458797:BQD458800 BGG458797:BGH458800 AWK458797:AWL458800 AMO458797:AMP458800 ACS458797:ACT458800 SW458797:SX458800 JA458797:JB458800 D458797:E458800 WVM393261:WVN393264 WLQ393261:WLR393264 WBU393261:WBV393264 VRY393261:VRZ393264 VIC393261:VID393264 UYG393261:UYH393264 UOK393261:UOL393264 UEO393261:UEP393264 TUS393261:TUT393264 TKW393261:TKX393264 TBA393261:TBB393264 SRE393261:SRF393264 SHI393261:SHJ393264 RXM393261:RXN393264 RNQ393261:RNR393264 RDU393261:RDV393264 QTY393261:QTZ393264 QKC393261:QKD393264 QAG393261:QAH393264 PQK393261:PQL393264 PGO393261:PGP393264 OWS393261:OWT393264 OMW393261:OMX393264 ODA393261:ODB393264 NTE393261:NTF393264 NJI393261:NJJ393264 MZM393261:MZN393264 MPQ393261:MPR393264 MFU393261:MFV393264 LVY393261:LVZ393264 LMC393261:LMD393264 LCG393261:LCH393264 KSK393261:KSL393264 KIO393261:KIP393264 JYS393261:JYT393264 JOW393261:JOX393264 JFA393261:JFB393264 IVE393261:IVF393264 ILI393261:ILJ393264 IBM393261:IBN393264 HRQ393261:HRR393264 HHU393261:HHV393264 GXY393261:GXZ393264 GOC393261:GOD393264 GEG393261:GEH393264 FUK393261:FUL393264 FKO393261:FKP393264 FAS393261:FAT393264 EQW393261:EQX393264 EHA393261:EHB393264 DXE393261:DXF393264 DNI393261:DNJ393264 DDM393261:DDN393264 CTQ393261:CTR393264 CJU393261:CJV393264 BZY393261:BZZ393264 BQC393261:BQD393264 BGG393261:BGH393264 AWK393261:AWL393264 AMO393261:AMP393264 ACS393261:ACT393264 SW393261:SX393264 JA393261:JB393264 D393261:E393264 WVM327725:WVN327728 WLQ327725:WLR327728 WBU327725:WBV327728 VRY327725:VRZ327728 VIC327725:VID327728 UYG327725:UYH327728 UOK327725:UOL327728 UEO327725:UEP327728 TUS327725:TUT327728 TKW327725:TKX327728 TBA327725:TBB327728 SRE327725:SRF327728 SHI327725:SHJ327728 RXM327725:RXN327728 RNQ327725:RNR327728 RDU327725:RDV327728 QTY327725:QTZ327728 QKC327725:QKD327728 QAG327725:QAH327728 PQK327725:PQL327728 PGO327725:PGP327728 OWS327725:OWT327728 OMW327725:OMX327728 ODA327725:ODB327728 NTE327725:NTF327728 NJI327725:NJJ327728 MZM327725:MZN327728 MPQ327725:MPR327728 MFU327725:MFV327728 LVY327725:LVZ327728 LMC327725:LMD327728 LCG327725:LCH327728 KSK327725:KSL327728 KIO327725:KIP327728 JYS327725:JYT327728 JOW327725:JOX327728 JFA327725:JFB327728 IVE327725:IVF327728 ILI327725:ILJ327728 IBM327725:IBN327728 HRQ327725:HRR327728 HHU327725:HHV327728 GXY327725:GXZ327728 GOC327725:GOD327728 GEG327725:GEH327728 FUK327725:FUL327728 FKO327725:FKP327728 FAS327725:FAT327728 EQW327725:EQX327728 EHA327725:EHB327728 DXE327725:DXF327728 DNI327725:DNJ327728 DDM327725:DDN327728 CTQ327725:CTR327728 CJU327725:CJV327728 BZY327725:BZZ327728 BQC327725:BQD327728 BGG327725:BGH327728 AWK327725:AWL327728 AMO327725:AMP327728 ACS327725:ACT327728 SW327725:SX327728 JA327725:JB327728 D327725:E327728 WVM262189:WVN262192 WLQ262189:WLR262192 WBU262189:WBV262192 VRY262189:VRZ262192 VIC262189:VID262192 UYG262189:UYH262192 UOK262189:UOL262192 UEO262189:UEP262192 TUS262189:TUT262192 TKW262189:TKX262192 TBA262189:TBB262192 SRE262189:SRF262192 SHI262189:SHJ262192 RXM262189:RXN262192 RNQ262189:RNR262192 RDU262189:RDV262192 QTY262189:QTZ262192 QKC262189:QKD262192 QAG262189:QAH262192 PQK262189:PQL262192 PGO262189:PGP262192 OWS262189:OWT262192 OMW262189:OMX262192 ODA262189:ODB262192 NTE262189:NTF262192 NJI262189:NJJ262192 MZM262189:MZN262192 MPQ262189:MPR262192 MFU262189:MFV262192 LVY262189:LVZ262192 LMC262189:LMD262192 LCG262189:LCH262192 KSK262189:KSL262192 KIO262189:KIP262192 JYS262189:JYT262192 JOW262189:JOX262192 JFA262189:JFB262192 IVE262189:IVF262192 ILI262189:ILJ262192 IBM262189:IBN262192 HRQ262189:HRR262192 HHU262189:HHV262192 GXY262189:GXZ262192 GOC262189:GOD262192 GEG262189:GEH262192 FUK262189:FUL262192 FKO262189:FKP262192 FAS262189:FAT262192 EQW262189:EQX262192 EHA262189:EHB262192 DXE262189:DXF262192 DNI262189:DNJ262192 DDM262189:DDN262192 CTQ262189:CTR262192 CJU262189:CJV262192 BZY262189:BZZ262192 BQC262189:BQD262192 BGG262189:BGH262192 AWK262189:AWL262192 AMO262189:AMP262192 ACS262189:ACT262192 SW262189:SX262192 JA262189:JB262192 D262189:E262192 WVM196653:WVN196656 WLQ196653:WLR196656 WBU196653:WBV196656 VRY196653:VRZ196656 VIC196653:VID196656 UYG196653:UYH196656 UOK196653:UOL196656 UEO196653:UEP196656 TUS196653:TUT196656 TKW196653:TKX196656 TBA196653:TBB196656 SRE196653:SRF196656 SHI196653:SHJ196656 RXM196653:RXN196656 RNQ196653:RNR196656 RDU196653:RDV196656 QTY196653:QTZ196656 QKC196653:QKD196656 QAG196653:QAH196656 PQK196653:PQL196656 PGO196653:PGP196656 OWS196653:OWT196656 OMW196653:OMX196656 ODA196653:ODB196656 NTE196653:NTF196656 NJI196653:NJJ196656 MZM196653:MZN196656 MPQ196653:MPR196656 MFU196653:MFV196656 LVY196653:LVZ196656 LMC196653:LMD196656 LCG196653:LCH196656 KSK196653:KSL196656 KIO196653:KIP196656 JYS196653:JYT196656 JOW196653:JOX196656 JFA196653:JFB196656 IVE196653:IVF196656 ILI196653:ILJ196656 IBM196653:IBN196656 HRQ196653:HRR196656 HHU196653:HHV196656 GXY196653:GXZ196656 GOC196653:GOD196656 GEG196653:GEH196656 FUK196653:FUL196656 FKO196653:FKP196656 FAS196653:FAT196656 EQW196653:EQX196656 EHA196653:EHB196656 DXE196653:DXF196656 DNI196653:DNJ196656 DDM196653:DDN196656 CTQ196653:CTR196656 CJU196653:CJV196656 BZY196653:BZZ196656 BQC196653:BQD196656 BGG196653:BGH196656 AWK196653:AWL196656 AMO196653:AMP196656 ACS196653:ACT196656 SW196653:SX196656 JA196653:JB196656 D196653:E196656 WVM131117:WVN131120 WLQ131117:WLR131120 WBU131117:WBV131120 VRY131117:VRZ131120 VIC131117:VID131120 UYG131117:UYH131120 UOK131117:UOL131120 UEO131117:UEP131120 TUS131117:TUT131120 TKW131117:TKX131120 TBA131117:TBB131120 SRE131117:SRF131120 SHI131117:SHJ131120 RXM131117:RXN131120 RNQ131117:RNR131120 RDU131117:RDV131120 QTY131117:QTZ131120 QKC131117:QKD131120 QAG131117:QAH131120 PQK131117:PQL131120 PGO131117:PGP131120 OWS131117:OWT131120 OMW131117:OMX131120 ODA131117:ODB131120 NTE131117:NTF131120 NJI131117:NJJ131120 MZM131117:MZN131120 MPQ131117:MPR131120 MFU131117:MFV131120 LVY131117:LVZ131120 LMC131117:LMD131120 LCG131117:LCH131120 KSK131117:KSL131120 KIO131117:KIP131120 JYS131117:JYT131120 JOW131117:JOX131120 JFA131117:JFB131120 IVE131117:IVF131120 ILI131117:ILJ131120 IBM131117:IBN131120 HRQ131117:HRR131120 HHU131117:HHV131120 GXY131117:GXZ131120 GOC131117:GOD131120 GEG131117:GEH131120 FUK131117:FUL131120 FKO131117:FKP131120 FAS131117:FAT131120 EQW131117:EQX131120 EHA131117:EHB131120 DXE131117:DXF131120 DNI131117:DNJ131120 DDM131117:DDN131120 CTQ131117:CTR131120 CJU131117:CJV131120 BZY131117:BZZ131120 BQC131117:BQD131120 BGG131117:BGH131120 AWK131117:AWL131120 AMO131117:AMP131120 ACS131117:ACT131120 SW131117:SX131120 JA131117:JB131120 D131117:E131120 WVM65581:WVN65584 WLQ65581:WLR65584 WBU65581:WBV65584 VRY65581:VRZ65584 VIC65581:VID65584 UYG65581:UYH65584 UOK65581:UOL65584 UEO65581:UEP65584 TUS65581:TUT65584 TKW65581:TKX65584 TBA65581:TBB65584 SRE65581:SRF65584 SHI65581:SHJ65584 RXM65581:RXN65584 RNQ65581:RNR65584 RDU65581:RDV65584 QTY65581:QTZ65584 QKC65581:QKD65584 QAG65581:QAH65584 PQK65581:PQL65584 PGO65581:PGP65584 OWS65581:OWT65584 OMW65581:OMX65584 ODA65581:ODB65584 NTE65581:NTF65584 NJI65581:NJJ65584 MZM65581:MZN65584 MPQ65581:MPR65584 MFU65581:MFV65584 LVY65581:LVZ65584 LMC65581:LMD65584 LCG65581:LCH65584 KSK65581:KSL65584 KIO65581:KIP65584 JYS65581:JYT65584 JOW65581:JOX65584 JFA65581:JFB65584 IVE65581:IVF65584 ILI65581:ILJ65584 IBM65581:IBN65584 HRQ65581:HRR65584 HHU65581:HHV65584 GXY65581:GXZ65584 GOC65581:GOD65584 GEG65581:GEH65584 FUK65581:FUL65584 FKO65581:FKP65584 FAS65581:FAT65584 EQW65581:EQX65584 EHA65581:EHB65584 DXE65581:DXF65584 DNI65581:DNJ65584 DDM65581:DDN65584 CTQ65581:CTR65584 CJU65581:CJV65584 BZY65581:BZZ65584 BQC65581:BQD65584 BGG65581:BGH65584 AWK65581:AWL65584 AMO65581:AMP65584 ACS65581:ACT65584 SW65581:SX65584 JA65581:JB65584 D65581:E65584 WVM45:WVN48 WLQ45:WLR48 WBU45:WBV48 VRY45:VRZ48 VIC45:VID48 UYG45:UYH48 UOK45:UOL48 UEO45:UEP48 TUS45:TUT48 TKW45:TKX48 TBA45:TBB48 SRE45:SRF48 SHI45:SHJ48 RXM45:RXN48 RNQ45:RNR48 RDU45:RDV48 QTY45:QTZ48 QKC45:QKD48 QAG45:QAH48 PQK45:PQL48 PGO45:PGP48 OWS45:OWT48 OMW45:OMX48 ODA45:ODB48 NTE45:NTF48 NJI45:NJJ48 MZM45:MZN48 MPQ45:MPR48 MFU45:MFV48 LVY45:LVZ48 LMC45:LMD48 LCG45:LCH48 KSK45:KSL48 KIO45:KIP48 JYS45:JYT48 JOW45:JOX48 JFA45:JFB48 IVE45:IVF48 ILI45:ILJ48 IBM45:IBN48 HRQ45:HRR48 HHU45:HHV48 GXY45:GXZ48 GOC45:GOD48 GEG45:GEH48 FUK45:FUL48 FKO45:FKP48 FAS45:FAT48 EQW45:EQX48 EHA45:EHB48 DXE45:DXF48 DNI45:DNJ48 DDM45:DDN48 CTQ45:CTR48 CJU45:CJV48 BZY45:BZZ48 BQC45:BQD48 BGG45:BGH48 AWK45:AWL48 AMO45:AMP48 ACS45:ACT48 SW45:SX48 JA45:JB48">
      <formula1>$D$68:$D$402</formula1>
    </dataValidation>
  </dataValidations>
  <pageMargins left="0.75" right="0.25" top="0.5" bottom="0.3" header="0.5" footer="0.5"/>
  <pageSetup scale="91" orientation="portrait" r:id="rId1"/>
  <headerFooter alignWithMargins="0">
    <oddHeader>&amp;R6.2.1</oddHeader>
  </headerFooter>
  <drawing r:id="rId2"/>
</worksheet>
</file>

<file path=xl/worksheets/sheet7.xml><?xml version="1.0" encoding="utf-8"?>
<worksheet xmlns="http://schemas.openxmlformats.org/spreadsheetml/2006/main" xmlns:r="http://schemas.openxmlformats.org/officeDocument/2006/relationships">
  <sheetPr codeName="Sheet12">
    <tabColor indexed="44"/>
  </sheetPr>
  <dimension ref="A1:L135"/>
  <sheetViews>
    <sheetView zoomScaleNormal="100" workbookViewId="0"/>
  </sheetViews>
  <sheetFormatPr defaultRowHeight="12.75"/>
  <cols>
    <col min="1" max="1" width="27.85546875" style="117" customWidth="1"/>
    <col min="2" max="3" width="9.140625" style="117"/>
    <col min="4" max="5" width="9.140625" style="117" hidden="1" customWidth="1"/>
    <col min="6" max="6" width="14.28515625" style="117" hidden="1" customWidth="1"/>
    <col min="7" max="7" width="12.7109375" style="117" hidden="1" customWidth="1"/>
    <col min="8" max="8" width="12.42578125" style="117" hidden="1" customWidth="1"/>
    <col min="9" max="9" width="17.5703125" style="117" bestFit="1" customWidth="1"/>
    <col min="10" max="10" width="18.7109375" style="117" customWidth="1"/>
    <col min="11" max="11" width="19" style="117" bestFit="1" customWidth="1"/>
    <col min="12" max="12" width="11.85546875" style="117" bestFit="1" customWidth="1"/>
    <col min="13" max="254" width="9.140625" style="117"/>
    <col min="255" max="255" width="27.85546875" style="117" customWidth="1"/>
    <col min="256" max="257" width="9.140625" style="117"/>
    <col min="258" max="261" width="0" style="117" hidden="1" customWidth="1"/>
    <col min="262" max="262" width="16.5703125" style="117" customWidth="1"/>
    <col min="263" max="263" width="18.7109375" style="117" customWidth="1"/>
    <col min="264" max="264" width="16.5703125" style="117" customWidth="1"/>
    <col min="265" max="510" width="9.140625" style="117"/>
    <col min="511" max="511" width="27.85546875" style="117" customWidth="1"/>
    <col min="512" max="513" width="9.140625" style="117"/>
    <col min="514" max="517" width="0" style="117" hidden="1" customWidth="1"/>
    <col min="518" max="518" width="16.5703125" style="117" customWidth="1"/>
    <col min="519" max="519" width="18.7109375" style="117" customWidth="1"/>
    <col min="520" max="520" width="16.5703125" style="117" customWidth="1"/>
    <col min="521" max="766" width="9.140625" style="117"/>
    <col min="767" max="767" width="27.85546875" style="117" customWidth="1"/>
    <col min="768" max="769" width="9.140625" style="117"/>
    <col min="770" max="773" width="0" style="117" hidden="1" customWidth="1"/>
    <col min="774" max="774" width="16.5703125" style="117" customWidth="1"/>
    <col min="775" max="775" width="18.7109375" style="117" customWidth="1"/>
    <col min="776" max="776" width="16.5703125" style="117" customWidth="1"/>
    <col min="777" max="1022" width="9.140625" style="117"/>
    <col min="1023" max="1023" width="27.85546875" style="117" customWidth="1"/>
    <col min="1024" max="1025" width="9.140625" style="117"/>
    <col min="1026" max="1029" width="0" style="117" hidden="1" customWidth="1"/>
    <col min="1030" max="1030" width="16.5703125" style="117" customWidth="1"/>
    <col min="1031" max="1031" width="18.7109375" style="117" customWidth="1"/>
    <col min="1032" max="1032" width="16.5703125" style="117" customWidth="1"/>
    <col min="1033" max="1278" width="9.140625" style="117"/>
    <col min="1279" max="1279" width="27.85546875" style="117" customWidth="1"/>
    <col min="1280" max="1281" width="9.140625" style="117"/>
    <col min="1282" max="1285" width="0" style="117" hidden="1" customWidth="1"/>
    <col min="1286" max="1286" width="16.5703125" style="117" customWidth="1"/>
    <col min="1287" max="1287" width="18.7109375" style="117" customWidth="1"/>
    <col min="1288" max="1288" width="16.5703125" style="117" customWidth="1"/>
    <col min="1289" max="1534" width="9.140625" style="117"/>
    <col min="1535" max="1535" width="27.85546875" style="117" customWidth="1"/>
    <col min="1536" max="1537" width="9.140625" style="117"/>
    <col min="1538" max="1541" width="0" style="117" hidden="1" customWidth="1"/>
    <col min="1542" max="1542" width="16.5703125" style="117" customWidth="1"/>
    <col min="1543" max="1543" width="18.7109375" style="117" customWidth="1"/>
    <col min="1544" max="1544" width="16.5703125" style="117" customWidth="1"/>
    <col min="1545" max="1790" width="9.140625" style="117"/>
    <col min="1791" max="1791" width="27.85546875" style="117" customWidth="1"/>
    <col min="1792" max="1793" width="9.140625" style="117"/>
    <col min="1794" max="1797" width="0" style="117" hidden="1" customWidth="1"/>
    <col min="1798" max="1798" width="16.5703125" style="117" customWidth="1"/>
    <col min="1799" max="1799" width="18.7109375" style="117" customWidth="1"/>
    <col min="1800" max="1800" width="16.5703125" style="117" customWidth="1"/>
    <col min="1801" max="2046" width="9.140625" style="117"/>
    <col min="2047" max="2047" width="27.85546875" style="117" customWidth="1"/>
    <col min="2048" max="2049" width="9.140625" style="117"/>
    <col min="2050" max="2053" width="0" style="117" hidden="1" customWidth="1"/>
    <col min="2054" max="2054" width="16.5703125" style="117" customWidth="1"/>
    <col min="2055" max="2055" width="18.7109375" style="117" customWidth="1"/>
    <col min="2056" max="2056" width="16.5703125" style="117" customWidth="1"/>
    <col min="2057" max="2302" width="9.140625" style="117"/>
    <col min="2303" max="2303" width="27.85546875" style="117" customWidth="1"/>
    <col min="2304" max="2305" width="9.140625" style="117"/>
    <col min="2306" max="2309" width="0" style="117" hidden="1" customWidth="1"/>
    <col min="2310" max="2310" width="16.5703125" style="117" customWidth="1"/>
    <col min="2311" max="2311" width="18.7109375" style="117" customWidth="1"/>
    <col min="2312" max="2312" width="16.5703125" style="117" customWidth="1"/>
    <col min="2313" max="2558" width="9.140625" style="117"/>
    <col min="2559" max="2559" width="27.85546875" style="117" customWidth="1"/>
    <col min="2560" max="2561" width="9.140625" style="117"/>
    <col min="2562" max="2565" width="0" style="117" hidden="1" customWidth="1"/>
    <col min="2566" max="2566" width="16.5703125" style="117" customWidth="1"/>
    <col min="2567" max="2567" width="18.7109375" style="117" customWidth="1"/>
    <col min="2568" max="2568" width="16.5703125" style="117" customWidth="1"/>
    <col min="2569" max="2814" width="9.140625" style="117"/>
    <col min="2815" max="2815" width="27.85546875" style="117" customWidth="1"/>
    <col min="2816" max="2817" width="9.140625" style="117"/>
    <col min="2818" max="2821" width="0" style="117" hidden="1" customWidth="1"/>
    <col min="2822" max="2822" width="16.5703125" style="117" customWidth="1"/>
    <col min="2823" max="2823" width="18.7109375" style="117" customWidth="1"/>
    <col min="2824" max="2824" width="16.5703125" style="117" customWidth="1"/>
    <col min="2825" max="3070" width="9.140625" style="117"/>
    <col min="3071" max="3071" width="27.85546875" style="117" customWidth="1"/>
    <col min="3072" max="3073" width="9.140625" style="117"/>
    <col min="3074" max="3077" width="0" style="117" hidden="1" customWidth="1"/>
    <col min="3078" max="3078" width="16.5703125" style="117" customWidth="1"/>
    <col min="3079" max="3079" width="18.7109375" style="117" customWidth="1"/>
    <col min="3080" max="3080" width="16.5703125" style="117" customWidth="1"/>
    <col min="3081" max="3326" width="9.140625" style="117"/>
    <col min="3327" max="3327" width="27.85546875" style="117" customWidth="1"/>
    <col min="3328" max="3329" width="9.140625" style="117"/>
    <col min="3330" max="3333" width="0" style="117" hidden="1" customWidth="1"/>
    <col min="3334" max="3334" width="16.5703125" style="117" customWidth="1"/>
    <col min="3335" max="3335" width="18.7109375" style="117" customWidth="1"/>
    <col min="3336" max="3336" width="16.5703125" style="117" customWidth="1"/>
    <col min="3337" max="3582" width="9.140625" style="117"/>
    <col min="3583" max="3583" width="27.85546875" style="117" customWidth="1"/>
    <col min="3584" max="3585" width="9.140625" style="117"/>
    <col min="3586" max="3589" width="0" style="117" hidden="1" customWidth="1"/>
    <col min="3590" max="3590" width="16.5703125" style="117" customWidth="1"/>
    <col min="3591" max="3591" width="18.7109375" style="117" customWidth="1"/>
    <col min="3592" max="3592" width="16.5703125" style="117" customWidth="1"/>
    <col min="3593" max="3838" width="9.140625" style="117"/>
    <col min="3839" max="3839" width="27.85546875" style="117" customWidth="1"/>
    <col min="3840" max="3841" width="9.140625" style="117"/>
    <col min="3842" max="3845" width="0" style="117" hidden="1" customWidth="1"/>
    <col min="3846" max="3846" width="16.5703125" style="117" customWidth="1"/>
    <col min="3847" max="3847" width="18.7109375" style="117" customWidth="1"/>
    <col min="3848" max="3848" width="16.5703125" style="117" customWidth="1"/>
    <col min="3849" max="4094" width="9.140625" style="117"/>
    <col min="4095" max="4095" width="27.85546875" style="117" customWidth="1"/>
    <col min="4096" max="4097" width="9.140625" style="117"/>
    <col min="4098" max="4101" width="0" style="117" hidden="1" customWidth="1"/>
    <col min="4102" max="4102" width="16.5703125" style="117" customWidth="1"/>
    <col min="4103" max="4103" width="18.7109375" style="117" customWidth="1"/>
    <col min="4104" max="4104" width="16.5703125" style="117" customWidth="1"/>
    <col min="4105" max="4350" width="9.140625" style="117"/>
    <col min="4351" max="4351" width="27.85546875" style="117" customWidth="1"/>
    <col min="4352" max="4353" width="9.140625" style="117"/>
    <col min="4354" max="4357" width="0" style="117" hidden="1" customWidth="1"/>
    <col min="4358" max="4358" width="16.5703125" style="117" customWidth="1"/>
    <col min="4359" max="4359" width="18.7109375" style="117" customWidth="1"/>
    <col min="4360" max="4360" width="16.5703125" style="117" customWidth="1"/>
    <col min="4361" max="4606" width="9.140625" style="117"/>
    <col min="4607" max="4607" width="27.85546875" style="117" customWidth="1"/>
    <col min="4608" max="4609" width="9.140625" style="117"/>
    <col min="4610" max="4613" width="0" style="117" hidden="1" customWidth="1"/>
    <col min="4614" max="4614" width="16.5703125" style="117" customWidth="1"/>
    <col min="4615" max="4615" width="18.7109375" style="117" customWidth="1"/>
    <col min="4616" max="4616" width="16.5703125" style="117" customWidth="1"/>
    <col min="4617" max="4862" width="9.140625" style="117"/>
    <col min="4863" max="4863" width="27.85546875" style="117" customWidth="1"/>
    <col min="4864" max="4865" width="9.140625" style="117"/>
    <col min="4866" max="4869" width="0" style="117" hidden="1" customWidth="1"/>
    <col min="4870" max="4870" width="16.5703125" style="117" customWidth="1"/>
    <col min="4871" max="4871" width="18.7109375" style="117" customWidth="1"/>
    <col min="4872" max="4872" width="16.5703125" style="117" customWidth="1"/>
    <col min="4873" max="5118" width="9.140625" style="117"/>
    <col min="5119" max="5119" width="27.85546875" style="117" customWidth="1"/>
    <col min="5120" max="5121" width="9.140625" style="117"/>
    <col min="5122" max="5125" width="0" style="117" hidden="1" customWidth="1"/>
    <col min="5126" max="5126" width="16.5703125" style="117" customWidth="1"/>
    <col min="5127" max="5127" width="18.7109375" style="117" customWidth="1"/>
    <col min="5128" max="5128" width="16.5703125" style="117" customWidth="1"/>
    <col min="5129" max="5374" width="9.140625" style="117"/>
    <col min="5375" max="5375" width="27.85546875" style="117" customWidth="1"/>
    <col min="5376" max="5377" width="9.140625" style="117"/>
    <col min="5378" max="5381" width="0" style="117" hidden="1" customWidth="1"/>
    <col min="5382" max="5382" width="16.5703125" style="117" customWidth="1"/>
    <col min="5383" max="5383" width="18.7109375" style="117" customWidth="1"/>
    <col min="5384" max="5384" width="16.5703125" style="117" customWidth="1"/>
    <col min="5385" max="5630" width="9.140625" style="117"/>
    <col min="5631" max="5631" width="27.85546875" style="117" customWidth="1"/>
    <col min="5632" max="5633" width="9.140625" style="117"/>
    <col min="5634" max="5637" width="0" style="117" hidden="1" customWidth="1"/>
    <col min="5638" max="5638" width="16.5703125" style="117" customWidth="1"/>
    <col min="5639" max="5639" width="18.7109375" style="117" customWidth="1"/>
    <col min="5640" max="5640" width="16.5703125" style="117" customWidth="1"/>
    <col min="5641" max="5886" width="9.140625" style="117"/>
    <col min="5887" max="5887" width="27.85546875" style="117" customWidth="1"/>
    <col min="5888" max="5889" width="9.140625" style="117"/>
    <col min="5890" max="5893" width="0" style="117" hidden="1" customWidth="1"/>
    <col min="5894" max="5894" width="16.5703125" style="117" customWidth="1"/>
    <col min="5895" max="5895" width="18.7109375" style="117" customWidth="1"/>
    <col min="5896" max="5896" width="16.5703125" style="117" customWidth="1"/>
    <col min="5897" max="6142" width="9.140625" style="117"/>
    <col min="6143" max="6143" width="27.85546875" style="117" customWidth="1"/>
    <col min="6144" max="6145" width="9.140625" style="117"/>
    <col min="6146" max="6149" width="0" style="117" hidden="1" customWidth="1"/>
    <col min="6150" max="6150" width="16.5703125" style="117" customWidth="1"/>
    <col min="6151" max="6151" width="18.7109375" style="117" customWidth="1"/>
    <col min="6152" max="6152" width="16.5703125" style="117" customWidth="1"/>
    <col min="6153" max="6398" width="9.140625" style="117"/>
    <col min="6399" max="6399" width="27.85546875" style="117" customWidth="1"/>
    <col min="6400" max="6401" width="9.140625" style="117"/>
    <col min="6402" max="6405" width="0" style="117" hidden="1" customWidth="1"/>
    <col min="6406" max="6406" width="16.5703125" style="117" customWidth="1"/>
    <col min="6407" max="6407" width="18.7109375" style="117" customWidth="1"/>
    <col min="6408" max="6408" width="16.5703125" style="117" customWidth="1"/>
    <col min="6409" max="6654" width="9.140625" style="117"/>
    <col min="6655" max="6655" width="27.85546875" style="117" customWidth="1"/>
    <col min="6656" max="6657" width="9.140625" style="117"/>
    <col min="6658" max="6661" width="0" style="117" hidden="1" customWidth="1"/>
    <col min="6662" max="6662" width="16.5703125" style="117" customWidth="1"/>
    <col min="6663" max="6663" width="18.7109375" style="117" customWidth="1"/>
    <col min="6664" max="6664" width="16.5703125" style="117" customWidth="1"/>
    <col min="6665" max="6910" width="9.140625" style="117"/>
    <col min="6911" max="6911" width="27.85546875" style="117" customWidth="1"/>
    <col min="6912" max="6913" width="9.140625" style="117"/>
    <col min="6914" max="6917" width="0" style="117" hidden="1" customWidth="1"/>
    <col min="6918" max="6918" width="16.5703125" style="117" customWidth="1"/>
    <col min="6919" max="6919" width="18.7109375" style="117" customWidth="1"/>
    <col min="6920" max="6920" width="16.5703125" style="117" customWidth="1"/>
    <col min="6921" max="7166" width="9.140625" style="117"/>
    <col min="7167" max="7167" width="27.85546875" style="117" customWidth="1"/>
    <col min="7168" max="7169" width="9.140625" style="117"/>
    <col min="7170" max="7173" width="0" style="117" hidden="1" customWidth="1"/>
    <col min="7174" max="7174" width="16.5703125" style="117" customWidth="1"/>
    <col min="7175" max="7175" width="18.7109375" style="117" customWidth="1"/>
    <col min="7176" max="7176" width="16.5703125" style="117" customWidth="1"/>
    <col min="7177" max="7422" width="9.140625" style="117"/>
    <col min="7423" max="7423" width="27.85546875" style="117" customWidth="1"/>
    <col min="7424" max="7425" width="9.140625" style="117"/>
    <col min="7426" max="7429" width="0" style="117" hidden="1" customWidth="1"/>
    <col min="7430" max="7430" width="16.5703125" style="117" customWidth="1"/>
    <col min="7431" max="7431" width="18.7109375" style="117" customWidth="1"/>
    <col min="7432" max="7432" width="16.5703125" style="117" customWidth="1"/>
    <col min="7433" max="7678" width="9.140625" style="117"/>
    <col min="7679" max="7679" width="27.85546875" style="117" customWidth="1"/>
    <col min="7680" max="7681" width="9.140625" style="117"/>
    <col min="7682" max="7685" width="0" style="117" hidden="1" customWidth="1"/>
    <col min="7686" max="7686" width="16.5703125" style="117" customWidth="1"/>
    <col min="7687" max="7687" width="18.7109375" style="117" customWidth="1"/>
    <col min="7688" max="7688" width="16.5703125" style="117" customWidth="1"/>
    <col min="7689" max="7934" width="9.140625" style="117"/>
    <col min="7935" max="7935" width="27.85546875" style="117" customWidth="1"/>
    <col min="7936" max="7937" width="9.140625" style="117"/>
    <col min="7938" max="7941" width="0" style="117" hidden="1" customWidth="1"/>
    <col min="7942" max="7942" width="16.5703125" style="117" customWidth="1"/>
    <col min="7943" max="7943" width="18.7109375" style="117" customWidth="1"/>
    <col min="7944" max="7944" width="16.5703125" style="117" customWidth="1"/>
    <col min="7945" max="8190" width="9.140625" style="117"/>
    <col min="8191" max="8191" width="27.85546875" style="117" customWidth="1"/>
    <col min="8192" max="8193" width="9.140625" style="117"/>
    <col min="8194" max="8197" width="0" style="117" hidden="1" customWidth="1"/>
    <col min="8198" max="8198" width="16.5703125" style="117" customWidth="1"/>
    <col min="8199" max="8199" width="18.7109375" style="117" customWidth="1"/>
    <col min="8200" max="8200" width="16.5703125" style="117" customWidth="1"/>
    <col min="8201" max="8446" width="9.140625" style="117"/>
    <col min="8447" max="8447" width="27.85546875" style="117" customWidth="1"/>
    <col min="8448" max="8449" width="9.140625" style="117"/>
    <col min="8450" max="8453" width="0" style="117" hidden="1" customWidth="1"/>
    <col min="8454" max="8454" width="16.5703125" style="117" customWidth="1"/>
    <col min="8455" max="8455" width="18.7109375" style="117" customWidth="1"/>
    <col min="8456" max="8456" width="16.5703125" style="117" customWidth="1"/>
    <col min="8457" max="8702" width="9.140625" style="117"/>
    <col min="8703" max="8703" width="27.85546875" style="117" customWidth="1"/>
    <col min="8704" max="8705" width="9.140625" style="117"/>
    <col min="8706" max="8709" width="0" style="117" hidden="1" customWidth="1"/>
    <col min="8710" max="8710" width="16.5703125" style="117" customWidth="1"/>
    <col min="8711" max="8711" width="18.7109375" style="117" customWidth="1"/>
    <col min="8712" max="8712" width="16.5703125" style="117" customWidth="1"/>
    <col min="8713" max="8958" width="9.140625" style="117"/>
    <col min="8959" max="8959" width="27.85546875" style="117" customWidth="1"/>
    <col min="8960" max="8961" width="9.140625" style="117"/>
    <col min="8962" max="8965" width="0" style="117" hidden="1" customWidth="1"/>
    <col min="8966" max="8966" width="16.5703125" style="117" customWidth="1"/>
    <col min="8967" max="8967" width="18.7109375" style="117" customWidth="1"/>
    <col min="8968" max="8968" width="16.5703125" style="117" customWidth="1"/>
    <col min="8969" max="9214" width="9.140625" style="117"/>
    <col min="9215" max="9215" width="27.85546875" style="117" customWidth="1"/>
    <col min="9216" max="9217" width="9.140625" style="117"/>
    <col min="9218" max="9221" width="0" style="117" hidden="1" customWidth="1"/>
    <col min="9222" max="9222" width="16.5703125" style="117" customWidth="1"/>
    <col min="9223" max="9223" width="18.7109375" style="117" customWidth="1"/>
    <col min="9224" max="9224" width="16.5703125" style="117" customWidth="1"/>
    <col min="9225" max="9470" width="9.140625" style="117"/>
    <col min="9471" max="9471" width="27.85546875" style="117" customWidth="1"/>
    <col min="9472" max="9473" width="9.140625" style="117"/>
    <col min="9474" max="9477" width="0" style="117" hidden="1" customWidth="1"/>
    <col min="9478" max="9478" width="16.5703125" style="117" customWidth="1"/>
    <col min="9479" max="9479" width="18.7109375" style="117" customWidth="1"/>
    <col min="9480" max="9480" width="16.5703125" style="117" customWidth="1"/>
    <col min="9481" max="9726" width="9.140625" style="117"/>
    <col min="9727" max="9727" width="27.85546875" style="117" customWidth="1"/>
    <col min="9728" max="9729" width="9.140625" style="117"/>
    <col min="9730" max="9733" width="0" style="117" hidden="1" customWidth="1"/>
    <col min="9734" max="9734" width="16.5703125" style="117" customWidth="1"/>
    <col min="9735" max="9735" width="18.7109375" style="117" customWidth="1"/>
    <col min="9736" max="9736" width="16.5703125" style="117" customWidth="1"/>
    <col min="9737" max="9982" width="9.140625" style="117"/>
    <col min="9983" max="9983" width="27.85546875" style="117" customWidth="1"/>
    <col min="9984" max="9985" width="9.140625" style="117"/>
    <col min="9986" max="9989" width="0" style="117" hidden="1" customWidth="1"/>
    <col min="9990" max="9990" width="16.5703125" style="117" customWidth="1"/>
    <col min="9991" max="9991" width="18.7109375" style="117" customWidth="1"/>
    <col min="9992" max="9992" width="16.5703125" style="117" customWidth="1"/>
    <col min="9993" max="10238" width="9.140625" style="117"/>
    <col min="10239" max="10239" width="27.85546875" style="117" customWidth="1"/>
    <col min="10240" max="10241" width="9.140625" style="117"/>
    <col min="10242" max="10245" width="0" style="117" hidden="1" customWidth="1"/>
    <col min="10246" max="10246" width="16.5703125" style="117" customWidth="1"/>
    <col min="10247" max="10247" width="18.7109375" style="117" customWidth="1"/>
    <col min="10248" max="10248" width="16.5703125" style="117" customWidth="1"/>
    <col min="10249" max="10494" width="9.140625" style="117"/>
    <col min="10495" max="10495" width="27.85546875" style="117" customWidth="1"/>
    <col min="10496" max="10497" width="9.140625" style="117"/>
    <col min="10498" max="10501" width="0" style="117" hidden="1" customWidth="1"/>
    <col min="10502" max="10502" width="16.5703125" style="117" customWidth="1"/>
    <col min="10503" max="10503" width="18.7109375" style="117" customWidth="1"/>
    <col min="10504" max="10504" width="16.5703125" style="117" customWidth="1"/>
    <col min="10505" max="10750" width="9.140625" style="117"/>
    <col min="10751" max="10751" width="27.85546875" style="117" customWidth="1"/>
    <col min="10752" max="10753" width="9.140625" style="117"/>
    <col min="10754" max="10757" width="0" style="117" hidden="1" customWidth="1"/>
    <col min="10758" max="10758" width="16.5703125" style="117" customWidth="1"/>
    <col min="10759" max="10759" width="18.7109375" style="117" customWidth="1"/>
    <col min="10760" max="10760" width="16.5703125" style="117" customWidth="1"/>
    <col min="10761" max="11006" width="9.140625" style="117"/>
    <col min="11007" max="11007" width="27.85546875" style="117" customWidth="1"/>
    <col min="11008" max="11009" width="9.140625" style="117"/>
    <col min="11010" max="11013" width="0" style="117" hidden="1" customWidth="1"/>
    <col min="11014" max="11014" width="16.5703125" style="117" customWidth="1"/>
    <col min="11015" max="11015" width="18.7109375" style="117" customWidth="1"/>
    <col min="11016" max="11016" width="16.5703125" style="117" customWidth="1"/>
    <col min="11017" max="11262" width="9.140625" style="117"/>
    <col min="11263" max="11263" width="27.85546875" style="117" customWidth="1"/>
    <col min="11264" max="11265" width="9.140625" style="117"/>
    <col min="11266" max="11269" width="0" style="117" hidden="1" customWidth="1"/>
    <col min="11270" max="11270" width="16.5703125" style="117" customWidth="1"/>
    <col min="11271" max="11271" width="18.7109375" style="117" customWidth="1"/>
    <col min="11272" max="11272" width="16.5703125" style="117" customWidth="1"/>
    <col min="11273" max="11518" width="9.140625" style="117"/>
    <col min="11519" max="11519" width="27.85546875" style="117" customWidth="1"/>
    <col min="11520" max="11521" width="9.140625" style="117"/>
    <col min="11522" max="11525" width="0" style="117" hidden="1" customWidth="1"/>
    <col min="11526" max="11526" width="16.5703125" style="117" customWidth="1"/>
    <col min="11527" max="11527" width="18.7109375" style="117" customWidth="1"/>
    <col min="11528" max="11528" width="16.5703125" style="117" customWidth="1"/>
    <col min="11529" max="11774" width="9.140625" style="117"/>
    <col min="11775" max="11775" width="27.85546875" style="117" customWidth="1"/>
    <col min="11776" max="11777" width="9.140625" style="117"/>
    <col min="11778" max="11781" width="0" style="117" hidden="1" customWidth="1"/>
    <col min="11782" max="11782" width="16.5703125" style="117" customWidth="1"/>
    <col min="11783" max="11783" width="18.7109375" style="117" customWidth="1"/>
    <col min="11784" max="11784" width="16.5703125" style="117" customWidth="1"/>
    <col min="11785" max="12030" width="9.140625" style="117"/>
    <col min="12031" max="12031" width="27.85546875" style="117" customWidth="1"/>
    <col min="12032" max="12033" width="9.140625" style="117"/>
    <col min="12034" max="12037" width="0" style="117" hidden="1" customWidth="1"/>
    <col min="12038" max="12038" width="16.5703125" style="117" customWidth="1"/>
    <col min="12039" max="12039" width="18.7109375" style="117" customWidth="1"/>
    <col min="12040" max="12040" width="16.5703125" style="117" customWidth="1"/>
    <col min="12041" max="12286" width="9.140625" style="117"/>
    <col min="12287" max="12287" width="27.85546875" style="117" customWidth="1"/>
    <col min="12288" max="12289" width="9.140625" style="117"/>
    <col min="12290" max="12293" width="0" style="117" hidden="1" customWidth="1"/>
    <col min="12294" max="12294" width="16.5703125" style="117" customWidth="1"/>
    <col min="12295" max="12295" width="18.7109375" style="117" customWidth="1"/>
    <col min="12296" max="12296" width="16.5703125" style="117" customWidth="1"/>
    <col min="12297" max="12542" width="9.140625" style="117"/>
    <col min="12543" max="12543" width="27.85546875" style="117" customWidth="1"/>
    <col min="12544" max="12545" width="9.140625" style="117"/>
    <col min="12546" max="12549" width="0" style="117" hidden="1" customWidth="1"/>
    <col min="12550" max="12550" width="16.5703125" style="117" customWidth="1"/>
    <col min="12551" max="12551" width="18.7109375" style="117" customWidth="1"/>
    <col min="12552" max="12552" width="16.5703125" style="117" customWidth="1"/>
    <col min="12553" max="12798" width="9.140625" style="117"/>
    <col min="12799" max="12799" width="27.85546875" style="117" customWidth="1"/>
    <col min="12800" max="12801" width="9.140625" style="117"/>
    <col min="12802" max="12805" width="0" style="117" hidden="1" customWidth="1"/>
    <col min="12806" max="12806" width="16.5703125" style="117" customWidth="1"/>
    <col min="12807" max="12807" width="18.7109375" style="117" customWidth="1"/>
    <col min="12808" max="12808" width="16.5703125" style="117" customWidth="1"/>
    <col min="12809" max="13054" width="9.140625" style="117"/>
    <col min="13055" max="13055" width="27.85546875" style="117" customWidth="1"/>
    <col min="13056" max="13057" width="9.140625" style="117"/>
    <col min="13058" max="13061" width="0" style="117" hidden="1" customWidth="1"/>
    <col min="13062" max="13062" width="16.5703125" style="117" customWidth="1"/>
    <col min="13063" max="13063" width="18.7109375" style="117" customWidth="1"/>
    <col min="13064" max="13064" width="16.5703125" style="117" customWidth="1"/>
    <col min="13065" max="13310" width="9.140625" style="117"/>
    <col min="13311" max="13311" width="27.85546875" style="117" customWidth="1"/>
    <col min="13312" max="13313" width="9.140625" style="117"/>
    <col min="13314" max="13317" width="0" style="117" hidden="1" customWidth="1"/>
    <col min="13318" max="13318" width="16.5703125" style="117" customWidth="1"/>
    <col min="13319" max="13319" width="18.7109375" style="117" customWidth="1"/>
    <col min="13320" max="13320" width="16.5703125" style="117" customWidth="1"/>
    <col min="13321" max="13566" width="9.140625" style="117"/>
    <col min="13567" max="13567" width="27.85546875" style="117" customWidth="1"/>
    <col min="13568" max="13569" width="9.140625" style="117"/>
    <col min="13570" max="13573" width="0" style="117" hidden="1" customWidth="1"/>
    <col min="13574" max="13574" width="16.5703125" style="117" customWidth="1"/>
    <col min="13575" max="13575" width="18.7109375" style="117" customWidth="1"/>
    <col min="13576" max="13576" width="16.5703125" style="117" customWidth="1"/>
    <col min="13577" max="13822" width="9.140625" style="117"/>
    <col min="13823" max="13823" width="27.85546875" style="117" customWidth="1"/>
    <col min="13824" max="13825" width="9.140625" style="117"/>
    <col min="13826" max="13829" width="0" style="117" hidden="1" customWidth="1"/>
    <col min="13830" max="13830" width="16.5703125" style="117" customWidth="1"/>
    <col min="13831" max="13831" width="18.7109375" style="117" customWidth="1"/>
    <col min="13832" max="13832" width="16.5703125" style="117" customWidth="1"/>
    <col min="13833" max="14078" width="9.140625" style="117"/>
    <col min="14079" max="14079" width="27.85546875" style="117" customWidth="1"/>
    <col min="14080" max="14081" width="9.140625" style="117"/>
    <col min="14082" max="14085" width="0" style="117" hidden="1" customWidth="1"/>
    <col min="14086" max="14086" width="16.5703125" style="117" customWidth="1"/>
    <col min="14087" max="14087" width="18.7109375" style="117" customWidth="1"/>
    <col min="14088" max="14088" width="16.5703125" style="117" customWidth="1"/>
    <col min="14089" max="14334" width="9.140625" style="117"/>
    <col min="14335" max="14335" width="27.85546875" style="117" customWidth="1"/>
    <col min="14336" max="14337" width="9.140625" style="117"/>
    <col min="14338" max="14341" width="0" style="117" hidden="1" customWidth="1"/>
    <col min="14342" max="14342" width="16.5703125" style="117" customWidth="1"/>
    <col min="14343" max="14343" width="18.7109375" style="117" customWidth="1"/>
    <col min="14344" max="14344" width="16.5703125" style="117" customWidth="1"/>
    <col min="14345" max="14590" width="9.140625" style="117"/>
    <col min="14591" max="14591" width="27.85546875" style="117" customWidth="1"/>
    <col min="14592" max="14593" width="9.140625" style="117"/>
    <col min="14594" max="14597" width="0" style="117" hidden="1" customWidth="1"/>
    <col min="14598" max="14598" width="16.5703125" style="117" customWidth="1"/>
    <col min="14599" max="14599" width="18.7109375" style="117" customWidth="1"/>
    <col min="14600" max="14600" width="16.5703125" style="117" customWidth="1"/>
    <col min="14601" max="14846" width="9.140625" style="117"/>
    <col min="14847" max="14847" width="27.85546875" style="117" customWidth="1"/>
    <col min="14848" max="14849" width="9.140625" style="117"/>
    <col min="14850" max="14853" width="0" style="117" hidden="1" customWidth="1"/>
    <col min="14854" max="14854" width="16.5703125" style="117" customWidth="1"/>
    <col min="14855" max="14855" width="18.7109375" style="117" customWidth="1"/>
    <col min="14856" max="14856" width="16.5703125" style="117" customWidth="1"/>
    <col min="14857" max="15102" width="9.140625" style="117"/>
    <col min="15103" max="15103" width="27.85546875" style="117" customWidth="1"/>
    <col min="15104" max="15105" width="9.140625" style="117"/>
    <col min="15106" max="15109" width="0" style="117" hidden="1" customWidth="1"/>
    <col min="15110" max="15110" width="16.5703125" style="117" customWidth="1"/>
    <col min="15111" max="15111" width="18.7109375" style="117" customWidth="1"/>
    <col min="15112" max="15112" width="16.5703125" style="117" customWidth="1"/>
    <col min="15113" max="15358" width="9.140625" style="117"/>
    <col min="15359" max="15359" width="27.85546875" style="117" customWidth="1"/>
    <col min="15360" max="15361" width="9.140625" style="117"/>
    <col min="15362" max="15365" width="0" style="117" hidden="1" customWidth="1"/>
    <col min="15366" max="15366" width="16.5703125" style="117" customWidth="1"/>
    <col min="15367" max="15367" width="18.7109375" style="117" customWidth="1"/>
    <col min="15368" max="15368" width="16.5703125" style="117" customWidth="1"/>
    <col min="15369" max="15614" width="9.140625" style="117"/>
    <col min="15615" max="15615" width="27.85546875" style="117" customWidth="1"/>
    <col min="15616" max="15617" width="9.140625" style="117"/>
    <col min="15618" max="15621" width="0" style="117" hidden="1" customWidth="1"/>
    <col min="15622" max="15622" width="16.5703125" style="117" customWidth="1"/>
    <col min="15623" max="15623" width="18.7109375" style="117" customWidth="1"/>
    <col min="15624" max="15624" width="16.5703125" style="117" customWidth="1"/>
    <col min="15625" max="15870" width="9.140625" style="117"/>
    <col min="15871" max="15871" width="27.85546875" style="117" customWidth="1"/>
    <col min="15872" max="15873" width="9.140625" style="117"/>
    <col min="15874" max="15877" width="0" style="117" hidden="1" customWidth="1"/>
    <col min="15878" max="15878" width="16.5703125" style="117" customWidth="1"/>
    <col min="15879" max="15879" width="18.7109375" style="117" customWidth="1"/>
    <col min="15880" max="15880" width="16.5703125" style="117" customWidth="1"/>
    <col min="15881" max="16126" width="9.140625" style="117"/>
    <col min="16127" max="16127" width="27.85546875" style="117" customWidth="1"/>
    <col min="16128" max="16129" width="9.140625" style="117"/>
    <col min="16130" max="16133" width="0" style="117" hidden="1" customWidth="1"/>
    <col min="16134" max="16134" width="16.5703125" style="117" customWidth="1"/>
    <col min="16135" max="16135" width="18.7109375" style="117" customWidth="1"/>
    <col min="16136" max="16136" width="16.5703125" style="117" customWidth="1"/>
    <col min="16137" max="16384" width="9.140625" style="117"/>
  </cols>
  <sheetData>
    <row r="1" spans="1:11">
      <c r="A1" s="74" t="s">
        <v>577</v>
      </c>
    </row>
    <row r="2" spans="1:11">
      <c r="A2" s="90" t="s">
        <v>574</v>
      </c>
    </row>
    <row r="3" spans="1:11">
      <c r="A3" s="74" t="s">
        <v>307</v>
      </c>
    </row>
    <row r="5" spans="1:11">
      <c r="A5" s="80"/>
      <c r="B5" s="80"/>
      <c r="C5" s="80"/>
      <c r="D5" s="80"/>
      <c r="E5" s="162"/>
      <c r="F5" s="162"/>
      <c r="G5" s="128"/>
      <c r="H5" s="162"/>
      <c r="I5" s="74" t="s">
        <v>579</v>
      </c>
      <c r="J5" s="120" t="s">
        <v>286</v>
      </c>
    </row>
    <row r="6" spans="1:11">
      <c r="I6" s="124" t="s">
        <v>580</v>
      </c>
      <c r="J6" s="121" t="s">
        <v>308</v>
      </c>
      <c r="K6" s="87" t="s">
        <v>309</v>
      </c>
    </row>
    <row r="7" spans="1:11">
      <c r="A7" s="77" t="s">
        <v>1</v>
      </c>
      <c r="B7" s="77" t="s">
        <v>30</v>
      </c>
      <c r="C7" s="77" t="s">
        <v>31</v>
      </c>
      <c r="D7" s="77" t="s">
        <v>31</v>
      </c>
      <c r="E7" s="163" t="s">
        <v>70</v>
      </c>
      <c r="F7" s="163" t="s">
        <v>56</v>
      </c>
      <c r="G7" s="164" t="s">
        <v>80</v>
      </c>
      <c r="H7" s="163" t="s">
        <v>32</v>
      </c>
      <c r="I7" s="88" t="s">
        <v>308</v>
      </c>
      <c r="J7" s="146" t="s">
        <v>435</v>
      </c>
      <c r="K7" s="88" t="s">
        <v>286</v>
      </c>
    </row>
    <row r="8" spans="1:11">
      <c r="J8" s="75" t="s">
        <v>127</v>
      </c>
    </row>
    <row r="9" spans="1:11">
      <c r="A9" s="80" t="s">
        <v>84</v>
      </c>
    </row>
    <row r="10" spans="1:11">
      <c r="A10" s="80"/>
    </row>
    <row r="11" spans="1:11">
      <c r="A11" s="74" t="s">
        <v>2</v>
      </c>
    </row>
    <row r="12" spans="1:11">
      <c r="A12" s="117" t="s">
        <v>3</v>
      </c>
      <c r="B12" s="117" t="s">
        <v>234</v>
      </c>
      <c r="C12" s="117" t="s">
        <v>37</v>
      </c>
      <c r="D12" s="117" t="s">
        <v>35</v>
      </c>
      <c r="E12" s="117" t="s">
        <v>78</v>
      </c>
      <c r="F12" s="117" t="s">
        <v>71</v>
      </c>
      <c r="G12" s="117" t="str">
        <f>E12&amp;F12&amp;D12</f>
        <v>DSTMPDGP</v>
      </c>
      <c r="H12" s="117" t="str">
        <f>B12&amp;D12</f>
        <v>108SPDGP</v>
      </c>
      <c r="I12" s="130">
        <v>-745329707.87692285</v>
      </c>
      <c r="J12" s="130">
        <f>SUMIF('June 13 - Dec 15 Reserve'!$F$12:$F$122,'Reserve Summary'!G12,'June 13 - Dec 15 Reserve'!$BF$12:$BF$122)</f>
        <v>-748677951.53592491</v>
      </c>
      <c r="K12" s="130">
        <f>J12-I12</f>
        <v>-3348243.6590020657</v>
      </c>
    </row>
    <row r="13" spans="1:11">
      <c r="A13" s="117" t="s">
        <v>4</v>
      </c>
      <c r="B13" s="117" t="s">
        <v>234</v>
      </c>
      <c r="C13" s="117" t="s">
        <v>37</v>
      </c>
      <c r="D13" s="117" t="s">
        <v>36</v>
      </c>
      <c r="E13" s="117" t="s">
        <v>78</v>
      </c>
      <c r="F13" s="117" t="s">
        <v>71</v>
      </c>
      <c r="G13" s="117" t="str">
        <f>E13&amp;F13&amp;D13</f>
        <v>DSTMPDGU</v>
      </c>
      <c r="H13" s="117" t="str">
        <f>B13&amp;D13</f>
        <v>108SPDGU</v>
      </c>
      <c r="I13" s="130">
        <v>-817492846.21769154</v>
      </c>
      <c r="J13" s="130">
        <f>SUMIF('June 13 - Dec 15 Reserve'!$F$12:$F$122,'Reserve Summary'!G13,'June 13 - Dec 15 Reserve'!$BF$12:$BF$122)</f>
        <v>-794547227.50475204</v>
      </c>
      <c r="K13" s="130">
        <f>J13-I13</f>
        <v>22945618.712939501</v>
      </c>
    </row>
    <row r="14" spans="1:11">
      <c r="A14" s="117" t="s">
        <v>5</v>
      </c>
      <c r="B14" s="117" t="s">
        <v>234</v>
      </c>
      <c r="C14" s="117" t="s">
        <v>37</v>
      </c>
      <c r="D14" s="117" t="s">
        <v>37</v>
      </c>
      <c r="E14" s="117" t="s">
        <v>78</v>
      </c>
      <c r="F14" s="117" t="s">
        <v>71</v>
      </c>
      <c r="G14" s="117" t="str">
        <f>E14&amp;F14&amp;D14</f>
        <v>DSTMPSG</v>
      </c>
      <c r="H14" s="117" t="str">
        <f>B14&amp;D14</f>
        <v>108SPSG</v>
      </c>
      <c r="I14" s="132">
        <v>-725453402.40190208</v>
      </c>
      <c r="J14" s="132">
        <f>SUMIF('June 13 - Dec 15 Reserve'!$F$12:$F$122,'Reserve Summary'!G14,'June 13 - Dec 15 Reserve'!$BF$12:$BF$122)+'June 13 - Dec 15 Reserve'!BF15+'June 13 - Dec 15 Reserve'!BF17+'June 13 - Dec 15 Reserve'!BF18+'June 13 - Dec 15 Reserve'!BF16</f>
        <v>-926015997.29761839</v>
      </c>
      <c r="K14" s="130">
        <f>J14-I14</f>
        <v>-200562594.89571631</v>
      </c>
    </row>
    <row r="15" spans="1:11">
      <c r="A15" s="117" t="s">
        <v>5</v>
      </c>
      <c r="B15" s="117" t="s">
        <v>234</v>
      </c>
      <c r="C15" s="117" t="s">
        <v>37</v>
      </c>
      <c r="D15" s="117" t="s">
        <v>38</v>
      </c>
      <c r="E15" s="117" t="s">
        <v>78</v>
      </c>
      <c r="F15" s="117" t="s">
        <v>71</v>
      </c>
      <c r="G15" s="117" t="str">
        <f>E15&amp;F15&amp;D15</f>
        <v>DSTMPSSGCH</v>
      </c>
      <c r="H15" s="117" t="str">
        <f>B15&amp;D15</f>
        <v>108SPSSGCH</v>
      </c>
      <c r="I15" s="130">
        <v>-175855372.22076899</v>
      </c>
      <c r="J15" s="132">
        <f>SUMIF('June 13 - Dec 15 Reserve'!$F$12:$F$122,'Reserve Summary'!G15,'June 13 - Dec 15 Reserve'!$BF$12:$BF$122)+'June 13 - Dec 15 Reserve'!BF19</f>
        <v>-173316716.94154051</v>
      </c>
      <c r="K15" s="130">
        <f>J15-I15</f>
        <v>2538655.2792284787</v>
      </c>
    </row>
    <row r="16" spans="1:11">
      <c r="A16" s="117" t="s">
        <v>6</v>
      </c>
      <c r="I16" s="129">
        <f>SUBTOTAL(9,I12:I15)</f>
        <v>-2464131328.7172856</v>
      </c>
      <c r="J16" s="129">
        <f>SUBTOTAL(9,J12:J15)</f>
        <v>-2642557893.2798362</v>
      </c>
      <c r="K16" s="129">
        <f>SUBTOTAL(9,K12:K15)</f>
        <v>-178426564.5625504</v>
      </c>
    </row>
    <row r="17" spans="1:11">
      <c r="I17" s="130"/>
      <c r="J17" s="130"/>
      <c r="K17" s="130"/>
    </row>
    <row r="18" spans="1:11">
      <c r="A18" s="74" t="s">
        <v>7</v>
      </c>
      <c r="I18" s="130"/>
      <c r="J18" s="130"/>
      <c r="K18" s="130"/>
    </row>
    <row r="19" spans="1:11">
      <c r="A19" s="117" t="s">
        <v>3</v>
      </c>
      <c r="B19" s="117" t="s">
        <v>230</v>
      </c>
      <c r="C19" s="117" t="s">
        <v>37</v>
      </c>
      <c r="D19" s="117" t="s">
        <v>35</v>
      </c>
      <c r="E19" s="117" t="s">
        <v>78</v>
      </c>
      <c r="F19" s="117" t="s">
        <v>72</v>
      </c>
      <c r="G19" s="117" t="str">
        <f>E19&amp;F19&amp;D19</f>
        <v>DHYDPDGP</v>
      </c>
      <c r="H19" s="117" t="str">
        <f>B19&amp;D19</f>
        <v>108HPDGP</v>
      </c>
      <c r="I19" s="132">
        <v>-157240830.92384592</v>
      </c>
      <c r="J19" s="130">
        <f>SUMIF('June 13 - Dec 15 Reserve'!$F$12:$F$122,'Reserve Summary'!G19,'June 13 - Dec 15 Reserve'!$BF$12:$BF$122)</f>
        <v>-131848666.22582458</v>
      </c>
      <c r="K19" s="130">
        <f>J19-I19</f>
        <v>25392164.698021337</v>
      </c>
    </row>
    <row r="20" spans="1:11">
      <c r="A20" s="117" t="s">
        <v>4</v>
      </c>
      <c r="B20" s="117" t="s">
        <v>230</v>
      </c>
      <c r="C20" s="117" t="s">
        <v>37</v>
      </c>
      <c r="D20" s="117" t="s">
        <v>36</v>
      </c>
      <c r="E20" s="117" t="s">
        <v>78</v>
      </c>
      <c r="F20" s="117" t="s">
        <v>72</v>
      </c>
      <c r="G20" s="117" t="str">
        <f>E20&amp;F20&amp;D20</f>
        <v>DHYDPDGU</v>
      </c>
      <c r="H20" s="117" t="str">
        <f>B20&amp;D20</f>
        <v>108HPDGU</v>
      </c>
      <c r="I20" s="130">
        <v>-29434362.093076862</v>
      </c>
      <c r="J20" s="130">
        <f>SUMIF('June 13 - Dec 15 Reserve'!$F$12:$F$122,'Reserve Summary'!G20,'June 13 - Dec 15 Reserve'!$BF$12:$BF$122)</f>
        <v>-30410512.993878014</v>
      </c>
      <c r="K20" s="130">
        <f>J20-I20</f>
        <v>-976150.90080115199</v>
      </c>
    </row>
    <row r="21" spans="1:11">
      <c r="A21" s="117" t="s">
        <v>5</v>
      </c>
      <c r="B21" s="117" t="s">
        <v>230</v>
      </c>
      <c r="C21" s="117" t="s">
        <v>40</v>
      </c>
      <c r="D21" s="117" t="s">
        <v>40</v>
      </c>
      <c r="E21" s="117" t="s">
        <v>78</v>
      </c>
      <c r="F21" s="117" t="s">
        <v>72</v>
      </c>
      <c r="G21" s="117" t="str">
        <f>E21&amp;F21&amp;D21</f>
        <v>DHYDPSG-P</v>
      </c>
      <c r="H21" s="117" t="str">
        <f>B21&amp;D21</f>
        <v>108HPSG-P</v>
      </c>
      <c r="I21" s="132">
        <v>-59179431.794615299</v>
      </c>
      <c r="J21" s="132">
        <f>SUMIF('June 13 - Dec 15 Reserve'!$F$12:$F$122,'Reserve Summary'!G21,'June 13 - Dec 15 Reserve'!$BF$12:$BF$122)+'June 13 - Dec 15 Reserve'!BF28</f>
        <v>-116650359.50196391</v>
      </c>
      <c r="K21" s="130">
        <f>J21-I21</f>
        <v>-57470927.707348615</v>
      </c>
    </row>
    <row r="22" spans="1:11">
      <c r="A22" s="117" t="s">
        <v>5</v>
      </c>
      <c r="B22" s="117" t="s">
        <v>230</v>
      </c>
      <c r="C22" s="117" t="s">
        <v>41</v>
      </c>
      <c r="D22" s="117" t="s">
        <v>41</v>
      </c>
      <c r="E22" s="117" t="s">
        <v>78</v>
      </c>
      <c r="F22" s="117" t="s">
        <v>72</v>
      </c>
      <c r="G22" s="117" t="str">
        <f>E22&amp;F22&amp;D22</f>
        <v>DHYDPSG-U</v>
      </c>
      <c r="H22" s="117" t="str">
        <f>B22&amp;D22</f>
        <v>108HPSG-U</v>
      </c>
      <c r="I22" s="130">
        <v>-19742238.845384546</v>
      </c>
      <c r="J22" s="130">
        <f>SUMIF('June 13 - Dec 15 Reserve'!$F$12:$F$122,'Reserve Summary'!G22,'June 13 - Dec 15 Reserve'!$BF$12:$BF$122)</f>
        <v>-25851806.632733993</v>
      </c>
      <c r="K22" s="130">
        <f>J22-I22</f>
        <v>-6109567.7873494476</v>
      </c>
    </row>
    <row r="23" spans="1:11">
      <c r="A23" s="117" t="s">
        <v>8</v>
      </c>
      <c r="I23" s="129">
        <f>SUBTOTAL(9,I19:I22)</f>
        <v>-265596863.65692261</v>
      </c>
      <c r="J23" s="129">
        <f>SUBTOTAL(9,J19:J22)</f>
        <v>-304761345.35440052</v>
      </c>
      <c r="K23" s="129">
        <f>SUBTOTAL(9,K19:K22)</f>
        <v>-39164481.697477877</v>
      </c>
    </row>
    <row r="24" spans="1:11">
      <c r="I24" s="130"/>
      <c r="J24" s="130"/>
      <c r="K24" s="130"/>
    </row>
    <row r="25" spans="1:11">
      <c r="A25" s="74" t="s">
        <v>9</v>
      </c>
      <c r="I25" s="130"/>
      <c r="J25" s="130"/>
      <c r="K25" s="130"/>
    </row>
    <row r="26" spans="1:11">
      <c r="A26" s="117" t="s">
        <v>4</v>
      </c>
      <c r="B26" s="117" t="s">
        <v>233</v>
      </c>
      <c r="C26" s="117" t="s">
        <v>37</v>
      </c>
      <c r="D26" s="117" t="s">
        <v>36</v>
      </c>
      <c r="E26" s="117" t="s">
        <v>78</v>
      </c>
      <c r="F26" s="117" t="s">
        <v>73</v>
      </c>
      <c r="G26" s="117" t="str">
        <f>E26&amp;F26&amp;D26</f>
        <v>DOTHPDGU</v>
      </c>
      <c r="H26" s="117" t="str">
        <f>B26&amp;D26</f>
        <v>108OPDGU</v>
      </c>
      <c r="I26" s="130">
        <v>-889780.74230769195</v>
      </c>
      <c r="J26" s="130">
        <f>SUMIF('June 13 - Dec 15 Reserve'!$F$12:$F$122,'Reserve Summary'!G26,'June 13 - Dec 15 Reserve'!$BF$12:$BF$122)</f>
        <v>198235.28999999998</v>
      </c>
      <c r="K26" s="130">
        <f>J26-I26</f>
        <v>1088016.0323076919</v>
      </c>
    </row>
    <row r="27" spans="1:11">
      <c r="A27" s="117" t="s">
        <v>5</v>
      </c>
      <c r="B27" s="117" t="s">
        <v>233</v>
      </c>
      <c r="C27" s="117" t="s">
        <v>37</v>
      </c>
      <c r="D27" s="117" t="s">
        <v>37</v>
      </c>
      <c r="E27" s="117" t="s">
        <v>78</v>
      </c>
      <c r="F27" s="117" t="s">
        <v>73</v>
      </c>
      <c r="G27" s="117" t="str">
        <f>E27&amp;F27&amp;D27</f>
        <v>DOTHPSG</v>
      </c>
      <c r="H27" s="117" t="str">
        <f>B27&amp;D27</f>
        <v>108OPSG</v>
      </c>
      <c r="I27" s="130">
        <v>-221397694.22384599</v>
      </c>
      <c r="J27" s="130">
        <f>SUMIF('June 13 - Dec 15 Reserve'!$F$12:$F$122,'Reserve Summary'!G27,'June 13 - Dec 15 Reserve'!$BF$12:$BF$122)</f>
        <v>-278033534.78846312</v>
      </c>
      <c r="K27" s="130">
        <f>J27-I27</f>
        <v>-56635840.564617127</v>
      </c>
    </row>
    <row r="28" spans="1:11">
      <c r="A28" s="117" t="s">
        <v>438</v>
      </c>
      <c r="B28" s="117" t="s">
        <v>233</v>
      </c>
      <c r="C28" s="117" t="s">
        <v>436</v>
      </c>
      <c r="D28" s="117" t="s">
        <v>436</v>
      </c>
      <c r="E28" s="117" t="s">
        <v>78</v>
      </c>
      <c r="F28" s="117" t="s">
        <v>73</v>
      </c>
      <c r="G28" s="117" t="str">
        <f>E28&amp;F28&amp;D28</f>
        <v>DOTHPSG-W</v>
      </c>
      <c r="H28" s="117" t="str">
        <f>B28&amp;D28</f>
        <v>108OPSG-W</v>
      </c>
      <c r="I28" s="130">
        <v>-340445892.48922986</v>
      </c>
      <c r="J28" s="130">
        <f>SUMIF('June 13 - Dec 15 Reserve'!$F$12:$F$122,'Reserve Summary'!G28,'June 13 - Dec 15 Reserve'!$BF$12:$BF$122)</f>
        <v>-484107169.14003396</v>
      </c>
      <c r="K28" s="130">
        <f>J28-I28</f>
        <v>-143661276.6508041</v>
      </c>
    </row>
    <row r="29" spans="1:11">
      <c r="A29" s="117" t="s">
        <v>5</v>
      </c>
      <c r="B29" s="117" t="s">
        <v>233</v>
      </c>
      <c r="C29" s="117" t="s">
        <v>37</v>
      </c>
      <c r="D29" s="117" t="s">
        <v>43</v>
      </c>
      <c r="E29" s="117" t="s">
        <v>78</v>
      </c>
      <c r="F29" s="117" t="s">
        <v>73</v>
      </c>
      <c r="G29" s="117" t="str">
        <f>E29&amp;F29&amp;D29</f>
        <v>DOTHPSSGCT</v>
      </c>
      <c r="H29" s="117" t="str">
        <f>B29&amp;D29</f>
        <v>108OPSSGCT</v>
      </c>
      <c r="I29" s="130">
        <v>-23661994.989999946</v>
      </c>
      <c r="J29" s="130">
        <f>SUMIF('June 13 - Dec 15 Reserve'!$F$12:$F$122,'Reserve Summary'!G29,'June 13 - Dec 15 Reserve'!$BF$12:$BF$122)</f>
        <v>-27010525.40785465</v>
      </c>
      <c r="K29" s="130">
        <f>J29-I29</f>
        <v>-3348530.417854704</v>
      </c>
    </row>
    <row r="30" spans="1:11">
      <c r="A30" s="117" t="s">
        <v>57</v>
      </c>
      <c r="I30" s="129">
        <f>SUBTOTAL(9,I26:I29)</f>
        <v>-586395362.44538343</v>
      </c>
      <c r="J30" s="129">
        <f>SUBTOTAL(9,J26:J29)</f>
        <v>-788952994.04635179</v>
      </c>
      <c r="K30" s="129">
        <f>SUBTOTAL(9,K26:K29)</f>
        <v>-202557631.60096824</v>
      </c>
    </row>
    <row r="31" spans="1:11">
      <c r="I31" s="130"/>
      <c r="J31" s="130"/>
      <c r="K31" s="130"/>
    </row>
    <row r="32" spans="1:11">
      <c r="A32" s="74" t="s">
        <v>11</v>
      </c>
      <c r="I32" s="130"/>
      <c r="J32" s="130"/>
      <c r="K32" s="130"/>
    </row>
    <row r="33" spans="1:11">
      <c r="A33" s="117" t="s">
        <v>3</v>
      </c>
      <c r="B33" s="117" t="s">
        <v>235</v>
      </c>
      <c r="C33" s="117" t="s">
        <v>37</v>
      </c>
      <c r="D33" s="117" t="s">
        <v>35</v>
      </c>
      <c r="E33" s="117" t="s">
        <v>78</v>
      </c>
      <c r="F33" s="117" t="s">
        <v>89</v>
      </c>
      <c r="G33" s="117" t="str">
        <f>E33&amp;F33&amp;D33</f>
        <v>DTRNPDGP</v>
      </c>
      <c r="H33" s="117" t="str">
        <f>B33&amp;D33</f>
        <v>108TPDGP</v>
      </c>
      <c r="I33" s="130">
        <v>-374422110.70923054</v>
      </c>
      <c r="J33" s="130">
        <f>SUMIF('June 13 - Dec 15 Reserve'!$F$12:$F$122,'Reserve Summary'!G33,'June 13 - Dec 15 Reserve'!$BF$12:$BF$122)</f>
        <v>-384486161.15663534</v>
      </c>
      <c r="K33" s="130">
        <f>J33-I33</f>
        <v>-10064050.447404802</v>
      </c>
    </row>
    <row r="34" spans="1:11">
      <c r="A34" s="117" t="s">
        <v>4</v>
      </c>
      <c r="B34" s="117" t="s">
        <v>235</v>
      </c>
      <c r="C34" s="117" t="s">
        <v>37</v>
      </c>
      <c r="D34" s="117" t="s">
        <v>36</v>
      </c>
      <c r="E34" s="117" t="s">
        <v>78</v>
      </c>
      <c r="F34" s="117" t="s">
        <v>89</v>
      </c>
      <c r="G34" s="117" t="str">
        <f>E34&amp;F34&amp;D34</f>
        <v>DTRNPDGU</v>
      </c>
      <c r="H34" s="117" t="str">
        <f>B34&amp;D34</f>
        <v>108TPDGU</v>
      </c>
      <c r="I34" s="130">
        <v>-403777356.18076879</v>
      </c>
      <c r="J34" s="130">
        <f>SUMIF('June 13 - Dec 15 Reserve'!$F$12:$F$122,'Reserve Summary'!G34,'June 13 - Dec 15 Reserve'!$BF$12:$BF$122)</f>
        <v>-415338611.86075252</v>
      </c>
      <c r="K34" s="130">
        <f>J34-I34</f>
        <v>-11561255.679983735</v>
      </c>
    </row>
    <row r="35" spans="1:11">
      <c r="A35" s="117" t="s">
        <v>5</v>
      </c>
      <c r="B35" s="117" t="s">
        <v>235</v>
      </c>
      <c r="C35" s="117" t="s">
        <v>37</v>
      </c>
      <c r="D35" s="117" t="s">
        <v>37</v>
      </c>
      <c r="E35" s="117" t="s">
        <v>78</v>
      </c>
      <c r="F35" s="117" t="s">
        <v>89</v>
      </c>
      <c r="G35" s="117" t="str">
        <f>E35&amp;F35&amp;D35</f>
        <v>DTRNPSG</v>
      </c>
      <c r="H35" s="117" t="str">
        <f>B35&amp;D35</f>
        <v>108TPSG</v>
      </c>
      <c r="I35" s="132">
        <v>-509768989.58846104</v>
      </c>
      <c r="J35" s="130">
        <f>SUMIF('June 13 - Dec 15 Reserve'!$F$12:$F$122,'Reserve Summary'!G35,'June 13 - Dec 15 Reserve'!$BF$12:$BF$122)</f>
        <v>-630835491.72440088</v>
      </c>
      <c r="K35" s="130">
        <f>J35-I35</f>
        <v>-121066502.13593984</v>
      </c>
    </row>
    <row r="36" spans="1:11">
      <c r="A36" s="117" t="s">
        <v>12</v>
      </c>
      <c r="I36" s="129">
        <f>SUBTOTAL(9,I33:I35)</f>
        <v>-1287968456.4784603</v>
      </c>
      <c r="J36" s="129">
        <f>SUBTOTAL(9,J33:J35)</f>
        <v>-1430660264.7417889</v>
      </c>
      <c r="K36" s="129">
        <f>SUBTOTAL(9,K33:K35)</f>
        <v>-142691808.26332837</v>
      </c>
    </row>
    <row r="37" spans="1:11">
      <c r="I37" s="130"/>
      <c r="J37" s="130"/>
      <c r="K37" s="130"/>
    </row>
    <row r="38" spans="1:11">
      <c r="A38" s="74" t="s">
        <v>13</v>
      </c>
      <c r="I38" s="130"/>
      <c r="J38" s="130"/>
      <c r="K38" s="130"/>
    </row>
    <row r="39" spans="1:11">
      <c r="A39" s="117" t="s">
        <v>14</v>
      </c>
      <c r="B39" s="165">
        <v>108364</v>
      </c>
      <c r="C39" s="117" t="s">
        <v>45</v>
      </c>
      <c r="D39" s="117" t="s">
        <v>45</v>
      </c>
      <c r="E39" s="117" t="s">
        <v>78</v>
      </c>
      <c r="F39" s="117" t="s">
        <v>74</v>
      </c>
      <c r="G39" s="117" t="str">
        <f t="shared" ref="G39:G45" si="0">E39&amp;F39&amp;D39</f>
        <v>DDSTPCA</v>
      </c>
      <c r="H39" s="117" t="str">
        <f t="shared" ref="H39:H45" si="1">B39&amp;D39</f>
        <v>108364CA</v>
      </c>
      <c r="I39" s="130">
        <v>-106944902.18846133</v>
      </c>
      <c r="J39" s="130">
        <f>SUMIF('June 13 - Dec 15 Reserve'!$F$12:$F$122,'Reserve Summary'!G39,'June 13 - Dec 15 Reserve'!$BF$12:$BF$122)</f>
        <v>-117169215.37863484</v>
      </c>
      <c r="K39" s="130">
        <f t="shared" ref="K39:K45" si="2">J39-I39</f>
        <v>-10224313.190173507</v>
      </c>
    </row>
    <row r="40" spans="1:11">
      <c r="A40" s="117" t="s">
        <v>15</v>
      </c>
      <c r="B40" s="165">
        <v>108364</v>
      </c>
      <c r="C40" s="117" t="s">
        <v>46</v>
      </c>
      <c r="D40" s="117" t="s">
        <v>46</v>
      </c>
      <c r="E40" s="117" t="s">
        <v>78</v>
      </c>
      <c r="F40" s="117" t="s">
        <v>74</v>
      </c>
      <c r="G40" s="117" t="str">
        <f t="shared" si="0"/>
        <v>DDSTPOR</v>
      </c>
      <c r="H40" s="117" t="str">
        <f t="shared" si="1"/>
        <v>108364OR</v>
      </c>
      <c r="I40" s="130">
        <v>-830848819.90461397</v>
      </c>
      <c r="J40" s="130">
        <f>SUMIF('June 13 - Dec 15 Reserve'!$F$12:$F$122,'Reserve Summary'!G40,'June 13 - Dec 15 Reserve'!$BF$12:$BF$122)</f>
        <v>-901268130.02141058</v>
      </c>
      <c r="K40" s="130">
        <f t="shared" si="2"/>
        <v>-70419310.116796613</v>
      </c>
    </row>
    <row r="41" spans="1:11">
      <c r="A41" s="117" t="s">
        <v>16</v>
      </c>
      <c r="B41" s="165">
        <v>108364</v>
      </c>
      <c r="C41" s="117" t="s">
        <v>47</v>
      </c>
      <c r="D41" s="117" t="s">
        <v>47</v>
      </c>
      <c r="E41" s="117" t="s">
        <v>78</v>
      </c>
      <c r="F41" s="117" t="s">
        <v>74</v>
      </c>
      <c r="G41" s="117" t="str">
        <f t="shared" si="0"/>
        <v>DDSTPWA</v>
      </c>
      <c r="H41" s="117" t="str">
        <f t="shared" si="1"/>
        <v>108364WA</v>
      </c>
      <c r="I41" s="130">
        <v>-188544636.25769201</v>
      </c>
      <c r="J41" s="130">
        <f>SUMIF('June 13 - Dec 15 Reserve'!$F$12:$F$122,'Reserve Summary'!G41,'June 13 - Dec 15 Reserve'!$BF$12:$BF$122)</f>
        <v>-205721474.58686304</v>
      </c>
      <c r="K41" s="130">
        <f t="shared" si="2"/>
        <v>-17176838.329171032</v>
      </c>
    </row>
    <row r="42" spans="1:11">
      <c r="A42" s="117" t="s">
        <v>17</v>
      </c>
      <c r="B42" s="165">
        <v>108364</v>
      </c>
      <c r="C42" s="117" t="s">
        <v>48</v>
      </c>
      <c r="D42" s="117" t="s">
        <v>48</v>
      </c>
      <c r="E42" s="117" t="s">
        <v>78</v>
      </c>
      <c r="F42" s="117" t="s">
        <v>74</v>
      </c>
      <c r="G42" s="117" t="str">
        <f t="shared" si="0"/>
        <v>DDSTPWYP</v>
      </c>
      <c r="H42" s="117" t="str">
        <f t="shared" si="1"/>
        <v>108364WYP</v>
      </c>
      <c r="I42" s="130">
        <v>-197163204.4884612</v>
      </c>
      <c r="J42" s="130">
        <f>SUMIF('June 13 - Dec 15 Reserve'!$F$12:$F$122,'Reserve Summary'!G42,'June 13 - Dec 15 Reserve'!$BF$12:$BF$122)</f>
        <v>-214520684.21290201</v>
      </c>
      <c r="K42" s="130">
        <f t="shared" si="2"/>
        <v>-17357479.724440813</v>
      </c>
    </row>
    <row r="43" spans="1:11">
      <c r="A43" s="117" t="s">
        <v>18</v>
      </c>
      <c r="B43" s="165">
        <v>108364</v>
      </c>
      <c r="C43" s="117" t="s">
        <v>49</v>
      </c>
      <c r="D43" s="117" t="s">
        <v>49</v>
      </c>
      <c r="E43" s="117" t="s">
        <v>78</v>
      </c>
      <c r="F43" s="117" t="s">
        <v>74</v>
      </c>
      <c r="G43" s="117" t="str">
        <f t="shared" si="0"/>
        <v>DDSTPUT</v>
      </c>
      <c r="H43" s="117" t="str">
        <f t="shared" si="1"/>
        <v>108364UT</v>
      </c>
      <c r="I43" s="130">
        <v>-783743829.29846096</v>
      </c>
      <c r="J43" s="130">
        <f>SUMIF('June 13 - Dec 15 Reserve'!$F$12:$F$122,'Reserve Summary'!G43,'June 13 - Dec 15 Reserve'!$BF$12:$BF$122)</f>
        <v>-854293484.0413202</v>
      </c>
      <c r="K43" s="130">
        <f t="shared" si="2"/>
        <v>-70549654.742859244</v>
      </c>
    </row>
    <row r="44" spans="1:11">
      <c r="A44" s="117" t="s">
        <v>19</v>
      </c>
      <c r="B44" s="165">
        <v>108364</v>
      </c>
      <c r="C44" s="117" t="s">
        <v>50</v>
      </c>
      <c r="D44" s="117" t="s">
        <v>50</v>
      </c>
      <c r="E44" s="117" t="s">
        <v>78</v>
      </c>
      <c r="F44" s="117" t="s">
        <v>74</v>
      </c>
      <c r="G44" s="117" t="str">
        <f t="shared" si="0"/>
        <v>DDSTPID</v>
      </c>
      <c r="H44" s="117" t="str">
        <f t="shared" si="1"/>
        <v>108364ID</v>
      </c>
      <c r="I44" s="130">
        <v>-124076511.86153822</v>
      </c>
      <c r="J44" s="130">
        <f>SUMIF('June 13 - Dec 15 Reserve'!$F$12:$F$122,'Reserve Summary'!G44,'June 13 - Dec 15 Reserve'!$BF$12:$BF$122)</f>
        <v>-133925055.56715702</v>
      </c>
      <c r="K44" s="130">
        <f t="shared" si="2"/>
        <v>-9848543.7056187987</v>
      </c>
    </row>
    <row r="45" spans="1:11">
      <c r="A45" s="117" t="s">
        <v>20</v>
      </c>
      <c r="B45" s="165">
        <v>108364</v>
      </c>
      <c r="C45" s="117" t="s">
        <v>51</v>
      </c>
      <c r="D45" s="117" t="s">
        <v>51</v>
      </c>
      <c r="E45" s="117" t="s">
        <v>78</v>
      </c>
      <c r="F45" s="117" t="s">
        <v>74</v>
      </c>
      <c r="G45" s="117" t="str">
        <f t="shared" si="0"/>
        <v>DDSTPWYU</v>
      </c>
      <c r="H45" s="117" t="str">
        <f t="shared" si="1"/>
        <v>108364WYU</v>
      </c>
      <c r="I45" s="130">
        <v>-41615869.461538412</v>
      </c>
      <c r="J45" s="130">
        <f>SUMIF('June 13 - Dec 15 Reserve'!$F$12:$F$122,'Reserve Summary'!G45,'June 13 - Dec 15 Reserve'!$BF$12:$BF$122)</f>
        <v>-46195820.360473663</v>
      </c>
      <c r="K45" s="130">
        <f t="shared" si="2"/>
        <v>-4579950.8989352509</v>
      </c>
    </row>
    <row r="46" spans="1:11">
      <c r="A46" s="117" t="s">
        <v>21</v>
      </c>
      <c r="I46" s="129">
        <f>SUBTOTAL(9,I39:I45)</f>
        <v>-2272937773.4607663</v>
      </c>
      <c r="J46" s="129">
        <f>SUBTOTAL(9,J39:J45)</f>
        <v>-2473093864.1687613</v>
      </c>
      <c r="K46" s="129">
        <f>SUBTOTAL(9,K39:K45)</f>
        <v>-200156090.70799527</v>
      </c>
    </row>
    <row r="47" spans="1:11">
      <c r="I47" s="130"/>
      <c r="J47" s="130"/>
      <c r="K47" s="130"/>
    </row>
    <row r="48" spans="1:11">
      <c r="A48" s="74" t="s">
        <v>22</v>
      </c>
      <c r="I48" s="130"/>
      <c r="J48" s="130"/>
      <c r="K48" s="130"/>
    </row>
    <row r="49" spans="1:11">
      <c r="A49" s="117" t="s">
        <v>14</v>
      </c>
      <c r="B49" s="117" t="s">
        <v>229</v>
      </c>
      <c r="C49" s="117" t="s">
        <v>45</v>
      </c>
      <c r="D49" s="117" t="s">
        <v>45</v>
      </c>
      <c r="E49" s="117" t="s">
        <v>78</v>
      </c>
      <c r="F49" s="117" t="s">
        <v>75</v>
      </c>
      <c r="G49" s="117" t="str">
        <f t="shared" ref="G49:G63" si="3">E49&amp;F49&amp;D49</f>
        <v>DGNLPCA</v>
      </c>
      <c r="H49" s="117" t="str">
        <f t="shared" ref="H49:H63" si="4">B49&amp;D49</f>
        <v>108GPCA</v>
      </c>
      <c r="I49" s="130">
        <v>-4614362.9499999918</v>
      </c>
      <c r="J49" s="130">
        <f>SUMIF('June 13 - Dec 15 Reserve'!$F$12:$F$122,'Reserve Summary'!G49,'June 13 - Dec 15 Reserve'!$BF$12:$BF$122)</f>
        <v>-4713043.572934852</v>
      </c>
      <c r="K49" s="130">
        <f t="shared" ref="K49:K63" si="5">J49-I49</f>
        <v>-98680.622934860177</v>
      </c>
    </row>
    <row r="50" spans="1:11">
      <c r="A50" s="117" t="s">
        <v>15</v>
      </c>
      <c r="B50" s="117" t="s">
        <v>229</v>
      </c>
      <c r="C50" s="117" t="s">
        <v>46</v>
      </c>
      <c r="D50" s="117" t="s">
        <v>46</v>
      </c>
      <c r="E50" s="117" t="s">
        <v>78</v>
      </c>
      <c r="F50" s="117" t="s">
        <v>75</v>
      </c>
      <c r="G50" s="117" t="str">
        <f t="shared" si="3"/>
        <v>DGNLPOR</v>
      </c>
      <c r="H50" s="117" t="str">
        <f t="shared" si="4"/>
        <v>108GPOR</v>
      </c>
      <c r="I50" s="130">
        <v>-51253364.056923054</v>
      </c>
      <c r="J50" s="130">
        <f>SUMIF('June 13 - Dec 15 Reserve'!$F$12:$F$122,'Reserve Summary'!G50,'June 13 - Dec 15 Reserve'!$BF$12:$BF$122)</f>
        <v>-53455763.119049862</v>
      </c>
      <c r="K50" s="130">
        <f t="shared" si="5"/>
        <v>-2202399.0621268079</v>
      </c>
    </row>
    <row r="51" spans="1:11">
      <c r="A51" s="117" t="s">
        <v>16</v>
      </c>
      <c r="B51" s="117" t="s">
        <v>229</v>
      </c>
      <c r="C51" s="117" t="s">
        <v>47</v>
      </c>
      <c r="D51" s="117" t="s">
        <v>47</v>
      </c>
      <c r="E51" s="117" t="s">
        <v>78</v>
      </c>
      <c r="F51" s="117" t="s">
        <v>75</v>
      </c>
      <c r="G51" s="117" t="str">
        <f t="shared" si="3"/>
        <v>DGNLPWA</v>
      </c>
      <c r="H51" s="117" t="str">
        <f t="shared" si="4"/>
        <v>108GPWA</v>
      </c>
      <c r="I51" s="130">
        <v>-19268884.005384546</v>
      </c>
      <c r="J51" s="130">
        <f>SUMIF('June 13 - Dec 15 Reserve'!$F$12:$F$122,'Reserve Summary'!G51,'June 13 - Dec 15 Reserve'!$BF$12:$BF$122)</f>
        <v>-20462305.314695921</v>
      </c>
      <c r="K51" s="130">
        <f t="shared" si="5"/>
        <v>-1193421.309311375</v>
      </c>
    </row>
    <row r="52" spans="1:11">
      <c r="A52" s="117" t="s">
        <v>17</v>
      </c>
      <c r="B52" s="117" t="s">
        <v>229</v>
      </c>
      <c r="C52" s="117" t="s">
        <v>48</v>
      </c>
      <c r="D52" s="117" t="s">
        <v>48</v>
      </c>
      <c r="E52" s="117" t="s">
        <v>78</v>
      </c>
      <c r="F52" s="117" t="s">
        <v>75</v>
      </c>
      <c r="G52" s="117" t="str">
        <f t="shared" si="3"/>
        <v>DGNLPWYP</v>
      </c>
      <c r="H52" s="117" t="str">
        <f t="shared" si="4"/>
        <v>108GPWYP</v>
      </c>
      <c r="I52" s="130">
        <v>-19459592.385384522</v>
      </c>
      <c r="J52" s="130">
        <f>SUMIF('June 13 - Dec 15 Reserve'!$F$12:$F$122,'Reserve Summary'!G52,'June 13 - Dec 15 Reserve'!$BF$12:$BF$122)</f>
        <v>-20860667.278504018</v>
      </c>
      <c r="K52" s="130">
        <f t="shared" si="5"/>
        <v>-1401074.8931194954</v>
      </c>
    </row>
    <row r="53" spans="1:11">
      <c r="A53" s="117" t="s">
        <v>18</v>
      </c>
      <c r="B53" s="117" t="s">
        <v>229</v>
      </c>
      <c r="C53" s="117" t="s">
        <v>49</v>
      </c>
      <c r="D53" s="117" t="s">
        <v>49</v>
      </c>
      <c r="E53" s="117" t="s">
        <v>78</v>
      </c>
      <c r="F53" s="117" t="s">
        <v>75</v>
      </c>
      <c r="G53" s="117" t="str">
        <f t="shared" si="3"/>
        <v>DGNLPUT</v>
      </c>
      <c r="H53" s="117" t="str">
        <f t="shared" si="4"/>
        <v>108GPUT</v>
      </c>
      <c r="I53" s="130">
        <v>-61238082.094615348</v>
      </c>
      <c r="J53" s="130">
        <f>SUMIF('June 13 - Dec 15 Reserve'!$F$12:$F$122,'Reserve Summary'!G53,'June 13 - Dec 15 Reserve'!$BF$12:$BF$122)</f>
        <v>-68614064.873244792</v>
      </c>
      <c r="K53" s="130">
        <f t="shared" si="5"/>
        <v>-7375982.7786294445</v>
      </c>
    </row>
    <row r="54" spans="1:11">
      <c r="A54" s="117" t="s">
        <v>19</v>
      </c>
      <c r="B54" s="117" t="s">
        <v>229</v>
      </c>
      <c r="C54" s="117" t="s">
        <v>50</v>
      </c>
      <c r="D54" s="117" t="s">
        <v>50</v>
      </c>
      <c r="E54" s="117" t="s">
        <v>78</v>
      </c>
      <c r="F54" s="117" t="s">
        <v>75</v>
      </c>
      <c r="G54" s="117" t="str">
        <f t="shared" si="3"/>
        <v>DGNLPID</v>
      </c>
      <c r="H54" s="117" t="str">
        <f t="shared" si="4"/>
        <v>108GPID</v>
      </c>
      <c r="I54" s="130">
        <v>-11485757.872307608</v>
      </c>
      <c r="J54" s="130">
        <f>SUMIF('June 13 - Dec 15 Reserve'!$F$12:$F$122,'Reserve Summary'!G54,'June 13 - Dec 15 Reserve'!$BF$12:$BF$122)</f>
        <v>-12145966.515919618</v>
      </c>
      <c r="K54" s="130">
        <f t="shared" si="5"/>
        <v>-660208.6436120104</v>
      </c>
    </row>
    <row r="55" spans="1:11">
      <c r="A55" s="117" t="s">
        <v>20</v>
      </c>
      <c r="B55" s="117" t="s">
        <v>229</v>
      </c>
      <c r="C55" s="117" t="s">
        <v>51</v>
      </c>
      <c r="D55" s="117" t="s">
        <v>51</v>
      </c>
      <c r="E55" s="117" t="s">
        <v>78</v>
      </c>
      <c r="F55" s="117" t="s">
        <v>75</v>
      </c>
      <c r="G55" s="117" t="str">
        <f t="shared" si="3"/>
        <v>DGNLPWYU</v>
      </c>
      <c r="H55" s="117" t="str">
        <f t="shared" si="4"/>
        <v>108GPWYU</v>
      </c>
      <c r="I55" s="130">
        <v>-4820205.9107692298</v>
      </c>
      <c r="J55" s="130">
        <f>SUMIF('June 13 - Dec 15 Reserve'!$F$12:$F$122,'Reserve Summary'!G55,'June 13 - Dec 15 Reserve'!$BF$12:$BF$122)</f>
        <v>-5259426.8664477421</v>
      </c>
      <c r="K55" s="130">
        <f t="shared" si="5"/>
        <v>-439220.95567851234</v>
      </c>
    </row>
    <row r="56" spans="1:11">
      <c r="A56" s="117" t="s">
        <v>3</v>
      </c>
      <c r="B56" s="117" t="s">
        <v>229</v>
      </c>
      <c r="C56" s="117" t="s">
        <v>37</v>
      </c>
      <c r="D56" s="117" t="s">
        <v>35</v>
      </c>
      <c r="E56" s="117" t="s">
        <v>78</v>
      </c>
      <c r="F56" s="117" t="s">
        <v>75</v>
      </c>
      <c r="G56" s="117" t="str">
        <f t="shared" si="3"/>
        <v>DGNLPDGP</v>
      </c>
      <c r="H56" s="117" t="str">
        <f t="shared" si="4"/>
        <v>108GPDGP</v>
      </c>
      <c r="I56" s="132">
        <v>-2222207.3923076843</v>
      </c>
      <c r="J56" s="130">
        <f>SUMIF('June 13 - Dec 15 Reserve'!$F$12:$F$122,'Reserve Summary'!G56,'June 13 - Dec 15 Reserve'!$BF$12:$BF$122)</f>
        <v>-613498.03535428795</v>
      </c>
      <c r="K56" s="130">
        <f t="shared" si="5"/>
        <v>1608709.3569533965</v>
      </c>
    </row>
    <row r="57" spans="1:11">
      <c r="A57" s="117" t="s">
        <v>4</v>
      </c>
      <c r="B57" s="117" t="s">
        <v>229</v>
      </c>
      <c r="C57" s="117" t="s">
        <v>37</v>
      </c>
      <c r="D57" s="117" t="s">
        <v>36</v>
      </c>
      <c r="E57" s="117" t="s">
        <v>78</v>
      </c>
      <c r="F57" s="117" t="s">
        <v>75</v>
      </c>
      <c r="G57" s="117" t="str">
        <f t="shared" si="3"/>
        <v>DGNLPDGU</v>
      </c>
      <c r="H57" s="117" t="str">
        <f t="shared" si="4"/>
        <v>108GPDGU</v>
      </c>
      <c r="I57" s="130">
        <v>-3487242.1423076876</v>
      </c>
      <c r="J57" s="130">
        <f>SUMIF('June 13 - Dec 15 Reserve'!$F$12:$F$122,'Reserve Summary'!G57,'June 13 - Dec 15 Reserve'!$BF$12:$BF$122)</f>
        <v>-732110.32173830085</v>
      </c>
      <c r="K57" s="130">
        <f t="shared" si="5"/>
        <v>2755131.8205693867</v>
      </c>
    </row>
    <row r="58" spans="1:11">
      <c r="A58" s="117" t="s">
        <v>5</v>
      </c>
      <c r="B58" s="117" t="s">
        <v>229</v>
      </c>
      <c r="C58" s="117" t="s">
        <v>37</v>
      </c>
      <c r="D58" s="117" t="s">
        <v>37</v>
      </c>
      <c r="E58" s="117" t="s">
        <v>78</v>
      </c>
      <c r="F58" s="117" t="s">
        <v>75</v>
      </c>
      <c r="G58" s="117" t="str">
        <f t="shared" si="3"/>
        <v>DGNLPSG</v>
      </c>
      <c r="H58" s="117" t="str">
        <f t="shared" si="4"/>
        <v>108GPSG</v>
      </c>
      <c r="I58" s="132">
        <v>-63709516.434615381</v>
      </c>
      <c r="J58" s="130">
        <f>SUMIF('June 13 - Dec 15 Reserve'!$F$12:$F$122,'Reserve Summary'!G58,'June 13 - Dec 15 Reserve'!$BF$12:$BF$122)</f>
        <v>-77948077.435367316</v>
      </c>
      <c r="K58" s="130">
        <f t="shared" si="5"/>
        <v>-14238561.000751935</v>
      </c>
    </row>
    <row r="59" spans="1:11">
      <c r="A59" s="117" t="s">
        <v>23</v>
      </c>
      <c r="B59" s="117" t="s">
        <v>229</v>
      </c>
      <c r="C59" s="117" t="s">
        <v>53</v>
      </c>
      <c r="D59" s="117" t="s">
        <v>53</v>
      </c>
      <c r="E59" s="117" t="s">
        <v>78</v>
      </c>
      <c r="F59" s="117" t="s">
        <v>75</v>
      </c>
      <c r="G59" s="117" t="str">
        <f t="shared" si="3"/>
        <v>DGNLPSO</v>
      </c>
      <c r="H59" s="117" t="str">
        <f t="shared" si="4"/>
        <v>108GPSO</v>
      </c>
      <c r="I59" s="130">
        <v>-83226149.661538467</v>
      </c>
      <c r="J59" s="130">
        <f>SUMIF('June 13 - Dec 15 Reserve'!$F$12:$F$122,'Reserve Summary'!G59,'June 13 - Dec 15 Reserve'!$BF$12:$BF$122)</f>
        <v>-77720397.188664109</v>
      </c>
      <c r="K59" s="130">
        <f t="shared" si="5"/>
        <v>5505752.4728743583</v>
      </c>
    </row>
    <row r="60" spans="1:11">
      <c r="A60" s="117" t="s">
        <v>23</v>
      </c>
      <c r="B60" s="117" t="s">
        <v>229</v>
      </c>
      <c r="C60" s="117" t="s">
        <v>37</v>
      </c>
      <c r="D60" s="117" t="s">
        <v>38</v>
      </c>
      <c r="E60" s="117" t="s">
        <v>78</v>
      </c>
      <c r="F60" s="117" t="s">
        <v>75</v>
      </c>
      <c r="G60" s="117" t="str">
        <f t="shared" si="3"/>
        <v>DGNLPSSGCH</v>
      </c>
      <c r="H60" s="117" t="str">
        <f t="shared" si="4"/>
        <v>108GPSSGCH</v>
      </c>
      <c r="I60" s="130">
        <v>-2107348.6023076898</v>
      </c>
      <c r="J60" s="130">
        <f>SUMIF('June 13 - Dec 15 Reserve'!$F$12:$F$122,'Reserve Summary'!G60,'June 13 - Dec 15 Reserve'!$BF$12:$BF$122)</f>
        <v>-1989719.5774963056</v>
      </c>
      <c r="K60" s="130">
        <f t="shared" si="5"/>
        <v>117629.02481138427</v>
      </c>
    </row>
    <row r="61" spans="1:11">
      <c r="A61" s="117" t="s">
        <v>23</v>
      </c>
      <c r="B61" s="117" t="s">
        <v>229</v>
      </c>
      <c r="C61" s="117" t="s">
        <v>37</v>
      </c>
      <c r="D61" s="117" t="s">
        <v>43</v>
      </c>
      <c r="E61" s="117" t="s">
        <v>78</v>
      </c>
      <c r="F61" s="117" t="s">
        <v>75</v>
      </c>
      <c r="G61" s="117" t="str">
        <f t="shared" si="3"/>
        <v>DGNLPSSGCT</v>
      </c>
      <c r="H61" s="117" t="str">
        <f t="shared" si="4"/>
        <v>108GPSSGCT</v>
      </c>
      <c r="I61" s="130">
        <v>-55708.583846153801</v>
      </c>
      <c r="J61" s="130">
        <f>SUMIF('June 13 - Dec 15 Reserve'!$F$12:$F$122,'Reserve Summary'!G61,'June 13 - Dec 15 Reserve'!$BF$12:$BF$122)</f>
        <v>-56858.901682968703</v>
      </c>
      <c r="K61" s="130">
        <f>J61-I61</f>
        <v>-1150.317836814902</v>
      </c>
    </row>
    <row r="62" spans="1:11">
      <c r="A62" s="117" t="s">
        <v>24</v>
      </c>
      <c r="B62" s="117" t="s">
        <v>229</v>
      </c>
      <c r="C62" s="117" t="s">
        <v>54</v>
      </c>
      <c r="D62" s="117" t="s">
        <v>54</v>
      </c>
      <c r="E62" s="117" t="s">
        <v>78</v>
      </c>
      <c r="F62" s="117" t="s">
        <v>75</v>
      </c>
      <c r="G62" s="117" t="str">
        <f t="shared" si="3"/>
        <v>DGNLPCN</v>
      </c>
      <c r="H62" s="117" t="str">
        <f t="shared" si="4"/>
        <v>108GPCN</v>
      </c>
      <c r="I62" s="130">
        <v>-8549673.1561538428</v>
      </c>
      <c r="J62" s="130">
        <f>SUMIF('June 13 - Dec 15 Reserve'!$F$12:$F$122,'Reserve Summary'!G62,'June 13 - Dec 15 Reserve'!$BF$12:$BF$122)</f>
        <v>-8567792.2215177417</v>
      </c>
      <c r="K62" s="130">
        <f t="shared" si="5"/>
        <v>-18119.065363898873</v>
      </c>
    </row>
    <row r="63" spans="1:11">
      <c r="A63" s="117" t="s">
        <v>25</v>
      </c>
      <c r="B63" s="117" t="s">
        <v>229</v>
      </c>
      <c r="C63" s="117" t="s">
        <v>55</v>
      </c>
      <c r="D63" s="117" t="s">
        <v>55</v>
      </c>
      <c r="E63" s="117" t="s">
        <v>78</v>
      </c>
      <c r="F63" s="117" t="s">
        <v>75</v>
      </c>
      <c r="G63" s="117" t="str">
        <f t="shared" si="3"/>
        <v>DGNLPSE</v>
      </c>
      <c r="H63" s="117" t="str">
        <f t="shared" si="4"/>
        <v>108GPSE</v>
      </c>
      <c r="I63" s="130">
        <v>-313424.66538461536</v>
      </c>
      <c r="J63" s="130">
        <f>SUMIF('June 13 - Dec 15 Reserve'!$F$12:$F$122,'Reserve Summary'!G63,'June 13 - Dec 15 Reserve'!$BF$12:$BF$122)</f>
        <v>-297021.52459667216</v>
      </c>
      <c r="K63" s="130">
        <f t="shared" si="5"/>
        <v>16403.140787943208</v>
      </c>
    </row>
    <row r="64" spans="1:11">
      <c r="A64" s="117" t="s">
        <v>26</v>
      </c>
      <c r="I64" s="129">
        <f>SUBTOTAL(9,I49:I63)</f>
        <v>-335811519.91384578</v>
      </c>
      <c r="J64" s="129">
        <f>SUBTOTAL(9,J49:J63)</f>
        <v>-353436712.7472145</v>
      </c>
      <c r="K64" s="129">
        <f>SUBTOTAL(9,K49:K63)</f>
        <v>-17625192.833368685</v>
      </c>
    </row>
    <row r="65" spans="1:11">
      <c r="I65" s="130"/>
      <c r="J65" s="130"/>
      <c r="K65" s="130"/>
    </row>
    <row r="66" spans="1:11">
      <c r="A66" s="74" t="s">
        <v>59</v>
      </c>
      <c r="I66" s="130"/>
      <c r="J66" s="130"/>
      <c r="K66" s="130"/>
    </row>
    <row r="67" spans="1:11">
      <c r="A67" s="117" t="s">
        <v>60</v>
      </c>
      <c r="B67" s="117" t="s">
        <v>231</v>
      </c>
      <c r="C67" s="117" t="s">
        <v>55</v>
      </c>
      <c r="D67" s="117" t="s">
        <v>55</v>
      </c>
      <c r="E67" s="117" t="s">
        <v>78</v>
      </c>
      <c r="F67" s="117" t="s">
        <v>76</v>
      </c>
      <c r="G67" s="117" t="str">
        <f>E67&amp;F67&amp;D67</f>
        <v>DMNGPSE</v>
      </c>
      <c r="H67" s="117" t="str">
        <f>B67&amp;D67</f>
        <v>108MPSE</v>
      </c>
      <c r="I67" s="130">
        <v>-164773961.21307623</v>
      </c>
      <c r="J67" s="130">
        <f>SUMIF('June 13 - Dec 15 Reserve'!$F$12:$F$122,'Reserve Summary'!G67,'June 13 - Dec 15 Reserve'!$BF$12:$BF$122)</f>
        <v>-189530811.14505243</v>
      </c>
      <c r="K67" s="130">
        <f>J67-I67</f>
        <v>-24756849.931976199</v>
      </c>
    </row>
    <row r="68" spans="1:11">
      <c r="A68" s="117" t="s">
        <v>61</v>
      </c>
      <c r="I68" s="129">
        <f>SUBTOTAL(9,I67)</f>
        <v>-164773961.21307623</v>
      </c>
      <c r="J68" s="129">
        <f>SUBTOTAL(9,J67)</f>
        <v>-189530811.14505243</v>
      </c>
      <c r="K68" s="129">
        <f>SUBTOTAL(9,K67)</f>
        <v>-24756849.931976199</v>
      </c>
    </row>
    <row r="69" spans="1:11">
      <c r="I69" s="130"/>
      <c r="J69" s="130"/>
      <c r="K69" s="130"/>
    </row>
    <row r="70" spans="1:11">
      <c r="A70" s="74" t="s">
        <v>96</v>
      </c>
      <c r="I70" s="129">
        <f>SUBTOTAL(9,I12:I69)</f>
        <v>-7377615265.8857374</v>
      </c>
      <c r="J70" s="129">
        <f>SUBTOTAL(9,J12:J69)</f>
        <v>-8182993885.4834061</v>
      </c>
      <c r="K70" s="82">
        <f>SUBTOTAL(9,K12:K69)</f>
        <v>-805378619.59766495</v>
      </c>
    </row>
    <row r="71" spans="1:11">
      <c r="A71" s="74"/>
      <c r="I71" s="130"/>
      <c r="J71" s="130"/>
      <c r="K71" s="83" t="s">
        <v>310</v>
      </c>
    </row>
    <row r="72" spans="1:11">
      <c r="I72" s="130"/>
      <c r="J72" s="130"/>
      <c r="K72" s="130"/>
    </row>
    <row r="73" spans="1:11">
      <c r="A73" s="74" t="s">
        <v>85</v>
      </c>
      <c r="I73" s="130"/>
      <c r="J73" s="130"/>
      <c r="K73" s="130"/>
    </row>
    <row r="74" spans="1:11">
      <c r="A74" s="74"/>
      <c r="I74" s="130"/>
      <c r="J74" s="130"/>
      <c r="K74" s="130"/>
    </row>
    <row r="75" spans="1:11">
      <c r="A75" s="74" t="s">
        <v>58</v>
      </c>
      <c r="I75" s="130"/>
      <c r="J75" s="130"/>
      <c r="K75" s="130"/>
    </row>
    <row r="76" spans="1:11">
      <c r="A76" s="117" t="s">
        <v>14</v>
      </c>
      <c r="B76" s="117" t="s">
        <v>239</v>
      </c>
      <c r="C76" s="7" t="s">
        <v>45</v>
      </c>
      <c r="D76" s="7" t="s">
        <v>45</v>
      </c>
      <c r="E76" s="117" t="s">
        <v>79</v>
      </c>
      <c r="F76" s="117" t="s">
        <v>77</v>
      </c>
      <c r="G76" s="117" t="str">
        <f t="shared" ref="G76:G91" si="6">E76&amp;F76&amp;D76</f>
        <v>AINTPCA</v>
      </c>
      <c r="H76" s="117" t="str">
        <f t="shared" ref="H76:H91" si="7">B76&amp;D76</f>
        <v>111IPCA</v>
      </c>
      <c r="I76" s="130">
        <v>0</v>
      </c>
      <c r="J76" s="130">
        <f>SUMIF('June 13 - Dec 15 Reserve'!$F$12:$F$122,'Reserve Summary'!G76,'June 13 - Dec 15 Reserve'!$BF$12:$BF$122)</f>
        <v>0</v>
      </c>
      <c r="K76" s="130">
        <f t="shared" ref="K76:K91" si="8">J76-I76</f>
        <v>0</v>
      </c>
    </row>
    <row r="77" spans="1:11">
      <c r="A77" s="117" t="s">
        <v>24</v>
      </c>
      <c r="B77" s="117" t="s">
        <v>239</v>
      </c>
      <c r="C77" s="7" t="s">
        <v>54</v>
      </c>
      <c r="D77" s="7" t="s">
        <v>54</v>
      </c>
      <c r="E77" s="117" t="s">
        <v>79</v>
      </c>
      <c r="F77" s="117" t="s">
        <v>77</v>
      </c>
      <c r="G77" s="117" t="str">
        <f t="shared" si="6"/>
        <v>AINTPCN</v>
      </c>
      <c r="H77" s="117" t="str">
        <f t="shared" si="7"/>
        <v>111IPCN</v>
      </c>
      <c r="I77" s="130">
        <v>-106453336.45769207</v>
      </c>
      <c r="J77" s="130">
        <f>SUMIF('June 13 - Dec 15 Reserve'!$F$12:$F$122,'Reserve Summary'!G77,'June 13 - Dec 15 Reserve'!$BF$12:$BF$122)</f>
        <v>-115283889.76765129</v>
      </c>
      <c r="K77" s="130">
        <f t="shared" si="8"/>
        <v>-8830553.3099592179</v>
      </c>
    </row>
    <row r="78" spans="1:11">
      <c r="A78" s="117" t="s">
        <v>19</v>
      </c>
      <c r="B78" s="117" t="s">
        <v>239</v>
      </c>
      <c r="C78" s="8" t="s">
        <v>50</v>
      </c>
      <c r="D78" s="8" t="s">
        <v>50</v>
      </c>
      <c r="E78" s="117" t="s">
        <v>79</v>
      </c>
      <c r="F78" s="117" t="s">
        <v>77</v>
      </c>
      <c r="G78" s="117" t="str">
        <f t="shared" si="6"/>
        <v>AINTPID</v>
      </c>
      <c r="H78" s="117" t="str">
        <f t="shared" si="7"/>
        <v>111IPID</v>
      </c>
      <c r="I78" s="130">
        <v>-796071.02769230702</v>
      </c>
      <c r="J78" s="130">
        <f>SUMIF('June 13 - Dec 15 Reserve'!$F$12:$F$122,'Reserve Summary'!G78,'June 13 - Dec 15 Reserve'!$BF$12:$BF$122)</f>
        <v>-837798.29264913744</v>
      </c>
      <c r="K78" s="130">
        <f t="shared" si="8"/>
        <v>-41727.264956830419</v>
      </c>
    </row>
    <row r="79" spans="1:11">
      <c r="A79" s="117" t="s">
        <v>4</v>
      </c>
      <c r="B79" s="117" t="s">
        <v>239</v>
      </c>
      <c r="C79" s="8" t="s">
        <v>37</v>
      </c>
      <c r="D79" s="8" t="s">
        <v>36</v>
      </c>
      <c r="E79" s="117" t="s">
        <v>79</v>
      </c>
      <c r="F79" s="117" t="s">
        <v>77</v>
      </c>
      <c r="G79" s="117" t="str">
        <f t="shared" si="6"/>
        <v>AINTPDGU</v>
      </c>
      <c r="H79" s="117" t="str">
        <f t="shared" si="7"/>
        <v>111IPDGU</v>
      </c>
      <c r="I79" s="130">
        <v>-382706.50615384598</v>
      </c>
      <c r="J79" s="130">
        <f>SUMIF('June 13 - Dec 15 Reserve'!$F$12:$F$122,'Reserve Summary'!G79,'June 13 - Dec 15 Reserve'!$BF$12:$BF$122)</f>
        <v>-415714.06500000047</v>
      </c>
      <c r="K79" s="130">
        <f t="shared" si="8"/>
        <v>-33007.558846154483</v>
      </c>
    </row>
    <row r="80" spans="1:11">
      <c r="A80" s="117" t="s">
        <v>15</v>
      </c>
      <c r="B80" s="117" t="s">
        <v>239</v>
      </c>
      <c r="C80" s="7" t="s">
        <v>46</v>
      </c>
      <c r="D80" s="7" t="s">
        <v>46</v>
      </c>
      <c r="E80" s="117" t="s">
        <v>79</v>
      </c>
      <c r="F80" s="117" t="s">
        <v>77</v>
      </c>
      <c r="G80" s="117" t="str">
        <f t="shared" si="6"/>
        <v>AINTPOR</v>
      </c>
      <c r="H80" s="117" t="str">
        <f t="shared" si="7"/>
        <v>111IPOR</v>
      </c>
      <c r="I80" s="130">
        <v>-68777.5215384615</v>
      </c>
      <c r="J80" s="130">
        <f>SUMIF('June 13 - Dec 15 Reserve'!$F$12:$F$122,'Reserve Summary'!G80,'June 13 - Dec 15 Reserve'!$BF$12:$BF$122)</f>
        <v>-97932.027230748339</v>
      </c>
      <c r="K80" s="130">
        <f t="shared" si="8"/>
        <v>-29154.505692286839</v>
      </c>
    </row>
    <row r="81" spans="1:11">
      <c r="A81" s="117" t="s">
        <v>25</v>
      </c>
      <c r="B81" s="117" t="s">
        <v>239</v>
      </c>
      <c r="C81" s="7" t="s">
        <v>55</v>
      </c>
      <c r="D81" s="7" t="s">
        <v>55</v>
      </c>
      <c r="E81" s="117" t="s">
        <v>79</v>
      </c>
      <c r="F81" s="117" t="s">
        <v>77</v>
      </c>
      <c r="G81" s="117" t="str">
        <f t="shared" si="6"/>
        <v>AINTPSE</v>
      </c>
      <c r="H81" s="117" t="str">
        <f t="shared" si="7"/>
        <v>111IPSE</v>
      </c>
      <c r="I81" s="130">
        <v>-1960813.95076923</v>
      </c>
      <c r="J81" s="130">
        <f>SUMIF('June 13 - Dec 15 Reserve'!$F$12:$F$122,'Reserve Summary'!G81,'June 13 - Dec 15 Reserve'!$BF$12:$BF$122)</f>
        <v>-2596753.8523180066</v>
      </c>
      <c r="K81" s="130">
        <f t="shared" si="8"/>
        <v>-635939.90154877654</v>
      </c>
    </row>
    <row r="82" spans="1:11">
      <c r="A82" s="117" t="s">
        <v>5</v>
      </c>
      <c r="B82" s="117" t="s">
        <v>239</v>
      </c>
      <c r="C82" s="7" t="s">
        <v>37</v>
      </c>
      <c r="D82" s="7" t="s">
        <v>37</v>
      </c>
      <c r="E82" s="117" t="s">
        <v>79</v>
      </c>
      <c r="F82" s="117" t="s">
        <v>77</v>
      </c>
      <c r="G82" s="117" t="str">
        <f t="shared" si="6"/>
        <v>AINTPSG</v>
      </c>
      <c r="H82" s="117" t="str">
        <f t="shared" si="7"/>
        <v>111IPSG</v>
      </c>
      <c r="I82" s="130">
        <v>-55649343.831538387</v>
      </c>
      <c r="J82" s="130">
        <f>SUMIF('June 13 - Dec 15 Reserve'!$F$12:$F$122,'Reserve Summary'!G82,'June 13 - Dec 15 Reserve'!$BF$12:$BF$122)</f>
        <v>-57012570.747281685</v>
      </c>
      <c r="K82" s="130">
        <f t="shared" si="8"/>
        <v>-1363226.9157432988</v>
      </c>
    </row>
    <row r="83" spans="1:11">
      <c r="A83" s="117" t="s">
        <v>62</v>
      </c>
      <c r="B83" s="117" t="s">
        <v>239</v>
      </c>
      <c r="C83" s="7" t="s">
        <v>40</v>
      </c>
      <c r="D83" s="7" t="s">
        <v>40</v>
      </c>
      <c r="E83" s="117" t="s">
        <v>79</v>
      </c>
      <c r="F83" s="117" t="s">
        <v>77</v>
      </c>
      <c r="G83" s="117" t="str">
        <f t="shared" si="6"/>
        <v>AINTPSG-P</v>
      </c>
      <c r="H83" s="117" t="str">
        <f t="shared" si="7"/>
        <v>111IPSG-P</v>
      </c>
      <c r="I83" s="132">
        <v>-19285500.276153803</v>
      </c>
      <c r="J83" s="132">
        <f>SUMIF('June 13 - Dec 15 Reserve'!$F$12:$F$122,'Reserve Summary'!G83,'June 13 - Dec 15 Reserve'!$BF$12:$BF$122)+'June 13 - Dec 15 Reserve'!BF99</f>
        <v>-23319535.543122925</v>
      </c>
      <c r="K83" s="130">
        <f>J83-I83</f>
        <v>-4034035.266969122</v>
      </c>
    </row>
    <row r="84" spans="1:11">
      <c r="A84" s="117" t="s">
        <v>62</v>
      </c>
      <c r="B84" s="117" t="s">
        <v>239</v>
      </c>
      <c r="C84" s="7" t="s">
        <v>41</v>
      </c>
      <c r="D84" s="7" t="s">
        <v>41</v>
      </c>
      <c r="E84" s="117" t="s">
        <v>79</v>
      </c>
      <c r="F84" s="117" t="s">
        <v>77</v>
      </c>
      <c r="G84" s="117" t="str">
        <f t="shared" si="6"/>
        <v>AINTPSG-U</v>
      </c>
      <c r="H84" s="117" t="str">
        <f t="shared" si="7"/>
        <v>111IPSG-U</v>
      </c>
      <c r="I84" s="130">
        <v>-3985297.9792307601</v>
      </c>
      <c r="J84" s="130">
        <f>SUMIF('June 13 - Dec 15 Reserve'!$F$12:$F$122,'Reserve Summary'!G84,'June 13 - Dec 15 Reserve'!$BF$12:$BF$122)</f>
        <v>-4583496.5967522832</v>
      </c>
      <c r="K84" s="130">
        <f t="shared" si="8"/>
        <v>-598198.61752152303</v>
      </c>
    </row>
    <row r="85" spans="1:11">
      <c r="A85" s="117" t="s">
        <v>23</v>
      </c>
      <c r="B85" s="117" t="s">
        <v>239</v>
      </c>
      <c r="C85" s="7" t="s">
        <v>53</v>
      </c>
      <c r="D85" s="7" t="s">
        <v>53</v>
      </c>
      <c r="E85" s="117" t="s">
        <v>79</v>
      </c>
      <c r="F85" s="117" t="s">
        <v>77</v>
      </c>
      <c r="G85" s="117" t="str">
        <f t="shared" si="6"/>
        <v>AINTPSO</v>
      </c>
      <c r="H85" s="117" t="str">
        <f t="shared" si="7"/>
        <v>111IPSO</v>
      </c>
      <c r="I85" s="130">
        <v>-275518064.18769145</v>
      </c>
      <c r="J85" s="130">
        <f>SUMIF('June 13 - Dec 15 Reserve'!$F$12:$F$122,'Reserve Summary'!G85,'June 13 - Dec 15 Reserve'!$BF$12:$BF$122)</f>
        <v>-286777968.83716089</v>
      </c>
      <c r="K85" s="130">
        <f t="shared" si="8"/>
        <v>-11259904.649469435</v>
      </c>
    </row>
    <row r="86" spans="1:11">
      <c r="A86" s="117" t="s">
        <v>3</v>
      </c>
      <c r="B86" s="117" t="s">
        <v>239</v>
      </c>
      <c r="C86" s="8" t="s">
        <v>37</v>
      </c>
      <c r="D86" s="8" t="s">
        <v>35</v>
      </c>
      <c r="E86" s="117" t="s">
        <v>79</v>
      </c>
      <c r="F86" s="117" t="s">
        <v>77</v>
      </c>
      <c r="G86" s="117" t="str">
        <f t="shared" si="6"/>
        <v>AINTPDGP</v>
      </c>
      <c r="H86" s="117" t="str">
        <f t="shared" si="7"/>
        <v>111IPDGP</v>
      </c>
      <c r="I86" s="130">
        <v>0</v>
      </c>
      <c r="J86" s="130">
        <f>SUMIF('June 13 - Dec 15 Reserve'!$F$12:$F$122,'Reserve Summary'!G86,'June 13 - Dec 15 Reserve'!$BF$12:$BF$122)</f>
        <v>103372.62600000002</v>
      </c>
      <c r="K86" s="130">
        <f t="shared" si="8"/>
        <v>103372.62600000002</v>
      </c>
    </row>
    <row r="87" spans="1:11">
      <c r="A87" s="117" t="s">
        <v>18</v>
      </c>
      <c r="B87" s="117" t="s">
        <v>239</v>
      </c>
      <c r="C87" s="7" t="s">
        <v>49</v>
      </c>
      <c r="D87" s="7" t="s">
        <v>49</v>
      </c>
      <c r="E87" s="117" t="s">
        <v>79</v>
      </c>
      <c r="F87" s="117" t="s">
        <v>77</v>
      </c>
      <c r="G87" s="117" t="str">
        <f t="shared" si="6"/>
        <v>AINTPUT</v>
      </c>
      <c r="H87" s="117" t="str">
        <f t="shared" si="7"/>
        <v>111IPUT</v>
      </c>
      <c r="I87" s="130">
        <v>-47975.220769230698</v>
      </c>
      <c r="J87" s="130">
        <f>SUMIF('June 13 - Dec 15 Reserve'!$F$12:$F$122,'Reserve Summary'!G87,'June 13 - Dec 15 Reserve'!$BF$12:$BF$122)</f>
        <v>-86720.035586180267</v>
      </c>
      <c r="K87" s="130">
        <f t="shared" si="8"/>
        <v>-38744.814816949569</v>
      </c>
    </row>
    <row r="88" spans="1:11">
      <c r="A88" s="117" t="s">
        <v>16</v>
      </c>
      <c r="B88" s="117" t="s">
        <v>239</v>
      </c>
      <c r="C88" s="7" t="s">
        <v>47</v>
      </c>
      <c r="D88" s="7" t="s">
        <v>47</v>
      </c>
      <c r="E88" s="117" t="s">
        <v>79</v>
      </c>
      <c r="F88" s="117" t="s">
        <v>77</v>
      </c>
      <c r="G88" s="117" t="str">
        <f t="shared" si="6"/>
        <v>AINTPWA</v>
      </c>
      <c r="H88" s="117" t="str">
        <f t="shared" si="7"/>
        <v>111IPWA</v>
      </c>
      <c r="I88" s="130">
        <v>0</v>
      </c>
      <c r="J88" s="130">
        <f>SUMIF('June 13 - Dec 15 Reserve'!$F$12:$F$122,'Reserve Summary'!G88,'June 13 - Dec 15 Reserve'!$BF$12:$BF$122)</f>
        <v>856.5569999999999</v>
      </c>
      <c r="K88" s="130">
        <f t="shared" si="8"/>
        <v>856.5569999999999</v>
      </c>
    </row>
    <row r="89" spans="1:11">
      <c r="A89" s="117" t="s">
        <v>17</v>
      </c>
      <c r="B89" s="117" t="s">
        <v>239</v>
      </c>
      <c r="C89" s="7" t="s">
        <v>48</v>
      </c>
      <c r="D89" s="7" t="s">
        <v>48</v>
      </c>
      <c r="E89" s="117" t="s">
        <v>79</v>
      </c>
      <c r="F89" s="117" t="s">
        <v>77</v>
      </c>
      <c r="G89" s="117" t="str">
        <f t="shared" si="6"/>
        <v>AINTPWYP</v>
      </c>
      <c r="H89" s="117" t="str">
        <f t="shared" si="7"/>
        <v>111IPWYP</v>
      </c>
      <c r="I89" s="130">
        <v>-446139.696923076</v>
      </c>
      <c r="J89" s="130">
        <f>SUMIF('June 13 - Dec 15 Reserve'!$F$12:$F$122,'Reserve Summary'!G89,'June 13 - Dec 15 Reserve'!$BF$12:$BF$122)</f>
        <v>-735492.00543515873</v>
      </c>
      <c r="K89" s="130">
        <f t="shared" si="8"/>
        <v>-289352.30851208273</v>
      </c>
    </row>
    <row r="90" spans="1:11">
      <c r="A90" s="117" t="s">
        <v>20</v>
      </c>
      <c r="B90" s="117" t="s">
        <v>239</v>
      </c>
      <c r="C90" s="7" t="s">
        <v>51</v>
      </c>
      <c r="D90" s="7" t="s">
        <v>51</v>
      </c>
      <c r="E90" s="117" t="s">
        <v>79</v>
      </c>
      <c r="F90" s="117" t="s">
        <v>77</v>
      </c>
      <c r="G90" s="117" t="str">
        <f t="shared" si="6"/>
        <v>AINTPWYU</v>
      </c>
      <c r="H90" s="117" t="str">
        <f t="shared" si="7"/>
        <v>111IPWYU</v>
      </c>
      <c r="I90" s="130">
        <v>0</v>
      </c>
      <c r="J90" s="130">
        <f>SUMIF('June 13 - Dec 15 Reserve'!$F$12:$F$122,'Reserve Summary'!G90,'June 13 - Dec 15 Reserve'!$BF$12:$BF$122)</f>
        <v>0</v>
      </c>
      <c r="K90" s="130">
        <f t="shared" si="8"/>
        <v>0</v>
      </c>
    </row>
    <row r="91" spans="1:11">
      <c r="A91" s="117" t="s">
        <v>23</v>
      </c>
      <c r="B91" s="117" t="s">
        <v>239</v>
      </c>
      <c r="C91" s="8" t="s">
        <v>37</v>
      </c>
      <c r="D91" s="8" t="s">
        <v>38</v>
      </c>
      <c r="E91" s="117" t="s">
        <v>79</v>
      </c>
      <c r="F91" s="117" t="s">
        <v>77</v>
      </c>
      <c r="G91" s="117" t="str">
        <f t="shared" si="6"/>
        <v>AINTPSSGCH</v>
      </c>
      <c r="H91" s="117" t="str">
        <f t="shared" si="7"/>
        <v>111IPSSGCH</v>
      </c>
      <c r="I91" s="130">
        <v>-425226.76692307601</v>
      </c>
      <c r="J91" s="130">
        <f>SUMIF('June 13 - Dec 15 Reserve'!$F$12:$F$122,'Reserve Summary'!G91,'June 13 - Dec 15 Reserve'!$BF$12:$BF$122)</f>
        <v>-538784.8600000001</v>
      </c>
      <c r="K91" s="130">
        <f t="shared" si="8"/>
        <v>-113558.09307692409</v>
      </c>
    </row>
    <row r="92" spans="1:11">
      <c r="A92" s="117" t="s">
        <v>64</v>
      </c>
      <c r="C92" s="7"/>
      <c r="D92" s="7"/>
      <c r="I92" s="129">
        <f>SUBTOTAL(9,I76:I91)</f>
        <v>-465019253.42307568</v>
      </c>
      <c r="J92" s="129">
        <f>SUBTOTAL(9,J76:J91)</f>
        <v>-492182427.44718838</v>
      </c>
      <c r="K92" s="129">
        <f>SUBTOTAL(9,K76:K91)</f>
        <v>-27163174.024112605</v>
      </c>
    </row>
    <row r="93" spans="1:11">
      <c r="I93" s="130"/>
      <c r="J93" s="130"/>
      <c r="K93" s="130"/>
    </row>
    <row r="94" spans="1:11">
      <c r="A94" s="74" t="s">
        <v>7</v>
      </c>
      <c r="I94" s="130"/>
      <c r="J94" s="130"/>
      <c r="K94" s="130"/>
    </row>
    <row r="95" spans="1:11">
      <c r="A95" s="117" t="s">
        <v>3</v>
      </c>
      <c r="B95" s="117" t="s">
        <v>301</v>
      </c>
      <c r="C95" s="117" t="s">
        <v>37</v>
      </c>
      <c r="D95" s="117" t="s">
        <v>35</v>
      </c>
      <c r="E95" s="117" t="s">
        <v>79</v>
      </c>
      <c r="F95" s="117" t="s">
        <v>72</v>
      </c>
      <c r="G95" s="117" t="str">
        <f>E95&amp;F95&amp;D95</f>
        <v>AHYDPDGP</v>
      </c>
      <c r="H95" s="117" t="str">
        <f>B95&amp;D95</f>
        <v>111HPDGP</v>
      </c>
      <c r="I95" s="130">
        <v>0</v>
      </c>
      <c r="J95" s="130">
        <f>SUMIF('June 13 - Dec 15 Reserve'!$F$12:$F$122,'Reserve Summary'!G95,'June 13 - Dec 15 Reserve'!$BF$12:$BF$122)</f>
        <v>0</v>
      </c>
      <c r="K95" s="130">
        <f>J95-I95</f>
        <v>0</v>
      </c>
    </row>
    <row r="96" spans="1:11">
      <c r="A96" s="117" t="s">
        <v>5</v>
      </c>
      <c r="B96" s="117" t="s">
        <v>301</v>
      </c>
      <c r="C96" s="117" t="s">
        <v>40</v>
      </c>
      <c r="D96" s="117" t="s">
        <v>40</v>
      </c>
      <c r="E96" s="117" t="s">
        <v>79</v>
      </c>
      <c r="F96" s="117" t="s">
        <v>72</v>
      </c>
      <c r="G96" s="117" t="str">
        <f>E96&amp;F96&amp;D96</f>
        <v>AHYDPSG-P</v>
      </c>
      <c r="H96" s="117" t="str">
        <f>B96&amp;D96</f>
        <v>111HPSG-P</v>
      </c>
      <c r="I96" s="130">
        <v>-610750.70076923002</v>
      </c>
      <c r="J96" s="130">
        <f>SUMIF('June 13 - Dec 15 Reserve'!$F$12:$F$122,'Reserve Summary'!G96,'June 13 - Dec 15 Reserve'!$BF$12:$BF$122)</f>
        <v>-1159267.7038129903</v>
      </c>
      <c r="K96" s="130">
        <f>J96-I96</f>
        <v>-548517.00304376031</v>
      </c>
    </row>
    <row r="97" spans="1:11">
      <c r="A97" s="117" t="s">
        <v>5</v>
      </c>
      <c r="B97" s="117" t="s">
        <v>301</v>
      </c>
      <c r="C97" s="117" t="s">
        <v>41</v>
      </c>
      <c r="D97" s="117" t="s">
        <v>41</v>
      </c>
      <c r="E97" s="117" t="s">
        <v>79</v>
      </c>
      <c r="F97" s="117" t="s">
        <v>72</v>
      </c>
      <c r="G97" s="117" t="str">
        <f>E97&amp;F97&amp;D97</f>
        <v>AHYDPSG-U</v>
      </c>
      <c r="H97" s="117" t="str">
        <f>B97&amp;D97</f>
        <v>111HPSG-U</v>
      </c>
      <c r="I97" s="130">
        <v>-117817.921538461</v>
      </c>
      <c r="J97" s="130">
        <f>SUMIF('June 13 - Dec 15 Reserve'!$F$12:$F$122,'Reserve Summary'!G97,'June 13 - Dec 15 Reserve'!$BF$12:$BF$122)</f>
        <v>0</v>
      </c>
      <c r="K97" s="130">
        <f>J97-I97</f>
        <v>117817.921538461</v>
      </c>
    </row>
    <row r="98" spans="1:11">
      <c r="A98" s="117" t="s">
        <v>8</v>
      </c>
      <c r="I98" s="129">
        <f>SUBTOTAL(9,I95:I97)</f>
        <v>-728568.62230769102</v>
      </c>
      <c r="J98" s="129">
        <f>SUBTOTAL(9,J95:J97)</f>
        <v>-1159267.7038129903</v>
      </c>
      <c r="K98" s="129">
        <f>SUBTOTAL(9,K95:K97)</f>
        <v>-430699.08150529931</v>
      </c>
    </row>
    <row r="99" spans="1:11">
      <c r="I99" s="130"/>
      <c r="J99" s="130"/>
      <c r="K99" s="130"/>
    </row>
    <row r="100" spans="1:11">
      <c r="A100" s="74" t="s">
        <v>9</v>
      </c>
      <c r="I100" s="130"/>
      <c r="J100" s="130"/>
      <c r="K100" s="130"/>
    </row>
    <row r="101" spans="1:11">
      <c r="A101" s="117" t="s">
        <v>5</v>
      </c>
      <c r="B101" s="117" t="s">
        <v>303</v>
      </c>
      <c r="C101" s="117" t="s">
        <v>37</v>
      </c>
      <c r="D101" s="117" t="s">
        <v>43</v>
      </c>
      <c r="E101" s="117" t="s">
        <v>79</v>
      </c>
      <c r="F101" s="117" t="s">
        <v>73</v>
      </c>
      <c r="G101" s="117" t="str">
        <f>E101&amp;F101&amp;D101</f>
        <v>AOTHPSSGCT</v>
      </c>
      <c r="H101" s="117" t="str">
        <f>B101&amp;D101</f>
        <v>111OPSSGCT</v>
      </c>
      <c r="I101" s="130">
        <v>0</v>
      </c>
      <c r="J101" s="130">
        <f>SUMIF('June 13 - Dec 15 Reserve'!$F$12:$F$122,'Reserve Summary'!G101,'June 13 - Dec 15 Reserve'!$BF$12:$BF$122)</f>
        <v>0</v>
      </c>
      <c r="K101" s="130">
        <f>J101-I101</f>
        <v>0</v>
      </c>
    </row>
    <row r="102" spans="1:11">
      <c r="A102" s="117" t="s">
        <v>57</v>
      </c>
      <c r="I102" s="129">
        <f>SUBTOTAL(9,I101)</f>
        <v>0</v>
      </c>
      <c r="J102" s="129">
        <f>SUBTOTAL(9,J101)</f>
        <v>0</v>
      </c>
      <c r="K102" s="129">
        <f>SUBTOTAL(9,K101)</f>
        <v>0</v>
      </c>
    </row>
    <row r="103" spans="1:11">
      <c r="I103" s="130"/>
      <c r="J103" s="130"/>
      <c r="K103" s="130"/>
    </row>
    <row r="104" spans="1:11">
      <c r="A104" s="74" t="s">
        <v>22</v>
      </c>
      <c r="I104" s="130"/>
      <c r="J104" s="130"/>
      <c r="K104" s="130"/>
    </row>
    <row r="105" spans="1:11">
      <c r="A105" s="117" t="s">
        <v>14</v>
      </c>
      <c r="B105" s="117" t="s">
        <v>305</v>
      </c>
      <c r="C105" s="117" t="s">
        <v>45</v>
      </c>
      <c r="D105" s="117" t="s">
        <v>45</v>
      </c>
      <c r="E105" s="117" t="s">
        <v>79</v>
      </c>
      <c r="F105" s="117" t="s">
        <v>75</v>
      </c>
      <c r="G105" s="117" t="str">
        <f t="shared" ref="G105:G114" si="9">E105&amp;F105&amp;D105</f>
        <v>AGNLPCA</v>
      </c>
      <c r="H105" s="117" t="str">
        <f t="shared" ref="H105:H114" si="10">B105&amp;D105</f>
        <v>111GPCA</v>
      </c>
      <c r="I105" s="130">
        <v>-303085.29076923081</v>
      </c>
      <c r="J105" s="130">
        <f>SUMIF('June 13 - Dec 15 Reserve'!$F$12:$F$122,'Reserve Summary'!G105,'June 13 - Dec 15 Reserve'!$BF$12:$BF$122)</f>
        <v>-495847.87784289534</v>
      </c>
      <c r="K105" s="130">
        <f t="shared" ref="K105:K114" si="11">J105-I105</f>
        <v>-192762.58707366453</v>
      </c>
    </row>
    <row r="106" spans="1:11">
      <c r="A106" s="117" t="s">
        <v>23</v>
      </c>
      <c r="B106" s="117" t="s">
        <v>305</v>
      </c>
      <c r="C106" s="117" t="s">
        <v>54</v>
      </c>
      <c r="D106" s="117" t="s">
        <v>54</v>
      </c>
      <c r="E106" s="117" t="s">
        <v>79</v>
      </c>
      <c r="F106" s="117" t="s">
        <v>75</v>
      </c>
      <c r="G106" s="117" t="str">
        <f t="shared" si="9"/>
        <v>AGNLPCN</v>
      </c>
      <c r="H106" s="117" t="str">
        <f t="shared" si="10"/>
        <v>111GPCN</v>
      </c>
      <c r="I106" s="130">
        <v>-3246477.0984615302</v>
      </c>
      <c r="J106" s="130">
        <f>SUMIF('June 13 - Dec 15 Reserve'!$F$12:$F$122,'Reserve Summary'!G106,'June 13 - Dec 15 Reserve'!$BF$12:$BF$122)</f>
        <v>-3423578.593923301</v>
      </c>
      <c r="K106" s="130">
        <f t="shared" si="11"/>
        <v>-177101.4954617708</v>
      </c>
    </row>
    <row r="107" spans="1:11">
      <c r="A107" s="117" t="s">
        <v>23</v>
      </c>
      <c r="B107" s="117" t="s">
        <v>305</v>
      </c>
      <c r="C107" s="117" t="s">
        <v>37</v>
      </c>
      <c r="D107" s="117" t="s">
        <v>37</v>
      </c>
      <c r="E107" s="117" t="s">
        <v>79</v>
      </c>
      <c r="F107" s="117" t="s">
        <v>75</v>
      </c>
      <c r="G107" s="117" t="str">
        <f t="shared" si="9"/>
        <v>AGNLPSG</v>
      </c>
      <c r="H107" s="117" t="str">
        <f t="shared" si="10"/>
        <v>111GPSG</v>
      </c>
      <c r="I107" s="130">
        <v>-5455.4838461538402</v>
      </c>
      <c r="J107" s="130">
        <f>SUMIF('June 13 - Dec 15 Reserve'!$F$12:$F$122,'Reserve Summary'!G107,'June 13 - Dec 15 Reserve'!$BF$12:$BF$122)</f>
        <v>-22182.29</v>
      </c>
      <c r="K107" s="130">
        <f t="shared" si="11"/>
        <v>-16726.806153846162</v>
      </c>
    </row>
    <row r="108" spans="1:11">
      <c r="A108" s="117" t="s">
        <v>15</v>
      </c>
      <c r="B108" s="117" t="s">
        <v>305</v>
      </c>
      <c r="C108" s="117" t="s">
        <v>46</v>
      </c>
      <c r="D108" s="117" t="s">
        <v>46</v>
      </c>
      <c r="E108" s="117" t="s">
        <v>79</v>
      </c>
      <c r="F108" s="117" t="s">
        <v>75</v>
      </c>
      <c r="G108" s="117" t="str">
        <f t="shared" si="9"/>
        <v>AGNLPOR</v>
      </c>
      <c r="H108" s="117" t="str">
        <f t="shared" si="10"/>
        <v>111GPOR</v>
      </c>
      <c r="I108" s="130">
        <v>-3769958.4984615385</v>
      </c>
      <c r="J108" s="130">
        <f>SUMIF('June 13 - Dec 15 Reserve'!$F$12:$F$122,'Reserve Summary'!G108,'June 13 - Dec 15 Reserve'!$BF$12:$BF$122)</f>
        <v>-4396261.270021922</v>
      </c>
      <c r="K108" s="130">
        <f t="shared" si="11"/>
        <v>-626302.77156038349</v>
      </c>
    </row>
    <row r="109" spans="1:11">
      <c r="A109" s="117" t="s">
        <v>23</v>
      </c>
      <c r="B109" s="117" t="s">
        <v>305</v>
      </c>
      <c r="C109" s="117" t="s">
        <v>53</v>
      </c>
      <c r="D109" s="117" t="s">
        <v>53</v>
      </c>
      <c r="E109" s="117" t="s">
        <v>79</v>
      </c>
      <c r="F109" s="117" t="s">
        <v>75</v>
      </c>
      <c r="G109" s="117" t="str">
        <f t="shared" si="9"/>
        <v>AGNLPSO</v>
      </c>
      <c r="H109" s="117" t="str">
        <f t="shared" si="10"/>
        <v>111GPSO</v>
      </c>
      <c r="I109" s="130">
        <v>-12618674.913076861</v>
      </c>
      <c r="J109" s="130">
        <f>SUMIF('June 13 - Dec 15 Reserve'!$F$12:$F$122,'Reserve Summary'!G109,'June 13 - Dec 15 Reserve'!$BF$12:$BF$122)</f>
        <v>-15164054.283309354</v>
      </c>
      <c r="K109" s="130">
        <f t="shared" si="11"/>
        <v>-2545379.3702324927</v>
      </c>
    </row>
    <row r="110" spans="1:11">
      <c r="A110" s="117" t="s">
        <v>19</v>
      </c>
      <c r="B110" s="117" t="s">
        <v>305</v>
      </c>
      <c r="C110" s="117" t="s">
        <v>50</v>
      </c>
      <c r="D110" s="117" t="s">
        <v>50</v>
      </c>
      <c r="E110" s="117" t="s">
        <v>79</v>
      </c>
      <c r="F110" s="117" t="s">
        <v>75</v>
      </c>
      <c r="G110" s="117" t="str">
        <f t="shared" si="9"/>
        <v>AGNLPID</v>
      </c>
      <c r="H110" s="117" t="str">
        <f t="shared" si="10"/>
        <v>111GPID</v>
      </c>
      <c r="I110" s="130">
        <v>-10509.894615384599</v>
      </c>
      <c r="J110" s="130">
        <f>SUMIF('June 13 - Dec 15 Reserve'!$F$12:$F$122,'Reserve Summary'!G110,'June 13 - Dec 15 Reserve'!$BF$12:$BF$122)</f>
        <v>-180760.87</v>
      </c>
      <c r="K110" s="130">
        <f t="shared" ref="K110" si="12">J110-I110</f>
        <v>-170250.97538461539</v>
      </c>
    </row>
    <row r="111" spans="1:11">
      <c r="A111" s="117" t="s">
        <v>18</v>
      </c>
      <c r="B111" s="117" t="s">
        <v>305</v>
      </c>
      <c r="C111" s="117" t="s">
        <v>49</v>
      </c>
      <c r="D111" s="117" t="s">
        <v>49</v>
      </c>
      <c r="E111" s="117" t="s">
        <v>79</v>
      </c>
      <c r="F111" s="117" t="s">
        <v>75</v>
      </c>
      <c r="G111" s="117" t="str">
        <f t="shared" si="9"/>
        <v>AGNLPUT</v>
      </c>
      <c r="H111" s="117" t="str">
        <f t="shared" si="10"/>
        <v>111GPUT</v>
      </c>
      <c r="I111" s="130">
        <v>-13243.896153846101</v>
      </c>
      <c r="J111" s="130">
        <f>SUMIF('June 13 - Dec 15 Reserve'!$F$12:$F$122,'Reserve Summary'!G111,'June 13 - Dec 15 Reserve'!$BF$12:$BF$122)</f>
        <v>-14668.07499999999</v>
      </c>
      <c r="K111" s="130">
        <f t="shared" si="11"/>
        <v>-1424.178846153889</v>
      </c>
    </row>
    <row r="112" spans="1:11">
      <c r="A112" s="117" t="s">
        <v>16</v>
      </c>
      <c r="B112" s="117" t="s">
        <v>305</v>
      </c>
      <c r="C112" s="117" t="s">
        <v>47</v>
      </c>
      <c r="D112" s="117" t="s">
        <v>47</v>
      </c>
      <c r="E112" s="117" t="s">
        <v>79</v>
      </c>
      <c r="F112" s="117" t="s">
        <v>75</v>
      </c>
      <c r="G112" s="117" t="str">
        <f t="shared" si="9"/>
        <v>AGNLPWA</v>
      </c>
      <c r="H112" s="117" t="str">
        <f t="shared" si="10"/>
        <v>111GPWA</v>
      </c>
      <c r="I112" s="130">
        <v>-1350037.2530769168</v>
      </c>
      <c r="J112" s="130">
        <f>SUMIF('June 13 - Dec 15 Reserve'!$F$12:$F$122,'Reserve Summary'!G112,'June 13 - Dec 15 Reserve'!$BF$12:$BF$122)</f>
        <v>-1357723.2545892622</v>
      </c>
      <c r="K112" s="130">
        <f t="shared" si="11"/>
        <v>-7686.0015123453923</v>
      </c>
    </row>
    <row r="113" spans="1:12">
      <c r="A113" s="117" t="s">
        <v>17</v>
      </c>
      <c r="B113" s="117" t="s">
        <v>305</v>
      </c>
      <c r="C113" s="117" t="s">
        <v>48</v>
      </c>
      <c r="D113" s="117" t="s">
        <v>48</v>
      </c>
      <c r="E113" s="117" t="s">
        <v>79</v>
      </c>
      <c r="F113" s="117" t="s">
        <v>75</v>
      </c>
      <c r="G113" s="117" t="str">
        <f t="shared" si="9"/>
        <v>AGNLPWYP</v>
      </c>
      <c r="H113" s="117" t="str">
        <f t="shared" si="10"/>
        <v>111GPWYP</v>
      </c>
      <c r="I113" s="130">
        <v>-4278481.5653846134</v>
      </c>
      <c r="J113" s="130">
        <f>SUMIF('June 13 - Dec 15 Reserve'!$F$12:$F$122,'Reserve Summary'!G113,'June 13 - Dec 15 Reserve'!$BF$12:$BF$122)</f>
        <v>-5047342.6393981213</v>
      </c>
      <c r="K113" s="130">
        <f t="shared" si="11"/>
        <v>-768861.07401350792</v>
      </c>
    </row>
    <row r="114" spans="1:12">
      <c r="A114" s="117" t="s">
        <v>20</v>
      </c>
      <c r="B114" s="117" t="s">
        <v>305</v>
      </c>
      <c r="C114" s="117" t="s">
        <v>51</v>
      </c>
      <c r="D114" s="117" t="s">
        <v>51</v>
      </c>
      <c r="E114" s="117" t="s">
        <v>79</v>
      </c>
      <c r="F114" s="117" t="s">
        <v>75</v>
      </c>
      <c r="G114" s="117" t="str">
        <f t="shared" si="9"/>
        <v>AGNLPWYU</v>
      </c>
      <c r="H114" s="117" t="str">
        <f t="shared" si="10"/>
        <v>111GPWYU</v>
      </c>
      <c r="I114" s="130">
        <v>-40419.760769230699</v>
      </c>
      <c r="J114" s="130">
        <f>SUMIF('June 13 - Dec 15 Reserve'!$F$12:$F$122,'Reserve Summary'!G114,'June 13 - Dec 15 Reserve'!$BF$12:$BF$122)</f>
        <v>-40612.66499999995</v>
      </c>
      <c r="K114" s="130">
        <f t="shared" si="11"/>
        <v>-192.90423076925072</v>
      </c>
    </row>
    <row r="115" spans="1:12">
      <c r="A115" s="117" t="s">
        <v>26</v>
      </c>
      <c r="I115" s="129">
        <f>SUBTOTAL(9,I105:I114)</f>
        <v>-25636343.654615309</v>
      </c>
      <c r="J115" s="129">
        <f>SUBTOTAL(9,J105:J114)</f>
        <v>-30143031.819084857</v>
      </c>
      <c r="K115" s="129">
        <f>SUBTOTAL(9,K105:K114)</f>
        <v>-4506688.1644695485</v>
      </c>
    </row>
    <row r="117" spans="1:12">
      <c r="A117" s="74" t="s">
        <v>97</v>
      </c>
      <c r="I117" s="129">
        <f>SUBTOTAL(9,I76:I116)</f>
        <v>-491384165.69999874</v>
      </c>
      <c r="J117" s="129">
        <f>SUBTOTAL(9,J76:J116)</f>
        <v>-523484726.97008628</v>
      </c>
      <c r="K117" s="82">
        <f>SUBTOTAL(9,K76:K116)</f>
        <v>-32100561.270087451</v>
      </c>
    </row>
    <row r="118" spans="1:12">
      <c r="K118" s="89" t="s">
        <v>311</v>
      </c>
    </row>
    <row r="120" spans="1:12">
      <c r="A120" s="74" t="s">
        <v>98</v>
      </c>
      <c r="I120" s="129">
        <f>SUBTOTAL(9,I12:I119)</f>
        <v>-7868999431.5857344</v>
      </c>
      <c r="J120" s="129">
        <f>SUBTOTAL(9,J12:J119)</f>
        <v>-8706478612.4534988</v>
      </c>
      <c r="K120" s="129">
        <f>SUBTOTAL(9,K12:K119)</f>
        <v>-837479180.86775219</v>
      </c>
    </row>
    <row r="121" spans="1:12">
      <c r="J121" s="3" t="s">
        <v>609</v>
      </c>
    </row>
    <row r="122" spans="1:12">
      <c r="J122" s="3"/>
    </row>
    <row r="123" spans="1:12">
      <c r="A123" s="117" t="s">
        <v>596</v>
      </c>
      <c r="D123" s="117" t="s">
        <v>123</v>
      </c>
      <c r="I123" s="144">
        <v>-11271214.956153801</v>
      </c>
      <c r="J123" s="133">
        <v>7300166.1902058199</v>
      </c>
      <c r="K123" s="138">
        <f>J123-I123</f>
        <v>18571381.146359622</v>
      </c>
      <c r="L123" s="138" t="s">
        <v>602</v>
      </c>
    </row>
    <row r="124" spans="1:12">
      <c r="A124" s="117" t="s">
        <v>591</v>
      </c>
      <c r="D124" s="117" t="s">
        <v>591</v>
      </c>
      <c r="I124" s="144">
        <v>0</v>
      </c>
      <c r="J124" s="133">
        <v>1935470.4669230729</v>
      </c>
      <c r="K124" s="143">
        <f t="shared" ref="K124:K129" si="13">J124-I124</f>
        <v>1935470.4669230729</v>
      </c>
      <c r="L124" s="138" t="s">
        <v>606</v>
      </c>
    </row>
    <row r="125" spans="1:12">
      <c r="A125" s="117" t="s">
        <v>573</v>
      </c>
      <c r="D125" s="117" t="s">
        <v>595</v>
      </c>
      <c r="I125" s="144"/>
      <c r="J125" s="133">
        <v>23455432.601030521</v>
      </c>
      <c r="K125" s="143">
        <f t="shared" si="13"/>
        <v>23455432.601030521</v>
      </c>
      <c r="L125" s="138" t="s">
        <v>604</v>
      </c>
    </row>
    <row r="126" spans="1:12">
      <c r="A126" s="117" t="s">
        <v>595</v>
      </c>
      <c r="D126" s="117" t="s">
        <v>573</v>
      </c>
      <c r="I126" s="144"/>
      <c r="J126" s="133">
        <v>39042375</v>
      </c>
      <c r="K126" s="143">
        <f t="shared" si="13"/>
        <v>39042375</v>
      </c>
      <c r="L126" s="138" t="s">
        <v>605</v>
      </c>
    </row>
    <row r="127" spans="1:12">
      <c r="A127" s="117" t="s">
        <v>597</v>
      </c>
      <c r="D127" s="117" t="s">
        <v>582</v>
      </c>
      <c r="I127" s="137">
        <v>-902743.02384615224</v>
      </c>
      <c r="J127" s="135">
        <v>0</v>
      </c>
      <c r="K127" s="143">
        <f t="shared" si="13"/>
        <v>902743.02384615224</v>
      </c>
      <c r="L127" s="138" t="s">
        <v>603</v>
      </c>
    </row>
    <row r="128" spans="1:12">
      <c r="A128" s="117" t="s">
        <v>598</v>
      </c>
      <c r="D128" s="117" t="s">
        <v>583</v>
      </c>
      <c r="I128" s="137">
        <v>-504529.45076923055</v>
      </c>
      <c r="J128" s="135">
        <v>0</v>
      </c>
      <c r="K128" s="143">
        <f t="shared" si="13"/>
        <v>504529.45076923055</v>
      </c>
      <c r="L128" s="138" t="s">
        <v>603</v>
      </c>
    </row>
    <row r="129" spans="1:12">
      <c r="A129" s="117" t="s">
        <v>599</v>
      </c>
      <c r="D129" s="117" t="s">
        <v>584</v>
      </c>
      <c r="I129" s="137">
        <v>-323222.54655945126</v>
      </c>
      <c r="J129" s="135">
        <v>0</v>
      </c>
      <c r="K129" s="143">
        <f t="shared" si="13"/>
        <v>323222.54655945126</v>
      </c>
      <c r="L129" s="138" t="s">
        <v>603</v>
      </c>
    </row>
    <row r="130" spans="1:12" ht="13.5" thickBot="1">
      <c r="D130" s="117" t="s">
        <v>585</v>
      </c>
      <c r="I130" s="166">
        <f>I120+SUM(I123:I129)</f>
        <v>-7882001141.5630627</v>
      </c>
      <c r="J130" s="166">
        <f>J120+SUM(J123:J129)</f>
        <v>-8634745168.1953392</v>
      </c>
      <c r="K130" s="166">
        <f>K120+SUM(K123:K129)</f>
        <v>-752744026.63226414</v>
      </c>
    </row>
    <row r="131" spans="1:12" ht="13.5" thickTop="1">
      <c r="I131" s="138"/>
      <c r="J131" s="138"/>
      <c r="K131" s="143"/>
    </row>
    <row r="133" spans="1:12">
      <c r="I133" s="130"/>
      <c r="K133" s="130"/>
    </row>
    <row r="134" spans="1:12">
      <c r="I134" s="130"/>
      <c r="K134" s="130"/>
    </row>
    <row r="135" spans="1:12">
      <c r="I135" s="167"/>
      <c r="K135" s="167"/>
    </row>
  </sheetData>
  <pageMargins left="1" right="0.75" top="1" bottom="1" header="0.75" footer="0.5"/>
  <pageSetup scale="65" fitToHeight="2" orientation="portrait" r:id="rId1"/>
  <headerFooter alignWithMargins="0">
    <oddHeader xml:space="preserve">&amp;RPage 6.2.&amp;P+1
</oddHeader>
  </headerFooter>
  <rowBreaks count="1" manualBreakCount="1">
    <brk id="71" max="11" man="1"/>
  </rowBreaks>
</worksheet>
</file>

<file path=xl/worksheets/sheet8.xml><?xml version="1.0" encoding="utf-8"?>
<worksheet xmlns="http://schemas.openxmlformats.org/spreadsheetml/2006/main" xmlns:r="http://schemas.openxmlformats.org/officeDocument/2006/relationships">
  <sheetPr codeName="Sheet3"/>
  <dimension ref="A1:BF143"/>
  <sheetViews>
    <sheetView zoomScaleNormal="100" workbookViewId="0"/>
  </sheetViews>
  <sheetFormatPr defaultRowHeight="12.75"/>
  <cols>
    <col min="1" max="1" width="31.42578125" style="119" customWidth="1"/>
    <col min="2" max="2" width="6.7109375" style="119" bestFit="1" customWidth="1"/>
    <col min="3" max="3" width="13.140625" style="119" hidden="1" customWidth="1"/>
    <col min="4" max="5" width="9.140625" style="119" hidden="1" customWidth="1"/>
    <col min="6" max="6" width="14.28515625" style="119" hidden="1" customWidth="1"/>
    <col min="7" max="7" width="11.140625" style="119" hidden="1" customWidth="1"/>
    <col min="8" max="8" width="16.5703125" style="119" customWidth="1"/>
    <col min="9" max="9" width="15.85546875" style="119" customWidth="1"/>
    <col min="10" max="10" width="17" style="119" bestFit="1" customWidth="1"/>
    <col min="11" max="11" width="15.85546875" style="119" customWidth="1"/>
    <col min="12" max="12" width="16.7109375" style="119" bestFit="1" customWidth="1"/>
    <col min="13" max="13" width="15.85546875" style="119" customWidth="1"/>
    <col min="14" max="14" width="16.7109375" style="119" bestFit="1" customWidth="1"/>
    <col min="15" max="15" width="15.85546875" style="119" customWidth="1"/>
    <col min="16" max="16" width="16.5703125" style="119" bestFit="1" customWidth="1"/>
    <col min="17" max="17" width="15.85546875" style="119" customWidth="1"/>
    <col min="18" max="18" width="16.5703125" style="119" bestFit="1" customWidth="1"/>
    <col min="19" max="19" width="15.85546875" style="119" customWidth="1"/>
    <col min="20" max="20" width="16.5703125" style="119" bestFit="1" customWidth="1"/>
    <col min="21" max="21" width="15.85546875" style="119" customWidth="1"/>
    <col min="22" max="22" width="16.5703125" style="119" bestFit="1" customWidth="1"/>
    <col min="23" max="23" width="15.85546875" style="119" customWidth="1"/>
    <col min="24" max="24" width="16.5703125" style="119" bestFit="1" customWidth="1"/>
    <col min="25" max="25" width="15.85546875" style="119" customWidth="1"/>
    <col min="26" max="26" width="16.5703125" style="119" bestFit="1" customWidth="1"/>
    <col min="27" max="27" width="15.85546875" style="119" customWidth="1"/>
    <col min="28" max="28" width="16.5703125" style="119" bestFit="1" customWidth="1"/>
    <col min="29" max="29" width="15.85546875" style="119" customWidth="1"/>
    <col min="30" max="30" width="16.5703125" style="119" bestFit="1" customWidth="1"/>
    <col min="31" max="31" width="15.85546875" style="119" customWidth="1"/>
    <col min="32" max="32" width="16.5703125" style="119" bestFit="1" customWidth="1"/>
    <col min="33" max="33" width="15.85546875" style="119" customWidth="1"/>
    <col min="34" max="34" width="16.5703125" style="119" bestFit="1" customWidth="1"/>
    <col min="35" max="35" width="15.85546875" style="119" customWidth="1"/>
    <col min="36" max="36" width="16.5703125" style="119" bestFit="1" customWidth="1"/>
    <col min="37" max="37" width="15.85546875" style="119" customWidth="1"/>
    <col min="38" max="38" width="16.5703125" style="119" bestFit="1" customWidth="1"/>
    <col min="39" max="39" width="15.85546875" style="119" customWidth="1"/>
    <col min="40" max="40" width="16.5703125" style="119" bestFit="1" customWidth="1"/>
    <col min="41" max="41" width="15.85546875" style="119" customWidth="1"/>
    <col min="42" max="42" width="16.5703125" style="119" bestFit="1" customWidth="1"/>
    <col min="43" max="43" width="15.85546875" style="119" customWidth="1"/>
    <col min="44" max="44" width="16.5703125" style="119" bestFit="1" customWidth="1"/>
    <col min="45" max="45" width="15.85546875" style="119" customWidth="1"/>
    <col min="46" max="46" width="16.5703125" style="119" bestFit="1" customWidth="1"/>
    <col min="47" max="47" width="15.85546875" style="119" customWidth="1"/>
    <col min="48" max="48" width="16.5703125" style="119" bestFit="1" customWidth="1"/>
    <col min="49" max="49" width="15.85546875" style="119" customWidth="1"/>
    <col min="50" max="50" width="16.5703125" style="119" bestFit="1" customWidth="1"/>
    <col min="51" max="51" width="15.85546875" style="119" customWidth="1"/>
    <col min="52" max="52" width="16.5703125" style="119" bestFit="1" customWidth="1"/>
    <col min="53" max="53" width="15.85546875" style="119" customWidth="1"/>
    <col min="54" max="54" width="16.5703125" style="119" bestFit="1" customWidth="1"/>
    <col min="55" max="55" width="15.85546875" style="119" customWidth="1"/>
    <col min="56" max="56" width="16.5703125" style="119" bestFit="1" customWidth="1"/>
    <col min="57" max="57" width="4" style="119" customWidth="1"/>
    <col min="58" max="58" width="17.7109375" style="119" customWidth="1"/>
    <col min="59" max="16384" width="9.140625" style="119"/>
  </cols>
  <sheetData>
    <row r="1" spans="1:58">
      <c r="A1" s="14" t="s">
        <v>577</v>
      </c>
      <c r="B1" s="14"/>
    </row>
    <row r="2" spans="1:58">
      <c r="A2" s="14" t="s">
        <v>574</v>
      </c>
      <c r="B2" s="14"/>
    </row>
    <row r="3" spans="1:58">
      <c r="A3" s="14" t="s">
        <v>613</v>
      </c>
      <c r="B3" s="14"/>
    </row>
    <row r="4" spans="1:58">
      <c r="A4" s="14" t="s">
        <v>610</v>
      </c>
      <c r="J4" s="147"/>
      <c r="BA4" s="148"/>
    </row>
    <row r="5" spans="1:58">
      <c r="J5" s="147"/>
    </row>
    <row r="6" spans="1:58" ht="25.5">
      <c r="H6" s="120" t="s">
        <v>86</v>
      </c>
      <c r="J6" s="120" t="s">
        <v>86</v>
      </c>
      <c r="L6" s="120" t="s">
        <v>86</v>
      </c>
      <c r="N6" s="120" t="s">
        <v>86</v>
      </c>
      <c r="P6" s="120" t="s">
        <v>86</v>
      </c>
      <c r="R6" s="120" t="s">
        <v>86</v>
      </c>
      <c r="T6" s="120" t="s">
        <v>86</v>
      </c>
      <c r="V6" s="120" t="s">
        <v>86</v>
      </c>
      <c r="X6" s="120" t="s">
        <v>86</v>
      </c>
      <c r="Z6" s="120" t="s">
        <v>86</v>
      </c>
      <c r="AB6" s="120" t="s">
        <v>86</v>
      </c>
      <c r="AD6" s="120" t="s">
        <v>86</v>
      </c>
      <c r="AF6" s="120" t="s">
        <v>86</v>
      </c>
      <c r="AH6" s="120" t="s">
        <v>86</v>
      </c>
      <c r="AJ6" s="120" t="s">
        <v>86</v>
      </c>
      <c r="AL6" s="120" t="s">
        <v>86</v>
      </c>
      <c r="AN6" s="120" t="s">
        <v>86</v>
      </c>
      <c r="AP6" s="120" t="s">
        <v>86</v>
      </c>
      <c r="AR6" s="120" t="s">
        <v>86</v>
      </c>
      <c r="AT6" s="120" t="s">
        <v>86</v>
      </c>
      <c r="AV6" s="120" t="s">
        <v>86</v>
      </c>
      <c r="AX6" s="120" t="s">
        <v>86</v>
      </c>
      <c r="AZ6" s="120" t="s">
        <v>86</v>
      </c>
      <c r="BB6" s="120" t="s">
        <v>86</v>
      </c>
      <c r="BD6" s="120" t="s">
        <v>86</v>
      </c>
      <c r="BF6" s="191" t="s">
        <v>611</v>
      </c>
    </row>
    <row r="7" spans="1:58" ht="12" customHeight="1">
      <c r="A7" s="19" t="s">
        <v>1</v>
      </c>
      <c r="B7" s="19" t="s">
        <v>31</v>
      </c>
      <c r="C7" s="19" t="s">
        <v>31</v>
      </c>
      <c r="D7" s="149" t="s">
        <v>70</v>
      </c>
      <c r="E7" s="149" t="s">
        <v>56</v>
      </c>
      <c r="F7" s="149" t="s">
        <v>80</v>
      </c>
      <c r="G7" s="149" t="s">
        <v>81</v>
      </c>
      <c r="H7" s="146">
        <v>41426</v>
      </c>
      <c r="I7" s="11" t="s">
        <v>82</v>
      </c>
      <c r="J7" s="146">
        <v>41456</v>
      </c>
      <c r="K7" s="11" t="s">
        <v>82</v>
      </c>
      <c r="L7" s="146">
        <v>41487</v>
      </c>
      <c r="M7" s="11" t="s">
        <v>82</v>
      </c>
      <c r="N7" s="146">
        <v>41518</v>
      </c>
      <c r="O7" s="11" t="s">
        <v>82</v>
      </c>
      <c r="P7" s="146">
        <v>41548</v>
      </c>
      <c r="Q7" s="11" t="s">
        <v>82</v>
      </c>
      <c r="R7" s="146">
        <v>41579</v>
      </c>
      <c r="S7" s="11" t="s">
        <v>82</v>
      </c>
      <c r="T7" s="146">
        <v>41609</v>
      </c>
      <c r="U7" s="11" t="s">
        <v>82</v>
      </c>
      <c r="V7" s="146">
        <v>41640</v>
      </c>
      <c r="W7" s="11" t="s">
        <v>82</v>
      </c>
      <c r="X7" s="146">
        <v>41671</v>
      </c>
      <c r="Y7" s="11" t="s">
        <v>82</v>
      </c>
      <c r="Z7" s="146">
        <v>41699</v>
      </c>
      <c r="AA7" s="11" t="s">
        <v>82</v>
      </c>
      <c r="AB7" s="146">
        <v>41730</v>
      </c>
      <c r="AC7" s="11" t="s">
        <v>82</v>
      </c>
      <c r="AD7" s="146">
        <v>41760</v>
      </c>
      <c r="AE7" s="11" t="s">
        <v>82</v>
      </c>
      <c r="AF7" s="146">
        <v>41791</v>
      </c>
      <c r="AG7" s="11" t="s">
        <v>82</v>
      </c>
      <c r="AH7" s="146">
        <v>41821</v>
      </c>
      <c r="AI7" s="11" t="s">
        <v>82</v>
      </c>
      <c r="AJ7" s="146">
        <v>41852</v>
      </c>
      <c r="AK7" s="11" t="s">
        <v>82</v>
      </c>
      <c r="AL7" s="146">
        <v>41883</v>
      </c>
      <c r="AM7" s="11" t="s">
        <v>82</v>
      </c>
      <c r="AN7" s="146">
        <v>41913</v>
      </c>
      <c r="AO7" s="11" t="s">
        <v>82</v>
      </c>
      <c r="AP7" s="146">
        <v>41944</v>
      </c>
      <c r="AQ7" s="11" t="s">
        <v>82</v>
      </c>
      <c r="AR7" s="146">
        <v>41974</v>
      </c>
      <c r="AS7" s="11" t="s">
        <v>82</v>
      </c>
      <c r="AT7" s="146">
        <v>42005</v>
      </c>
      <c r="AU7" s="11" t="s">
        <v>82</v>
      </c>
      <c r="AV7" s="146">
        <v>42036</v>
      </c>
      <c r="AW7" s="11" t="s">
        <v>82</v>
      </c>
      <c r="AX7" s="146">
        <v>42064</v>
      </c>
      <c r="AY7" s="11" t="s">
        <v>82</v>
      </c>
      <c r="AZ7" s="146">
        <v>42095</v>
      </c>
      <c r="BA7" s="11" t="s">
        <v>82</v>
      </c>
      <c r="BB7" s="146">
        <v>42125</v>
      </c>
      <c r="BC7" s="11" t="s">
        <v>82</v>
      </c>
      <c r="BD7" s="146">
        <v>42156</v>
      </c>
      <c r="BF7" s="192"/>
    </row>
    <row r="8" spans="1:58">
      <c r="BF8" s="150"/>
    </row>
    <row r="9" spans="1:58">
      <c r="A9" s="17" t="s">
        <v>84</v>
      </c>
      <c r="B9" s="17"/>
      <c r="BF9" s="150"/>
    </row>
    <row r="10" spans="1:58">
      <c r="A10" s="17"/>
      <c r="B10" s="17"/>
      <c r="BF10" s="150"/>
    </row>
    <row r="11" spans="1:58">
      <c r="A11" s="14" t="s">
        <v>2</v>
      </c>
      <c r="B11" s="14"/>
      <c r="BF11" s="150"/>
    </row>
    <row r="12" spans="1:58" s="144" customFormat="1">
      <c r="A12" s="119" t="s">
        <v>3</v>
      </c>
      <c r="B12" s="119" t="s">
        <v>37</v>
      </c>
      <c r="C12" s="119" t="s">
        <v>35</v>
      </c>
      <c r="D12" s="119" t="s">
        <v>78</v>
      </c>
      <c r="E12" s="119" t="s">
        <v>71</v>
      </c>
      <c r="F12" s="119" t="str">
        <f t="shared" ref="F12:F20" si="0">D12&amp;E12&amp;C12</f>
        <v>DSTMPDGP</v>
      </c>
      <c r="G12" s="119" t="str">
        <f t="shared" ref="G12:G20" si="1">E12&amp;C12</f>
        <v>STMPDGP</v>
      </c>
      <c r="H12" s="144">
        <f t="array" ref="H12">SUM(IF('[25]RB Summary'!$C$917:$C$1168=$F12,'[25]RB Summary'!$G$917:$G$1168,0))</f>
        <v>-735176383.65999997</v>
      </c>
      <c r="I12" s="144">
        <f t="array" ref="I12">-((SUM(IF(Adjustments!$E$73:$E$133='June 13 - Dec 15 Reserve'!$F12,IF(Adjustments!$G$6:$AE$6='June 13 - Dec 15 Reserve'!H$7,Adjustments!$G$73:$AE$133),0)))+(SUM(IF(Adjustments!$E$136:$E$232='June 13 - Dec 15 Reserve'!$F12,IF(Adjustments!$G$6:$AE$6='June 13 - Dec 15 Reserve'!J$7,Adjustments!$G$136:$AE$232),0)))+(SUM(IF(Adjustments!$E$235:$E$236='June 13 - Dec 15 Reserve'!$F12,IF(Adjustments!$G$6:$AE$6='June 13 - Dec 15 Reserve'!J$7,Adjustments!$G$235:$AE$236),0)))+(SUM(IF(Adjustments!$E$239:$E$251='June 13 - Dec 15 Reserve'!$F12,IF(Adjustments!$G$6:$AE$6='June 13 - Dec 15 Reserve'!J$7,Adjustments!$G$239:$AE$251),0))))</f>
        <v>-172987.3937876916</v>
      </c>
      <c r="J12" s="144">
        <f t="shared" ref="J12" si="2">H12+I12</f>
        <v>-735349371.05378771</v>
      </c>
      <c r="K12" s="144">
        <f t="array" ref="K12">-((SUM(IF(Adjustments!$E$73:$E$133='June 13 - Dec 15 Reserve'!$F12,IF(Adjustments!$G$6:$AE$6='June 13 - Dec 15 Reserve'!J$7,Adjustments!$G$73:$AE$133),0)))+(SUM(IF(Adjustments!$E$136:$E$232='June 13 - Dec 15 Reserve'!$F12,IF(Adjustments!$G$6:$AE$6='June 13 - Dec 15 Reserve'!L$7,Adjustments!$G$136:$AE$232),0)))+(SUM(IF(Adjustments!$E$235:$E$236='June 13 - Dec 15 Reserve'!$F12,IF(Adjustments!$G$6:$AE$6='June 13 - Dec 15 Reserve'!L$7,Adjustments!$G$235:$AE$236),0)))+(SUM(IF(Adjustments!$E$239:$E$251='June 13 - Dec 15 Reserve'!$F12,IF(Adjustments!$G$6:$AE$6='June 13 - Dec 15 Reserve'!L$7,Adjustments!$G$239:$AE$251),0))))</f>
        <v>-170586.99942274089</v>
      </c>
      <c r="L12" s="144">
        <f t="shared" ref="L12" si="3">J12+K12</f>
        <v>-735519958.0532105</v>
      </c>
      <c r="M12" s="144">
        <f t="array" ref="M12">-((SUM(IF(Adjustments!$E$73:$E$133='June 13 - Dec 15 Reserve'!$F12,IF(Adjustments!$G$6:$AE$6='June 13 - Dec 15 Reserve'!L$7,Adjustments!$G$73:$AE$133),0)))+(SUM(IF(Adjustments!$E$136:$E$232='June 13 - Dec 15 Reserve'!$F12,IF(Adjustments!$G$6:$AE$6='June 13 - Dec 15 Reserve'!N$7,Adjustments!$G$136:$AE$232),0)))+(SUM(IF(Adjustments!$E$235:$E$236='June 13 - Dec 15 Reserve'!$F12,IF(Adjustments!$G$6:$AE$6='June 13 - Dec 15 Reserve'!N$7,Adjustments!$G$235:$AE$236),0)))+(SUM(IF(Adjustments!$E$239:$E$251='June 13 - Dec 15 Reserve'!$F12,IF(Adjustments!$G$6:$AE$6='June 13 - Dec 15 Reserve'!N$7,Adjustments!$G$239:$AE$251),0))))</f>
        <v>-168186.60505779018</v>
      </c>
      <c r="N12" s="144">
        <f t="shared" ref="N12" si="4">L12+M12</f>
        <v>-735688144.65826833</v>
      </c>
      <c r="O12" s="144">
        <f t="array" ref="O12">-((SUM(IF(Adjustments!$E$73:$E$133='June 13 - Dec 15 Reserve'!$F12,IF(Adjustments!$G$6:$AE$6='June 13 - Dec 15 Reserve'!N$7,Adjustments!$G$73:$AE$133),0)))+(SUM(IF(Adjustments!$E$136:$E$232='June 13 - Dec 15 Reserve'!$F12,IF(Adjustments!$G$6:$AE$6='June 13 - Dec 15 Reserve'!P$7,Adjustments!$G$136:$AE$232),0)))+(SUM(IF(Adjustments!$E$235:$E$236='June 13 - Dec 15 Reserve'!$F12,IF(Adjustments!$G$6:$AE$6='June 13 - Dec 15 Reserve'!P$7,Adjustments!$G$235:$AE$236),0)))+(SUM(IF(Adjustments!$E$239:$E$251='June 13 - Dec 15 Reserve'!$F12,IF(Adjustments!$G$6:$AE$6='June 13 - Dec 15 Reserve'!P$7,Adjustments!$G$239:$AE$251),0))))</f>
        <v>-165786.21069283946</v>
      </c>
      <c r="P12" s="144">
        <f t="shared" ref="P12" si="5">N12+O12</f>
        <v>-735853930.86896122</v>
      </c>
      <c r="Q12" s="144">
        <f t="array" ref="Q12">-((SUM(IF(Adjustments!$E$73:$E$133='June 13 - Dec 15 Reserve'!$F12,IF(Adjustments!$G$6:$AE$6='June 13 - Dec 15 Reserve'!P$7,Adjustments!$G$73:$AE$133),0)))+(SUM(IF(Adjustments!$E$136:$E$232='June 13 - Dec 15 Reserve'!$F12,IF(Adjustments!$G$6:$AE$6='June 13 - Dec 15 Reserve'!R$7,Adjustments!$G$136:$AE$232),0)))+(SUM(IF(Adjustments!$E$235:$E$236='June 13 - Dec 15 Reserve'!$F12,IF(Adjustments!$G$6:$AE$6='June 13 - Dec 15 Reserve'!R$7,Adjustments!$G$235:$AE$236),0)))+(SUM(IF(Adjustments!$E$239:$E$251='June 13 - Dec 15 Reserve'!$F12,IF(Adjustments!$G$6:$AE$6='June 13 - Dec 15 Reserve'!R$7,Adjustments!$G$239:$AE$251),0))))</f>
        <v>-163385.81632788875</v>
      </c>
      <c r="R12" s="144">
        <f t="shared" ref="R12" si="6">P12+Q12</f>
        <v>-736017316.68528914</v>
      </c>
      <c r="S12" s="144">
        <f t="array" ref="S12">-((SUM(IF(Adjustments!$E$73:$E$133='June 13 - Dec 15 Reserve'!$F12,IF(Adjustments!$G$6:$AE$6='June 13 - Dec 15 Reserve'!R$7,Adjustments!$G$73:$AE$133),0)))+(SUM(IF(Adjustments!$E$136:$E$232='June 13 - Dec 15 Reserve'!$F12,IF(Adjustments!$G$6:$AE$6='June 13 - Dec 15 Reserve'!T$7,Adjustments!$G$136:$AE$232),0)))+(SUM(IF(Adjustments!$E$235:$E$236='June 13 - Dec 15 Reserve'!$F12,IF(Adjustments!$G$6:$AE$6='June 13 - Dec 15 Reserve'!T$7,Adjustments!$G$235:$AE$236),0)))+(SUM(IF(Adjustments!$E$239:$E$251='June 13 - Dec 15 Reserve'!$F12,IF(Adjustments!$G$6:$AE$6='June 13 - Dec 15 Reserve'!T$7,Adjustments!$G$239:$AE$251),0))))</f>
        <v>-160985.42196293804</v>
      </c>
      <c r="T12" s="144">
        <f t="shared" ref="T12" si="7">R12+S12</f>
        <v>-736178302.10725212</v>
      </c>
      <c r="U12" s="144">
        <f t="array" ref="U12">-((SUM(IF(Adjustments!$E$73:$E$133='June 13 - Dec 15 Reserve'!$F12,IF(Adjustments!$G$6:$AE$6='June 13 - Dec 15 Reserve'!T$7,Adjustments!$G$73:$AE$133),0)))+(SUM(IF(Adjustments!$E$136:$E$232='June 13 - Dec 15 Reserve'!$F12,IF(Adjustments!$G$6:$AE$6='June 13 - Dec 15 Reserve'!V$7,Adjustments!$G$136:$AE$232),0)))+(SUM(IF(Adjustments!$E$235:$E$236='June 13 - Dec 15 Reserve'!$F12,IF(Adjustments!$G$6:$AE$6='June 13 - Dec 15 Reserve'!V$7,Adjustments!$G$235:$AE$236),0)))+(SUM(IF(Adjustments!$E$239:$E$251='June 13 - Dec 15 Reserve'!$F12,IF(Adjustments!$G$6:$AE$6='June 13 - Dec 15 Reserve'!V$7,Adjustments!$G$239:$AE$251),0))))</f>
        <v>-1064187.6595094525</v>
      </c>
      <c r="V12" s="144">
        <f t="shared" ref="V12" si="8">T12+U12</f>
        <v>-737242489.76676154</v>
      </c>
      <c r="W12" s="144">
        <f t="array" ref="W12">-((SUM(IF(Adjustments!$E$73:$E$133='June 13 - Dec 15 Reserve'!$F12,IF(Adjustments!$G$6:$AE$6='June 13 - Dec 15 Reserve'!V$7,Adjustments!$G$73:$AE$133),0)))+(SUM(IF(Adjustments!$E$136:$E$232='June 13 - Dec 15 Reserve'!$F12,IF(Adjustments!$G$6:$AE$6='June 13 - Dec 15 Reserve'!X$7,Adjustments!$G$136:$AE$232),0)))+(SUM(IF(Adjustments!$E$235:$E$236='June 13 - Dec 15 Reserve'!$F12,IF(Adjustments!$G$6:$AE$6='June 13 - Dec 15 Reserve'!X$7,Adjustments!$G$235:$AE$236),0)))+(SUM(IF(Adjustments!$E$239:$E$251='June 13 - Dec 15 Reserve'!$F12,IF(Adjustments!$G$6:$AE$6='June 13 - Dec 15 Reserve'!X$7,Adjustments!$G$239:$AE$251),0))))</f>
        <v>-1060480.7761472524</v>
      </c>
      <c r="X12" s="144">
        <f t="shared" ref="X12" si="9">V12+W12</f>
        <v>-738302970.54290879</v>
      </c>
      <c r="Y12" s="144">
        <f t="array" ref="Y12">-((SUM(IF(Adjustments!$E$73:$E$133='June 13 - Dec 15 Reserve'!$F12,IF(Adjustments!$G$6:$AE$6='June 13 - Dec 15 Reserve'!X$7,Adjustments!$G$73:$AE$133),0)))+(SUM(IF(Adjustments!$E$136:$E$232='June 13 - Dec 15 Reserve'!$F12,IF(Adjustments!$G$6:$AE$6='June 13 - Dec 15 Reserve'!Z$7,Adjustments!$G$136:$AE$232),0)))+(SUM(IF(Adjustments!$E$235:$E$236='June 13 - Dec 15 Reserve'!$F12,IF(Adjustments!$G$6:$AE$6='June 13 - Dec 15 Reserve'!Z$7,Adjustments!$G$235:$AE$236),0)))+(SUM(IF(Adjustments!$E$239:$E$251='June 13 - Dec 15 Reserve'!$F12,IF(Adjustments!$G$6:$AE$6='June 13 - Dec 15 Reserve'!Z$7,Adjustments!$G$239:$AE$251),0))))</f>
        <v>-1056773.8927850532</v>
      </c>
      <c r="Z12" s="144">
        <f t="shared" ref="Z12" si="10">X12+Y12</f>
        <v>-739359744.43569386</v>
      </c>
      <c r="AA12" s="144">
        <f t="array" ref="AA12">-((SUM(IF(Adjustments!$E$73:$E$133='June 13 - Dec 15 Reserve'!$F12,IF(Adjustments!$G$6:$AE$6='June 13 - Dec 15 Reserve'!Z$7,Adjustments!$G$73:$AE$133),0)))+(SUM(IF(Adjustments!$E$136:$E$232='June 13 - Dec 15 Reserve'!$F12,IF(Adjustments!$G$6:$AE$6='June 13 - Dec 15 Reserve'!AB$7,Adjustments!$G$136:$AE$232),0)))+(SUM(IF(Adjustments!$E$235:$E$236='June 13 - Dec 15 Reserve'!$F12,IF(Adjustments!$G$6:$AE$6='June 13 - Dec 15 Reserve'!AB$7,Adjustments!$G$235:$AE$236),0)))+(SUM(IF(Adjustments!$E$239:$E$251='June 13 - Dec 15 Reserve'!$F12,IF(Adjustments!$G$6:$AE$6='June 13 - Dec 15 Reserve'!AB$7,Adjustments!$G$239:$AE$251),0))))</f>
        <v>-1053067.0094228531</v>
      </c>
      <c r="AB12" s="144">
        <f t="shared" ref="AB12" si="11">Z12+AA12</f>
        <v>-740412811.44511676</v>
      </c>
      <c r="AC12" s="144">
        <f t="array" ref="AC12">-((SUM(IF(Adjustments!$E$73:$E$133='June 13 - Dec 15 Reserve'!$F12,IF(Adjustments!$G$6:$AE$6='June 13 - Dec 15 Reserve'!AB$7,Adjustments!$G$73:$AE$133),0)))+(SUM(IF(Adjustments!$E$136:$E$232='June 13 - Dec 15 Reserve'!$F12,IF(Adjustments!$G$6:$AE$6='June 13 - Dec 15 Reserve'!AD$7,Adjustments!$G$136:$AE$232),0)))+(SUM(IF(Adjustments!$E$235:$E$236='June 13 - Dec 15 Reserve'!$F12,IF(Adjustments!$G$6:$AE$6='June 13 - Dec 15 Reserve'!AD$7,Adjustments!$G$235:$AE$236),0)))+(SUM(IF(Adjustments!$E$239:$E$251='June 13 - Dec 15 Reserve'!$F12,IF(Adjustments!$G$6:$AE$6='June 13 - Dec 15 Reserve'!AD$7,Adjustments!$G$239:$AE$251),0))))</f>
        <v>-1049360.1260606535</v>
      </c>
      <c r="AD12" s="144">
        <f t="shared" ref="AD12" si="12">AB12+AC12</f>
        <v>-741462171.57117736</v>
      </c>
      <c r="AE12" s="144">
        <f t="array" ref="AE12">-((SUM(IF(Adjustments!$E$73:$E$133='June 13 - Dec 15 Reserve'!$F12,IF(Adjustments!$G$6:$AE$6='June 13 - Dec 15 Reserve'!AD$7,Adjustments!$G$73:$AE$133),0)))+(SUM(IF(Adjustments!$E$136:$E$232='June 13 - Dec 15 Reserve'!$F12,IF(Adjustments!$G$6:$AE$6='June 13 - Dec 15 Reserve'!AF$7,Adjustments!$G$136:$AE$232),0)))+(SUM(IF(Adjustments!$E$235:$E$236='June 13 - Dec 15 Reserve'!$F12,IF(Adjustments!$G$6:$AE$6='June 13 - Dec 15 Reserve'!AF$7,Adjustments!$G$235:$AE$236),0)))+(SUM(IF(Adjustments!$E$239:$E$251='June 13 - Dec 15 Reserve'!$F12,IF(Adjustments!$G$6:$AE$6='June 13 - Dec 15 Reserve'!AF$7,Adjustments!$G$239:$AE$251),0))))</f>
        <v>-1045653.2426984534</v>
      </c>
      <c r="AF12" s="144">
        <f t="shared" ref="AF12" si="13">AD12+AE12</f>
        <v>-742507824.81387579</v>
      </c>
      <c r="AG12" s="144">
        <f t="array" ref="AG12">-((SUM(IF(Adjustments!$E$73:$E$133='June 13 - Dec 15 Reserve'!$F12,IF(Adjustments!$G$6:$AE$6='June 13 - Dec 15 Reserve'!AF$7,Adjustments!$G$73:$AE$133),0)))+(SUM(IF(Adjustments!$E$136:$E$232='June 13 - Dec 15 Reserve'!$F12,IF(Adjustments!$G$6:$AE$6='June 13 - Dec 15 Reserve'!AH$7,Adjustments!$G$136:$AE$232),0)))+(SUM(IF(Adjustments!$E$235:$E$236='June 13 - Dec 15 Reserve'!$F12,IF(Adjustments!$G$6:$AE$6='June 13 - Dec 15 Reserve'!AH$7,Adjustments!$G$235:$AE$236),0)))+(SUM(IF(Adjustments!$E$239:$E$251='June 13 - Dec 15 Reserve'!$F12,IF(Adjustments!$G$6:$AE$6='June 13 - Dec 15 Reserve'!AH$7,Adjustments!$G$239:$AE$251),0))))</f>
        <v>-1041946.3593362542</v>
      </c>
      <c r="AH12" s="144">
        <f t="shared" ref="AH12" si="14">AF12+AG12</f>
        <v>-743549771.17321205</v>
      </c>
      <c r="AI12" s="144">
        <f t="array" ref="AI12">-((SUM(IF(Adjustments!$E$73:$E$133='June 13 - Dec 15 Reserve'!$F12,IF(Adjustments!$G$6:$AE$6='June 13 - Dec 15 Reserve'!AH$7,Adjustments!$G$73:$AE$133),0)))+(SUM(IF(Adjustments!$E$136:$E$232='June 13 - Dec 15 Reserve'!$F12,IF(Adjustments!$G$6:$AE$6='June 13 - Dec 15 Reserve'!AJ$7,Adjustments!$G$136:$AE$232),0)))+(SUM(IF(Adjustments!$E$235:$E$236='June 13 - Dec 15 Reserve'!$F12,IF(Adjustments!$G$6:$AE$6='June 13 - Dec 15 Reserve'!AJ$7,Adjustments!$G$235:$AE$236),0)))+(SUM(IF(Adjustments!$E$239:$E$251='June 13 - Dec 15 Reserve'!$F12,IF(Adjustments!$G$6:$AE$6='June 13 - Dec 15 Reserve'!AJ$7,Adjustments!$G$239:$AE$251),0))))</f>
        <v>-1038239.4759740541</v>
      </c>
      <c r="AJ12" s="144">
        <f t="shared" ref="AJ12" si="15">AH12+AI12</f>
        <v>-744588010.64918613</v>
      </c>
      <c r="AK12" s="144">
        <f t="array" ref="AK12">-((SUM(IF(Adjustments!$E$73:$E$133='June 13 - Dec 15 Reserve'!$F12,IF(Adjustments!$G$6:$AE$6='June 13 - Dec 15 Reserve'!AJ$7,Adjustments!$G$73:$AE$133),0)))+(SUM(IF(Adjustments!$E$136:$E$232='June 13 - Dec 15 Reserve'!$F12,IF(Adjustments!$G$6:$AE$6='June 13 - Dec 15 Reserve'!AL$7,Adjustments!$G$136:$AE$232),0)))+(SUM(IF(Adjustments!$E$235:$E$236='June 13 - Dec 15 Reserve'!$F12,IF(Adjustments!$G$6:$AE$6='June 13 - Dec 15 Reserve'!AL$7,Adjustments!$G$235:$AE$236),0)))+(SUM(IF(Adjustments!$E$239:$E$251='June 13 - Dec 15 Reserve'!$F12,IF(Adjustments!$G$6:$AE$6='June 13 - Dec 15 Reserve'!AL$7,Adjustments!$G$239:$AE$251),0))))</f>
        <v>-1034532.5926118544</v>
      </c>
      <c r="AL12" s="144">
        <f t="shared" ref="AL12" si="16">AJ12+AK12</f>
        <v>-745622543.24179804</v>
      </c>
      <c r="AM12" s="144">
        <f t="array" ref="AM12">-((SUM(IF(Adjustments!$E$73:$E$133='June 13 - Dec 15 Reserve'!$F12,IF(Adjustments!$G$6:$AE$6='June 13 - Dec 15 Reserve'!AL$7,Adjustments!$G$73:$AE$133),0)))+(SUM(IF(Adjustments!$E$136:$E$232='June 13 - Dec 15 Reserve'!$F12,IF(Adjustments!$G$6:$AE$6='June 13 - Dec 15 Reserve'!AN$7,Adjustments!$G$136:$AE$232),0)))+(SUM(IF(Adjustments!$E$235:$E$236='June 13 - Dec 15 Reserve'!$F12,IF(Adjustments!$G$6:$AE$6='June 13 - Dec 15 Reserve'!AN$7,Adjustments!$G$235:$AE$236),0)))+(SUM(IF(Adjustments!$E$239:$E$251='June 13 - Dec 15 Reserve'!$F12,IF(Adjustments!$G$6:$AE$6='June 13 - Dec 15 Reserve'!AN$7,Adjustments!$G$239:$AE$251),0))))</f>
        <v>-1030825.7092496543</v>
      </c>
      <c r="AN12" s="144">
        <f t="shared" ref="AN12" si="17">AL12+AM12</f>
        <v>-746653368.95104766</v>
      </c>
      <c r="AO12" s="144">
        <f t="array" ref="AO12">-((SUM(IF(Adjustments!$E$73:$E$133='June 13 - Dec 15 Reserve'!$F12,IF(Adjustments!$G$6:$AE$6='June 13 - Dec 15 Reserve'!AN$7,Adjustments!$G$73:$AE$133),0)))+(SUM(IF(Adjustments!$E$136:$E$232='June 13 - Dec 15 Reserve'!$F12,IF(Adjustments!$G$6:$AE$6='June 13 - Dec 15 Reserve'!AP$7,Adjustments!$G$136:$AE$232),0)))+(SUM(IF(Adjustments!$E$235:$E$236='June 13 - Dec 15 Reserve'!$F12,IF(Adjustments!$G$6:$AE$6='June 13 - Dec 15 Reserve'!AP$7,Adjustments!$G$235:$AE$236),0)))+(SUM(IF(Adjustments!$E$239:$E$251='June 13 - Dec 15 Reserve'!$F12,IF(Adjustments!$G$6:$AE$6='June 13 - Dec 15 Reserve'!AP$7,Adjustments!$G$239:$AE$251),0))))</f>
        <v>-1027118.8258874551</v>
      </c>
      <c r="AP12" s="144">
        <f t="shared" ref="AP12" si="18">AN12+AO12</f>
        <v>-747680487.7769351</v>
      </c>
      <c r="AQ12" s="144">
        <f t="array" ref="AQ12">-((SUM(IF(Adjustments!$E$73:$E$133='June 13 - Dec 15 Reserve'!$F12,IF(Adjustments!$G$6:$AE$6='June 13 - Dec 15 Reserve'!AP$7,Adjustments!$G$73:$AE$133),0)))+(SUM(IF(Adjustments!$E$136:$E$232='June 13 - Dec 15 Reserve'!$F12,IF(Adjustments!$G$6:$AE$6='June 13 - Dec 15 Reserve'!AR$7,Adjustments!$G$136:$AE$232),0)))+(SUM(IF(Adjustments!$E$235:$E$236='June 13 - Dec 15 Reserve'!$F12,IF(Adjustments!$G$6:$AE$6='June 13 - Dec 15 Reserve'!AR$7,Adjustments!$G$235:$AE$236),0)))+(SUM(IF(Adjustments!$E$239:$E$251='June 13 - Dec 15 Reserve'!$F12,IF(Adjustments!$G$6:$AE$6='June 13 - Dec 15 Reserve'!AR$7,Adjustments!$G$239:$AE$251),0))))</f>
        <v>-1023411.942525255</v>
      </c>
      <c r="AR12" s="144">
        <f t="shared" ref="AR12" si="19">AP12+AQ12</f>
        <v>-748703899.71946037</v>
      </c>
      <c r="AS12" s="144">
        <f t="array" ref="AS12">-((SUM(IF(Adjustments!$E$73:$E$133='June 13 - Dec 15 Reserve'!$F12,IF(Adjustments!$G$6:$AE$6='June 13 - Dec 15 Reserve'!AR$7,Adjustments!$G$73:$AE$133),0)))+(SUM(IF(Adjustments!$E$136:$E$232='June 13 - Dec 15 Reserve'!$F12,IF(Adjustments!$G$6:$AE$6='June 13 - Dec 15 Reserve'!AT$7,Adjustments!$G$136:$AE$232),0)))+(SUM(IF(Adjustments!$E$235:$E$236='June 13 - Dec 15 Reserve'!$F12,IF(Adjustments!$G$6:$AE$6='June 13 - Dec 15 Reserve'!AT$7,Adjustments!$G$235:$AE$236),0)))+(SUM(IF(Adjustments!$E$239:$E$251='June 13 - Dec 15 Reserve'!$F12,IF(Adjustments!$G$6:$AE$6='June 13 - Dec 15 Reserve'!AT$7,Adjustments!$G$239:$AE$251),0))))</f>
        <v>-1019705.0591630558</v>
      </c>
      <c r="AT12" s="144">
        <f t="shared" ref="AT12" si="20">AR12+AS12</f>
        <v>-749723604.77862346</v>
      </c>
      <c r="AU12" s="144">
        <f t="array" ref="AU12">-((SUM(IF(Adjustments!$E$73:$E$133='June 13 - Dec 15 Reserve'!$F12,IF(Adjustments!$G$6:$AE$6='June 13 - Dec 15 Reserve'!AT$7,Adjustments!$G$73:$AE$133),0)))+(SUM(IF(Adjustments!$E$136:$E$232='June 13 - Dec 15 Reserve'!$F12,IF(Adjustments!$G$6:$AE$6='June 13 - Dec 15 Reserve'!AV$7,Adjustments!$G$136:$AE$232),0)))+(SUM(IF(Adjustments!$E$235:$E$236='June 13 - Dec 15 Reserve'!$F12,IF(Adjustments!$G$6:$AE$6='June 13 - Dec 15 Reserve'!AV$7,Adjustments!$G$235:$AE$236),0)))+(SUM(IF(Adjustments!$E$239:$E$251='June 13 - Dec 15 Reserve'!$F12,IF(Adjustments!$G$6:$AE$6='June 13 - Dec 15 Reserve'!AV$7,Adjustments!$G$239:$AE$251),0))))</f>
        <v>-1015998.1758008557</v>
      </c>
      <c r="AV12" s="144">
        <f t="shared" ref="AV12" si="21">AT12+AU12</f>
        <v>-750739602.95442426</v>
      </c>
      <c r="AW12" s="144">
        <f t="array" ref="AW12">-((SUM(IF(Adjustments!$E$73:$E$133='June 13 - Dec 15 Reserve'!$F12,IF(Adjustments!$G$6:$AE$6='June 13 - Dec 15 Reserve'!AV$7,Adjustments!$G$73:$AE$133),0)))+(SUM(IF(Adjustments!$E$136:$E$232='June 13 - Dec 15 Reserve'!$F12,IF(Adjustments!$G$6:$AE$6='June 13 - Dec 15 Reserve'!AX$7,Adjustments!$G$136:$AE$232),0)))+(SUM(IF(Adjustments!$E$235:$E$236='June 13 - Dec 15 Reserve'!$F12,IF(Adjustments!$G$6:$AE$6='June 13 - Dec 15 Reserve'!AX$7,Adjustments!$G$235:$AE$236),0)))+(SUM(IF(Adjustments!$E$239:$E$251='June 13 - Dec 15 Reserve'!$F12,IF(Adjustments!$G$6:$AE$6='June 13 - Dec 15 Reserve'!AX$7,Adjustments!$G$239:$AE$251),0))))</f>
        <v>-1012291.2924386561</v>
      </c>
      <c r="AX12" s="144">
        <f t="shared" ref="AX12" si="22">AV12+AW12</f>
        <v>-751751894.24686289</v>
      </c>
      <c r="AY12" s="144">
        <f t="array" ref="AY12">-((SUM(IF(Adjustments!$E$73:$E$133='June 13 - Dec 15 Reserve'!$F12,IF(Adjustments!$G$6:$AE$6='June 13 - Dec 15 Reserve'!AX$7,Adjustments!$G$73:$AE$133),0)))+(SUM(IF(Adjustments!$E$136:$E$232='June 13 - Dec 15 Reserve'!$F12,IF(Adjustments!$G$6:$AE$6='June 13 - Dec 15 Reserve'!AZ$7,Adjustments!$G$136:$AE$232),0)))+(SUM(IF(Adjustments!$E$235:$E$236='June 13 - Dec 15 Reserve'!$F12,IF(Adjustments!$G$6:$AE$6='June 13 - Dec 15 Reserve'!AZ$7,Adjustments!$G$235:$AE$236),0)))+(SUM(IF(Adjustments!$E$239:$E$251='June 13 - Dec 15 Reserve'!$F12,IF(Adjustments!$G$6:$AE$6='June 13 - Dec 15 Reserve'!AZ$7,Adjustments!$G$239:$AE$251),0))))</f>
        <v>-1008584.4090764564</v>
      </c>
      <c r="AZ12" s="144">
        <f t="shared" ref="AZ12" si="23">AX12+AY12</f>
        <v>-752760478.65593934</v>
      </c>
      <c r="BA12" s="144">
        <f t="array" ref="BA12">-((SUM(IF(Adjustments!$E$73:$E$133='June 13 - Dec 15 Reserve'!$F12,IF(Adjustments!$G$6:$AE$6='June 13 - Dec 15 Reserve'!AZ$7,Adjustments!$G$73:$AE$133),0)))+(SUM(IF(Adjustments!$E$136:$E$232='June 13 - Dec 15 Reserve'!$F12,IF(Adjustments!$G$6:$AE$6='June 13 - Dec 15 Reserve'!BB$7,Adjustments!$G$136:$AE$232),0)))+(SUM(IF(Adjustments!$E$235:$E$236='June 13 - Dec 15 Reserve'!$F12,IF(Adjustments!$G$6:$AE$6='June 13 - Dec 15 Reserve'!BB$7,Adjustments!$G$235:$AE$236),0)))+(SUM(IF(Adjustments!$E$239:$E$251='June 13 - Dec 15 Reserve'!$F12,IF(Adjustments!$G$6:$AE$6='June 13 - Dec 15 Reserve'!BB$7,Adjustments!$G$239:$AE$251),0))))</f>
        <v>-1004877.5257142568</v>
      </c>
      <c r="BB12" s="144">
        <f t="shared" ref="BB12" si="24">AZ12+BA12</f>
        <v>-753765356.18165362</v>
      </c>
      <c r="BC12" s="144">
        <f t="array" ref="BC12">-((SUM(IF(Adjustments!$E$73:$E$133='June 13 - Dec 15 Reserve'!$F12,IF(Adjustments!$G$6:$AE$6='June 13 - Dec 15 Reserve'!BB$7,Adjustments!$G$73:$AE$133),0)))+(SUM(IF(Adjustments!$E$136:$E$232='June 13 - Dec 15 Reserve'!$F12,IF(Adjustments!$G$6:$AE$6='June 13 - Dec 15 Reserve'!BD$7,Adjustments!$G$136:$AE$232),0)))+(SUM(IF(Adjustments!$E$235:$E$236='June 13 - Dec 15 Reserve'!$F12,IF(Adjustments!$G$6:$AE$6='June 13 - Dec 15 Reserve'!BD$7,Adjustments!$G$235:$AE$236),0)))+(SUM(IF(Adjustments!$E$239:$E$251='June 13 - Dec 15 Reserve'!$F12,IF(Adjustments!$G$6:$AE$6='June 13 - Dec 15 Reserve'!BD$7,Adjustments!$G$239:$AE$251),0))))</f>
        <v>-1001170.6423520567</v>
      </c>
      <c r="BD12" s="144">
        <f t="shared" ref="BD12" si="25">BB12+BC12</f>
        <v>-754766526.82400572</v>
      </c>
      <c r="BF12" s="151">
        <f t="shared" ref="BF12:BF20" si="26">AVERAGE(AF12,AH12,AJ12,AL12,AN12,AP12,AR12,AT12,AV12,AX12,AZ12,BB12,BD12)</f>
        <v>-748677951.53592491</v>
      </c>
    </row>
    <row r="13" spans="1:58" s="144" customFormat="1">
      <c r="A13" s="119" t="s">
        <v>4</v>
      </c>
      <c r="B13" s="119" t="s">
        <v>37</v>
      </c>
      <c r="C13" s="119" t="s">
        <v>36</v>
      </c>
      <c r="D13" s="119" t="s">
        <v>78</v>
      </c>
      <c r="E13" s="119" t="s">
        <v>71</v>
      </c>
      <c r="F13" s="119" t="str">
        <f t="shared" si="0"/>
        <v>DSTMPDGU</v>
      </c>
      <c r="G13" s="119" t="str">
        <f t="shared" si="1"/>
        <v>STMPDGU</v>
      </c>
      <c r="H13" s="144">
        <f t="array" ref="H13">SUM(IF('[25]RB Summary'!$C$917:$C$1168=$F13,'[25]RB Summary'!$G$917:$G$1168,0))</f>
        <v>-774659619.00999999</v>
      </c>
      <c r="I13" s="144">
        <f t="array" ref="I13">-((SUM(IF(Adjustments!$E$73:$E$133='June 13 - Dec 15 Reserve'!$F13,IF(Adjustments!$G$6:$AE$6='June 13 - Dec 15 Reserve'!H$7,Adjustments!$G$73:$AE$133),0)))+(SUM(IF(Adjustments!$E$136:$E$232='June 13 - Dec 15 Reserve'!$F13,IF(Adjustments!$G$6:$AE$6='June 13 - Dec 15 Reserve'!J$7,Adjustments!$G$136:$AE$232),0)))+(SUM(IF(Adjustments!$E$235:$E$236='June 13 - Dec 15 Reserve'!$F13,IF(Adjustments!$G$6:$AE$6='June 13 - Dec 15 Reserve'!J$7,Adjustments!$G$235:$AE$236),0)))+(SUM(IF(Adjustments!$E$239:$E$251='June 13 - Dec 15 Reserve'!$F13,IF(Adjustments!$G$6:$AE$6='June 13 - Dec 15 Reserve'!J$7,Adjustments!$G$239:$AE$251),0))))</f>
        <v>-597622.19245453132</v>
      </c>
      <c r="J13" s="144">
        <f t="shared" ref="J13:J20" si="27">H13+I13</f>
        <v>-775257241.20245457</v>
      </c>
      <c r="K13" s="144">
        <f t="array" ref="K13">-((SUM(IF(Adjustments!$E$73:$E$133='June 13 - Dec 15 Reserve'!$F13,IF(Adjustments!$G$6:$AE$6='June 13 - Dec 15 Reserve'!J$7,Adjustments!$G$73:$AE$133),0)))+(SUM(IF(Adjustments!$E$136:$E$232='June 13 - Dec 15 Reserve'!$F13,IF(Adjustments!$G$6:$AE$6='June 13 - Dec 15 Reserve'!L$7,Adjustments!$G$136:$AE$232),0)))+(SUM(IF(Adjustments!$E$235:$E$236='June 13 - Dec 15 Reserve'!$F13,IF(Adjustments!$G$6:$AE$6='June 13 - Dec 15 Reserve'!L$7,Adjustments!$G$235:$AE$236),0)))+(SUM(IF(Adjustments!$E$239:$E$251='June 13 - Dec 15 Reserve'!$F13,IF(Adjustments!$G$6:$AE$6='June 13 - Dec 15 Reserve'!L$7,Adjustments!$G$239:$AE$251),0))))</f>
        <v>-595643.48686542665</v>
      </c>
      <c r="L13" s="144">
        <f t="shared" ref="L13:L20" si="28">J13+K13</f>
        <v>-775852884.68931997</v>
      </c>
      <c r="M13" s="144">
        <f t="array" ref="M13">-((SUM(IF(Adjustments!$E$73:$E$133='June 13 - Dec 15 Reserve'!$F13,IF(Adjustments!$G$6:$AE$6='June 13 - Dec 15 Reserve'!L$7,Adjustments!$G$73:$AE$133),0)))+(SUM(IF(Adjustments!$E$136:$E$232='June 13 - Dec 15 Reserve'!$F13,IF(Adjustments!$G$6:$AE$6='June 13 - Dec 15 Reserve'!N$7,Adjustments!$G$136:$AE$232),0)))+(SUM(IF(Adjustments!$E$235:$E$236='June 13 - Dec 15 Reserve'!$F13,IF(Adjustments!$G$6:$AE$6='June 13 - Dec 15 Reserve'!N$7,Adjustments!$G$235:$AE$236),0)))+(SUM(IF(Adjustments!$E$239:$E$251='June 13 - Dec 15 Reserve'!$F13,IF(Adjustments!$G$6:$AE$6='June 13 - Dec 15 Reserve'!N$7,Adjustments!$G$239:$AE$251),0))))</f>
        <v>-593664.78127632197</v>
      </c>
      <c r="N13" s="144">
        <f t="shared" ref="N13:N20" si="29">L13+M13</f>
        <v>-776446549.47059631</v>
      </c>
      <c r="O13" s="144">
        <f t="array" ref="O13">-((SUM(IF(Adjustments!$E$73:$E$133='June 13 - Dec 15 Reserve'!$F13,IF(Adjustments!$G$6:$AE$6='June 13 - Dec 15 Reserve'!N$7,Adjustments!$G$73:$AE$133),0)))+(SUM(IF(Adjustments!$E$136:$E$232='June 13 - Dec 15 Reserve'!$F13,IF(Adjustments!$G$6:$AE$6='June 13 - Dec 15 Reserve'!P$7,Adjustments!$G$136:$AE$232),0)))+(SUM(IF(Adjustments!$E$235:$E$236='June 13 - Dec 15 Reserve'!$F13,IF(Adjustments!$G$6:$AE$6='June 13 - Dec 15 Reserve'!P$7,Adjustments!$G$235:$AE$236),0)))+(SUM(IF(Adjustments!$E$239:$E$251='June 13 - Dec 15 Reserve'!$F13,IF(Adjustments!$G$6:$AE$6='June 13 - Dec 15 Reserve'!P$7,Adjustments!$G$239:$AE$251),0))))</f>
        <v>-591686.07568721706</v>
      </c>
      <c r="P13" s="144">
        <f t="shared" ref="P13:P20" si="30">N13+O13</f>
        <v>-777038235.54628348</v>
      </c>
      <c r="Q13" s="144">
        <f t="array" ref="Q13">-((SUM(IF(Adjustments!$E$73:$E$133='June 13 - Dec 15 Reserve'!$F13,IF(Adjustments!$G$6:$AE$6='June 13 - Dec 15 Reserve'!P$7,Adjustments!$G$73:$AE$133),0)))+(SUM(IF(Adjustments!$E$136:$E$232='June 13 - Dec 15 Reserve'!$F13,IF(Adjustments!$G$6:$AE$6='June 13 - Dec 15 Reserve'!R$7,Adjustments!$G$136:$AE$232),0)))+(SUM(IF(Adjustments!$E$235:$E$236='June 13 - Dec 15 Reserve'!$F13,IF(Adjustments!$G$6:$AE$6='June 13 - Dec 15 Reserve'!R$7,Adjustments!$G$235:$AE$236),0)))+(SUM(IF(Adjustments!$E$239:$E$251='June 13 - Dec 15 Reserve'!$F13,IF(Adjustments!$G$6:$AE$6='June 13 - Dec 15 Reserve'!R$7,Adjustments!$G$239:$AE$251),0))))</f>
        <v>-589707.37009811238</v>
      </c>
      <c r="R13" s="144">
        <f t="shared" ref="R13:R20" si="31">P13+Q13</f>
        <v>-777627942.9163816</v>
      </c>
      <c r="S13" s="144">
        <f t="array" ref="S13">-((SUM(IF(Adjustments!$E$73:$E$133='June 13 - Dec 15 Reserve'!$F13,IF(Adjustments!$G$6:$AE$6='June 13 - Dec 15 Reserve'!R$7,Adjustments!$G$73:$AE$133),0)))+(SUM(IF(Adjustments!$E$136:$E$232='June 13 - Dec 15 Reserve'!$F13,IF(Adjustments!$G$6:$AE$6='June 13 - Dec 15 Reserve'!T$7,Adjustments!$G$136:$AE$232),0)))+(SUM(IF(Adjustments!$E$235:$E$236='June 13 - Dec 15 Reserve'!$F13,IF(Adjustments!$G$6:$AE$6='June 13 - Dec 15 Reserve'!T$7,Adjustments!$G$235:$AE$236),0)))+(SUM(IF(Adjustments!$E$239:$E$251='June 13 - Dec 15 Reserve'!$F13,IF(Adjustments!$G$6:$AE$6='June 13 - Dec 15 Reserve'!T$7,Adjustments!$G$239:$AE$251),0))))</f>
        <v>-587728.66450900771</v>
      </c>
      <c r="T13" s="144">
        <f t="shared" ref="T13:T20" si="32">R13+S13</f>
        <v>-778215671.58089066</v>
      </c>
      <c r="U13" s="144">
        <f t="array" ref="U13">-((SUM(IF(Adjustments!$E$73:$E$133='June 13 - Dec 15 Reserve'!$F13,IF(Adjustments!$G$6:$AE$6='June 13 - Dec 15 Reserve'!T$7,Adjustments!$G$73:$AE$133),0)))+(SUM(IF(Adjustments!$E$136:$E$232='June 13 - Dec 15 Reserve'!$F13,IF(Adjustments!$G$6:$AE$6='June 13 - Dec 15 Reserve'!V$7,Adjustments!$G$136:$AE$232),0)))+(SUM(IF(Adjustments!$E$235:$E$236='June 13 - Dec 15 Reserve'!$F13,IF(Adjustments!$G$6:$AE$6='June 13 - Dec 15 Reserve'!V$7,Adjustments!$G$235:$AE$236),0)))+(SUM(IF(Adjustments!$E$239:$E$251='June 13 - Dec 15 Reserve'!$F13,IF(Adjustments!$G$6:$AE$6='June 13 - Dec 15 Reserve'!V$7,Adjustments!$G$239:$AE$251),0))))</f>
        <v>-1447874.5247881578</v>
      </c>
      <c r="V13" s="144">
        <f t="shared" ref="V13:V20" si="33">T13+U13</f>
        <v>-779663546.1056788</v>
      </c>
      <c r="W13" s="144">
        <f t="array" ref="W13">-((SUM(IF(Adjustments!$E$73:$E$133='June 13 - Dec 15 Reserve'!$F13,IF(Adjustments!$G$6:$AE$6='June 13 - Dec 15 Reserve'!V$7,Adjustments!$G$73:$AE$133),0)))+(SUM(IF(Adjustments!$E$136:$E$232='June 13 - Dec 15 Reserve'!$F13,IF(Adjustments!$G$6:$AE$6='June 13 - Dec 15 Reserve'!X$7,Adjustments!$G$136:$AE$232),0)))+(SUM(IF(Adjustments!$E$235:$E$236='June 13 - Dec 15 Reserve'!$F13,IF(Adjustments!$G$6:$AE$6='June 13 - Dec 15 Reserve'!X$7,Adjustments!$G$235:$AE$236),0)))+(SUM(IF(Adjustments!$E$239:$E$251='June 13 - Dec 15 Reserve'!$F13,IF(Adjustments!$G$6:$AE$6='June 13 - Dec 15 Reserve'!X$7,Adjustments!$G$239:$AE$251),0))))</f>
        <v>-1444958.8519342078</v>
      </c>
      <c r="X13" s="144">
        <f t="shared" ref="X13:X20" si="34">V13+W13</f>
        <v>-781108504.95761299</v>
      </c>
      <c r="Y13" s="144">
        <f t="array" ref="Y13">-((SUM(IF(Adjustments!$E$73:$E$133='June 13 - Dec 15 Reserve'!$F13,IF(Adjustments!$G$6:$AE$6='June 13 - Dec 15 Reserve'!X$7,Adjustments!$G$73:$AE$133),0)))+(SUM(IF(Adjustments!$E$136:$E$232='June 13 - Dec 15 Reserve'!$F13,IF(Adjustments!$G$6:$AE$6='June 13 - Dec 15 Reserve'!Z$7,Adjustments!$G$136:$AE$232),0)))+(SUM(IF(Adjustments!$E$235:$E$236='June 13 - Dec 15 Reserve'!$F13,IF(Adjustments!$G$6:$AE$6='June 13 - Dec 15 Reserve'!Z$7,Adjustments!$G$235:$AE$236),0)))+(SUM(IF(Adjustments!$E$239:$E$251='June 13 - Dec 15 Reserve'!$F13,IF(Adjustments!$G$6:$AE$6='June 13 - Dec 15 Reserve'!Z$7,Adjustments!$G$239:$AE$251),0))))</f>
        <v>-1442043.1790802579</v>
      </c>
      <c r="Z13" s="144">
        <f t="shared" ref="Z13:Z20" si="35">X13+Y13</f>
        <v>-782550548.13669324</v>
      </c>
      <c r="AA13" s="144">
        <f t="array" ref="AA13">-((SUM(IF(Adjustments!$E$73:$E$133='June 13 - Dec 15 Reserve'!$F13,IF(Adjustments!$G$6:$AE$6='June 13 - Dec 15 Reserve'!Z$7,Adjustments!$G$73:$AE$133),0)))+(SUM(IF(Adjustments!$E$136:$E$232='June 13 - Dec 15 Reserve'!$F13,IF(Adjustments!$G$6:$AE$6='June 13 - Dec 15 Reserve'!AB$7,Adjustments!$G$136:$AE$232),0)))+(SUM(IF(Adjustments!$E$235:$E$236='June 13 - Dec 15 Reserve'!$F13,IF(Adjustments!$G$6:$AE$6='June 13 - Dec 15 Reserve'!AB$7,Adjustments!$G$235:$AE$236),0)))+(SUM(IF(Adjustments!$E$239:$E$251='June 13 - Dec 15 Reserve'!$F13,IF(Adjustments!$G$6:$AE$6='June 13 - Dec 15 Reserve'!AB$7,Adjustments!$G$239:$AE$251),0))))</f>
        <v>-1439127.5062263075</v>
      </c>
      <c r="AB13" s="144">
        <f t="shared" ref="AB13:AB20" si="36">Z13+AA13</f>
        <v>-783989675.64291954</v>
      </c>
      <c r="AC13" s="144">
        <f t="array" ref="AC13">-((SUM(IF(Adjustments!$E$73:$E$133='June 13 - Dec 15 Reserve'!$F13,IF(Adjustments!$G$6:$AE$6='June 13 - Dec 15 Reserve'!AB$7,Adjustments!$G$73:$AE$133),0)))+(SUM(IF(Adjustments!$E$136:$E$232='June 13 - Dec 15 Reserve'!$F13,IF(Adjustments!$G$6:$AE$6='June 13 - Dec 15 Reserve'!AD$7,Adjustments!$G$136:$AE$232),0)))+(SUM(IF(Adjustments!$E$235:$E$236='June 13 - Dec 15 Reserve'!$F13,IF(Adjustments!$G$6:$AE$6='June 13 - Dec 15 Reserve'!AD$7,Adjustments!$G$235:$AE$236),0)))+(SUM(IF(Adjustments!$E$239:$E$251='June 13 - Dec 15 Reserve'!$F13,IF(Adjustments!$G$6:$AE$6='June 13 - Dec 15 Reserve'!AD$7,Adjustments!$G$239:$AE$251),0))))</f>
        <v>-1436211.8333723575</v>
      </c>
      <c r="AD13" s="144">
        <f t="shared" ref="AD13:AD20" si="37">AB13+AC13</f>
        <v>-785425887.47629189</v>
      </c>
      <c r="AE13" s="144">
        <f t="array" ref="AE13">-((SUM(IF(Adjustments!$E$73:$E$133='June 13 - Dec 15 Reserve'!$F13,IF(Adjustments!$G$6:$AE$6='June 13 - Dec 15 Reserve'!AD$7,Adjustments!$G$73:$AE$133),0)))+(SUM(IF(Adjustments!$E$136:$E$232='June 13 - Dec 15 Reserve'!$F13,IF(Adjustments!$G$6:$AE$6='June 13 - Dec 15 Reserve'!AF$7,Adjustments!$G$136:$AE$232),0)))+(SUM(IF(Adjustments!$E$235:$E$236='June 13 - Dec 15 Reserve'!$F13,IF(Adjustments!$G$6:$AE$6='June 13 - Dec 15 Reserve'!AF$7,Adjustments!$G$235:$AE$236),0)))+(SUM(IF(Adjustments!$E$239:$E$251='June 13 - Dec 15 Reserve'!$F13,IF(Adjustments!$G$6:$AE$6='June 13 - Dec 15 Reserve'!AF$7,Adjustments!$G$239:$AE$251),0))))</f>
        <v>-1433296.1605184076</v>
      </c>
      <c r="AF13" s="144">
        <f t="shared" ref="AF13:AF20" si="38">AD13+AE13</f>
        <v>-786859183.6368103</v>
      </c>
      <c r="AG13" s="144">
        <f t="array" ref="AG13">-((SUM(IF(Adjustments!$E$73:$E$133='June 13 - Dec 15 Reserve'!$F13,IF(Adjustments!$G$6:$AE$6='June 13 - Dec 15 Reserve'!AF$7,Adjustments!$G$73:$AE$133),0)))+(SUM(IF(Adjustments!$E$136:$E$232='June 13 - Dec 15 Reserve'!$F13,IF(Adjustments!$G$6:$AE$6='June 13 - Dec 15 Reserve'!AH$7,Adjustments!$G$136:$AE$232),0)))+(SUM(IF(Adjustments!$E$235:$E$236='June 13 - Dec 15 Reserve'!$F13,IF(Adjustments!$G$6:$AE$6='June 13 - Dec 15 Reserve'!AH$7,Adjustments!$G$235:$AE$236),0)))+(SUM(IF(Adjustments!$E$239:$E$251='June 13 - Dec 15 Reserve'!$F13,IF(Adjustments!$G$6:$AE$6='June 13 - Dec 15 Reserve'!AH$7,Adjustments!$G$239:$AE$251),0))))</f>
        <v>-1430380.4876644576</v>
      </c>
      <c r="AH13" s="144">
        <f t="shared" ref="AH13:AH20" si="39">AF13+AG13</f>
        <v>-788289564.12447476</v>
      </c>
      <c r="AI13" s="144">
        <f t="array" ref="AI13">-((SUM(IF(Adjustments!$E$73:$E$133='June 13 - Dec 15 Reserve'!$F13,IF(Adjustments!$G$6:$AE$6='June 13 - Dec 15 Reserve'!AH$7,Adjustments!$G$73:$AE$133),0)))+(SUM(IF(Adjustments!$E$136:$E$232='June 13 - Dec 15 Reserve'!$F13,IF(Adjustments!$G$6:$AE$6='June 13 - Dec 15 Reserve'!AJ$7,Adjustments!$G$136:$AE$232),0)))+(SUM(IF(Adjustments!$E$235:$E$236='June 13 - Dec 15 Reserve'!$F13,IF(Adjustments!$G$6:$AE$6='June 13 - Dec 15 Reserve'!AJ$7,Adjustments!$G$235:$AE$236),0)))+(SUM(IF(Adjustments!$E$239:$E$251='June 13 - Dec 15 Reserve'!$F13,IF(Adjustments!$G$6:$AE$6='June 13 - Dec 15 Reserve'!AJ$7,Adjustments!$G$239:$AE$251),0))))</f>
        <v>-1427464.8148105077</v>
      </c>
      <c r="AJ13" s="144">
        <f t="shared" ref="AJ13:AJ20" si="40">AH13+AI13</f>
        <v>-789717028.93928528</v>
      </c>
      <c r="AK13" s="144">
        <f t="array" ref="AK13">-((SUM(IF(Adjustments!$E$73:$E$133='June 13 - Dec 15 Reserve'!$F13,IF(Adjustments!$G$6:$AE$6='June 13 - Dec 15 Reserve'!AJ$7,Adjustments!$G$73:$AE$133),0)))+(SUM(IF(Adjustments!$E$136:$E$232='June 13 - Dec 15 Reserve'!$F13,IF(Adjustments!$G$6:$AE$6='June 13 - Dec 15 Reserve'!AL$7,Adjustments!$G$136:$AE$232),0)))+(SUM(IF(Adjustments!$E$235:$E$236='June 13 - Dec 15 Reserve'!$F13,IF(Adjustments!$G$6:$AE$6='June 13 - Dec 15 Reserve'!AL$7,Adjustments!$G$235:$AE$236),0)))+(SUM(IF(Adjustments!$E$239:$E$251='June 13 - Dec 15 Reserve'!$F13,IF(Adjustments!$G$6:$AE$6='June 13 - Dec 15 Reserve'!AL$7,Adjustments!$G$239:$AE$251),0))))</f>
        <v>-1424549.1419565573</v>
      </c>
      <c r="AL13" s="144">
        <f t="shared" ref="AL13:AL20" si="41">AJ13+AK13</f>
        <v>-791141578.08124185</v>
      </c>
      <c r="AM13" s="144">
        <f t="array" ref="AM13">-((SUM(IF(Adjustments!$E$73:$E$133='June 13 - Dec 15 Reserve'!$F13,IF(Adjustments!$G$6:$AE$6='June 13 - Dec 15 Reserve'!AL$7,Adjustments!$G$73:$AE$133),0)))+(SUM(IF(Adjustments!$E$136:$E$232='June 13 - Dec 15 Reserve'!$F13,IF(Adjustments!$G$6:$AE$6='June 13 - Dec 15 Reserve'!AN$7,Adjustments!$G$136:$AE$232),0)))+(SUM(IF(Adjustments!$E$235:$E$236='June 13 - Dec 15 Reserve'!$F13,IF(Adjustments!$G$6:$AE$6='June 13 - Dec 15 Reserve'!AN$7,Adjustments!$G$235:$AE$236),0)))+(SUM(IF(Adjustments!$E$239:$E$251='June 13 - Dec 15 Reserve'!$F13,IF(Adjustments!$G$6:$AE$6='June 13 - Dec 15 Reserve'!AN$7,Adjustments!$G$239:$AE$251),0))))</f>
        <v>-1421633.4691026073</v>
      </c>
      <c r="AN13" s="144">
        <f t="shared" ref="AN13:AN20" si="42">AL13+AM13</f>
        <v>-792563211.55034447</v>
      </c>
      <c r="AO13" s="144">
        <f t="array" ref="AO13">-((SUM(IF(Adjustments!$E$73:$E$133='June 13 - Dec 15 Reserve'!$F13,IF(Adjustments!$G$6:$AE$6='June 13 - Dec 15 Reserve'!AN$7,Adjustments!$G$73:$AE$133),0)))+(SUM(IF(Adjustments!$E$136:$E$232='June 13 - Dec 15 Reserve'!$F13,IF(Adjustments!$G$6:$AE$6='June 13 - Dec 15 Reserve'!AP$7,Adjustments!$G$136:$AE$232),0)))+(SUM(IF(Adjustments!$E$235:$E$236='June 13 - Dec 15 Reserve'!$F13,IF(Adjustments!$G$6:$AE$6='June 13 - Dec 15 Reserve'!AP$7,Adjustments!$G$235:$AE$236),0)))+(SUM(IF(Adjustments!$E$239:$E$251='June 13 - Dec 15 Reserve'!$F13,IF(Adjustments!$G$6:$AE$6='June 13 - Dec 15 Reserve'!AP$7,Adjustments!$G$239:$AE$251),0))))</f>
        <v>-1418717.7962486574</v>
      </c>
      <c r="AP13" s="144">
        <f t="shared" ref="AP13:AP20" si="43">AN13+AO13</f>
        <v>-793981929.34659314</v>
      </c>
      <c r="AQ13" s="144">
        <f t="array" ref="AQ13">-((SUM(IF(Adjustments!$E$73:$E$133='June 13 - Dec 15 Reserve'!$F13,IF(Adjustments!$G$6:$AE$6='June 13 - Dec 15 Reserve'!AP$7,Adjustments!$G$73:$AE$133),0)))+(SUM(IF(Adjustments!$E$136:$E$232='June 13 - Dec 15 Reserve'!$F13,IF(Adjustments!$G$6:$AE$6='June 13 - Dec 15 Reserve'!AR$7,Adjustments!$G$136:$AE$232),0)))+(SUM(IF(Adjustments!$E$235:$E$236='June 13 - Dec 15 Reserve'!$F13,IF(Adjustments!$G$6:$AE$6='June 13 - Dec 15 Reserve'!AR$7,Adjustments!$G$235:$AE$236),0)))+(SUM(IF(Adjustments!$E$239:$E$251='June 13 - Dec 15 Reserve'!$F13,IF(Adjustments!$G$6:$AE$6='June 13 - Dec 15 Reserve'!AR$7,Adjustments!$G$239:$AE$251),0))))</f>
        <v>114971.54569882434</v>
      </c>
      <c r="AR13" s="144">
        <f t="shared" ref="AR13:AR20" si="44">AP13+AQ13</f>
        <v>-793866957.80089426</v>
      </c>
      <c r="AS13" s="144">
        <f t="array" ref="AS13">-((SUM(IF(Adjustments!$E$73:$E$133='June 13 - Dec 15 Reserve'!$F13,IF(Adjustments!$G$6:$AE$6='June 13 - Dec 15 Reserve'!AR$7,Adjustments!$G$73:$AE$133),0)))+(SUM(IF(Adjustments!$E$136:$E$232='June 13 - Dec 15 Reserve'!$F13,IF(Adjustments!$G$6:$AE$6='June 13 - Dec 15 Reserve'!AT$7,Adjustments!$G$136:$AE$232),0)))+(SUM(IF(Adjustments!$E$235:$E$236='June 13 - Dec 15 Reserve'!$F13,IF(Adjustments!$G$6:$AE$6='June 13 - Dec 15 Reserve'!AT$7,Adjustments!$G$235:$AE$236),0)))+(SUM(IF(Adjustments!$E$239:$E$251='June 13 - Dec 15 Reserve'!$F13,IF(Adjustments!$G$6:$AE$6='June 13 - Dec 15 Reserve'!AT$7,Adjustments!$G$239:$AE$251),0))))</f>
        <v>-1409276.467936103</v>
      </c>
      <c r="AT13" s="144">
        <f t="shared" ref="AT13:AT20" si="45">AR13+AS13</f>
        <v>-795276234.26883042</v>
      </c>
      <c r="AU13" s="144">
        <f t="array" ref="AU13">-((SUM(IF(Adjustments!$E$73:$E$133='June 13 - Dec 15 Reserve'!$F13,IF(Adjustments!$G$6:$AE$6='June 13 - Dec 15 Reserve'!AT$7,Adjustments!$G$73:$AE$133),0)))+(SUM(IF(Adjustments!$E$136:$E$232='June 13 - Dec 15 Reserve'!$F13,IF(Adjustments!$G$6:$AE$6='June 13 - Dec 15 Reserve'!AV$7,Adjustments!$G$136:$AE$232),0)))+(SUM(IF(Adjustments!$E$235:$E$236='June 13 - Dec 15 Reserve'!$F13,IF(Adjustments!$G$6:$AE$6='June 13 - Dec 15 Reserve'!AV$7,Adjustments!$G$235:$AE$236),0)))+(SUM(IF(Adjustments!$E$239:$E$251='June 13 - Dec 15 Reserve'!$F13,IF(Adjustments!$G$6:$AE$6='June 13 - Dec 15 Reserve'!AV$7,Adjustments!$G$239:$AE$251),0))))</f>
        <v>-1406360.7950821531</v>
      </c>
      <c r="AV13" s="144">
        <f t="shared" ref="AV13:AV20" si="46">AT13+AU13</f>
        <v>-796682595.06391263</v>
      </c>
      <c r="AW13" s="144">
        <f t="array" ref="AW13">-((SUM(IF(Adjustments!$E$73:$E$133='June 13 - Dec 15 Reserve'!$F13,IF(Adjustments!$G$6:$AE$6='June 13 - Dec 15 Reserve'!AV$7,Adjustments!$G$73:$AE$133),0)))+(SUM(IF(Adjustments!$E$136:$E$232='June 13 - Dec 15 Reserve'!$F13,IF(Adjustments!$G$6:$AE$6='June 13 - Dec 15 Reserve'!AX$7,Adjustments!$G$136:$AE$232),0)))+(SUM(IF(Adjustments!$E$235:$E$236='June 13 - Dec 15 Reserve'!$F13,IF(Adjustments!$G$6:$AE$6='June 13 - Dec 15 Reserve'!AX$7,Adjustments!$G$235:$AE$236),0)))+(SUM(IF(Adjustments!$E$239:$E$251='June 13 - Dec 15 Reserve'!$F13,IF(Adjustments!$G$6:$AE$6='June 13 - Dec 15 Reserve'!AX$7,Adjustments!$G$239:$AE$251),0))))</f>
        <v>-1403445.1222282031</v>
      </c>
      <c r="AX13" s="144">
        <f t="shared" ref="AX13:AX20" si="47">AV13+AW13</f>
        <v>-798086040.18614078</v>
      </c>
      <c r="AY13" s="144">
        <f t="array" ref="AY13">-((SUM(IF(Adjustments!$E$73:$E$133='June 13 - Dec 15 Reserve'!$F13,IF(Adjustments!$G$6:$AE$6='June 13 - Dec 15 Reserve'!AX$7,Adjustments!$G$73:$AE$133),0)))+(SUM(IF(Adjustments!$E$136:$E$232='June 13 - Dec 15 Reserve'!$F13,IF(Adjustments!$G$6:$AE$6='June 13 - Dec 15 Reserve'!AZ$7,Adjustments!$G$136:$AE$232),0)))+(SUM(IF(Adjustments!$E$235:$E$236='June 13 - Dec 15 Reserve'!$F13,IF(Adjustments!$G$6:$AE$6='June 13 - Dec 15 Reserve'!AZ$7,Adjustments!$G$235:$AE$236),0)))+(SUM(IF(Adjustments!$E$239:$E$251='June 13 - Dec 15 Reserve'!$F13,IF(Adjustments!$G$6:$AE$6='June 13 - Dec 15 Reserve'!AZ$7,Adjustments!$G$239:$AE$251),0))))</f>
        <v>-1400529.4493742532</v>
      </c>
      <c r="AZ13" s="144">
        <f t="shared" ref="AZ13:AZ20" si="48">AX13+AY13</f>
        <v>-799486569.63551497</v>
      </c>
      <c r="BA13" s="144">
        <f t="array" ref="BA13">-((SUM(IF(Adjustments!$E$73:$E$133='June 13 - Dec 15 Reserve'!$F13,IF(Adjustments!$G$6:$AE$6='June 13 - Dec 15 Reserve'!AZ$7,Adjustments!$G$73:$AE$133),0)))+(SUM(IF(Adjustments!$E$136:$E$232='June 13 - Dec 15 Reserve'!$F13,IF(Adjustments!$G$6:$AE$6='June 13 - Dec 15 Reserve'!BB$7,Adjustments!$G$136:$AE$232),0)))+(SUM(IF(Adjustments!$E$235:$E$236='June 13 - Dec 15 Reserve'!$F13,IF(Adjustments!$G$6:$AE$6='June 13 - Dec 15 Reserve'!BB$7,Adjustments!$G$235:$AE$236),0)))+(SUM(IF(Adjustments!$E$239:$E$251='June 13 - Dec 15 Reserve'!$F13,IF(Adjustments!$G$6:$AE$6='June 13 - Dec 15 Reserve'!BB$7,Adjustments!$G$239:$AE$251),0))))</f>
        <v>-1397613.7765203032</v>
      </c>
      <c r="BB13" s="144">
        <f t="shared" ref="BB13:BB20" si="49">AZ13+BA13</f>
        <v>-800884183.41203523</v>
      </c>
      <c r="BC13" s="144">
        <f t="array" ref="BC13">-((SUM(IF(Adjustments!$E$73:$E$133='June 13 - Dec 15 Reserve'!$F13,IF(Adjustments!$G$6:$AE$6='June 13 - Dec 15 Reserve'!BB$7,Adjustments!$G$73:$AE$133),0)))+(SUM(IF(Adjustments!$E$136:$E$232='June 13 - Dec 15 Reserve'!$F13,IF(Adjustments!$G$6:$AE$6='June 13 - Dec 15 Reserve'!BD$7,Adjustments!$G$136:$AE$232),0)))+(SUM(IF(Adjustments!$E$235:$E$236='June 13 - Dec 15 Reserve'!$F13,IF(Adjustments!$G$6:$AE$6='June 13 - Dec 15 Reserve'!BD$7,Adjustments!$G$235:$AE$236),0)))+(SUM(IF(Adjustments!$E$239:$E$251='June 13 - Dec 15 Reserve'!$F13,IF(Adjustments!$G$6:$AE$6='June 13 - Dec 15 Reserve'!BD$7,Adjustments!$G$239:$AE$251),0))))</f>
        <v>-1394698.1036663528</v>
      </c>
      <c r="BD13" s="144">
        <f t="shared" ref="BD13:BD20" si="50">BB13+BC13</f>
        <v>-802278881.51570153</v>
      </c>
      <c r="BF13" s="151">
        <f t="shared" si="26"/>
        <v>-794547227.50475204</v>
      </c>
    </row>
    <row r="14" spans="1:58" s="144" customFormat="1">
      <c r="A14" s="119" t="s">
        <v>5</v>
      </c>
      <c r="B14" s="119" t="s">
        <v>37</v>
      </c>
      <c r="C14" s="119" t="s">
        <v>37</v>
      </c>
      <c r="D14" s="119" t="s">
        <v>78</v>
      </c>
      <c r="E14" s="119" t="s">
        <v>71</v>
      </c>
      <c r="F14" s="119" t="str">
        <f t="shared" si="0"/>
        <v>DSTMPSG</v>
      </c>
      <c r="G14" s="119" t="str">
        <f t="shared" si="1"/>
        <v>STMPSG</v>
      </c>
      <c r="H14" s="144">
        <f t="array" ref="H14">SUM(IF('[25]RB Summary'!$C$917:$C$1168=$F14,'[25]RB Summary'!$G$917:$G$1168,0))</f>
        <v>-736934406.95344055</v>
      </c>
      <c r="I14" s="144">
        <f t="array" ref="I14">-((SUM(IF(Adjustments!$E$73:$E$133='June 13 - Dec 15 Reserve'!$F14,IF(Adjustments!$G$6:$AE$6='June 13 - Dec 15 Reserve'!H$7,Adjustments!$G$73:$AE$133),0)))+(SUM(IF(Adjustments!$E$136:$E$232='June 13 - Dec 15 Reserve'!$F14,IF(Adjustments!$G$6:$AE$6='June 13 - Dec 15 Reserve'!J$7,Adjustments!$G$136:$AE$232),0)))+(SUM(IF(Adjustments!$E$235:$E$236='June 13 - Dec 15 Reserve'!$F14,IF(Adjustments!$G$6:$AE$6='June 13 - Dec 15 Reserve'!J$7,Adjustments!$G$235:$AE$236),0)))+(SUM(IF(Adjustments!$E$239:$E$251='June 13 - Dec 15 Reserve'!$F14,IF(Adjustments!$G$6:$AE$6='June 13 - Dec 15 Reserve'!J$7,Adjustments!$G$239:$AE$251),0))))</f>
        <v>-5164828.2903018901</v>
      </c>
      <c r="J14" s="144">
        <f t="shared" si="27"/>
        <v>-742099235.24374247</v>
      </c>
      <c r="K14" s="144">
        <f t="array" ref="K14">-((SUM(IF(Adjustments!$E$73:$E$133='June 13 - Dec 15 Reserve'!$F14,IF(Adjustments!$G$6:$AE$6='June 13 - Dec 15 Reserve'!J$7,Adjustments!$G$73:$AE$133),0)))+(SUM(IF(Adjustments!$E$136:$E$232='June 13 - Dec 15 Reserve'!$F14,IF(Adjustments!$G$6:$AE$6='June 13 - Dec 15 Reserve'!L$7,Adjustments!$G$136:$AE$232),0)))+(SUM(IF(Adjustments!$E$235:$E$236='June 13 - Dec 15 Reserve'!$F14,IF(Adjustments!$G$6:$AE$6='June 13 - Dec 15 Reserve'!L$7,Adjustments!$G$235:$AE$236),0)))+(SUM(IF(Adjustments!$E$239:$E$251='June 13 - Dec 15 Reserve'!$F14,IF(Adjustments!$G$6:$AE$6='June 13 - Dec 15 Reserve'!L$7,Adjustments!$G$239:$AE$251),0))))</f>
        <v>-5172687.6139049726</v>
      </c>
      <c r="L14" s="144">
        <f t="shared" si="28"/>
        <v>-747271922.85764742</v>
      </c>
      <c r="M14" s="144">
        <f t="array" ref="M14">-((SUM(IF(Adjustments!$E$73:$E$133='June 13 - Dec 15 Reserve'!$F14,IF(Adjustments!$G$6:$AE$6='June 13 - Dec 15 Reserve'!L$7,Adjustments!$G$73:$AE$133),0)))+(SUM(IF(Adjustments!$E$136:$E$232='June 13 - Dec 15 Reserve'!$F14,IF(Adjustments!$G$6:$AE$6='June 13 - Dec 15 Reserve'!N$7,Adjustments!$G$136:$AE$232),0)))+(SUM(IF(Adjustments!$E$235:$E$236='June 13 - Dec 15 Reserve'!$F14,IF(Adjustments!$G$6:$AE$6='June 13 - Dec 15 Reserve'!N$7,Adjustments!$G$235:$AE$236),0)))+(SUM(IF(Adjustments!$E$239:$E$251='June 13 - Dec 15 Reserve'!$F14,IF(Adjustments!$G$6:$AE$6='June 13 - Dec 15 Reserve'!N$7,Adjustments!$G$239:$AE$251),0))))</f>
        <v>-5172015.8674851628</v>
      </c>
      <c r="N14" s="144">
        <f t="shared" si="29"/>
        <v>-752443938.72513258</v>
      </c>
      <c r="O14" s="144">
        <f t="array" ref="O14">-((SUM(IF(Adjustments!$E$73:$E$133='June 13 - Dec 15 Reserve'!$F14,IF(Adjustments!$G$6:$AE$6='June 13 - Dec 15 Reserve'!N$7,Adjustments!$G$73:$AE$133),0)))+(SUM(IF(Adjustments!$E$136:$E$232='June 13 - Dec 15 Reserve'!$F14,IF(Adjustments!$G$6:$AE$6='June 13 - Dec 15 Reserve'!P$7,Adjustments!$G$136:$AE$232),0)))+(SUM(IF(Adjustments!$E$235:$E$236='June 13 - Dec 15 Reserve'!$F14,IF(Adjustments!$G$6:$AE$6='June 13 - Dec 15 Reserve'!P$7,Adjustments!$G$235:$AE$236),0)))+(SUM(IF(Adjustments!$E$239:$E$251='June 13 - Dec 15 Reserve'!$F14,IF(Adjustments!$G$6:$AE$6='June 13 - Dec 15 Reserve'!P$7,Adjustments!$G$239:$AE$251),0))))</f>
        <v>-5172885.1113465335</v>
      </c>
      <c r="P14" s="144">
        <f t="shared" si="30"/>
        <v>-757616823.83647907</v>
      </c>
      <c r="Q14" s="144">
        <f t="array" ref="Q14">-((SUM(IF(Adjustments!$E$73:$E$133='June 13 - Dec 15 Reserve'!$F14,IF(Adjustments!$G$6:$AE$6='June 13 - Dec 15 Reserve'!P$7,Adjustments!$G$73:$AE$133),0)))+(SUM(IF(Adjustments!$E$136:$E$232='June 13 - Dec 15 Reserve'!$F14,IF(Adjustments!$G$6:$AE$6='June 13 - Dec 15 Reserve'!R$7,Adjustments!$G$136:$AE$232),0)))+(SUM(IF(Adjustments!$E$235:$E$236='June 13 - Dec 15 Reserve'!$F14,IF(Adjustments!$G$6:$AE$6='June 13 - Dec 15 Reserve'!R$7,Adjustments!$G$235:$AE$236),0)))+(SUM(IF(Adjustments!$E$239:$E$251='June 13 - Dec 15 Reserve'!$F14,IF(Adjustments!$G$6:$AE$6='June 13 - Dec 15 Reserve'!R$7,Adjustments!$G$239:$AE$251),0))))</f>
        <v>-5175221.392229801</v>
      </c>
      <c r="R14" s="144">
        <f t="shared" si="31"/>
        <v>-762792045.22870886</v>
      </c>
      <c r="S14" s="144">
        <f t="array" ref="S14">-((SUM(IF(Adjustments!$E$73:$E$133='June 13 - Dec 15 Reserve'!$F14,IF(Adjustments!$G$6:$AE$6='June 13 - Dec 15 Reserve'!R$7,Adjustments!$G$73:$AE$133),0)))+(SUM(IF(Adjustments!$E$136:$E$232='June 13 - Dec 15 Reserve'!$F14,IF(Adjustments!$G$6:$AE$6='June 13 - Dec 15 Reserve'!T$7,Adjustments!$G$136:$AE$232),0)))+(SUM(IF(Adjustments!$E$235:$E$236='June 13 - Dec 15 Reserve'!$F14,IF(Adjustments!$G$6:$AE$6='June 13 - Dec 15 Reserve'!T$7,Adjustments!$G$235:$AE$236),0)))+(SUM(IF(Adjustments!$E$239:$E$251='June 13 - Dec 15 Reserve'!$F14,IF(Adjustments!$G$6:$AE$6='June 13 - Dec 15 Reserve'!T$7,Adjustments!$G$239:$AE$251),0))))</f>
        <v>-5185060.4035995454</v>
      </c>
      <c r="T14" s="144">
        <f t="shared" si="32"/>
        <v>-767977105.63230836</v>
      </c>
      <c r="U14" s="144">
        <f t="array" ref="U14">-((SUM(IF(Adjustments!$E$73:$E$133='June 13 - Dec 15 Reserve'!$F14,IF(Adjustments!$G$6:$AE$6='June 13 - Dec 15 Reserve'!T$7,Adjustments!$G$73:$AE$133),0)))+(SUM(IF(Adjustments!$E$136:$E$232='June 13 - Dec 15 Reserve'!$F14,IF(Adjustments!$G$6:$AE$6='June 13 - Dec 15 Reserve'!V$7,Adjustments!$G$136:$AE$232),0)))+(SUM(IF(Adjustments!$E$235:$E$236='June 13 - Dec 15 Reserve'!$F14,IF(Adjustments!$G$6:$AE$6='June 13 - Dec 15 Reserve'!V$7,Adjustments!$G$235:$AE$236),0)))+(SUM(IF(Adjustments!$E$239:$E$251='June 13 - Dec 15 Reserve'!$F14,IF(Adjustments!$G$6:$AE$6='June 13 - Dec 15 Reserve'!V$7,Adjustments!$G$239:$AE$251),0))))</f>
        <v>-9864564.5037097279</v>
      </c>
      <c r="V14" s="144">
        <f t="shared" si="33"/>
        <v>-777841670.13601804</v>
      </c>
      <c r="W14" s="144">
        <f t="array" ref="W14">-((SUM(IF(Adjustments!$E$73:$E$133='June 13 - Dec 15 Reserve'!$F14,IF(Adjustments!$G$6:$AE$6='June 13 - Dec 15 Reserve'!V$7,Adjustments!$G$73:$AE$133),0)))+(SUM(IF(Adjustments!$E$136:$E$232='June 13 - Dec 15 Reserve'!$F14,IF(Adjustments!$G$6:$AE$6='June 13 - Dec 15 Reserve'!X$7,Adjustments!$G$136:$AE$232),0)))+(SUM(IF(Adjustments!$E$235:$E$236='June 13 - Dec 15 Reserve'!$F14,IF(Adjustments!$G$6:$AE$6='June 13 - Dec 15 Reserve'!X$7,Adjustments!$G$235:$AE$236),0)))+(SUM(IF(Adjustments!$E$239:$E$251='June 13 - Dec 15 Reserve'!$F14,IF(Adjustments!$G$6:$AE$6='June 13 - Dec 15 Reserve'!X$7,Adjustments!$G$239:$AE$251),0))))</f>
        <v>-9858740.3646609504</v>
      </c>
      <c r="X14" s="144">
        <f t="shared" si="34"/>
        <v>-787700410.50067902</v>
      </c>
      <c r="Y14" s="144">
        <f t="array" ref="Y14">-((SUM(IF(Adjustments!$E$73:$E$133='June 13 - Dec 15 Reserve'!$F14,IF(Adjustments!$G$6:$AE$6='June 13 - Dec 15 Reserve'!X$7,Adjustments!$G$73:$AE$133),0)))+(SUM(IF(Adjustments!$E$136:$E$232='June 13 - Dec 15 Reserve'!$F14,IF(Adjustments!$G$6:$AE$6='June 13 - Dec 15 Reserve'!Z$7,Adjustments!$G$136:$AE$232),0)))+(SUM(IF(Adjustments!$E$235:$E$236='June 13 - Dec 15 Reserve'!$F14,IF(Adjustments!$G$6:$AE$6='June 13 - Dec 15 Reserve'!Z$7,Adjustments!$G$235:$AE$236),0)))+(SUM(IF(Adjustments!$E$239:$E$251='June 13 - Dec 15 Reserve'!$F14,IF(Adjustments!$G$6:$AE$6='June 13 - Dec 15 Reserve'!Z$7,Adjustments!$G$239:$AE$251),0))))</f>
        <v>-9854136.378424475</v>
      </c>
      <c r="Z14" s="144">
        <f t="shared" si="35"/>
        <v>-797554546.87910354</v>
      </c>
      <c r="AA14" s="144">
        <f t="array" ref="AA14">-((SUM(IF(Adjustments!$E$73:$E$133='June 13 - Dec 15 Reserve'!$F14,IF(Adjustments!$G$6:$AE$6='June 13 - Dec 15 Reserve'!Z$7,Adjustments!$G$73:$AE$133),0)))+(SUM(IF(Adjustments!$E$136:$E$232='June 13 - Dec 15 Reserve'!$F14,IF(Adjustments!$G$6:$AE$6='June 13 - Dec 15 Reserve'!AB$7,Adjustments!$G$136:$AE$232),0)))+(SUM(IF(Adjustments!$E$235:$E$236='June 13 - Dec 15 Reserve'!$F14,IF(Adjustments!$G$6:$AE$6='June 13 - Dec 15 Reserve'!AB$7,Adjustments!$G$235:$AE$236),0)))+(SUM(IF(Adjustments!$E$239:$E$251='June 13 - Dec 15 Reserve'!$F14,IF(Adjustments!$G$6:$AE$6='June 13 - Dec 15 Reserve'!AB$7,Adjustments!$G$239:$AE$251),0))))</f>
        <v>-9853755.5011782683</v>
      </c>
      <c r="AB14" s="144">
        <f t="shared" si="36"/>
        <v>-807408302.38028181</v>
      </c>
      <c r="AC14" s="144">
        <f t="array" ref="AC14">-((SUM(IF(Adjustments!$E$73:$E$133='June 13 - Dec 15 Reserve'!$F14,IF(Adjustments!$G$6:$AE$6='June 13 - Dec 15 Reserve'!AB$7,Adjustments!$G$73:$AE$133),0)))+(SUM(IF(Adjustments!$E$136:$E$232='June 13 - Dec 15 Reserve'!$F14,IF(Adjustments!$G$6:$AE$6='June 13 - Dec 15 Reserve'!AD$7,Adjustments!$G$136:$AE$232),0)))+(SUM(IF(Adjustments!$E$235:$E$236='June 13 - Dec 15 Reserve'!$F14,IF(Adjustments!$G$6:$AE$6='June 13 - Dec 15 Reserve'!AD$7,Adjustments!$G$235:$AE$236),0)))+(SUM(IF(Adjustments!$E$239:$E$251='June 13 - Dec 15 Reserve'!$F14,IF(Adjustments!$G$6:$AE$6='June 13 - Dec 15 Reserve'!AD$7,Adjustments!$G$239:$AE$251),0))))</f>
        <v>-9882319.5501141883</v>
      </c>
      <c r="AD14" s="144">
        <f t="shared" si="37"/>
        <v>-817290621.93039596</v>
      </c>
      <c r="AE14" s="144">
        <f t="array" ref="AE14">-((SUM(IF(Adjustments!$E$73:$E$133='June 13 - Dec 15 Reserve'!$F14,IF(Adjustments!$G$6:$AE$6='June 13 - Dec 15 Reserve'!AD$7,Adjustments!$G$73:$AE$133),0)))+(SUM(IF(Adjustments!$E$136:$E$232='June 13 - Dec 15 Reserve'!$F14,IF(Adjustments!$G$6:$AE$6='June 13 - Dec 15 Reserve'!AF$7,Adjustments!$G$136:$AE$232),0)))+(SUM(IF(Adjustments!$E$235:$E$236='June 13 - Dec 15 Reserve'!$F14,IF(Adjustments!$G$6:$AE$6='June 13 - Dec 15 Reserve'!AF$7,Adjustments!$G$235:$AE$236),0)))+(SUM(IF(Adjustments!$E$239:$E$251='June 13 - Dec 15 Reserve'!$F14,IF(Adjustments!$G$6:$AE$6='June 13 - Dec 15 Reserve'!AF$7,Adjustments!$G$239:$AE$251),0))))</f>
        <v>-9942497.6440003309</v>
      </c>
      <c r="AF14" s="144">
        <f t="shared" si="38"/>
        <v>-827233119.57439625</v>
      </c>
      <c r="AG14" s="144">
        <f t="array" ref="AG14">-((SUM(IF(Adjustments!$E$73:$E$133='June 13 - Dec 15 Reserve'!$F14,IF(Adjustments!$G$6:$AE$6='June 13 - Dec 15 Reserve'!AF$7,Adjustments!$G$73:$AE$133),0)))+(SUM(IF(Adjustments!$E$136:$E$232='June 13 - Dec 15 Reserve'!$F14,IF(Adjustments!$G$6:$AE$6='June 13 - Dec 15 Reserve'!AH$7,Adjustments!$G$136:$AE$232),0)))+(SUM(IF(Adjustments!$E$235:$E$236='June 13 - Dec 15 Reserve'!$F14,IF(Adjustments!$G$6:$AE$6='June 13 - Dec 15 Reserve'!AH$7,Adjustments!$G$235:$AE$236),0)))+(SUM(IF(Adjustments!$E$239:$E$251='June 13 - Dec 15 Reserve'!$F14,IF(Adjustments!$G$6:$AE$6='June 13 - Dec 15 Reserve'!AH$7,Adjustments!$G$239:$AE$251),0))))</f>
        <v>-9980192.4976026453</v>
      </c>
      <c r="AH14" s="144">
        <f t="shared" si="39"/>
        <v>-837213312.07199895</v>
      </c>
      <c r="AI14" s="144">
        <f t="array" ref="AI14">-((SUM(IF(Adjustments!$E$73:$E$133='June 13 - Dec 15 Reserve'!$F14,IF(Adjustments!$G$6:$AE$6='June 13 - Dec 15 Reserve'!AH$7,Adjustments!$G$73:$AE$133),0)))+(SUM(IF(Adjustments!$E$136:$E$232='June 13 - Dec 15 Reserve'!$F14,IF(Adjustments!$G$6:$AE$6='June 13 - Dec 15 Reserve'!AJ$7,Adjustments!$G$136:$AE$232),0)))+(SUM(IF(Adjustments!$E$235:$E$236='June 13 - Dec 15 Reserve'!$F14,IF(Adjustments!$G$6:$AE$6='June 13 - Dec 15 Reserve'!AJ$7,Adjustments!$G$235:$AE$236),0)))+(SUM(IF(Adjustments!$E$239:$E$251='June 13 - Dec 15 Reserve'!$F14,IF(Adjustments!$G$6:$AE$6='June 13 - Dec 15 Reserve'!AJ$7,Adjustments!$G$239:$AE$251),0))))</f>
        <v>-9988925.2756881211</v>
      </c>
      <c r="AJ14" s="144">
        <f t="shared" si="40"/>
        <v>-847202237.34768713</v>
      </c>
      <c r="AK14" s="144">
        <f t="array" ref="AK14">-((SUM(IF(Adjustments!$E$73:$E$133='June 13 - Dec 15 Reserve'!$F14,IF(Adjustments!$G$6:$AE$6='June 13 - Dec 15 Reserve'!AJ$7,Adjustments!$G$73:$AE$133),0)))+(SUM(IF(Adjustments!$E$136:$E$232='June 13 - Dec 15 Reserve'!$F14,IF(Adjustments!$G$6:$AE$6='June 13 - Dec 15 Reserve'!AL$7,Adjustments!$G$136:$AE$232),0)))+(SUM(IF(Adjustments!$E$235:$E$236='June 13 - Dec 15 Reserve'!$F14,IF(Adjustments!$G$6:$AE$6='June 13 - Dec 15 Reserve'!AL$7,Adjustments!$G$235:$AE$236),0)))+(SUM(IF(Adjustments!$E$239:$E$251='June 13 - Dec 15 Reserve'!$F14,IF(Adjustments!$G$6:$AE$6='June 13 - Dec 15 Reserve'!AL$7,Adjustments!$G$239:$AE$251),0))))</f>
        <v>-10034004.615961917</v>
      </c>
      <c r="AL14" s="144">
        <f t="shared" si="41"/>
        <v>-857236241.96364903</v>
      </c>
      <c r="AM14" s="144">
        <f t="array" ref="AM14">-((SUM(IF(Adjustments!$E$73:$E$133='June 13 - Dec 15 Reserve'!$F14,IF(Adjustments!$G$6:$AE$6='June 13 - Dec 15 Reserve'!AL$7,Adjustments!$G$73:$AE$133),0)))+(SUM(IF(Adjustments!$E$136:$E$232='June 13 - Dec 15 Reserve'!$F14,IF(Adjustments!$G$6:$AE$6='June 13 - Dec 15 Reserve'!AN$7,Adjustments!$G$136:$AE$232),0)))+(SUM(IF(Adjustments!$E$235:$E$236='June 13 - Dec 15 Reserve'!$F14,IF(Adjustments!$G$6:$AE$6='June 13 - Dec 15 Reserve'!AN$7,Adjustments!$G$235:$AE$236),0)))+(SUM(IF(Adjustments!$E$239:$E$251='June 13 - Dec 15 Reserve'!$F14,IF(Adjustments!$G$6:$AE$6='June 13 - Dec 15 Reserve'!AN$7,Adjustments!$G$239:$AE$251),0))))</f>
        <v>-10077546.053403027</v>
      </c>
      <c r="AN14" s="144">
        <f t="shared" si="42"/>
        <v>-867313788.01705205</v>
      </c>
      <c r="AO14" s="144">
        <f t="array" ref="AO14">-((SUM(IF(Adjustments!$E$73:$E$133='June 13 - Dec 15 Reserve'!$F14,IF(Adjustments!$G$6:$AE$6='June 13 - Dec 15 Reserve'!AN$7,Adjustments!$G$73:$AE$133),0)))+(SUM(IF(Adjustments!$E$136:$E$232='June 13 - Dec 15 Reserve'!$F14,IF(Adjustments!$G$6:$AE$6='June 13 - Dec 15 Reserve'!AP$7,Adjustments!$G$136:$AE$232),0)))+(SUM(IF(Adjustments!$E$235:$E$236='June 13 - Dec 15 Reserve'!$F14,IF(Adjustments!$G$6:$AE$6='June 13 - Dec 15 Reserve'!AP$7,Adjustments!$G$235:$AE$236),0)))+(SUM(IF(Adjustments!$E$239:$E$251='June 13 - Dec 15 Reserve'!$F14,IF(Adjustments!$G$6:$AE$6='June 13 - Dec 15 Reserve'!AP$7,Adjustments!$G$239:$AE$251),0))))</f>
        <v>-10106424.96265945</v>
      </c>
      <c r="AP14" s="144">
        <f t="shared" si="43"/>
        <v>-877420212.97971153</v>
      </c>
      <c r="AQ14" s="144">
        <f t="array" ref="AQ14">-((SUM(IF(Adjustments!$E$73:$E$133='June 13 - Dec 15 Reserve'!$F14,IF(Adjustments!$G$6:$AE$6='June 13 - Dec 15 Reserve'!AP$7,Adjustments!$G$73:$AE$133),0)))+(SUM(IF(Adjustments!$E$136:$E$232='June 13 - Dec 15 Reserve'!$F14,IF(Adjustments!$G$6:$AE$6='June 13 - Dec 15 Reserve'!AR$7,Adjustments!$G$136:$AE$232),0)))+(SUM(IF(Adjustments!$E$235:$E$236='June 13 - Dec 15 Reserve'!$F14,IF(Adjustments!$G$6:$AE$6='June 13 - Dec 15 Reserve'!AR$7,Adjustments!$G$235:$AE$236),0)))+(SUM(IF(Adjustments!$E$239:$E$251='June 13 - Dec 15 Reserve'!$F14,IF(Adjustments!$G$6:$AE$6='June 13 - Dec 15 Reserve'!AR$7,Adjustments!$G$239:$AE$251),0))))</f>
        <v>14107900.816109881</v>
      </c>
      <c r="AR14" s="144">
        <f t="shared" si="44"/>
        <v>-863312312.16360164</v>
      </c>
      <c r="AS14" s="144">
        <f t="array" ref="AS14">-((SUM(IF(Adjustments!$E$73:$E$133='June 13 - Dec 15 Reserve'!$F14,IF(Adjustments!$G$6:$AE$6='June 13 - Dec 15 Reserve'!AR$7,Adjustments!$G$73:$AE$133),0)))+(SUM(IF(Adjustments!$E$136:$E$232='June 13 - Dec 15 Reserve'!$F14,IF(Adjustments!$G$6:$AE$6='June 13 - Dec 15 Reserve'!AT$7,Adjustments!$G$136:$AE$232),0)))+(SUM(IF(Adjustments!$E$235:$E$236='June 13 - Dec 15 Reserve'!$F14,IF(Adjustments!$G$6:$AE$6='June 13 - Dec 15 Reserve'!AT$7,Adjustments!$G$235:$AE$236),0)))+(SUM(IF(Adjustments!$E$239:$E$251='June 13 - Dec 15 Reserve'!$F14,IF(Adjustments!$G$6:$AE$6='June 13 - Dec 15 Reserve'!AT$7,Adjustments!$G$239:$AE$251),0))))</f>
        <v>-10112859.958596241</v>
      </c>
      <c r="AT14" s="144">
        <f t="shared" si="45"/>
        <v>-873425172.12219787</v>
      </c>
      <c r="AU14" s="144">
        <f t="array" ref="AU14">-((SUM(IF(Adjustments!$E$73:$E$133='June 13 - Dec 15 Reserve'!$F14,IF(Adjustments!$G$6:$AE$6='June 13 - Dec 15 Reserve'!AT$7,Adjustments!$G$73:$AE$133),0)))+(SUM(IF(Adjustments!$E$136:$E$232='June 13 - Dec 15 Reserve'!$F14,IF(Adjustments!$G$6:$AE$6='June 13 - Dec 15 Reserve'!AV$7,Adjustments!$G$136:$AE$232),0)))+(SUM(IF(Adjustments!$E$235:$E$236='June 13 - Dec 15 Reserve'!$F14,IF(Adjustments!$G$6:$AE$6='June 13 - Dec 15 Reserve'!AV$7,Adjustments!$G$235:$AE$236),0)))+(SUM(IF(Adjustments!$E$239:$E$251='June 13 - Dec 15 Reserve'!$F14,IF(Adjustments!$G$6:$AE$6='June 13 - Dec 15 Reserve'!AV$7,Adjustments!$G$239:$AE$251),0))))</f>
        <v>-10108618.262419978</v>
      </c>
      <c r="AV14" s="144">
        <f t="shared" si="46"/>
        <v>-883533790.38461781</v>
      </c>
      <c r="AW14" s="144">
        <f t="array" ref="AW14">-((SUM(IF(Adjustments!$E$73:$E$133='June 13 - Dec 15 Reserve'!$F14,IF(Adjustments!$G$6:$AE$6='June 13 - Dec 15 Reserve'!AV$7,Adjustments!$G$73:$AE$133),0)))+(SUM(IF(Adjustments!$E$136:$E$232='June 13 - Dec 15 Reserve'!$F14,IF(Adjustments!$G$6:$AE$6='June 13 - Dec 15 Reserve'!AX$7,Adjustments!$G$136:$AE$232),0)))+(SUM(IF(Adjustments!$E$235:$E$236='June 13 - Dec 15 Reserve'!$F14,IF(Adjustments!$G$6:$AE$6='June 13 - Dec 15 Reserve'!AX$7,Adjustments!$G$235:$AE$236),0)))+(SUM(IF(Adjustments!$E$239:$E$251='June 13 - Dec 15 Reserve'!$F14,IF(Adjustments!$G$6:$AE$6='June 13 - Dec 15 Reserve'!AX$7,Adjustments!$G$239:$AE$251),0))))</f>
        <v>-10103401.881274704</v>
      </c>
      <c r="AX14" s="144">
        <f t="shared" si="47"/>
        <v>-893637192.26589251</v>
      </c>
      <c r="AY14" s="144">
        <f t="array" ref="AY14">-((SUM(IF(Adjustments!$E$73:$E$133='June 13 - Dec 15 Reserve'!$F14,IF(Adjustments!$G$6:$AE$6='June 13 - Dec 15 Reserve'!AX$7,Adjustments!$G$73:$AE$133),0)))+(SUM(IF(Adjustments!$E$136:$E$232='June 13 - Dec 15 Reserve'!$F14,IF(Adjustments!$G$6:$AE$6='June 13 - Dec 15 Reserve'!AZ$7,Adjustments!$G$136:$AE$232),0)))+(SUM(IF(Adjustments!$E$235:$E$236='June 13 - Dec 15 Reserve'!$F14,IF(Adjustments!$G$6:$AE$6='June 13 - Dec 15 Reserve'!AZ$7,Adjustments!$G$235:$AE$236),0)))+(SUM(IF(Adjustments!$E$239:$E$251='June 13 - Dec 15 Reserve'!$F14,IF(Adjustments!$G$6:$AE$6='June 13 - Dec 15 Reserve'!AZ$7,Adjustments!$G$239:$AE$251),0))))</f>
        <v>-10099476.63332542</v>
      </c>
      <c r="AZ14" s="144">
        <f t="shared" si="48"/>
        <v>-903736668.89921796</v>
      </c>
      <c r="BA14" s="144">
        <f t="array" ref="BA14">-((SUM(IF(Adjustments!$E$73:$E$133='June 13 - Dec 15 Reserve'!$F14,IF(Adjustments!$G$6:$AE$6='June 13 - Dec 15 Reserve'!AZ$7,Adjustments!$G$73:$AE$133),0)))+(SUM(IF(Adjustments!$E$136:$E$232='June 13 - Dec 15 Reserve'!$F14,IF(Adjustments!$G$6:$AE$6='June 13 - Dec 15 Reserve'!BB$7,Adjustments!$G$136:$AE$232),0)))+(SUM(IF(Adjustments!$E$235:$E$236='June 13 - Dec 15 Reserve'!$F14,IF(Adjustments!$G$6:$AE$6='June 13 - Dec 15 Reserve'!BB$7,Adjustments!$G$235:$AE$236),0)))+(SUM(IF(Adjustments!$E$239:$E$251='June 13 - Dec 15 Reserve'!$F14,IF(Adjustments!$G$6:$AE$6='June 13 - Dec 15 Reserve'!BB$7,Adjustments!$G$239:$AE$251),0))))</f>
        <v>-10155652.113607056</v>
      </c>
      <c r="BB14" s="144">
        <f t="shared" si="49"/>
        <v>-913892321.01282501</v>
      </c>
      <c r="BC14" s="144">
        <f t="array" ref="BC14">-((SUM(IF(Adjustments!$E$73:$E$133='June 13 - Dec 15 Reserve'!$F14,IF(Adjustments!$G$6:$AE$6='June 13 - Dec 15 Reserve'!BB$7,Adjustments!$G$73:$AE$133),0)))+(SUM(IF(Adjustments!$E$136:$E$232='June 13 - Dec 15 Reserve'!$F14,IF(Adjustments!$G$6:$AE$6='June 13 - Dec 15 Reserve'!BD$7,Adjustments!$G$136:$AE$232),0)))+(SUM(IF(Adjustments!$E$235:$E$236='June 13 - Dec 15 Reserve'!$F14,IF(Adjustments!$G$6:$AE$6='June 13 - Dec 15 Reserve'!BD$7,Adjustments!$G$235:$AE$236),0)))+(SUM(IF(Adjustments!$E$239:$E$251='June 13 - Dec 15 Reserve'!$F14,IF(Adjustments!$G$6:$AE$6='June 13 - Dec 15 Reserve'!BD$7,Adjustments!$G$239:$AE$251),0))))</f>
        <v>-10283657.762383033</v>
      </c>
      <c r="BD14" s="144">
        <f t="shared" si="50"/>
        <v>-924175978.775208</v>
      </c>
      <c r="BF14" s="151">
        <f t="shared" si="26"/>
        <v>-874564026.73677337</v>
      </c>
    </row>
    <row r="15" spans="1:58" s="144" customFormat="1">
      <c r="A15" s="119" t="s">
        <v>111</v>
      </c>
      <c r="B15" s="119" t="s">
        <v>37</v>
      </c>
      <c r="C15" s="119" t="s">
        <v>37</v>
      </c>
      <c r="D15" s="119" t="s">
        <v>78</v>
      </c>
      <c r="E15" s="119" t="s">
        <v>109</v>
      </c>
      <c r="F15" s="119" t="str">
        <f t="shared" si="0"/>
        <v>DSTMPRSG</v>
      </c>
      <c r="G15" s="119" t="str">
        <f t="shared" si="1"/>
        <v>STMPRSG</v>
      </c>
      <c r="H15" s="144">
        <f t="array" ref="H15">SUM(IF('[25]RB Summary'!$C$917:$C$1168=$F15,'[25]RB Summary'!$G$917:$G$1168,0))</f>
        <v>-4089097</v>
      </c>
      <c r="I15" s="144">
        <f t="array" ref="I15">-((SUM(IF(Adjustments!$E$73:$E$133='June 13 - Dec 15 Reserve'!$F15,IF(Adjustments!$G$6:$AE$6='June 13 - Dec 15 Reserve'!H$7,Adjustments!$G$73:$AE$133),0)))+(SUM(IF(Adjustments!$E$136:$E$232='June 13 - Dec 15 Reserve'!$F15,IF(Adjustments!$G$6:$AE$6='June 13 - Dec 15 Reserve'!J$7,Adjustments!$G$136:$AE$232),0)))+(SUM(IF(Adjustments!$E$235:$E$236='June 13 - Dec 15 Reserve'!$F15,IF(Adjustments!$G$6:$AE$6='June 13 - Dec 15 Reserve'!J$7,Adjustments!$G$235:$AE$236),0)))+(SUM(IF(Adjustments!$E$239:$E$251='June 13 - Dec 15 Reserve'!$F15,IF(Adjustments!$G$6:$AE$6='June 13 - Dec 15 Reserve'!J$7,Adjustments!$G$239:$AE$251),0))))</f>
        <v>-53168.109589707019</v>
      </c>
      <c r="J15" s="144">
        <f t="shared" si="27"/>
        <v>-4142265.1095897071</v>
      </c>
      <c r="K15" s="144">
        <f t="array" ref="K15">-((SUM(IF(Adjustments!$E$73:$E$133='June 13 - Dec 15 Reserve'!$F15,IF(Adjustments!$G$6:$AE$6='June 13 - Dec 15 Reserve'!J$7,Adjustments!$G$73:$AE$133),0)))+(SUM(IF(Adjustments!$E$136:$E$232='June 13 - Dec 15 Reserve'!$F15,IF(Adjustments!$G$6:$AE$6='June 13 - Dec 15 Reserve'!L$7,Adjustments!$G$136:$AE$232),0)))+(SUM(IF(Adjustments!$E$235:$E$236='June 13 - Dec 15 Reserve'!$F15,IF(Adjustments!$G$6:$AE$6='June 13 - Dec 15 Reserve'!L$7,Adjustments!$G$235:$AE$236),0)))+(SUM(IF(Adjustments!$E$239:$E$251='June 13 - Dec 15 Reserve'!$F15,IF(Adjustments!$G$6:$AE$6='June 13 - Dec 15 Reserve'!L$7,Adjustments!$G$239:$AE$251),0))))</f>
        <v>-53442.96564326762</v>
      </c>
      <c r="L15" s="144">
        <f t="shared" si="28"/>
        <v>-4195708.0752329752</v>
      </c>
      <c r="M15" s="144">
        <f t="array" ref="M15">-((SUM(IF(Adjustments!$E$73:$E$133='June 13 - Dec 15 Reserve'!$F15,IF(Adjustments!$G$6:$AE$6='June 13 - Dec 15 Reserve'!L$7,Adjustments!$G$73:$AE$133),0)))+(SUM(IF(Adjustments!$E$136:$E$232='June 13 - Dec 15 Reserve'!$F15,IF(Adjustments!$G$6:$AE$6='June 13 - Dec 15 Reserve'!N$7,Adjustments!$G$136:$AE$232),0)))+(SUM(IF(Adjustments!$E$235:$E$236='June 13 - Dec 15 Reserve'!$F15,IF(Adjustments!$G$6:$AE$6='June 13 - Dec 15 Reserve'!N$7,Adjustments!$G$235:$AE$236),0)))+(SUM(IF(Adjustments!$E$239:$E$251='June 13 - Dec 15 Reserve'!$F15,IF(Adjustments!$G$6:$AE$6='June 13 - Dec 15 Reserve'!N$7,Adjustments!$G$239:$AE$251),0))))</f>
        <v>-53476.46586861644</v>
      </c>
      <c r="N15" s="144">
        <f t="shared" si="29"/>
        <v>-4249184.5411015917</v>
      </c>
      <c r="O15" s="144">
        <f t="array" ref="O15">-((SUM(IF(Adjustments!$E$73:$E$133='June 13 - Dec 15 Reserve'!$F15,IF(Adjustments!$G$6:$AE$6='June 13 - Dec 15 Reserve'!N$7,Adjustments!$G$73:$AE$133),0)))+(SUM(IF(Adjustments!$E$136:$E$232='June 13 - Dec 15 Reserve'!$F15,IF(Adjustments!$G$6:$AE$6='June 13 - Dec 15 Reserve'!P$7,Adjustments!$G$136:$AE$232),0)))+(SUM(IF(Adjustments!$E$235:$E$236='June 13 - Dec 15 Reserve'!$F15,IF(Adjustments!$G$6:$AE$6='June 13 - Dec 15 Reserve'!P$7,Adjustments!$G$235:$AE$236),0)))+(SUM(IF(Adjustments!$E$239:$E$251='June 13 - Dec 15 Reserve'!$F15,IF(Adjustments!$G$6:$AE$6='June 13 - Dec 15 Reserve'!P$7,Adjustments!$G$239:$AE$251),0))))</f>
        <v>-53476.46586861644</v>
      </c>
      <c r="P15" s="144">
        <f t="shared" si="30"/>
        <v>-4302661.0069702081</v>
      </c>
      <c r="Q15" s="144">
        <f t="array" ref="Q15">-((SUM(IF(Adjustments!$E$73:$E$133='June 13 - Dec 15 Reserve'!$F15,IF(Adjustments!$G$6:$AE$6='June 13 - Dec 15 Reserve'!P$7,Adjustments!$G$73:$AE$133),0)))+(SUM(IF(Adjustments!$E$136:$E$232='June 13 - Dec 15 Reserve'!$F15,IF(Adjustments!$G$6:$AE$6='June 13 - Dec 15 Reserve'!R$7,Adjustments!$G$136:$AE$232),0)))+(SUM(IF(Adjustments!$E$235:$E$236='June 13 - Dec 15 Reserve'!$F15,IF(Adjustments!$G$6:$AE$6='June 13 - Dec 15 Reserve'!R$7,Adjustments!$G$235:$AE$236),0)))+(SUM(IF(Adjustments!$E$239:$E$251='June 13 - Dec 15 Reserve'!$F15,IF(Adjustments!$G$6:$AE$6='June 13 - Dec 15 Reserve'!R$7,Adjustments!$G$239:$AE$251),0))))</f>
        <v>-53476.46586861644</v>
      </c>
      <c r="R15" s="144">
        <f t="shared" si="31"/>
        <v>-4356137.4728388246</v>
      </c>
      <c r="S15" s="144">
        <f t="array" ref="S15">-((SUM(IF(Adjustments!$E$73:$E$133='June 13 - Dec 15 Reserve'!$F15,IF(Adjustments!$G$6:$AE$6='June 13 - Dec 15 Reserve'!R$7,Adjustments!$G$73:$AE$133),0)))+(SUM(IF(Adjustments!$E$136:$E$232='June 13 - Dec 15 Reserve'!$F15,IF(Adjustments!$G$6:$AE$6='June 13 - Dec 15 Reserve'!T$7,Adjustments!$G$136:$AE$232),0)))+(SUM(IF(Adjustments!$E$235:$E$236='June 13 - Dec 15 Reserve'!$F15,IF(Adjustments!$G$6:$AE$6='June 13 - Dec 15 Reserve'!T$7,Adjustments!$G$235:$AE$236),0)))+(SUM(IF(Adjustments!$E$239:$E$251='June 13 - Dec 15 Reserve'!$F15,IF(Adjustments!$G$6:$AE$6='June 13 - Dec 15 Reserve'!T$7,Adjustments!$G$239:$AE$251),0))))</f>
        <v>-53476.46586861644</v>
      </c>
      <c r="T15" s="144">
        <f t="shared" si="32"/>
        <v>-4409613.9387074411</v>
      </c>
      <c r="U15" s="144">
        <f t="array" ref="U15">-((SUM(IF(Adjustments!$E$73:$E$133='June 13 - Dec 15 Reserve'!$F15,IF(Adjustments!$G$6:$AE$6='June 13 - Dec 15 Reserve'!T$7,Adjustments!$G$73:$AE$133),0)))+(SUM(IF(Adjustments!$E$136:$E$232='June 13 - Dec 15 Reserve'!$F15,IF(Adjustments!$G$6:$AE$6='June 13 - Dec 15 Reserve'!V$7,Adjustments!$G$136:$AE$232),0)))+(SUM(IF(Adjustments!$E$235:$E$236='June 13 - Dec 15 Reserve'!$F15,IF(Adjustments!$G$6:$AE$6='June 13 - Dec 15 Reserve'!V$7,Adjustments!$G$235:$AE$236),0)))+(SUM(IF(Adjustments!$E$239:$E$251='June 13 - Dec 15 Reserve'!$F15,IF(Adjustments!$G$6:$AE$6='June 13 - Dec 15 Reserve'!V$7,Adjustments!$G$239:$AE$251),0))))</f>
        <v>-86173.582749230918</v>
      </c>
      <c r="V15" s="144">
        <f t="shared" si="33"/>
        <v>-4495787.5214566719</v>
      </c>
      <c r="W15" s="144">
        <f t="array" ref="W15">-((SUM(IF(Adjustments!$E$73:$E$133='June 13 - Dec 15 Reserve'!$F15,IF(Adjustments!$G$6:$AE$6='June 13 - Dec 15 Reserve'!V$7,Adjustments!$G$73:$AE$133),0)))+(SUM(IF(Adjustments!$E$136:$E$232='June 13 - Dec 15 Reserve'!$F15,IF(Adjustments!$G$6:$AE$6='June 13 - Dec 15 Reserve'!X$7,Adjustments!$G$136:$AE$232),0)))+(SUM(IF(Adjustments!$E$235:$E$236='June 13 - Dec 15 Reserve'!$F15,IF(Adjustments!$G$6:$AE$6='June 13 - Dec 15 Reserve'!X$7,Adjustments!$G$235:$AE$236),0)))+(SUM(IF(Adjustments!$E$239:$E$251='June 13 - Dec 15 Reserve'!$F15,IF(Adjustments!$G$6:$AE$6='June 13 - Dec 15 Reserve'!X$7,Adjustments!$G$239:$AE$251),0))))</f>
        <v>-86173.582749230918</v>
      </c>
      <c r="X15" s="144">
        <f t="shared" si="34"/>
        <v>-4581961.1042059027</v>
      </c>
      <c r="Y15" s="144">
        <f t="array" ref="Y15">-((SUM(IF(Adjustments!$E$73:$E$133='June 13 - Dec 15 Reserve'!$F15,IF(Adjustments!$G$6:$AE$6='June 13 - Dec 15 Reserve'!X$7,Adjustments!$G$73:$AE$133),0)))+(SUM(IF(Adjustments!$E$136:$E$232='June 13 - Dec 15 Reserve'!$F15,IF(Adjustments!$G$6:$AE$6='June 13 - Dec 15 Reserve'!Z$7,Adjustments!$G$136:$AE$232),0)))+(SUM(IF(Adjustments!$E$235:$E$236='June 13 - Dec 15 Reserve'!$F15,IF(Adjustments!$G$6:$AE$6='June 13 - Dec 15 Reserve'!Z$7,Adjustments!$G$235:$AE$236),0)))+(SUM(IF(Adjustments!$E$239:$E$251='June 13 - Dec 15 Reserve'!$F15,IF(Adjustments!$G$6:$AE$6='June 13 - Dec 15 Reserve'!Z$7,Adjustments!$G$239:$AE$251),0))))</f>
        <v>-86173.582749230918</v>
      </c>
      <c r="Z15" s="144">
        <f t="shared" si="35"/>
        <v>-4668134.6869551335</v>
      </c>
      <c r="AA15" s="144">
        <f t="array" ref="AA15">-((SUM(IF(Adjustments!$E$73:$E$133='June 13 - Dec 15 Reserve'!$F15,IF(Adjustments!$G$6:$AE$6='June 13 - Dec 15 Reserve'!Z$7,Adjustments!$G$73:$AE$133),0)))+(SUM(IF(Adjustments!$E$136:$E$232='June 13 - Dec 15 Reserve'!$F15,IF(Adjustments!$G$6:$AE$6='June 13 - Dec 15 Reserve'!AB$7,Adjustments!$G$136:$AE$232),0)))+(SUM(IF(Adjustments!$E$235:$E$236='June 13 - Dec 15 Reserve'!$F15,IF(Adjustments!$G$6:$AE$6='June 13 - Dec 15 Reserve'!AB$7,Adjustments!$G$235:$AE$236),0)))+(SUM(IF(Adjustments!$E$239:$E$251='June 13 - Dec 15 Reserve'!$F15,IF(Adjustments!$G$6:$AE$6='June 13 - Dec 15 Reserve'!AB$7,Adjustments!$G$239:$AE$251),0))))</f>
        <v>-86173.582749230918</v>
      </c>
      <c r="AB15" s="144">
        <f t="shared" si="36"/>
        <v>-4754308.2697043642</v>
      </c>
      <c r="AC15" s="144">
        <f t="array" ref="AC15">-((SUM(IF(Adjustments!$E$73:$E$133='June 13 - Dec 15 Reserve'!$F15,IF(Adjustments!$G$6:$AE$6='June 13 - Dec 15 Reserve'!AB$7,Adjustments!$G$73:$AE$133),0)))+(SUM(IF(Adjustments!$E$136:$E$232='June 13 - Dec 15 Reserve'!$F15,IF(Adjustments!$G$6:$AE$6='June 13 - Dec 15 Reserve'!AD$7,Adjustments!$G$136:$AE$232),0)))+(SUM(IF(Adjustments!$E$235:$E$236='June 13 - Dec 15 Reserve'!$F15,IF(Adjustments!$G$6:$AE$6='June 13 - Dec 15 Reserve'!AD$7,Adjustments!$G$235:$AE$236),0)))+(SUM(IF(Adjustments!$E$239:$E$251='June 13 - Dec 15 Reserve'!$F15,IF(Adjustments!$G$6:$AE$6='June 13 - Dec 15 Reserve'!AD$7,Adjustments!$G$239:$AE$251),0))))</f>
        <v>-86173.582749230918</v>
      </c>
      <c r="AD15" s="144">
        <f t="shared" si="37"/>
        <v>-4840481.852453595</v>
      </c>
      <c r="AE15" s="144">
        <f t="array" ref="AE15">-((SUM(IF(Adjustments!$E$73:$E$133='June 13 - Dec 15 Reserve'!$F15,IF(Adjustments!$G$6:$AE$6='June 13 - Dec 15 Reserve'!AD$7,Adjustments!$G$73:$AE$133),0)))+(SUM(IF(Adjustments!$E$136:$E$232='June 13 - Dec 15 Reserve'!$F15,IF(Adjustments!$G$6:$AE$6='June 13 - Dec 15 Reserve'!AF$7,Adjustments!$G$136:$AE$232),0)))+(SUM(IF(Adjustments!$E$235:$E$236='June 13 - Dec 15 Reserve'!$F15,IF(Adjustments!$G$6:$AE$6='June 13 - Dec 15 Reserve'!AF$7,Adjustments!$G$235:$AE$236),0)))+(SUM(IF(Adjustments!$E$239:$E$251='June 13 - Dec 15 Reserve'!$F15,IF(Adjustments!$G$6:$AE$6='June 13 - Dec 15 Reserve'!AF$7,Adjustments!$G$239:$AE$251),0))))</f>
        <v>-86173.582749230918</v>
      </c>
      <c r="AF15" s="144">
        <f t="shared" si="38"/>
        <v>-4926655.4352028258</v>
      </c>
      <c r="AG15" s="144">
        <f t="array" ref="AG15">-((SUM(IF(Adjustments!$E$73:$E$133='June 13 - Dec 15 Reserve'!$F15,IF(Adjustments!$G$6:$AE$6='June 13 - Dec 15 Reserve'!AF$7,Adjustments!$G$73:$AE$133),0)))+(SUM(IF(Adjustments!$E$136:$E$232='June 13 - Dec 15 Reserve'!$F15,IF(Adjustments!$G$6:$AE$6='June 13 - Dec 15 Reserve'!AH$7,Adjustments!$G$136:$AE$232),0)))+(SUM(IF(Adjustments!$E$235:$E$236='June 13 - Dec 15 Reserve'!$F15,IF(Adjustments!$G$6:$AE$6='June 13 - Dec 15 Reserve'!AH$7,Adjustments!$G$235:$AE$236),0)))+(SUM(IF(Adjustments!$E$239:$E$251='June 13 - Dec 15 Reserve'!$F15,IF(Adjustments!$G$6:$AE$6='June 13 - Dec 15 Reserve'!AH$7,Adjustments!$G$239:$AE$251),0))))</f>
        <v>-86173.582749230918</v>
      </c>
      <c r="AH15" s="144">
        <f t="shared" si="39"/>
        <v>-5012829.0179520566</v>
      </c>
      <c r="AI15" s="144">
        <f t="array" ref="AI15">-((SUM(IF(Adjustments!$E$73:$E$133='June 13 - Dec 15 Reserve'!$F15,IF(Adjustments!$G$6:$AE$6='June 13 - Dec 15 Reserve'!AH$7,Adjustments!$G$73:$AE$133),0)))+(SUM(IF(Adjustments!$E$136:$E$232='June 13 - Dec 15 Reserve'!$F15,IF(Adjustments!$G$6:$AE$6='June 13 - Dec 15 Reserve'!AJ$7,Adjustments!$G$136:$AE$232),0)))+(SUM(IF(Adjustments!$E$235:$E$236='June 13 - Dec 15 Reserve'!$F15,IF(Adjustments!$G$6:$AE$6='June 13 - Dec 15 Reserve'!AJ$7,Adjustments!$G$235:$AE$236),0)))+(SUM(IF(Adjustments!$E$239:$E$251='June 13 - Dec 15 Reserve'!$F15,IF(Adjustments!$G$6:$AE$6='June 13 - Dec 15 Reserve'!AJ$7,Adjustments!$G$239:$AE$251),0))))</f>
        <v>-86173.582749230918</v>
      </c>
      <c r="AJ15" s="144">
        <f t="shared" si="40"/>
        <v>-5099002.6007012874</v>
      </c>
      <c r="AK15" s="144">
        <f t="array" ref="AK15">-((SUM(IF(Adjustments!$E$73:$E$133='June 13 - Dec 15 Reserve'!$F15,IF(Adjustments!$G$6:$AE$6='June 13 - Dec 15 Reserve'!AJ$7,Adjustments!$G$73:$AE$133),0)))+(SUM(IF(Adjustments!$E$136:$E$232='June 13 - Dec 15 Reserve'!$F15,IF(Adjustments!$G$6:$AE$6='June 13 - Dec 15 Reserve'!AL$7,Adjustments!$G$136:$AE$232),0)))+(SUM(IF(Adjustments!$E$235:$E$236='June 13 - Dec 15 Reserve'!$F15,IF(Adjustments!$G$6:$AE$6='June 13 - Dec 15 Reserve'!AL$7,Adjustments!$G$235:$AE$236),0)))+(SUM(IF(Adjustments!$E$239:$E$251='June 13 - Dec 15 Reserve'!$F15,IF(Adjustments!$G$6:$AE$6='June 13 - Dec 15 Reserve'!AL$7,Adjustments!$G$239:$AE$251),0))))</f>
        <v>-86173.582749230918</v>
      </c>
      <c r="AL15" s="144">
        <f t="shared" si="41"/>
        <v>-5185176.1834505182</v>
      </c>
      <c r="AM15" s="144">
        <f t="array" ref="AM15">-((SUM(IF(Adjustments!$E$73:$E$133='June 13 - Dec 15 Reserve'!$F15,IF(Adjustments!$G$6:$AE$6='June 13 - Dec 15 Reserve'!AL$7,Adjustments!$G$73:$AE$133),0)))+(SUM(IF(Adjustments!$E$136:$E$232='June 13 - Dec 15 Reserve'!$F15,IF(Adjustments!$G$6:$AE$6='June 13 - Dec 15 Reserve'!AN$7,Adjustments!$G$136:$AE$232),0)))+(SUM(IF(Adjustments!$E$235:$E$236='June 13 - Dec 15 Reserve'!$F15,IF(Adjustments!$G$6:$AE$6='June 13 - Dec 15 Reserve'!AN$7,Adjustments!$G$235:$AE$236),0)))+(SUM(IF(Adjustments!$E$239:$E$251='June 13 - Dec 15 Reserve'!$F15,IF(Adjustments!$G$6:$AE$6='June 13 - Dec 15 Reserve'!AN$7,Adjustments!$G$239:$AE$251),0))))</f>
        <v>-86173.582749230918</v>
      </c>
      <c r="AN15" s="144">
        <f t="shared" si="42"/>
        <v>-5271349.766199749</v>
      </c>
      <c r="AO15" s="144">
        <f t="array" ref="AO15">-((SUM(IF(Adjustments!$E$73:$E$133='June 13 - Dec 15 Reserve'!$F15,IF(Adjustments!$G$6:$AE$6='June 13 - Dec 15 Reserve'!AN$7,Adjustments!$G$73:$AE$133),0)))+(SUM(IF(Adjustments!$E$136:$E$232='June 13 - Dec 15 Reserve'!$F15,IF(Adjustments!$G$6:$AE$6='June 13 - Dec 15 Reserve'!AP$7,Adjustments!$G$136:$AE$232),0)))+(SUM(IF(Adjustments!$E$235:$E$236='June 13 - Dec 15 Reserve'!$F15,IF(Adjustments!$G$6:$AE$6='June 13 - Dec 15 Reserve'!AP$7,Adjustments!$G$235:$AE$236),0)))+(SUM(IF(Adjustments!$E$239:$E$251='June 13 - Dec 15 Reserve'!$F15,IF(Adjustments!$G$6:$AE$6='June 13 - Dec 15 Reserve'!AP$7,Adjustments!$G$239:$AE$251),0))))</f>
        <v>-86173.582749230918</v>
      </c>
      <c r="AP15" s="144">
        <f t="shared" si="43"/>
        <v>-5357523.3489489798</v>
      </c>
      <c r="AQ15" s="144">
        <f t="array" ref="AQ15">-((SUM(IF(Adjustments!$E$73:$E$133='June 13 - Dec 15 Reserve'!$F15,IF(Adjustments!$G$6:$AE$6='June 13 - Dec 15 Reserve'!AP$7,Adjustments!$G$73:$AE$133),0)))+(SUM(IF(Adjustments!$E$136:$E$232='June 13 - Dec 15 Reserve'!$F15,IF(Adjustments!$G$6:$AE$6='June 13 - Dec 15 Reserve'!AR$7,Adjustments!$G$136:$AE$232),0)))+(SUM(IF(Adjustments!$E$235:$E$236='June 13 - Dec 15 Reserve'!$F15,IF(Adjustments!$G$6:$AE$6='June 13 - Dec 15 Reserve'!AR$7,Adjustments!$G$235:$AE$236),0)))+(SUM(IF(Adjustments!$E$239:$E$251='June 13 - Dec 15 Reserve'!$F15,IF(Adjustments!$G$6:$AE$6='June 13 - Dec 15 Reserve'!AR$7,Adjustments!$G$239:$AE$251),0))))</f>
        <v>-86173.582749230918</v>
      </c>
      <c r="AR15" s="144">
        <f t="shared" si="44"/>
        <v>-5443696.9316982105</v>
      </c>
      <c r="AS15" s="144">
        <f t="array" ref="AS15">-((SUM(IF(Adjustments!$E$73:$E$133='June 13 - Dec 15 Reserve'!$F15,IF(Adjustments!$G$6:$AE$6='June 13 - Dec 15 Reserve'!AR$7,Adjustments!$G$73:$AE$133),0)))+(SUM(IF(Adjustments!$E$136:$E$232='June 13 - Dec 15 Reserve'!$F15,IF(Adjustments!$G$6:$AE$6='June 13 - Dec 15 Reserve'!AT$7,Adjustments!$G$136:$AE$232),0)))+(SUM(IF(Adjustments!$E$235:$E$236='June 13 - Dec 15 Reserve'!$F15,IF(Adjustments!$G$6:$AE$6='June 13 - Dec 15 Reserve'!AT$7,Adjustments!$G$235:$AE$236),0)))+(SUM(IF(Adjustments!$E$239:$E$251='June 13 - Dec 15 Reserve'!$F15,IF(Adjustments!$G$6:$AE$6='June 13 - Dec 15 Reserve'!AT$7,Adjustments!$G$239:$AE$251),0))))</f>
        <v>-86173.582749230918</v>
      </c>
      <c r="AT15" s="144">
        <f t="shared" si="45"/>
        <v>-5529870.5144474413</v>
      </c>
      <c r="AU15" s="144">
        <f t="array" ref="AU15">-((SUM(IF(Adjustments!$E$73:$E$133='June 13 - Dec 15 Reserve'!$F15,IF(Adjustments!$G$6:$AE$6='June 13 - Dec 15 Reserve'!AT$7,Adjustments!$G$73:$AE$133),0)))+(SUM(IF(Adjustments!$E$136:$E$232='June 13 - Dec 15 Reserve'!$F15,IF(Adjustments!$G$6:$AE$6='June 13 - Dec 15 Reserve'!AV$7,Adjustments!$G$136:$AE$232),0)))+(SUM(IF(Adjustments!$E$235:$E$236='June 13 - Dec 15 Reserve'!$F15,IF(Adjustments!$G$6:$AE$6='June 13 - Dec 15 Reserve'!AV$7,Adjustments!$G$235:$AE$236),0)))+(SUM(IF(Adjustments!$E$239:$E$251='June 13 - Dec 15 Reserve'!$F15,IF(Adjustments!$G$6:$AE$6='June 13 - Dec 15 Reserve'!AV$7,Adjustments!$G$239:$AE$251),0))))</f>
        <v>-86173.582749230918</v>
      </c>
      <c r="AV15" s="144">
        <f t="shared" si="46"/>
        <v>-5616044.0971966721</v>
      </c>
      <c r="AW15" s="144">
        <f t="array" ref="AW15">-((SUM(IF(Adjustments!$E$73:$E$133='June 13 - Dec 15 Reserve'!$F15,IF(Adjustments!$G$6:$AE$6='June 13 - Dec 15 Reserve'!AV$7,Adjustments!$G$73:$AE$133),0)))+(SUM(IF(Adjustments!$E$136:$E$232='June 13 - Dec 15 Reserve'!$F15,IF(Adjustments!$G$6:$AE$6='June 13 - Dec 15 Reserve'!AX$7,Adjustments!$G$136:$AE$232),0)))+(SUM(IF(Adjustments!$E$235:$E$236='June 13 - Dec 15 Reserve'!$F15,IF(Adjustments!$G$6:$AE$6='June 13 - Dec 15 Reserve'!AX$7,Adjustments!$G$235:$AE$236),0)))+(SUM(IF(Adjustments!$E$239:$E$251='June 13 - Dec 15 Reserve'!$F15,IF(Adjustments!$G$6:$AE$6='June 13 - Dec 15 Reserve'!AX$7,Adjustments!$G$239:$AE$251),0))))</f>
        <v>-86173.582749230918</v>
      </c>
      <c r="AX15" s="144">
        <f t="shared" si="47"/>
        <v>-5702217.6799459029</v>
      </c>
      <c r="AY15" s="144">
        <f t="array" ref="AY15">-((SUM(IF(Adjustments!$E$73:$E$133='June 13 - Dec 15 Reserve'!$F15,IF(Adjustments!$G$6:$AE$6='June 13 - Dec 15 Reserve'!AX$7,Adjustments!$G$73:$AE$133),0)))+(SUM(IF(Adjustments!$E$136:$E$232='June 13 - Dec 15 Reserve'!$F15,IF(Adjustments!$G$6:$AE$6='June 13 - Dec 15 Reserve'!AZ$7,Adjustments!$G$136:$AE$232),0)))+(SUM(IF(Adjustments!$E$235:$E$236='June 13 - Dec 15 Reserve'!$F15,IF(Adjustments!$G$6:$AE$6='June 13 - Dec 15 Reserve'!AZ$7,Adjustments!$G$235:$AE$236),0)))+(SUM(IF(Adjustments!$E$239:$E$251='June 13 - Dec 15 Reserve'!$F15,IF(Adjustments!$G$6:$AE$6='June 13 - Dec 15 Reserve'!AZ$7,Adjustments!$G$239:$AE$251),0))))</f>
        <v>-86173.582749230918</v>
      </c>
      <c r="AZ15" s="144">
        <f t="shared" si="48"/>
        <v>-5788391.2626951337</v>
      </c>
      <c r="BA15" s="144">
        <f t="array" ref="BA15">-((SUM(IF(Adjustments!$E$73:$E$133='June 13 - Dec 15 Reserve'!$F15,IF(Adjustments!$G$6:$AE$6='June 13 - Dec 15 Reserve'!AZ$7,Adjustments!$G$73:$AE$133),0)))+(SUM(IF(Adjustments!$E$136:$E$232='June 13 - Dec 15 Reserve'!$F15,IF(Adjustments!$G$6:$AE$6='June 13 - Dec 15 Reserve'!BB$7,Adjustments!$G$136:$AE$232),0)))+(SUM(IF(Adjustments!$E$235:$E$236='June 13 - Dec 15 Reserve'!$F15,IF(Adjustments!$G$6:$AE$6='June 13 - Dec 15 Reserve'!BB$7,Adjustments!$G$235:$AE$236),0)))+(SUM(IF(Adjustments!$E$239:$E$251='June 13 - Dec 15 Reserve'!$F15,IF(Adjustments!$G$6:$AE$6='June 13 - Dec 15 Reserve'!BB$7,Adjustments!$G$239:$AE$251),0))))</f>
        <v>-86173.582749230918</v>
      </c>
      <c r="BB15" s="144">
        <f t="shared" si="49"/>
        <v>-5874564.8454443645</v>
      </c>
      <c r="BC15" s="144">
        <f t="array" ref="BC15">-((SUM(IF(Adjustments!$E$73:$E$133='June 13 - Dec 15 Reserve'!$F15,IF(Adjustments!$G$6:$AE$6='June 13 - Dec 15 Reserve'!BB$7,Adjustments!$G$73:$AE$133),0)))+(SUM(IF(Adjustments!$E$136:$E$232='June 13 - Dec 15 Reserve'!$F15,IF(Adjustments!$G$6:$AE$6='June 13 - Dec 15 Reserve'!BD$7,Adjustments!$G$136:$AE$232),0)))+(SUM(IF(Adjustments!$E$235:$E$236='June 13 - Dec 15 Reserve'!$F15,IF(Adjustments!$G$6:$AE$6='June 13 - Dec 15 Reserve'!BD$7,Adjustments!$G$235:$AE$236),0)))+(SUM(IF(Adjustments!$E$239:$E$251='June 13 - Dec 15 Reserve'!$F15,IF(Adjustments!$G$6:$AE$6='June 13 - Dec 15 Reserve'!BD$7,Adjustments!$G$239:$AE$251),0))))</f>
        <v>-86173.582749230918</v>
      </c>
      <c r="BD15" s="144">
        <f t="shared" si="50"/>
        <v>-5960738.4281935953</v>
      </c>
      <c r="BF15" s="151">
        <f t="shared" si="26"/>
        <v>-5443696.9316982115</v>
      </c>
    </row>
    <row r="16" spans="1:58" s="144" customFormat="1">
      <c r="A16" s="119" t="s">
        <v>573</v>
      </c>
      <c r="B16" s="119" t="s">
        <v>37</v>
      </c>
      <c r="C16" s="119" t="s">
        <v>37</v>
      </c>
      <c r="D16" s="119" t="s">
        <v>78</v>
      </c>
      <c r="E16" s="119" t="s">
        <v>572</v>
      </c>
      <c r="F16" s="119" t="str">
        <f t="shared" si="0"/>
        <v>DSTMPCSG</v>
      </c>
      <c r="G16" s="119" t="str">
        <f t="shared" si="1"/>
        <v>STMPCSG</v>
      </c>
      <c r="H16" s="144">
        <f t="array" ref="H16">SUM(IF('[25]RB Summary'!$C$917:$C$1168=$F16,'[25]RB Summary'!$G$917:$G$1168,0))</f>
        <v>-67897890.699999958</v>
      </c>
      <c r="I16" s="144">
        <f t="array" ref="I16">-((SUM(IF(Adjustments!$E$73:$E$133='June 13 - Dec 15 Reserve'!$F16,IF(Adjustments!$G$6:$AE$6='June 13 - Dec 15 Reserve'!H$7,Adjustments!$G$73:$AE$133),0)))+(SUM(IF(Adjustments!$E$136:$E$232='June 13 - Dec 15 Reserve'!$F16,IF(Adjustments!$G$6:$AE$6='June 13 - Dec 15 Reserve'!J$7,Adjustments!$G$136:$AE$232),0)))+(SUM(IF(Adjustments!$E$235:$E$236='June 13 - Dec 15 Reserve'!$F16,IF(Adjustments!$G$6:$AE$6='June 13 - Dec 15 Reserve'!J$7,Adjustments!$G$235:$AE$236),0)))+(SUM(IF(Adjustments!$E$239:$E$251='June 13 - Dec 15 Reserve'!$F16,IF(Adjustments!$G$6:$AE$6='June 13 - Dec 15 Reserve'!J$7,Adjustments!$G$239:$AE$251),0))))</f>
        <v>-304096.84801138774</v>
      </c>
      <c r="J16" s="144">
        <f t="shared" ref="J16" si="51">H16+I16</f>
        <v>-68201987.548011348</v>
      </c>
      <c r="K16" s="144">
        <f t="array" ref="K16">-((SUM(IF(Adjustments!$E$73:$E$133='June 13 - Dec 15 Reserve'!$F16,IF(Adjustments!$G$6:$AE$6='June 13 - Dec 15 Reserve'!J$7,Adjustments!$G$73:$AE$133),0)))+(SUM(IF(Adjustments!$E$136:$E$232='June 13 - Dec 15 Reserve'!$F16,IF(Adjustments!$G$6:$AE$6='June 13 - Dec 15 Reserve'!L$7,Adjustments!$G$136:$AE$232),0)))+(SUM(IF(Adjustments!$E$235:$E$236='June 13 - Dec 15 Reserve'!$F16,IF(Adjustments!$G$6:$AE$6='June 13 - Dec 15 Reserve'!L$7,Adjustments!$G$235:$AE$236),0)))+(SUM(IF(Adjustments!$E$239:$E$251='June 13 - Dec 15 Reserve'!$F16,IF(Adjustments!$G$6:$AE$6='June 13 - Dec 15 Reserve'!L$7,Adjustments!$G$239:$AE$251),0))))</f>
        <v>-304163.76767218614</v>
      </c>
      <c r="L16" s="144">
        <f t="shared" ref="L16" si="52">J16+K16</f>
        <v>-68506151.315683529</v>
      </c>
      <c r="M16" s="144">
        <f t="array" ref="M16">-((SUM(IF(Adjustments!$E$73:$E$133='June 13 - Dec 15 Reserve'!$F16,IF(Adjustments!$G$6:$AE$6='June 13 - Dec 15 Reserve'!L$7,Adjustments!$G$73:$AE$133),0)))+(SUM(IF(Adjustments!$E$136:$E$232='June 13 - Dec 15 Reserve'!$F16,IF(Adjustments!$G$6:$AE$6='June 13 - Dec 15 Reserve'!N$7,Adjustments!$G$136:$AE$232),0)))+(SUM(IF(Adjustments!$E$235:$E$236='June 13 - Dec 15 Reserve'!$F16,IF(Adjustments!$G$6:$AE$6='June 13 - Dec 15 Reserve'!N$7,Adjustments!$G$235:$AE$236),0)))+(SUM(IF(Adjustments!$E$239:$E$251='June 13 - Dec 15 Reserve'!$F16,IF(Adjustments!$G$6:$AE$6='June 13 - Dec 15 Reserve'!N$7,Adjustments!$G$239:$AE$251),0))))</f>
        <v>-304165.36937719898</v>
      </c>
      <c r="N16" s="144">
        <f t="shared" ref="N16" si="53">L16+M16</f>
        <v>-68810316.685060725</v>
      </c>
      <c r="O16" s="144">
        <f t="array" ref="O16">-((SUM(IF(Adjustments!$E$73:$E$133='June 13 - Dec 15 Reserve'!$F16,IF(Adjustments!$G$6:$AE$6='June 13 - Dec 15 Reserve'!N$7,Adjustments!$G$73:$AE$133),0)))+(SUM(IF(Adjustments!$E$136:$E$232='June 13 - Dec 15 Reserve'!$F16,IF(Adjustments!$G$6:$AE$6='June 13 - Dec 15 Reserve'!P$7,Adjustments!$G$136:$AE$232),0)))+(SUM(IF(Adjustments!$E$235:$E$236='June 13 - Dec 15 Reserve'!$F16,IF(Adjustments!$G$6:$AE$6='June 13 - Dec 15 Reserve'!P$7,Adjustments!$G$235:$AE$236),0)))+(SUM(IF(Adjustments!$E$239:$E$251='June 13 - Dec 15 Reserve'!$F16,IF(Adjustments!$G$6:$AE$6='June 13 - Dec 15 Reserve'!P$7,Adjustments!$G$239:$AE$251),0))))</f>
        <v>-304165.60399357014</v>
      </c>
      <c r="P16" s="144">
        <f t="shared" ref="P16" si="54">N16+O16</f>
        <v>-69114482.289054289</v>
      </c>
      <c r="Q16" s="144">
        <f t="array" ref="Q16">-((SUM(IF(Adjustments!$E$73:$E$133='June 13 - Dec 15 Reserve'!$F16,IF(Adjustments!$G$6:$AE$6='June 13 - Dec 15 Reserve'!P$7,Adjustments!$G$73:$AE$133),0)))+(SUM(IF(Adjustments!$E$136:$E$232='June 13 - Dec 15 Reserve'!$F16,IF(Adjustments!$G$6:$AE$6='June 13 - Dec 15 Reserve'!R$7,Adjustments!$G$136:$AE$232),0)))+(SUM(IF(Adjustments!$E$235:$E$236='June 13 - Dec 15 Reserve'!$F16,IF(Adjustments!$G$6:$AE$6='June 13 - Dec 15 Reserve'!R$7,Adjustments!$G$235:$AE$236),0)))+(SUM(IF(Adjustments!$E$239:$E$251='June 13 - Dec 15 Reserve'!$F16,IF(Adjustments!$G$6:$AE$6='June 13 - Dec 15 Reserve'!R$7,Adjustments!$G$239:$AE$251),0))))</f>
        <v>-304316.30996819265</v>
      </c>
      <c r="R16" s="144">
        <f t="shared" ref="R16" si="55">P16+Q16</f>
        <v>-69418798.599022478</v>
      </c>
      <c r="S16" s="144">
        <f t="array" ref="S16">-((SUM(IF(Adjustments!$E$73:$E$133='June 13 - Dec 15 Reserve'!$F16,IF(Adjustments!$G$6:$AE$6='June 13 - Dec 15 Reserve'!R$7,Adjustments!$G$73:$AE$133),0)))+(SUM(IF(Adjustments!$E$136:$E$232='June 13 - Dec 15 Reserve'!$F16,IF(Adjustments!$G$6:$AE$6='June 13 - Dec 15 Reserve'!T$7,Adjustments!$G$136:$AE$232),0)))+(SUM(IF(Adjustments!$E$235:$E$236='June 13 - Dec 15 Reserve'!$F16,IF(Adjustments!$G$6:$AE$6='June 13 - Dec 15 Reserve'!T$7,Adjustments!$G$235:$AE$236),0)))+(SUM(IF(Adjustments!$E$239:$E$251='June 13 - Dec 15 Reserve'!$F16,IF(Adjustments!$G$6:$AE$6='June 13 - Dec 15 Reserve'!T$7,Adjustments!$G$239:$AE$251),0))))</f>
        <v>-304920.28396792035</v>
      </c>
      <c r="T16" s="144">
        <f t="shared" ref="T16" si="56">R16+S16</f>
        <v>-69723718.882990405</v>
      </c>
      <c r="U16" s="144">
        <f t="array" ref="U16">-((SUM(IF(Adjustments!$E$73:$E$133='June 13 - Dec 15 Reserve'!$F16,IF(Adjustments!$G$6:$AE$6='June 13 - Dec 15 Reserve'!T$7,Adjustments!$G$73:$AE$133),0)))+(SUM(IF(Adjustments!$E$136:$E$232='June 13 - Dec 15 Reserve'!$F16,IF(Adjustments!$G$6:$AE$6='June 13 - Dec 15 Reserve'!V$7,Adjustments!$G$136:$AE$232),0)))+(SUM(IF(Adjustments!$E$235:$E$236='June 13 - Dec 15 Reserve'!$F16,IF(Adjustments!$G$6:$AE$6='June 13 - Dec 15 Reserve'!V$7,Adjustments!$G$235:$AE$236),0)))+(SUM(IF(Adjustments!$E$239:$E$251='June 13 - Dec 15 Reserve'!$F16,IF(Adjustments!$G$6:$AE$6='June 13 - Dec 15 Reserve'!V$7,Adjustments!$G$239:$AE$251),0))))</f>
        <v>-3209379.5944149103</v>
      </c>
      <c r="V16" s="144">
        <f t="shared" ref="V16" si="57">T16+U16</f>
        <v>-72933098.47740531</v>
      </c>
      <c r="W16" s="144">
        <f t="array" ref="W16">-((SUM(IF(Adjustments!$E$73:$E$133='June 13 - Dec 15 Reserve'!$F16,IF(Adjustments!$G$6:$AE$6='June 13 - Dec 15 Reserve'!V$7,Adjustments!$G$73:$AE$133),0)))+(SUM(IF(Adjustments!$E$136:$E$232='June 13 - Dec 15 Reserve'!$F16,IF(Adjustments!$G$6:$AE$6='June 13 - Dec 15 Reserve'!X$7,Adjustments!$G$136:$AE$232),0)))+(SUM(IF(Adjustments!$E$235:$E$236='June 13 - Dec 15 Reserve'!$F16,IF(Adjustments!$G$6:$AE$6='June 13 - Dec 15 Reserve'!X$7,Adjustments!$G$235:$AE$236),0)))+(SUM(IF(Adjustments!$E$239:$E$251='June 13 - Dec 15 Reserve'!$F16,IF(Adjustments!$G$6:$AE$6='June 13 - Dec 15 Reserve'!X$7,Adjustments!$G$239:$AE$251),0))))</f>
        <v>-3209379.5944149103</v>
      </c>
      <c r="X16" s="144">
        <f t="shared" ref="X16" si="58">V16+W16</f>
        <v>-76142478.071820214</v>
      </c>
      <c r="Y16" s="144">
        <f t="array" ref="Y16">-((SUM(IF(Adjustments!$E$73:$E$133='June 13 - Dec 15 Reserve'!$F16,IF(Adjustments!$G$6:$AE$6='June 13 - Dec 15 Reserve'!X$7,Adjustments!$G$73:$AE$133),0)))+(SUM(IF(Adjustments!$E$136:$E$232='June 13 - Dec 15 Reserve'!$F16,IF(Adjustments!$G$6:$AE$6='June 13 - Dec 15 Reserve'!Z$7,Adjustments!$G$136:$AE$232),0)))+(SUM(IF(Adjustments!$E$235:$E$236='June 13 - Dec 15 Reserve'!$F16,IF(Adjustments!$G$6:$AE$6='June 13 - Dec 15 Reserve'!Z$7,Adjustments!$G$235:$AE$236),0)))+(SUM(IF(Adjustments!$E$239:$E$251='June 13 - Dec 15 Reserve'!$F16,IF(Adjustments!$G$6:$AE$6='June 13 - Dec 15 Reserve'!Z$7,Adjustments!$G$239:$AE$251),0))))</f>
        <v>-3209379.5944149103</v>
      </c>
      <c r="Z16" s="144">
        <f t="shared" ref="Z16" si="59">X16+Y16</f>
        <v>-79351857.666235119</v>
      </c>
      <c r="AA16" s="144">
        <f t="array" ref="AA16">-((SUM(IF(Adjustments!$E$73:$E$133='June 13 - Dec 15 Reserve'!$F16,IF(Adjustments!$G$6:$AE$6='June 13 - Dec 15 Reserve'!Z$7,Adjustments!$G$73:$AE$133),0)))+(SUM(IF(Adjustments!$E$136:$E$232='June 13 - Dec 15 Reserve'!$F16,IF(Adjustments!$G$6:$AE$6='June 13 - Dec 15 Reserve'!AB$7,Adjustments!$G$136:$AE$232),0)))+(SUM(IF(Adjustments!$E$235:$E$236='June 13 - Dec 15 Reserve'!$F16,IF(Adjustments!$G$6:$AE$6='June 13 - Dec 15 Reserve'!AB$7,Adjustments!$G$235:$AE$236),0)))+(SUM(IF(Adjustments!$E$239:$E$251='June 13 - Dec 15 Reserve'!$F16,IF(Adjustments!$G$6:$AE$6='June 13 - Dec 15 Reserve'!AB$7,Adjustments!$G$239:$AE$251),0))))</f>
        <v>-3209379.5944149103</v>
      </c>
      <c r="AB16" s="144">
        <f t="shared" ref="AB16" si="60">Z16+AA16</f>
        <v>-82561237.260650024</v>
      </c>
      <c r="AC16" s="144">
        <f t="array" ref="AC16">-((SUM(IF(Adjustments!$E$73:$E$133='June 13 - Dec 15 Reserve'!$F16,IF(Adjustments!$G$6:$AE$6='June 13 - Dec 15 Reserve'!AB$7,Adjustments!$G$73:$AE$133),0)))+(SUM(IF(Adjustments!$E$136:$E$232='June 13 - Dec 15 Reserve'!$F16,IF(Adjustments!$G$6:$AE$6='June 13 - Dec 15 Reserve'!AD$7,Adjustments!$G$136:$AE$232),0)))+(SUM(IF(Adjustments!$E$235:$E$236='June 13 - Dec 15 Reserve'!$F16,IF(Adjustments!$G$6:$AE$6='June 13 - Dec 15 Reserve'!AD$7,Adjustments!$G$235:$AE$236),0)))+(SUM(IF(Adjustments!$E$239:$E$251='June 13 - Dec 15 Reserve'!$F16,IF(Adjustments!$G$6:$AE$6='June 13 - Dec 15 Reserve'!AD$7,Adjustments!$G$239:$AE$251),0))))</f>
        <v>-3209379.5944149103</v>
      </c>
      <c r="AD16" s="144">
        <f t="shared" ref="AD16" si="61">AB16+AC16</f>
        <v>-85770616.855064929</v>
      </c>
      <c r="AE16" s="144">
        <f t="array" ref="AE16">-((SUM(IF(Adjustments!$E$73:$E$133='June 13 - Dec 15 Reserve'!$F16,IF(Adjustments!$G$6:$AE$6='June 13 - Dec 15 Reserve'!AD$7,Adjustments!$G$73:$AE$133),0)))+(SUM(IF(Adjustments!$E$136:$E$232='June 13 - Dec 15 Reserve'!$F16,IF(Adjustments!$G$6:$AE$6='June 13 - Dec 15 Reserve'!AF$7,Adjustments!$G$136:$AE$232),0)))+(SUM(IF(Adjustments!$E$235:$E$236='June 13 - Dec 15 Reserve'!$F16,IF(Adjustments!$G$6:$AE$6='June 13 - Dec 15 Reserve'!AF$7,Adjustments!$G$235:$AE$236),0)))+(SUM(IF(Adjustments!$E$239:$E$251='June 13 - Dec 15 Reserve'!$F16,IF(Adjustments!$G$6:$AE$6='June 13 - Dec 15 Reserve'!AF$7,Adjustments!$G$239:$AE$251),0))))</f>
        <v>-3209379.6129423915</v>
      </c>
      <c r="AF16" s="144">
        <f t="shared" ref="AF16" si="62">AD16+AE16</f>
        <v>-88979996.468007326</v>
      </c>
      <c r="AG16" s="144">
        <f t="array" ref="AG16">-((SUM(IF(Adjustments!$E$73:$E$133='June 13 - Dec 15 Reserve'!$F16,IF(Adjustments!$G$6:$AE$6='June 13 - Dec 15 Reserve'!AF$7,Adjustments!$G$73:$AE$133),0)))+(SUM(IF(Adjustments!$E$136:$E$232='June 13 - Dec 15 Reserve'!$F16,IF(Adjustments!$G$6:$AE$6='June 13 - Dec 15 Reserve'!AH$7,Adjustments!$G$136:$AE$232),0)))+(SUM(IF(Adjustments!$E$235:$E$236='June 13 - Dec 15 Reserve'!$F16,IF(Adjustments!$G$6:$AE$6='June 13 - Dec 15 Reserve'!AH$7,Adjustments!$G$235:$AE$236),0)))+(SUM(IF(Adjustments!$E$239:$E$251='June 13 - Dec 15 Reserve'!$F16,IF(Adjustments!$G$6:$AE$6='June 13 - Dec 15 Reserve'!AH$7,Adjustments!$G$239:$AE$251),0))))</f>
        <v>-3209379.6314698718</v>
      </c>
      <c r="AH16" s="144">
        <f t="shared" ref="AH16" si="63">AF16+AG16</f>
        <v>-92189376.099477202</v>
      </c>
      <c r="AI16" s="144">
        <f t="array" ref="AI16">-((SUM(IF(Adjustments!$E$73:$E$133='June 13 - Dec 15 Reserve'!$F16,IF(Adjustments!$G$6:$AE$6='June 13 - Dec 15 Reserve'!AH$7,Adjustments!$G$73:$AE$133),0)))+(SUM(IF(Adjustments!$E$136:$E$232='June 13 - Dec 15 Reserve'!$F16,IF(Adjustments!$G$6:$AE$6='June 13 - Dec 15 Reserve'!AJ$7,Adjustments!$G$136:$AE$232),0)))+(SUM(IF(Adjustments!$E$235:$E$236='June 13 - Dec 15 Reserve'!$F16,IF(Adjustments!$G$6:$AE$6='June 13 - Dec 15 Reserve'!AJ$7,Adjustments!$G$235:$AE$236),0)))+(SUM(IF(Adjustments!$E$239:$E$251='June 13 - Dec 15 Reserve'!$F16,IF(Adjustments!$G$6:$AE$6='June 13 - Dec 15 Reserve'!AJ$7,Adjustments!$G$239:$AE$251),0))))</f>
        <v>-3209379.6314698718</v>
      </c>
      <c r="AJ16" s="144">
        <f t="shared" ref="AJ16" si="64">AH16+AI16</f>
        <v>-95398755.730947077</v>
      </c>
      <c r="AK16" s="144">
        <f t="array" ref="AK16">-((SUM(IF(Adjustments!$E$73:$E$133='June 13 - Dec 15 Reserve'!$F16,IF(Adjustments!$G$6:$AE$6='June 13 - Dec 15 Reserve'!AJ$7,Adjustments!$G$73:$AE$133),0)))+(SUM(IF(Adjustments!$E$136:$E$232='June 13 - Dec 15 Reserve'!$F16,IF(Adjustments!$G$6:$AE$6='June 13 - Dec 15 Reserve'!AL$7,Adjustments!$G$136:$AE$232),0)))+(SUM(IF(Adjustments!$E$235:$E$236='June 13 - Dec 15 Reserve'!$F16,IF(Adjustments!$G$6:$AE$6='June 13 - Dec 15 Reserve'!AL$7,Adjustments!$G$235:$AE$236),0)))+(SUM(IF(Adjustments!$E$239:$E$251='June 13 - Dec 15 Reserve'!$F16,IF(Adjustments!$G$6:$AE$6='June 13 - Dec 15 Reserve'!AL$7,Adjustments!$G$239:$AE$251),0))))</f>
        <v>-3209379.6314698718</v>
      </c>
      <c r="AL16" s="144">
        <f t="shared" ref="AL16" si="65">AJ16+AK16</f>
        <v>-98608135.362416953</v>
      </c>
      <c r="AM16" s="144">
        <f t="array" ref="AM16">-((SUM(IF(Adjustments!$E$73:$E$133='June 13 - Dec 15 Reserve'!$F16,IF(Adjustments!$G$6:$AE$6='June 13 - Dec 15 Reserve'!AL$7,Adjustments!$G$73:$AE$133),0)))+(SUM(IF(Adjustments!$E$136:$E$232='June 13 - Dec 15 Reserve'!$F16,IF(Adjustments!$G$6:$AE$6='June 13 - Dec 15 Reserve'!AN$7,Adjustments!$G$136:$AE$232),0)))+(SUM(IF(Adjustments!$E$235:$E$236='June 13 - Dec 15 Reserve'!$F16,IF(Adjustments!$G$6:$AE$6='June 13 - Dec 15 Reserve'!AN$7,Adjustments!$G$235:$AE$236),0)))+(SUM(IF(Adjustments!$E$239:$E$251='June 13 - Dec 15 Reserve'!$F16,IF(Adjustments!$G$6:$AE$6='June 13 - Dec 15 Reserve'!AN$7,Adjustments!$G$239:$AE$251),0))))</f>
        <v>-3209379.6314698718</v>
      </c>
      <c r="AN16" s="144">
        <f t="shared" ref="AN16" si="66">AL16+AM16</f>
        <v>-101817514.99388683</v>
      </c>
      <c r="AO16" s="144">
        <f t="array" ref="AO16">-((SUM(IF(Adjustments!$E$73:$E$133='June 13 - Dec 15 Reserve'!$F16,IF(Adjustments!$G$6:$AE$6='June 13 - Dec 15 Reserve'!AN$7,Adjustments!$G$73:$AE$133),0)))+(SUM(IF(Adjustments!$E$136:$E$232='June 13 - Dec 15 Reserve'!$F16,IF(Adjustments!$G$6:$AE$6='June 13 - Dec 15 Reserve'!AP$7,Adjustments!$G$136:$AE$232),0)))+(SUM(IF(Adjustments!$E$235:$E$236='June 13 - Dec 15 Reserve'!$F16,IF(Adjustments!$G$6:$AE$6='June 13 - Dec 15 Reserve'!AP$7,Adjustments!$G$235:$AE$236),0)))+(SUM(IF(Adjustments!$E$239:$E$251='June 13 - Dec 15 Reserve'!$F16,IF(Adjustments!$G$6:$AE$6='June 13 - Dec 15 Reserve'!AP$7,Adjustments!$G$239:$AE$251),0))))</f>
        <v>-3209379.6314698718</v>
      </c>
      <c r="AP16" s="144">
        <f t="shared" ref="AP16" si="67">AN16+AO16</f>
        <v>-105026894.6253567</v>
      </c>
      <c r="AQ16" s="144">
        <f t="array" ref="AQ16">-((SUM(IF(Adjustments!$E$73:$E$133='June 13 - Dec 15 Reserve'!$F16,IF(Adjustments!$G$6:$AE$6='June 13 - Dec 15 Reserve'!AP$7,Adjustments!$G$73:$AE$133),0)))+(SUM(IF(Adjustments!$E$136:$E$232='June 13 - Dec 15 Reserve'!$F16,IF(Adjustments!$G$6:$AE$6='June 13 - Dec 15 Reserve'!AR$7,Adjustments!$G$136:$AE$232),0)))+(SUM(IF(Adjustments!$E$235:$E$236='June 13 - Dec 15 Reserve'!$F16,IF(Adjustments!$G$6:$AE$6='June 13 - Dec 15 Reserve'!AR$7,Adjustments!$G$235:$AE$236),0)))+(SUM(IF(Adjustments!$E$239:$E$251='June 13 - Dec 15 Reserve'!$F16,IF(Adjustments!$G$6:$AE$6='June 13 - Dec 15 Reserve'!AR$7,Adjustments!$G$239:$AE$251),0))))</f>
        <v>-3209379.6314698718</v>
      </c>
      <c r="AR16" s="144">
        <f t="shared" ref="AR16" si="68">AP16+AQ16</f>
        <v>-108236274.25682658</v>
      </c>
      <c r="AS16" s="144">
        <f t="array" ref="AS16">-((SUM(IF(Adjustments!$E$73:$E$133='June 13 - Dec 15 Reserve'!$F16,IF(Adjustments!$G$6:$AE$6='June 13 - Dec 15 Reserve'!AR$7,Adjustments!$G$73:$AE$133),0)))+(SUM(IF(Adjustments!$E$136:$E$232='June 13 - Dec 15 Reserve'!$F16,IF(Adjustments!$G$6:$AE$6='June 13 - Dec 15 Reserve'!AT$7,Adjustments!$G$136:$AE$232),0)))+(SUM(IF(Adjustments!$E$235:$E$236='June 13 - Dec 15 Reserve'!$F16,IF(Adjustments!$G$6:$AE$6='June 13 - Dec 15 Reserve'!AT$7,Adjustments!$G$235:$AE$236),0)))+(SUM(IF(Adjustments!$E$239:$E$251='June 13 - Dec 15 Reserve'!$F16,IF(Adjustments!$G$6:$AE$6='June 13 - Dec 15 Reserve'!AT$7,Adjustments!$G$239:$AE$251),0))))</f>
        <v>-3209379.6314698718</v>
      </c>
      <c r="AT16" s="144">
        <f t="shared" ref="AT16" si="69">AR16+AS16</f>
        <v>-111445653.88829646</v>
      </c>
      <c r="AU16" s="144">
        <f t="array" ref="AU16">-((SUM(IF(Adjustments!$E$73:$E$133='June 13 - Dec 15 Reserve'!$F16,IF(Adjustments!$G$6:$AE$6='June 13 - Dec 15 Reserve'!AT$7,Adjustments!$G$73:$AE$133),0)))+(SUM(IF(Adjustments!$E$136:$E$232='June 13 - Dec 15 Reserve'!$F16,IF(Adjustments!$G$6:$AE$6='June 13 - Dec 15 Reserve'!AV$7,Adjustments!$G$136:$AE$232),0)))+(SUM(IF(Adjustments!$E$235:$E$236='June 13 - Dec 15 Reserve'!$F16,IF(Adjustments!$G$6:$AE$6='June 13 - Dec 15 Reserve'!AV$7,Adjustments!$G$235:$AE$236),0)))+(SUM(IF(Adjustments!$E$239:$E$251='June 13 - Dec 15 Reserve'!$F16,IF(Adjustments!$G$6:$AE$6='June 13 - Dec 15 Reserve'!AV$7,Adjustments!$G$239:$AE$251),0))))</f>
        <v>-3209379.6314698718</v>
      </c>
      <c r="AV16" s="144">
        <f t="shared" ref="AV16" si="70">AT16+AU16</f>
        <v>-114655033.51976633</v>
      </c>
      <c r="AW16" s="144">
        <f t="array" ref="AW16">-((SUM(IF(Adjustments!$E$73:$E$133='June 13 - Dec 15 Reserve'!$F16,IF(Adjustments!$G$6:$AE$6='June 13 - Dec 15 Reserve'!AV$7,Adjustments!$G$73:$AE$133),0)))+(SUM(IF(Adjustments!$E$136:$E$232='June 13 - Dec 15 Reserve'!$F16,IF(Adjustments!$G$6:$AE$6='June 13 - Dec 15 Reserve'!AX$7,Adjustments!$G$136:$AE$232),0)))+(SUM(IF(Adjustments!$E$235:$E$236='June 13 - Dec 15 Reserve'!$F16,IF(Adjustments!$G$6:$AE$6='June 13 - Dec 15 Reserve'!AX$7,Adjustments!$G$235:$AE$236),0)))+(SUM(IF(Adjustments!$E$239:$E$251='June 13 - Dec 15 Reserve'!$F16,IF(Adjustments!$G$6:$AE$6='June 13 - Dec 15 Reserve'!AX$7,Adjustments!$G$239:$AE$251),0))))</f>
        <v>-3209379.6314698718</v>
      </c>
      <c r="AX16" s="144">
        <f>(AV16+AW16)</f>
        <v>-117864413.15123621</v>
      </c>
      <c r="AY16" s="144">
        <f t="array" ref="AY16">-((SUM(IF(Adjustments!$E$73:$E$133='June 13 - Dec 15 Reserve'!$F16,IF(Adjustments!$G$6:$AE$6='June 13 - Dec 15 Reserve'!AX$7,Adjustments!$G$73:$AE$133),0)))+(SUM(IF(Adjustments!$E$136:$E$232='June 13 - Dec 15 Reserve'!$F16,IF(Adjustments!$G$6:$AE$6='June 13 - Dec 15 Reserve'!AZ$7,Adjustments!$G$136:$AE$232),0)))+(SUM(IF(Adjustments!$E$235:$E$236='June 13 - Dec 15 Reserve'!$F16,IF(Adjustments!$G$6:$AE$6='June 13 - Dec 15 Reserve'!AZ$7,Adjustments!$G$235:$AE$236),0)))+(SUM(IF(Adjustments!$E$239:$E$251='June 13 - Dec 15 Reserve'!$F16,IF(Adjustments!$G$6:$AE$6='June 13 - Dec 15 Reserve'!AZ$7,Adjustments!$G$239:$AE$251),0)))+SUM(IF(Adjustments!$E$254='June 13 - Dec 15 Reserve'!$F16,IF(Adjustments!$G$6:$AE$6='June 13 - Dec 15 Reserve'!AZ$7,Adjustments!$G$254:$AE$254),0)))</f>
        <v>117864412.75123623</v>
      </c>
      <c r="AZ16" s="144">
        <f t="shared" ref="AZ16" si="71">AX16+AY16</f>
        <v>-0.39999997615814209</v>
      </c>
      <c r="BA16" s="144">
        <f t="array" ref="BA16">-((SUM(IF(Adjustments!$E$73:$E$133='June 13 - Dec 15 Reserve'!$F16,IF(Adjustments!$G$6:$AE$6='June 13 - Dec 15 Reserve'!AZ$7,Adjustments!$G$73:$AE$133),0)))+(SUM(IF(Adjustments!$E$136:$E$232='June 13 - Dec 15 Reserve'!$F16,IF(Adjustments!$G$6:$AE$6='June 13 - Dec 15 Reserve'!BB$7,Adjustments!$G$136:$AE$232),0)))+(SUM(IF(Adjustments!$E$235:$E$236='June 13 - Dec 15 Reserve'!$F16,IF(Adjustments!$G$6:$AE$6='June 13 - Dec 15 Reserve'!BB$7,Adjustments!$G$235:$AE$236),0)))+(SUM(IF(Adjustments!$E$239:$E$251='June 13 - Dec 15 Reserve'!$F16,IF(Adjustments!$G$6:$AE$6='June 13 - Dec 15 Reserve'!BB$7,Adjustments!$G$239:$AE$251),0))))</f>
        <v>-1.0587131280193269E-2</v>
      </c>
      <c r="BB16" s="144">
        <f>(AZ16+BA16)</f>
        <v>-0.41058710743833537</v>
      </c>
      <c r="BC16" s="144">
        <f t="array" ref="BC16">-((SUM(IF(Adjustments!$E$73:$E$133='June 13 - Dec 15 Reserve'!$F16,IF(Adjustments!$G$6:$AE$6='June 13 - Dec 15 Reserve'!BB$7,Adjustments!$G$73:$AE$133),0)))+(SUM(IF(Adjustments!$E$136:$E$232='June 13 - Dec 15 Reserve'!$F16,IF(Adjustments!$G$6:$AE$6='June 13 - Dec 15 Reserve'!BD$7,Adjustments!$G$136:$AE$232),0)))+(SUM(IF(Adjustments!$E$235:$E$236='June 13 - Dec 15 Reserve'!$F16,IF(Adjustments!$G$6:$AE$6='June 13 - Dec 15 Reserve'!BD$7,Adjustments!$G$235:$AE$236),0)))+(SUM(IF(Adjustments!$E$239:$E$251='June 13 - Dec 15 Reserve'!$F16,IF(Adjustments!$G$6:$AE$6='June 13 - Dec 15 Reserve'!BD$7,Adjustments!$G$239:$AE$251),0))))</f>
        <v>-1.0587131280193269E-2</v>
      </c>
      <c r="BD16" s="144">
        <f t="shared" ref="BD16" si="72">BB16+BC16</f>
        <v>-0.42117423871852866</v>
      </c>
      <c r="BF16" s="151">
        <f t="shared" si="26"/>
        <v>-79555542.255998388</v>
      </c>
    </row>
    <row r="17" spans="1:58" s="144" customFormat="1">
      <c r="A17" s="119" t="s">
        <v>108</v>
      </c>
      <c r="B17" s="119" t="s">
        <v>37</v>
      </c>
      <c r="C17" s="119" t="s">
        <v>37</v>
      </c>
      <c r="D17" s="119" t="s">
        <v>78</v>
      </c>
      <c r="E17" s="119" t="s">
        <v>110</v>
      </c>
      <c r="F17" s="119" t="str">
        <f>D17&amp;E17&amp;C17</f>
        <v>DSTMPPCSG</v>
      </c>
      <c r="G17" s="119" t="str">
        <f>E17&amp;C17</f>
        <v>STMPPCSG</v>
      </c>
      <c r="H17" s="144">
        <f t="array" ref="H17">SUM(IF('[25]RB Summary'!$C$917:$C$1168=$F17,'[25]RB Summary'!$G$917:$G$1168,0))</f>
        <v>0</v>
      </c>
      <c r="I17" s="144">
        <f t="array" ref="I17">-((SUM(IF(Adjustments!$E$73:$E$133='June 13 - Dec 15 Reserve'!$F17,IF(Adjustments!$G$6:$AE$6='June 13 - Dec 15 Reserve'!H$7,Adjustments!$G$73:$AE$133),0)))+(SUM(IF(Adjustments!$E$136:$E$232='June 13 - Dec 15 Reserve'!$F17,IF(Adjustments!$G$6:$AE$6='June 13 - Dec 15 Reserve'!J$7,Adjustments!$G$136:$AE$232),0)))+(SUM(IF(Adjustments!$E$235:$E$236='June 13 - Dec 15 Reserve'!$F17,IF(Adjustments!$G$6:$AE$6='June 13 - Dec 15 Reserve'!J$7,Adjustments!$G$235:$AE$236),0)))+(SUM(IF(Adjustments!$E$239:$E$251='June 13 - Dec 15 Reserve'!$F17,IF(Adjustments!$G$6:$AE$6='June 13 - Dec 15 Reserve'!J$7,Adjustments!$G$239:$AE$251),0))))</f>
        <v>30.148147664569819</v>
      </c>
      <c r="J17" s="144">
        <f t="shared" si="27"/>
        <v>30.148147664569819</v>
      </c>
      <c r="K17" s="144">
        <f t="array" ref="K17">-((SUM(IF(Adjustments!$E$73:$E$133='June 13 - Dec 15 Reserve'!$F17,IF(Adjustments!$G$6:$AE$6='June 13 - Dec 15 Reserve'!J$7,Adjustments!$G$73:$AE$133),0)))+(SUM(IF(Adjustments!$E$136:$E$232='June 13 - Dec 15 Reserve'!$F17,IF(Adjustments!$G$6:$AE$6='June 13 - Dec 15 Reserve'!L$7,Adjustments!$G$136:$AE$232),0)))+(SUM(IF(Adjustments!$E$235:$E$236='June 13 - Dec 15 Reserve'!$F17,IF(Adjustments!$G$6:$AE$6='June 13 - Dec 15 Reserve'!L$7,Adjustments!$G$235:$AE$236),0)))+(SUM(IF(Adjustments!$E$239:$E$251='June 13 - Dec 15 Reserve'!$F17,IF(Adjustments!$G$6:$AE$6='June 13 - Dec 15 Reserve'!L$7,Adjustments!$G$239:$AE$251),0))))</f>
        <v>53.938239027884777</v>
      </c>
      <c r="L17" s="144">
        <f t="shared" si="28"/>
        <v>84.086386692454596</v>
      </c>
      <c r="M17" s="144">
        <f t="array" ref="M17">-((SUM(IF(Adjustments!$E$73:$E$133='June 13 - Dec 15 Reserve'!$F17,IF(Adjustments!$G$6:$AE$6='June 13 - Dec 15 Reserve'!L$7,Adjustments!$G$73:$AE$133),0)))+(SUM(IF(Adjustments!$E$136:$E$232='June 13 - Dec 15 Reserve'!$F17,IF(Adjustments!$G$6:$AE$6='June 13 - Dec 15 Reserve'!N$7,Adjustments!$G$136:$AE$232),0)))+(SUM(IF(Adjustments!$E$235:$E$236='June 13 - Dec 15 Reserve'!$F17,IF(Adjustments!$G$6:$AE$6='June 13 - Dec 15 Reserve'!N$7,Adjustments!$G$235:$AE$236),0)))+(SUM(IF(Adjustments!$E$239:$E$251='June 13 - Dec 15 Reserve'!$F17,IF(Adjustments!$G$6:$AE$6='June 13 - Dec 15 Reserve'!N$7,Adjustments!$G$239:$AE$251),0))))</f>
        <v>-357.53829667931137</v>
      </c>
      <c r="N17" s="144">
        <f t="shared" si="29"/>
        <v>-273.45190998685678</v>
      </c>
      <c r="O17" s="144">
        <f t="array" ref="O17">-((SUM(IF(Adjustments!$E$73:$E$133='June 13 - Dec 15 Reserve'!$F17,IF(Adjustments!$G$6:$AE$6='June 13 - Dec 15 Reserve'!N$7,Adjustments!$G$73:$AE$133),0)))+(SUM(IF(Adjustments!$E$136:$E$232='June 13 - Dec 15 Reserve'!$F17,IF(Adjustments!$G$6:$AE$6='June 13 - Dec 15 Reserve'!P$7,Adjustments!$G$136:$AE$232),0)))+(SUM(IF(Adjustments!$E$235:$E$236='June 13 - Dec 15 Reserve'!$F17,IF(Adjustments!$G$6:$AE$6='June 13 - Dec 15 Reserve'!P$7,Adjustments!$G$235:$AE$236),0)))+(SUM(IF(Adjustments!$E$239:$E$251='June 13 - Dec 15 Reserve'!$F17,IF(Adjustments!$G$6:$AE$6='June 13 - Dec 15 Reserve'!P$7,Adjustments!$G$239:$AE$251),0))))</f>
        <v>-1027.5228379292209</v>
      </c>
      <c r="P17" s="144">
        <f t="shared" si="30"/>
        <v>-1300.9747479160778</v>
      </c>
      <c r="Q17" s="144">
        <f t="array" ref="Q17">-((SUM(IF(Adjustments!$E$73:$E$133='June 13 - Dec 15 Reserve'!$F17,IF(Adjustments!$G$6:$AE$6='June 13 - Dec 15 Reserve'!P$7,Adjustments!$G$73:$AE$133),0)))+(SUM(IF(Adjustments!$E$136:$E$232='June 13 - Dec 15 Reserve'!$F17,IF(Adjustments!$G$6:$AE$6='June 13 - Dec 15 Reserve'!R$7,Adjustments!$G$136:$AE$232),0)))+(SUM(IF(Adjustments!$E$235:$E$236='June 13 - Dec 15 Reserve'!$F17,IF(Adjustments!$G$6:$AE$6='June 13 - Dec 15 Reserve'!R$7,Adjustments!$G$235:$AE$236),0)))+(SUM(IF(Adjustments!$E$239:$E$251='June 13 - Dec 15 Reserve'!$F17,IF(Adjustments!$G$6:$AE$6='June 13 - Dec 15 Reserve'!R$7,Adjustments!$G$239:$AE$251),0))))</f>
        <v>-1298.7469560744437</v>
      </c>
      <c r="R17" s="144">
        <f t="shared" si="31"/>
        <v>-2599.7217039905217</v>
      </c>
      <c r="S17" s="144">
        <f t="array" ref="S17">-((SUM(IF(Adjustments!$E$73:$E$133='June 13 - Dec 15 Reserve'!$F17,IF(Adjustments!$G$6:$AE$6='June 13 - Dec 15 Reserve'!R$7,Adjustments!$G$73:$AE$133),0)))+(SUM(IF(Adjustments!$E$136:$E$232='June 13 - Dec 15 Reserve'!$F17,IF(Adjustments!$G$6:$AE$6='June 13 - Dec 15 Reserve'!T$7,Adjustments!$G$136:$AE$232),0)))+(SUM(IF(Adjustments!$E$235:$E$236='June 13 - Dec 15 Reserve'!$F17,IF(Adjustments!$G$6:$AE$6='June 13 - Dec 15 Reserve'!T$7,Adjustments!$G$235:$AE$236),0)))+(SUM(IF(Adjustments!$E$239:$E$251='June 13 - Dec 15 Reserve'!$F17,IF(Adjustments!$G$6:$AE$6='June 13 - Dec 15 Reserve'!T$7,Adjustments!$G$239:$AE$251),0))))</f>
        <v>-2635.1232204946477</v>
      </c>
      <c r="T17" s="144">
        <f t="shared" si="32"/>
        <v>-5234.844924485169</v>
      </c>
      <c r="U17" s="144">
        <f t="array" ref="U17">-((SUM(IF(Adjustments!$E$73:$E$133='June 13 - Dec 15 Reserve'!$F17,IF(Adjustments!$G$6:$AE$6='June 13 - Dec 15 Reserve'!T$7,Adjustments!$G$73:$AE$133),0)))+(SUM(IF(Adjustments!$E$136:$E$232='June 13 - Dec 15 Reserve'!$F17,IF(Adjustments!$G$6:$AE$6='June 13 - Dec 15 Reserve'!V$7,Adjustments!$G$136:$AE$232),0)))+(SUM(IF(Adjustments!$E$235:$E$236='June 13 - Dec 15 Reserve'!$F17,IF(Adjustments!$G$6:$AE$6='June 13 - Dec 15 Reserve'!V$7,Adjustments!$G$235:$AE$236),0)))+(SUM(IF(Adjustments!$E$239:$E$251='June 13 - Dec 15 Reserve'!$F17,IF(Adjustments!$G$6:$AE$6='June 13 - Dec 15 Reserve'!V$7,Adjustments!$G$239:$AE$251),0))))</f>
        <v>-6389.5479527483922</v>
      </c>
      <c r="V17" s="144">
        <f t="shared" si="33"/>
        <v>-11624.39287723356</v>
      </c>
      <c r="W17" s="144">
        <f t="array" ref="W17">-((SUM(IF(Adjustments!$E$73:$E$133='June 13 - Dec 15 Reserve'!$F17,IF(Adjustments!$G$6:$AE$6='June 13 - Dec 15 Reserve'!V$7,Adjustments!$G$73:$AE$133),0)))+(SUM(IF(Adjustments!$E$136:$E$232='June 13 - Dec 15 Reserve'!$F17,IF(Adjustments!$G$6:$AE$6='June 13 - Dec 15 Reserve'!X$7,Adjustments!$G$136:$AE$232),0)))+(SUM(IF(Adjustments!$E$235:$E$236='June 13 - Dec 15 Reserve'!$F17,IF(Adjustments!$G$6:$AE$6='June 13 - Dec 15 Reserve'!X$7,Adjustments!$G$235:$AE$236),0)))+(SUM(IF(Adjustments!$E$239:$E$251='June 13 - Dec 15 Reserve'!$F17,IF(Adjustments!$G$6:$AE$6='June 13 - Dec 15 Reserve'!X$7,Adjustments!$G$239:$AE$251),0))))</f>
        <v>-6389.5479527483922</v>
      </c>
      <c r="X17" s="144">
        <f t="shared" si="34"/>
        <v>-18013.940829981952</v>
      </c>
      <c r="Y17" s="144">
        <f t="array" ref="Y17">-((SUM(IF(Adjustments!$E$73:$E$133='June 13 - Dec 15 Reserve'!$F17,IF(Adjustments!$G$6:$AE$6='June 13 - Dec 15 Reserve'!X$7,Adjustments!$G$73:$AE$133),0)))+(SUM(IF(Adjustments!$E$136:$E$232='June 13 - Dec 15 Reserve'!$F17,IF(Adjustments!$G$6:$AE$6='June 13 - Dec 15 Reserve'!Z$7,Adjustments!$G$136:$AE$232),0)))+(SUM(IF(Adjustments!$E$235:$E$236='June 13 - Dec 15 Reserve'!$F17,IF(Adjustments!$G$6:$AE$6='June 13 - Dec 15 Reserve'!Z$7,Adjustments!$G$235:$AE$236),0)))+(SUM(IF(Adjustments!$E$239:$E$251='June 13 - Dec 15 Reserve'!$F17,IF(Adjustments!$G$6:$AE$6='June 13 - Dec 15 Reserve'!Z$7,Adjustments!$G$239:$AE$251),0))))</f>
        <v>-6389.5479527483922</v>
      </c>
      <c r="Z17" s="144">
        <f t="shared" si="35"/>
        <v>-24403.488782730343</v>
      </c>
      <c r="AA17" s="144">
        <f t="array" ref="AA17">-((SUM(IF(Adjustments!$E$73:$E$133='June 13 - Dec 15 Reserve'!$F17,IF(Adjustments!$G$6:$AE$6='June 13 - Dec 15 Reserve'!Z$7,Adjustments!$G$73:$AE$133),0)))+(SUM(IF(Adjustments!$E$136:$E$232='June 13 - Dec 15 Reserve'!$F17,IF(Adjustments!$G$6:$AE$6='June 13 - Dec 15 Reserve'!AB$7,Adjustments!$G$136:$AE$232),0)))+(SUM(IF(Adjustments!$E$235:$E$236='June 13 - Dec 15 Reserve'!$F17,IF(Adjustments!$G$6:$AE$6='June 13 - Dec 15 Reserve'!AB$7,Adjustments!$G$235:$AE$236),0)))+(SUM(IF(Adjustments!$E$239:$E$251='June 13 - Dec 15 Reserve'!$F17,IF(Adjustments!$G$6:$AE$6='June 13 - Dec 15 Reserve'!AB$7,Adjustments!$G$239:$AE$251),0))))</f>
        <v>-6389.5479527483922</v>
      </c>
      <c r="AB17" s="144">
        <f t="shared" si="36"/>
        <v>-30793.036735478734</v>
      </c>
      <c r="AC17" s="144">
        <f t="array" ref="AC17">-((SUM(IF(Adjustments!$E$73:$E$133='June 13 - Dec 15 Reserve'!$F17,IF(Adjustments!$G$6:$AE$6='June 13 - Dec 15 Reserve'!AB$7,Adjustments!$G$73:$AE$133),0)))+(SUM(IF(Adjustments!$E$136:$E$232='June 13 - Dec 15 Reserve'!$F17,IF(Adjustments!$G$6:$AE$6='June 13 - Dec 15 Reserve'!AD$7,Adjustments!$G$136:$AE$232),0)))+(SUM(IF(Adjustments!$E$235:$E$236='June 13 - Dec 15 Reserve'!$F17,IF(Adjustments!$G$6:$AE$6='June 13 - Dec 15 Reserve'!AD$7,Adjustments!$G$235:$AE$236),0)))+(SUM(IF(Adjustments!$E$239:$E$251='June 13 - Dec 15 Reserve'!$F17,IF(Adjustments!$G$6:$AE$6='June 13 - Dec 15 Reserve'!AD$7,Adjustments!$G$239:$AE$251),0))))</f>
        <v>12485466.18657805</v>
      </c>
      <c r="AD17" s="144">
        <f t="shared" si="37"/>
        <v>12454673.149842571</v>
      </c>
      <c r="AE17" s="144">
        <f t="array" ref="AE17">-((SUM(IF(Adjustments!$E$73:$E$133='June 13 - Dec 15 Reserve'!$F17,IF(Adjustments!$G$6:$AE$6='June 13 - Dec 15 Reserve'!AD$7,Adjustments!$G$73:$AE$133),0)))+(SUM(IF(Adjustments!$E$136:$E$232='June 13 - Dec 15 Reserve'!$F17,IF(Adjustments!$G$6:$AE$6='June 13 - Dec 15 Reserve'!AF$7,Adjustments!$G$136:$AE$232),0)))+(SUM(IF(Adjustments!$E$235:$E$236='June 13 - Dec 15 Reserve'!$F17,IF(Adjustments!$G$6:$AE$6='June 13 - Dec 15 Reserve'!AF$7,Adjustments!$G$235:$AE$236),0)))+(SUM(IF(Adjustments!$E$239:$E$251='June 13 - Dec 15 Reserve'!$F17,IF(Adjustments!$G$6:$AE$6='June 13 - Dec 15 Reserve'!AF$7,Adjustments!$G$239:$AE$251),0))))</f>
        <v>-217899.12995780789</v>
      </c>
      <c r="AF17" s="144">
        <f t="shared" si="38"/>
        <v>12236774.019884763</v>
      </c>
      <c r="AG17" s="144">
        <f t="array" ref="AG17">-((SUM(IF(Adjustments!$E$73:$E$133='June 13 - Dec 15 Reserve'!$F17,IF(Adjustments!$G$6:$AE$6='June 13 - Dec 15 Reserve'!AF$7,Adjustments!$G$73:$AE$133),0)))+(SUM(IF(Adjustments!$E$136:$E$232='June 13 - Dec 15 Reserve'!$F17,IF(Adjustments!$G$6:$AE$6='June 13 - Dec 15 Reserve'!AH$7,Adjustments!$G$136:$AE$232),0)))+(SUM(IF(Adjustments!$E$235:$E$236='June 13 - Dec 15 Reserve'!$F17,IF(Adjustments!$G$6:$AE$6='June 13 - Dec 15 Reserve'!AH$7,Adjustments!$G$235:$AE$236),0)))+(SUM(IF(Adjustments!$E$239:$E$251='June 13 - Dec 15 Reserve'!$F17,IF(Adjustments!$G$6:$AE$6='June 13 - Dec 15 Reserve'!AH$7,Adjustments!$G$239:$AE$251),0))))</f>
        <v>-239389.54866788906</v>
      </c>
      <c r="AH17" s="144">
        <f t="shared" si="39"/>
        <v>11997384.471216874</v>
      </c>
      <c r="AI17" s="144">
        <f t="array" ref="AI17">-((SUM(IF(Adjustments!$E$73:$E$133='June 13 - Dec 15 Reserve'!$F17,IF(Adjustments!$G$6:$AE$6='June 13 - Dec 15 Reserve'!AH$7,Adjustments!$G$73:$AE$133),0)))+(SUM(IF(Adjustments!$E$136:$E$232='June 13 - Dec 15 Reserve'!$F17,IF(Adjustments!$G$6:$AE$6='June 13 - Dec 15 Reserve'!AJ$7,Adjustments!$G$136:$AE$232),0)))+(SUM(IF(Adjustments!$E$235:$E$236='June 13 - Dec 15 Reserve'!$F17,IF(Adjustments!$G$6:$AE$6='June 13 - Dec 15 Reserve'!AJ$7,Adjustments!$G$235:$AE$236),0)))+(SUM(IF(Adjustments!$E$239:$E$251='June 13 - Dec 15 Reserve'!$F17,IF(Adjustments!$G$6:$AE$6='June 13 - Dec 15 Reserve'!AJ$7,Adjustments!$G$239:$AE$251),0))))</f>
        <v>-154113.67324812821</v>
      </c>
      <c r="AJ17" s="144">
        <f t="shared" si="40"/>
        <v>11843270.797968745</v>
      </c>
      <c r="AK17" s="144">
        <f t="array" ref="AK17">-((SUM(IF(Adjustments!$E$73:$E$133='June 13 - Dec 15 Reserve'!$F17,IF(Adjustments!$G$6:$AE$6='June 13 - Dec 15 Reserve'!AJ$7,Adjustments!$G$73:$AE$133),0)))+(SUM(IF(Adjustments!$E$136:$E$232='June 13 - Dec 15 Reserve'!$F17,IF(Adjustments!$G$6:$AE$6='June 13 - Dec 15 Reserve'!AL$7,Adjustments!$G$136:$AE$232),0)))+(SUM(IF(Adjustments!$E$235:$E$236='June 13 - Dec 15 Reserve'!$F17,IF(Adjustments!$G$6:$AE$6='June 13 - Dec 15 Reserve'!AL$7,Adjustments!$G$235:$AE$236),0)))+(SUM(IF(Adjustments!$E$239:$E$251='June 13 - Dec 15 Reserve'!$F17,IF(Adjustments!$G$6:$AE$6='June 13 - Dec 15 Reserve'!AL$7,Adjustments!$G$239:$AE$251),0))))</f>
        <v>-243189.45088881755</v>
      </c>
      <c r="AL17" s="144">
        <f t="shared" si="41"/>
        <v>11600081.347079927</v>
      </c>
      <c r="AM17" s="144">
        <f t="array" ref="AM17">-((SUM(IF(Adjustments!$E$73:$E$133='June 13 - Dec 15 Reserve'!$F17,IF(Adjustments!$G$6:$AE$6='June 13 - Dec 15 Reserve'!AL$7,Adjustments!$G$73:$AE$133),0)))+(SUM(IF(Adjustments!$E$136:$E$232='June 13 - Dec 15 Reserve'!$F17,IF(Adjustments!$G$6:$AE$6='June 13 - Dec 15 Reserve'!AN$7,Adjustments!$G$136:$AE$232),0)))+(SUM(IF(Adjustments!$E$235:$E$236='June 13 - Dec 15 Reserve'!$F17,IF(Adjustments!$G$6:$AE$6='June 13 - Dec 15 Reserve'!AN$7,Adjustments!$G$235:$AE$236),0)))+(SUM(IF(Adjustments!$E$239:$E$251='June 13 - Dec 15 Reserve'!$F17,IF(Adjustments!$G$6:$AE$6='June 13 - Dec 15 Reserve'!AN$7,Adjustments!$G$239:$AE$251),0))))</f>
        <v>-243189.45088881755</v>
      </c>
      <c r="AN17" s="144">
        <f t="shared" si="42"/>
        <v>11356891.896191109</v>
      </c>
      <c r="AO17" s="144">
        <f t="array" ref="AO17">-((SUM(IF(Adjustments!$E$73:$E$133='June 13 - Dec 15 Reserve'!$F17,IF(Adjustments!$G$6:$AE$6='June 13 - Dec 15 Reserve'!AN$7,Adjustments!$G$73:$AE$133),0)))+(SUM(IF(Adjustments!$E$136:$E$232='June 13 - Dec 15 Reserve'!$F17,IF(Adjustments!$G$6:$AE$6='June 13 - Dec 15 Reserve'!AP$7,Adjustments!$G$136:$AE$232),0)))+(SUM(IF(Adjustments!$E$235:$E$236='June 13 - Dec 15 Reserve'!$F17,IF(Adjustments!$G$6:$AE$6='June 13 - Dec 15 Reserve'!AP$7,Adjustments!$G$235:$AE$236),0)))+(SUM(IF(Adjustments!$E$239:$E$251='June 13 - Dec 15 Reserve'!$F17,IF(Adjustments!$G$6:$AE$6='June 13 - Dec 15 Reserve'!AP$7,Adjustments!$G$239:$AE$251),0))))</f>
        <v>-243189.45088881755</v>
      </c>
      <c r="AP17" s="144">
        <f t="shared" si="43"/>
        <v>11113702.445302291</v>
      </c>
      <c r="AQ17" s="144">
        <f t="array" ref="AQ17">-((SUM(IF(Adjustments!$E$73:$E$133='June 13 - Dec 15 Reserve'!$F17,IF(Adjustments!$G$6:$AE$6='June 13 - Dec 15 Reserve'!AP$7,Adjustments!$G$73:$AE$133),0)))+(SUM(IF(Adjustments!$E$136:$E$232='June 13 - Dec 15 Reserve'!$F17,IF(Adjustments!$G$6:$AE$6='June 13 - Dec 15 Reserve'!AR$7,Adjustments!$G$136:$AE$232),0)))+(SUM(IF(Adjustments!$E$235:$E$236='June 13 - Dec 15 Reserve'!$F17,IF(Adjustments!$G$6:$AE$6='June 13 - Dec 15 Reserve'!AR$7,Adjustments!$G$235:$AE$236),0)))+(SUM(IF(Adjustments!$E$239:$E$251='June 13 - Dec 15 Reserve'!$F17,IF(Adjustments!$G$6:$AE$6='June 13 - Dec 15 Reserve'!AR$7,Adjustments!$G$239:$AE$251),0))))</f>
        <v>13406863.703953207</v>
      </c>
      <c r="AR17" s="144">
        <f t="shared" si="44"/>
        <v>24520566.149255499</v>
      </c>
      <c r="AS17" s="144">
        <f t="array" ref="AS17">-((SUM(IF(Adjustments!$E$73:$E$133='June 13 - Dec 15 Reserve'!$F17,IF(Adjustments!$G$6:$AE$6='June 13 - Dec 15 Reserve'!AR$7,Adjustments!$G$73:$AE$133),0)))+(SUM(IF(Adjustments!$E$136:$E$232='June 13 - Dec 15 Reserve'!$F17,IF(Adjustments!$G$6:$AE$6='June 13 - Dec 15 Reserve'!AT$7,Adjustments!$G$136:$AE$232),0)))+(SUM(IF(Adjustments!$E$235:$E$236='June 13 - Dec 15 Reserve'!$F17,IF(Adjustments!$G$6:$AE$6='June 13 - Dec 15 Reserve'!AT$7,Adjustments!$G$235:$AE$236),0)))+(SUM(IF(Adjustments!$E$239:$E$251='June 13 - Dec 15 Reserve'!$F17,IF(Adjustments!$G$6:$AE$6='June 13 - Dec 15 Reserve'!AT$7,Adjustments!$G$239:$AE$251),0))))</f>
        <v>-204004.388540694</v>
      </c>
      <c r="AT17" s="144">
        <f t="shared" si="45"/>
        <v>24316561.760714807</v>
      </c>
      <c r="AU17" s="144">
        <f t="array" ref="AU17">-((SUM(IF(Adjustments!$E$73:$E$133='June 13 - Dec 15 Reserve'!$F17,IF(Adjustments!$G$6:$AE$6='June 13 - Dec 15 Reserve'!AT$7,Adjustments!$G$73:$AE$133),0)))+(SUM(IF(Adjustments!$E$136:$E$232='June 13 - Dec 15 Reserve'!$F17,IF(Adjustments!$G$6:$AE$6='June 13 - Dec 15 Reserve'!AV$7,Adjustments!$G$136:$AE$232),0)))+(SUM(IF(Adjustments!$E$235:$E$236='June 13 - Dec 15 Reserve'!$F17,IF(Adjustments!$G$6:$AE$6='June 13 - Dec 15 Reserve'!AV$7,Adjustments!$G$235:$AE$236),0)))+(SUM(IF(Adjustments!$E$239:$E$251='June 13 - Dec 15 Reserve'!$F17,IF(Adjustments!$G$6:$AE$6='June 13 - Dec 15 Reserve'!AV$7,Adjustments!$G$239:$AE$251),0))))</f>
        <v>-204036.94750984167</v>
      </c>
      <c r="AV17" s="144">
        <f t="shared" si="46"/>
        <v>24112524.813204966</v>
      </c>
      <c r="AW17" s="144">
        <f t="array" ref="AW17">-((SUM(IF(Adjustments!$E$73:$E$133='June 13 - Dec 15 Reserve'!$F17,IF(Adjustments!$G$6:$AE$6='June 13 - Dec 15 Reserve'!AV$7,Adjustments!$G$73:$AE$133),0)))+(SUM(IF(Adjustments!$E$136:$E$232='June 13 - Dec 15 Reserve'!$F17,IF(Adjustments!$G$6:$AE$6='June 13 - Dec 15 Reserve'!AX$7,Adjustments!$G$136:$AE$232),0)))+(SUM(IF(Adjustments!$E$235:$E$236='June 13 - Dec 15 Reserve'!$F17,IF(Adjustments!$G$6:$AE$6='June 13 - Dec 15 Reserve'!AX$7,Adjustments!$G$235:$AE$236),0)))+(SUM(IF(Adjustments!$E$239:$E$251='June 13 - Dec 15 Reserve'!$F17,IF(Adjustments!$G$6:$AE$6='June 13 - Dec 15 Reserve'!AX$7,Adjustments!$G$239:$AE$251),0))))</f>
        <v>-247988.30144135901</v>
      </c>
      <c r="AX17" s="144">
        <f t="shared" si="47"/>
        <v>23864536.511763606</v>
      </c>
      <c r="AY17" s="144">
        <f t="array" ref="AY17">-((SUM(IF(Adjustments!$E$73:$E$133='June 13 - Dec 15 Reserve'!$F17,IF(Adjustments!$G$6:$AE$6='June 13 - Dec 15 Reserve'!AX$7,Adjustments!$G$73:$AE$133),0)))+(SUM(IF(Adjustments!$E$136:$E$232='June 13 - Dec 15 Reserve'!$F17,IF(Adjustments!$G$6:$AE$6='June 13 - Dec 15 Reserve'!AZ$7,Adjustments!$G$136:$AE$232),0)))+(SUM(IF(Adjustments!$E$235:$E$236='June 13 - Dec 15 Reserve'!$F17,IF(Adjustments!$G$6:$AE$6='June 13 - Dec 15 Reserve'!AZ$7,Adjustments!$G$235:$AE$236),0)))+(SUM(IF(Adjustments!$E$239:$E$251='June 13 - Dec 15 Reserve'!$F17,IF(Adjustments!$G$6:$AE$6='June 13 - Dec 15 Reserve'!AZ$7,Adjustments!$G$239:$AE$251),0))))</f>
        <v>-295986.61727172614</v>
      </c>
      <c r="AZ17" s="144">
        <f t="shared" si="48"/>
        <v>23568549.894491881</v>
      </c>
      <c r="BA17" s="144">
        <f t="array" ref="BA17">-((SUM(IF(Adjustments!$E$73:$E$133='June 13 - Dec 15 Reserve'!$F17,IF(Adjustments!$G$6:$AE$6='June 13 - Dec 15 Reserve'!AZ$7,Adjustments!$G$73:$AE$133),0)))+(SUM(IF(Adjustments!$E$136:$E$232='June 13 - Dec 15 Reserve'!$F17,IF(Adjustments!$G$6:$AE$6='June 13 - Dec 15 Reserve'!BB$7,Adjustments!$G$136:$AE$232),0)))+(SUM(IF(Adjustments!$E$235:$E$236='June 13 - Dec 15 Reserve'!$F17,IF(Adjustments!$G$6:$AE$6='June 13 - Dec 15 Reserve'!BB$7,Adjustments!$G$235:$AE$236),0)))+(SUM(IF(Adjustments!$E$239:$E$251='June 13 - Dec 15 Reserve'!$F17,IF(Adjustments!$G$6:$AE$6='June 13 - Dec 15 Reserve'!BB$7,Adjustments!$G$239:$AE$251),0))))</f>
        <v>-332262.93771731801</v>
      </c>
      <c r="BB17" s="144">
        <f t="shared" si="49"/>
        <v>23236286.956774563</v>
      </c>
      <c r="BC17" s="144">
        <f t="array" ref="BC17">-((SUM(IF(Adjustments!$E$73:$E$133='June 13 - Dec 15 Reserve'!$F17,IF(Adjustments!$G$6:$AE$6='June 13 - Dec 15 Reserve'!BB$7,Adjustments!$G$73:$AE$133),0)))+(SUM(IF(Adjustments!$E$136:$E$232='June 13 - Dec 15 Reserve'!$F17,IF(Adjustments!$G$6:$AE$6='June 13 - Dec 15 Reserve'!BD$7,Adjustments!$G$136:$AE$232),0)))+(SUM(IF(Adjustments!$E$235:$E$236='June 13 - Dec 15 Reserve'!$F17,IF(Adjustments!$G$6:$AE$6='June 13 - Dec 15 Reserve'!BD$7,Adjustments!$G$235:$AE$236),0)))+(SUM(IF(Adjustments!$E$239:$E$251='June 13 - Dec 15 Reserve'!$F17,IF(Adjustments!$G$6:$AE$6='June 13 - Dec 15 Reserve'!BD$7,Adjustments!$G$239:$AE$251),0))))</f>
        <v>-364725.39451584104</v>
      </c>
      <c r="BD17" s="144">
        <f t="shared" si="50"/>
        <v>22871561.56225872</v>
      </c>
      <c r="BF17" s="151">
        <f t="shared" si="26"/>
        <v>18202976.355854444</v>
      </c>
    </row>
    <row r="18" spans="1:58" s="144" customFormat="1">
      <c r="A18" s="119" t="s">
        <v>108</v>
      </c>
      <c r="B18" s="119" t="s">
        <v>37</v>
      </c>
      <c r="C18" s="119" t="s">
        <v>36</v>
      </c>
      <c r="D18" s="119" t="s">
        <v>78</v>
      </c>
      <c r="E18" s="119" t="s">
        <v>110</v>
      </c>
      <c r="F18" s="119" t="str">
        <f>D18&amp;E18&amp;C18</f>
        <v>DSTMPPCDGU</v>
      </c>
      <c r="G18" s="119" t="str">
        <f>E18&amp;C18</f>
        <v>STMPPCDGU</v>
      </c>
      <c r="H18" s="144">
        <f t="array" ref="H18">SUM(IF('[25]RB Summary'!$C$917:$C$1168=$F18,'[25]RB Summary'!$G$917:$G$1168,0))</f>
        <v>0</v>
      </c>
      <c r="I18" s="144">
        <f t="array" ref="I18">-((SUM(IF(Adjustments!$E$73:$E$133='June 13 - Dec 15 Reserve'!$F18,IF(Adjustments!$G$6:$AE$6='June 13 - Dec 15 Reserve'!H$7,Adjustments!$G$73:$AE$133),0)))+(SUM(IF(Adjustments!$E$136:$E$232='June 13 - Dec 15 Reserve'!$F18,IF(Adjustments!$G$6:$AE$6='June 13 - Dec 15 Reserve'!J$7,Adjustments!$G$136:$AE$232),0)))+(SUM(IF(Adjustments!$E$235:$E$236='June 13 - Dec 15 Reserve'!$F18,IF(Adjustments!$G$6:$AE$6='June 13 - Dec 15 Reserve'!J$7,Adjustments!$G$235:$AE$236),0)))+(SUM(IF(Adjustments!$E$239:$E$251='June 13 - Dec 15 Reserve'!$F18,IF(Adjustments!$G$6:$AE$6='June 13 - Dec 15 Reserve'!J$7,Adjustments!$G$239:$AE$251),0))))</f>
        <v>0</v>
      </c>
      <c r="J18" s="144">
        <f t="shared" ref="J18" si="73">H18+I18</f>
        <v>0</v>
      </c>
      <c r="K18" s="144">
        <f t="array" ref="K18">-((SUM(IF(Adjustments!$E$73:$E$133='June 13 - Dec 15 Reserve'!$F18,IF(Adjustments!$G$6:$AE$6='June 13 - Dec 15 Reserve'!J$7,Adjustments!$G$73:$AE$133),0)))+(SUM(IF(Adjustments!$E$136:$E$232='June 13 - Dec 15 Reserve'!$F18,IF(Adjustments!$G$6:$AE$6='June 13 - Dec 15 Reserve'!L$7,Adjustments!$G$136:$AE$232),0)))+(SUM(IF(Adjustments!$E$235:$E$236='June 13 - Dec 15 Reserve'!$F18,IF(Adjustments!$G$6:$AE$6='June 13 - Dec 15 Reserve'!L$7,Adjustments!$G$235:$AE$236),0)))+(SUM(IF(Adjustments!$E$239:$E$251='June 13 - Dec 15 Reserve'!$F18,IF(Adjustments!$G$6:$AE$6='June 13 - Dec 15 Reserve'!L$7,Adjustments!$G$239:$AE$251),0))))</f>
        <v>0</v>
      </c>
      <c r="L18" s="144">
        <f t="shared" ref="L18" si="74">J18+K18</f>
        <v>0</v>
      </c>
      <c r="M18" s="144">
        <f t="array" ref="M18">-((SUM(IF(Adjustments!$E$73:$E$133='June 13 - Dec 15 Reserve'!$F18,IF(Adjustments!$G$6:$AE$6='June 13 - Dec 15 Reserve'!L$7,Adjustments!$G$73:$AE$133),0)))+(SUM(IF(Adjustments!$E$136:$E$232='June 13 - Dec 15 Reserve'!$F18,IF(Adjustments!$G$6:$AE$6='June 13 - Dec 15 Reserve'!N$7,Adjustments!$G$136:$AE$232),0)))+(SUM(IF(Adjustments!$E$235:$E$236='June 13 - Dec 15 Reserve'!$F18,IF(Adjustments!$G$6:$AE$6='June 13 - Dec 15 Reserve'!N$7,Adjustments!$G$235:$AE$236),0)))+(SUM(IF(Adjustments!$E$239:$E$251='June 13 - Dec 15 Reserve'!$F18,IF(Adjustments!$G$6:$AE$6='June 13 - Dec 15 Reserve'!N$7,Adjustments!$G$239:$AE$251),0))))</f>
        <v>0</v>
      </c>
      <c r="N18" s="144">
        <f t="shared" ref="N18" si="75">L18+M18</f>
        <v>0</v>
      </c>
      <c r="O18" s="144">
        <f t="array" ref="O18">-((SUM(IF(Adjustments!$E$73:$E$133='June 13 - Dec 15 Reserve'!$F18,IF(Adjustments!$G$6:$AE$6='June 13 - Dec 15 Reserve'!N$7,Adjustments!$G$73:$AE$133),0)))+(SUM(IF(Adjustments!$E$136:$E$232='June 13 - Dec 15 Reserve'!$F18,IF(Adjustments!$G$6:$AE$6='June 13 - Dec 15 Reserve'!P$7,Adjustments!$G$136:$AE$232),0)))+(SUM(IF(Adjustments!$E$235:$E$236='June 13 - Dec 15 Reserve'!$F18,IF(Adjustments!$G$6:$AE$6='June 13 - Dec 15 Reserve'!P$7,Adjustments!$G$235:$AE$236),0)))+(SUM(IF(Adjustments!$E$239:$E$251='June 13 - Dec 15 Reserve'!$F18,IF(Adjustments!$G$6:$AE$6='June 13 - Dec 15 Reserve'!P$7,Adjustments!$G$239:$AE$251),0))))</f>
        <v>0</v>
      </c>
      <c r="P18" s="144">
        <f t="shared" ref="P18" si="76">N18+O18</f>
        <v>0</v>
      </c>
      <c r="Q18" s="144">
        <f t="array" ref="Q18">-((SUM(IF(Adjustments!$E$73:$E$133='June 13 - Dec 15 Reserve'!$F18,IF(Adjustments!$G$6:$AE$6='June 13 - Dec 15 Reserve'!P$7,Adjustments!$G$73:$AE$133),0)))+(SUM(IF(Adjustments!$E$136:$E$232='June 13 - Dec 15 Reserve'!$F18,IF(Adjustments!$G$6:$AE$6='June 13 - Dec 15 Reserve'!R$7,Adjustments!$G$136:$AE$232),0)))+(SUM(IF(Adjustments!$E$235:$E$236='June 13 - Dec 15 Reserve'!$F18,IF(Adjustments!$G$6:$AE$6='June 13 - Dec 15 Reserve'!R$7,Adjustments!$G$235:$AE$236),0)))+(SUM(IF(Adjustments!$E$239:$E$251='June 13 - Dec 15 Reserve'!$F18,IF(Adjustments!$G$6:$AE$6='June 13 - Dec 15 Reserve'!R$7,Adjustments!$G$239:$AE$251),0))))</f>
        <v>0</v>
      </c>
      <c r="R18" s="144">
        <f t="shared" ref="R18" si="77">P18+Q18</f>
        <v>0</v>
      </c>
      <c r="S18" s="144">
        <f t="array" ref="S18">-((SUM(IF(Adjustments!$E$73:$E$133='June 13 - Dec 15 Reserve'!$F18,IF(Adjustments!$G$6:$AE$6='June 13 - Dec 15 Reserve'!R$7,Adjustments!$G$73:$AE$133),0)))+(SUM(IF(Adjustments!$E$136:$E$232='June 13 - Dec 15 Reserve'!$F18,IF(Adjustments!$G$6:$AE$6='June 13 - Dec 15 Reserve'!T$7,Adjustments!$G$136:$AE$232),0)))+(SUM(IF(Adjustments!$E$235:$E$236='June 13 - Dec 15 Reserve'!$F18,IF(Adjustments!$G$6:$AE$6='June 13 - Dec 15 Reserve'!T$7,Adjustments!$G$235:$AE$236),0)))+(SUM(IF(Adjustments!$E$239:$E$251='June 13 - Dec 15 Reserve'!$F18,IF(Adjustments!$G$6:$AE$6='June 13 - Dec 15 Reserve'!T$7,Adjustments!$G$239:$AE$251),0))))</f>
        <v>0</v>
      </c>
      <c r="T18" s="144">
        <f t="shared" ref="T18" si="78">R18+S18</f>
        <v>0</v>
      </c>
      <c r="U18" s="144">
        <f t="array" ref="U18">-((SUM(IF(Adjustments!$E$73:$E$133='June 13 - Dec 15 Reserve'!$F18,IF(Adjustments!$G$6:$AE$6='June 13 - Dec 15 Reserve'!T$7,Adjustments!$G$73:$AE$133),0)))+(SUM(IF(Adjustments!$E$136:$E$232='June 13 - Dec 15 Reserve'!$F18,IF(Adjustments!$G$6:$AE$6='June 13 - Dec 15 Reserve'!V$7,Adjustments!$G$136:$AE$232),0)))+(SUM(IF(Adjustments!$E$235:$E$236='June 13 - Dec 15 Reserve'!$F18,IF(Adjustments!$G$6:$AE$6='June 13 - Dec 15 Reserve'!V$7,Adjustments!$G$235:$AE$236),0)))+(SUM(IF(Adjustments!$E$239:$E$251='June 13 - Dec 15 Reserve'!$F18,IF(Adjustments!$G$6:$AE$6='June 13 - Dec 15 Reserve'!V$7,Adjustments!$G$239:$AE$251),0))))</f>
        <v>0</v>
      </c>
      <c r="V18" s="144">
        <f t="shared" ref="V18" si="79">T18+U18</f>
        <v>0</v>
      </c>
      <c r="W18" s="144">
        <f t="array" ref="W18">-((SUM(IF(Adjustments!$E$73:$E$133='June 13 - Dec 15 Reserve'!$F18,IF(Adjustments!$G$6:$AE$6='June 13 - Dec 15 Reserve'!V$7,Adjustments!$G$73:$AE$133),0)))+(SUM(IF(Adjustments!$E$136:$E$232='June 13 - Dec 15 Reserve'!$F18,IF(Adjustments!$G$6:$AE$6='June 13 - Dec 15 Reserve'!X$7,Adjustments!$G$136:$AE$232),0)))+(SUM(IF(Adjustments!$E$235:$E$236='June 13 - Dec 15 Reserve'!$F18,IF(Adjustments!$G$6:$AE$6='June 13 - Dec 15 Reserve'!X$7,Adjustments!$G$235:$AE$236),0)))+(SUM(IF(Adjustments!$E$239:$E$251='June 13 - Dec 15 Reserve'!$F18,IF(Adjustments!$G$6:$AE$6='June 13 - Dec 15 Reserve'!X$7,Adjustments!$G$239:$AE$251),0))))</f>
        <v>0</v>
      </c>
      <c r="X18" s="144">
        <f t="shared" ref="X18" si="80">V18+W18</f>
        <v>0</v>
      </c>
      <c r="Y18" s="144">
        <f t="array" ref="Y18">-((SUM(IF(Adjustments!$E$73:$E$133='June 13 - Dec 15 Reserve'!$F18,IF(Adjustments!$G$6:$AE$6='June 13 - Dec 15 Reserve'!X$7,Adjustments!$G$73:$AE$133),0)))+(SUM(IF(Adjustments!$E$136:$E$232='June 13 - Dec 15 Reserve'!$F18,IF(Adjustments!$G$6:$AE$6='June 13 - Dec 15 Reserve'!Z$7,Adjustments!$G$136:$AE$232),0)))+(SUM(IF(Adjustments!$E$235:$E$236='June 13 - Dec 15 Reserve'!$F18,IF(Adjustments!$G$6:$AE$6='June 13 - Dec 15 Reserve'!Z$7,Adjustments!$G$235:$AE$236),0)))+(SUM(IF(Adjustments!$E$239:$E$251='June 13 - Dec 15 Reserve'!$F18,IF(Adjustments!$G$6:$AE$6='June 13 - Dec 15 Reserve'!Z$7,Adjustments!$G$239:$AE$251),0))))</f>
        <v>0</v>
      </c>
      <c r="Z18" s="144">
        <f t="shared" ref="Z18" si="81">X18+Y18</f>
        <v>0</v>
      </c>
      <c r="AA18" s="144">
        <f t="array" ref="AA18">-((SUM(IF(Adjustments!$E$73:$E$133='June 13 - Dec 15 Reserve'!$F18,IF(Adjustments!$G$6:$AE$6='June 13 - Dec 15 Reserve'!Z$7,Adjustments!$G$73:$AE$133),0)))+(SUM(IF(Adjustments!$E$136:$E$232='June 13 - Dec 15 Reserve'!$F18,IF(Adjustments!$G$6:$AE$6='June 13 - Dec 15 Reserve'!AB$7,Adjustments!$G$136:$AE$232),0)))+(SUM(IF(Adjustments!$E$235:$E$236='June 13 - Dec 15 Reserve'!$F18,IF(Adjustments!$G$6:$AE$6='June 13 - Dec 15 Reserve'!AB$7,Adjustments!$G$235:$AE$236),0)))+(SUM(IF(Adjustments!$E$239:$E$251='June 13 - Dec 15 Reserve'!$F18,IF(Adjustments!$G$6:$AE$6='June 13 - Dec 15 Reserve'!AB$7,Adjustments!$G$239:$AE$251),0))))</f>
        <v>0</v>
      </c>
      <c r="AB18" s="144">
        <f t="shared" ref="AB18" si="82">Z18+AA18</f>
        <v>0</v>
      </c>
      <c r="AC18" s="144">
        <f t="array" ref="AC18">-((SUM(IF(Adjustments!$E$73:$E$133='June 13 - Dec 15 Reserve'!$F18,IF(Adjustments!$G$6:$AE$6='June 13 - Dec 15 Reserve'!AB$7,Adjustments!$G$73:$AE$133),0)))+(SUM(IF(Adjustments!$E$136:$E$232='June 13 - Dec 15 Reserve'!$F18,IF(Adjustments!$G$6:$AE$6='June 13 - Dec 15 Reserve'!AD$7,Adjustments!$G$136:$AE$232),0)))+(SUM(IF(Adjustments!$E$235:$E$236='June 13 - Dec 15 Reserve'!$F18,IF(Adjustments!$G$6:$AE$6='June 13 - Dec 15 Reserve'!AD$7,Adjustments!$G$235:$AE$236),0)))+(SUM(IF(Adjustments!$E$239:$E$251='June 13 - Dec 15 Reserve'!$F18,IF(Adjustments!$G$6:$AE$6='June 13 - Dec 15 Reserve'!AD$7,Adjustments!$G$239:$AE$251),0))))</f>
        <v>0</v>
      </c>
      <c r="AD18" s="144">
        <f t="shared" ref="AD18" si="83">AB18+AC18</f>
        <v>0</v>
      </c>
      <c r="AE18" s="144">
        <f t="array" ref="AE18">-((SUM(IF(Adjustments!$E$73:$E$133='June 13 - Dec 15 Reserve'!$F18,IF(Adjustments!$G$6:$AE$6='June 13 - Dec 15 Reserve'!AD$7,Adjustments!$G$73:$AE$133),0)))+(SUM(IF(Adjustments!$E$136:$E$232='June 13 - Dec 15 Reserve'!$F18,IF(Adjustments!$G$6:$AE$6='June 13 - Dec 15 Reserve'!AF$7,Adjustments!$G$136:$AE$232),0)))+(SUM(IF(Adjustments!$E$235:$E$236='June 13 - Dec 15 Reserve'!$F18,IF(Adjustments!$G$6:$AE$6='June 13 - Dec 15 Reserve'!AF$7,Adjustments!$G$235:$AE$236),0)))+(SUM(IF(Adjustments!$E$239:$E$251='June 13 - Dec 15 Reserve'!$F18,IF(Adjustments!$G$6:$AE$6='June 13 - Dec 15 Reserve'!AF$7,Adjustments!$G$239:$AE$251),0))))</f>
        <v>0</v>
      </c>
      <c r="AF18" s="144">
        <f t="shared" ref="AF18" si="84">AD18+AE18</f>
        <v>0</v>
      </c>
      <c r="AG18" s="144">
        <f t="array" ref="AG18">-((SUM(IF(Adjustments!$E$73:$E$133='June 13 - Dec 15 Reserve'!$F18,IF(Adjustments!$G$6:$AE$6='June 13 - Dec 15 Reserve'!AF$7,Adjustments!$G$73:$AE$133),0)))+(SUM(IF(Adjustments!$E$136:$E$232='June 13 - Dec 15 Reserve'!$F18,IF(Adjustments!$G$6:$AE$6='June 13 - Dec 15 Reserve'!AH$7,Adjustments!$G$136:$AE$232),0)))+(SUM(IF(Adjustments!$E$235:$E$236='June 13 - Dec 15 Reserve'!$F18,IF(Adjustments!$G$6:$AE$6='June 13 - Dec 15 Reserve'!AH$7,Adjustments!$G$235:$AE$236),0)))+(SUM(IF(Adjustments!$E$239:$E$251='June 13 - Dec 15 Reserve'!$F18,IF(Adjustments!$G$6:$AE$6='June 13 - Dec 15 Reserve'!AH$7,Adjustments!$G$239:$AE$251),0))))</f>
        <v>0</v>
      </c>
      <c r="AH18" s="144">
        <f t="shared" ref="AH18" si="85">AF18+AG18</f>
        <v>0</v>
      </c>
      <c r="AI18" s="144">
        <f t="array" ref="AI18">-((SUM(IF(Adjustments!$E$73:$E$133='June 13 - Dec 15 Reserve'!$F18,IF(Adjustments!$G$6:$AE$6='June 13 - Dec 15 Reserve'!AH$7,Adjustments!$G$73:$AE$133),0)))+(SUM(IF(Adjustments!$E$136:$E$232='June 13 - Dec 15 Reserve'!$F18,IF(Adjustments!$G$6:$AE$6='June 13 - Dec 15 Reserve'!AJ$7,Adjustments!$G$136:$AE$232),0)))+(SUM(IF(Adjustments!$E$235:$E$236='June 13 - Dec 15 Reserve'!$F18,IF(Adjustments!$G$6:$AE$6='June 13 - Dec 15 Reserve'!AJ$7,Adjustments!$G$235:$AE$236),0)))+(SUM(IF(Adjustments!$E$239:$E$251='June 13 - Dec 15 Reserve'!$F18,IF(Adjustments!$G$6:$AE$6='June 13 - Dec 15 Reserve'!AJ$7,Adjustments!$G$239:$AE$251),0))))</f>
        <v>0</v>
      </c>
      <c r="AJ18" s="144">
        <f t="shared" ref="AJ18" si="86">AH18+AI18</f>
        <v>0</v>
      </c>
      <c r="AK18" s="144">
        <f t="array" ref="AK18">-((SUM(IF(Adjustments!$E$73:$E$133='June 13 - Dec 15 Reserve'!$F18,IF(Adjustments!$G$6:$AE$6='June 13 - Dec 15 Reserve'!AJ$7,Adjustments!$G$73:$AE$133),0)))+(SUM(IF(Adjustments!$E$136:$E$232='June 13 - Dec 15 Reserve'!$F18,IF(Adjustments!$G$6:$AE$6='June 13 - Dec 15 Reserve'!AL$7,Adjustments!$G$136:$AE$232),0)))+(SUM(IF(Adjustments!$E$235:$E$236='June 13 - Dec 15 Reserve'!$F18,IF(Adjustments!$G$6:$AE$6='June 13 - Dec 15 Reserve'!AL$7,Adjustments!$G$235:$AE$236),0)))+(SUM(IF(Adjustments!$E$239:$E$251='June 13 - Dec 15 Reserve'!$F18,IF(Adjustments!$G$6:$AE$6='June 13 - Dec 15 Reserve'!AL$7,Adjustments!$G$239:$AE$251),0))))</f>
        <v>0</v>
      </c>
      <c r="AL18" s="144">
        <f t="shared" ref="AL18" si="87">AJ18+AK18</f>
        <v>0</v>
      </c>
      <c r="AM18" s="144">
        <f t="array" ref="AM18">-((SUM(IF(Adjustments!$E$73:$E$133='June 13 - Dec 15 Reserve'!$F18,IF(Adjustments!$G$6:$AE$6='June 13 - Dec 15 Reserve'!AL$7,Adjustments!$G$73:$AE$133),0)))+(SUM(IF(Adjustments!$E$136:$E$232='June 13 - Dec 15 Reserve'!$F18,IF(Adjustments!$G$6:$AE$6='June 13 - Dec 15 Reserve'!AN$7,Adjustments!$G$136:$AE$232),0)))+(SUM(IF(Adjustments!$E$235:$E$236='June 13 - Dec 15 Reserve'!$F18,IF(Adjustments!$G$6:$AE$6='June 13 - Dec 15 Reserve'!AN$7,Adjustments!$G$235:$AE$236),0)))+(SUM(IF(Adjustments!$E$239:$E$251='June 13 - Dec 15 Reserve'!$F18,IF(Adjustments!$G$6:$AE$6='June 13 - Dec 15 Reserve'!AN$7,Adjustments!$G$239:$AE$251),0))))</f>
        <v>0</v>
      </c>
      <c r="AN18" s="144">
        <f t="shared" ref="AN18" si="88">AL18+AM18</f>
        <v>0</v>
      </c>
      <c r="AO18" s="144">
        <f t="array" ref="AO18">-((SUM(IF(Adjustments!$E$73:$E$133='June 13 - Dec 15 Reserve'!$F18,IF(Adjustments!$G$6:$AE$6='June 13 - Dec 15 Reserve'!AN$7,Adjustments!$G$73:$AE$133),0)))+(SUM(IF(Adjustments!$E$136:$E$232='June 13 - Dec 15 Reserve'!$F18,IF(Adjustments!$G$6:$AE$6='June 13 - Dec 15 Reserve'!AP$7,Adjustments!$G$136:$AE$232),0)))+(SUM(IF(Adjustments!$E$235:$E$236='June 13 - Dec 15 Reserve'!$F18,IF(Adjustments!$G$6:$AE$6='June 13 - Dec 15 Reserve'!AP$7,Adjustments!$G$235:$AE$236),0)))+(SUM(IF(Adjustments!$E$239:$E$251='June 13 - Dec 15 Reserve'!$F18,IF(Adjustments!$G$6:$AE$6='June 13 - Dec 15 Reserve'!AP$7,Adjustments!$G$239:$AE$251),0))))</f>
        <v>0</v>
      </c>
      <c r="AP18" s="144">
        <f t="shared" ref="AP18" si="89">AN18+AO18</f>
        <v>0</v>
      </c>
      <c r="AQ18" s="144">
        <f t="array" ref="AQ18">-((SUM(IF(Adjustments!$E$73:$E$133='June 13 - Dec 15 Reserve'!$F18,IF(Adjustments!$G$6:$AE$6='June 13 - Dec 15 Reserve'!AP$7,Adjustments!$G$73:$AE$133),0)))+(SUM(IF(Adjustments!$E$136:$E$232='June 13 - Dec 15 Reserve'!$F18,IF(Adjustments!$G$6:$AE$6='June 13 - Dec 15 Reserve'!AR$7,Adjustments!$G$136:$AE$232),0)))+(SUM(IF(Adjustments!$E$235:$E$236='June 13 - Dec 15 Reserve'!$F18,IF(Adjustments!$G$6:$AE$6='June 13 - Dec 15 Reserve'!AR$7,Adjustments!$G$235:$AE$236),0)))+(SUM(IF(Adjustments!$E$239:$E$251='June 13 - Dec 15 Reserve'!$F18,IF(Adjustments!$G$6:$AE$6='June 13 - Dec 15 Reserve'!AR$7,Adjustments!$G$239:$AE$251),0))))</f>
        <v>28296351.204142094</v>
      </c>
      <c r="AR18" s="144">
        <f t="shared" ref="AR18" si="90">AP18+AQ18</f>
        <v>28296351.204142094</v>
      </c>
      <c r="AS18" s="144">
        <f t="array" ref="AS18">-((SUM(IF(Adjustments!$E$73:$E$133='June 13 - Dec 15 Reserve'!$F18,IF(Adjustments!$G$6:$AE$6='June 13 - Dec 15 Reserve'!AR$7,Adjustments!$G$73:$AE$133),0)))+(SUM(IF(Adjustments!$E$136:$E$232='June 13 - Dec 15 Reserve'!$F18,IF(Adjustments!$G$6:$AE$6='June 13 - Dec 15 Reserve'!AT$7,Adjustments!$G$136:$AE$232),0)))+(SUM(IF(Adjustments!$E$235:$E$236='June 13 - Dec 15 Reserve'!$F18,IF(Adjustments!$G$6:$AE$6='June 13 - Dec 15 Reserve'!AT$7,Adjustments!$G$235:$AE$236),0)))+(SUM(IF(Adjustments!$E$239:$E$251='June 13 - Dec 15 Reserve'!$F18,IF(Adjustments!$G$6:$AE$6='June 13 - Dec 15 Reserve'!AT$7,Adjustments!$G$239:$AE$251),0))))</f>
        <v>66730.528284193671</v>
      </c>
      <c r="AT18" s="144">
        <f t="shared" ref="AT18" si="91">AR18+AS18</f>
        <v>28363081.732426286</v>
      </c>
      <c r="AU18" s="144">
        <f t="array" ref="AU18">-((SUM(IF(Adjustments!$E$73:$E$133='June 13 - Dec 15 Reserve'!$F18,IF(Adjustments!$G$6:$AE$6='June 13 - Dec 15 Reserve'!AT$7,Adjustments!$G$73:$AE$133),0)))+(SUM(IF(Adjustments!$E$136:$E$232='June 13 - Dec 15 Reserve'!$F18,IF(Adjustments!$G$6:$AE$6='June 13 - Dec 15 Reserve'!AV$7,Adjustments!$G$136:$AE$232),0)))+(SUM(IF(Adjustments!$E$235:$E$236='June 13 - Dec 15 Reserve'!$F18,IF(Adjustments!$G$6:$AE$6='June 13 - Dec 15 Reserve'!AV$7,Adjustments!$G$235:$AE$236),0)))+(SUM(IF(Adjustments!$E$239:$E$251='June 13 - Dec 15 Reserve'!$F18,IF(Adjustments!$G$6:$AE$6='June 13 - Dec 15 Reserve'!AV$7,Adjustments!$G$239:$AE$251),0))))</f>
        <v>66730.528284193671</v>
      </c>
      <c r="AV18" s="144">
        <f t="shared" ref="AV18" si="92">AT18+AU18</f>
        <v>28429812.260710478</v>
      </c>
      <c r="AW18" s="144">
        <f t="array" ref="AW18">-((SUM(IF(Adjustments!$E$73:$E$133='June 13 - Dec 15 Reserve'!$F18,IF(Adjustments!$G$6:$AE$6='June 13 - Dec 15 Reserve'!AV$7,Adjustments!$G$73:$AE$133),0)))+(SUM(IF(Adjustments!$E$136:$E$232='June 13 - Dec 15 Reserve'!$F18,IF(Adjustments!$G$6:$AE$6='June 13 - Dec 15 Reserve'!AX$7,Adjustments!$G$136:$AE$232),0)))+(SUM(IF(Adjustments!$E$235:$E$236='June 13 - Dec 15 Reserve'!$F18,IF(Adjustments!$G$6:$AE$6='June 13 - Dec 15 Reserve'!AX$7,Adjustments!$G$235:$AE$236),0)))+(SUM(IF(Adjustments!$E$239:$E$251='June 13 - Dec 15 Reserve'!$F18,IF(Adjustments!$G$6:$AE$6='June 13 - Dec 15 Reserve'!AX$7,Adjustments!$G$239:$AE$251),0))))</f>
        <v>66730.528284193671</v>
      </c>
      <c r="AX18" s="144">
        <f t="shared" ref="AX18" si="93">AV18+AW18</f>
        <v>28496542.78899467</v>
      </c>
      <c r="AY18" s="144">
        <f t="array" ref="AY18">-((SUM(IF(Adjustments!$E$73:$E$133='June 13 - Dec 15 Reserve'!$F18,IF(Adjustments!$G$6:$AE$6='June 13 - Dec 15 Reserve'!AX$7,Adjustments!$G$73:$AE$133),0)))+(SUM(IF(Adjustments!$E$136:$E$232='June 13 - Dec 15 Reserve'!$F18,IF(Adjustments!$G$6:$AE$6='June 13 - Dec 15 Reserve'!AZ$7,Adjustments!$G$136:$AE$232),0)))+(SUM(IF(Adjustments!$E$235:$E$236='June 13 - Dec 15 Reserve'!$F18,IF(Adjustments!$G$6:$AE$6='June 13 - Dec 15 Reserve'!AZ$7,Adjustments!$G$235:$AE$236),0)))+(SUM(IF(Adjustments!$E$239:$E$251='June 13 - Dec 15 Reserve'!$F18,IF(Adjustments!$G$6:$AE$6='June 13 - Dec 15 Reserve'!AZ$7,Adjustments!$G$239:$AE$251),0))))</f>
        <v>66730.528284193671</v>
      </c>
      <c r="AZ18" s="144">
        <f t="shared" ref="AZ18" si="94">AX18+AY18</f>
        <v>28563273.317278862</v>
      </c>
      <c r="BA18" s="144">
        <f t="array" ref="BA18">-((SUM(IF(Adjustments!$E$73:$E$133='June 13 - Dec 15 Reserve'!$F18,IF(Adjustments!$G$6:$AE$6='June 13 - Dec 15 Reserve'!AZ$7,Adjustments!$G$73:$AE$133),0)))+(SUM(IF(Adjustments!$E$136:$E$232='June 13 - Dec 15 Reserve'!$F18,IF(Adjustments!$G$6:$AE$6='June 13 - Dec 15 Reserve'!BB$7,Adjustments!$G$136:$AE$232),0)))+(SUM(IF(Adjustments!$E$235:$E$236='June 13 - Dec 15 Reserve'!$F18,IF(Adjustments!$G$6:$AE$6='June 13 - Dec 15 Reserve'!BB$7,Adjustments!$G$235:$AE$236),0)))+(SUM(IF(Adjustments!$E$239:$E$251='June 13 - Dec 15 Reserve'!$F18,IF(Adjustments!$G$6:$AE$6='June 13 - Dec 15 Reserve'!BB$7,Adjustments!$G$239:$AE$251),0))))</f>
        <v>66730.528284193671</v>
      </c>
      <c r="BB18" s="144">
        <f t="shared" ref="BB18" si="95">AZ18+BA18</f>
        <v>28630003.845563054</v>
      </c>
      <c r="BC18" s="144">
        <f t="array" ref="BC18">-((SUM(IF(Adjustments!$E$73:$E$133='June 13 - Dec 15 Reserve'!$F18,IF(Adjustments!$G$6:$AE$6='June 13 - Dec 15 Reserve'!BB$7,Adjustments!$G$73:$AE$133),0)))+(SUM(IF(Adjustments!$E$136:$E$232='June 13 - Dec 15 Reserve'!$F18,IF(Adjustments!$G$6:$AE$6='June 13 - Dec 15 Reserve'!BD$7,Adjustments!$G$136:$AE$232),0)))+(SUM(IF(Adjustments!$E$235:$E$236='June 13 - Dec 15 Reserve'!$F18,IF(Adjustments!$G$6:$AE$6='June 13 - Dec 15 Reserve'!BD$7,Adjustments!$G$235:$AE$236),0)))+(SUM(IF(Adjustments!$E$239:$E$251='June 13 - Dec 15 Reserve'!$F18,IF(Adjustments!$G$6:$AE$6='June 13 - Dec 15 Reserve'!BD$7,Adjustments!$G$239:$AE$251),0))))</f>
        <v>66730.528284193671</v>
      </c>
      <c r="BD18" s="144">
        <f t="shared" ref="BD18" si="96">BB18+BC18</f>
        <v>28696734.373847246</v>
      </c>
      <c r="BF18" s="151">
        <f t="shared" si="26"/>
        <v>15344292.270997129</v>
      </c>
    </row>
    <row r="19" spans="1:58" s="144" customFormat="1">
      <c r="A19" s="119" t="s">
        <v>108</v>
      </c>
      <c r="B19" s="119" t="s">
        <v>37</v>
      </c>
      <c r="C19" s="119" t="s">
        <v>38</v>
      </c>
      <c r="D19" s="119" t="s">
        <v>78</v>
      </c>
      <c r="E19" s="119" t="s">
        <v>110</v>
      </c>
      <c r="F19" s="119" t="str">
        <f t="shared" si="0"/>
        <v>DSTMPPCSSGCH</v>
      </c>
      <c r="G19" s="119" t="str">
        <f t="shared" si="1"/>
        <v>STMPPCSSGCH</v>
      </c>
      <c r="H19" s="144">
        <f t="array" ref="H19">SUM(IF('[25]RB Summary'!$C$917:$C$1168=$F19,'[25]RB Summary'!$G$917:$G$1168,0))</f>
        <v>0</v>
      </c>
      <c r="I19" s="144">
        <f t="array" ref="I19">-((SUM(IF(Adjustments!$E$73:$E$133='June 13 - Dec 15 Reserve'!$F19,IF(Adjustments!$G$6:$AE$6='June 13 - Dec 15 Reserve'!H$7,Adjustments!$G$73:$AE$133),0)))+(SUM(IF(Adjustments!$E$136:$E$232='June 13 - Dec 15 Reserve'!$F19,IF(Adjustments!$G$6:$AE$6='June 13 - Dec 15 Reserve'!J$7,Adjustments!$G$136:$AE$232),0)))+(SUM(IF(Adjustments!$E$235:$E$236='June 13 - Dec 15 Reserve'!$F19,IF(Adjustments!$G$6:$AE$6='June 13 - Dec 15 Reserve'!J$7,Adjustments!$G$235:$AE$236),0)))+(SUM(IF(Adjustments!$E$239:$E$251='June 13 - Dec 15 Reserve'!$F19,IF(Adjustments!$G$6:$AE$6='June 13 - Dec 15 Reserve'!J$7,Adjustments!$G$239:$AE$251),0))))</f>
        <v>0</v>
      </c>
      <c r="J19" s="144">
        <f t="shared" si="27"/>
        <v>0</v>
      </c>
      <c r="K19" s="144">
        <f t="array" ref="K19">-((SUM(IF(Adjustments!$E$73:$E$133='June 13 - Dec 15 Reserve'!$F19,IF(Adjustments!$G$6:$AE$6='June 13 - Dec 15 Reserve'!J$7,Adjustments!$G$73:$AE$133),0)))+(SUM(IF(Adjustments!$E$136:$E$232='June 13 - Dec 15 Reserve'!$F19,IF(Adjustments!$G$6:$AE$6='June 13 - Dec 15 Reserve'!L$7,Adjustments!$G$136:$AE$232),0)))+(SUM(IF(Adjustments!$E$235:$E$236='June 13 - Dec 15 Reserve'!$F19,IF(Adjustments!$G$6:$AE$6='June 13 - Dec 15 Reserve'!L$7,Adjustments!$G$235:$AE$236),0)))+(SUM(IF(Adjustments!$E$239:$E$251='June 13 - Dec 15 Reserve'!$F19,IF(Adjustments!$G$6:$AE$6='June 13 - Dec 15 Reserve'!L$7,Adjustments!$G$239:$AE$251),0))))</f>
        <v>0</v>
      </c>
      <c r="L19" s="144">
        <f t="shared" si="28"/>
        <v>0</v>
      </c>
      <c r="M19" s="144">
        <f t="array" ref="M19">-((SUM(IF(Adjustments!$E$73:$E$133='June 13 - Dec 15 Reserve'!$F19,IF(Adjustments!$G$6:$AE$6='June 13 - Dec 15 Reserve'!L$7,Adjustments!$G$73:$AE$133),0)))+(SUM(IF(Adjustments!$E$136:$E$232='June 13 - Dec 15 Reserve'!$F19,IF(Adjustments!$G$6:$AE$6='June 13 - Dec 15 Reserve'!N$7,Adjustments!$G$136:$AE$232),0)))+(SUM(IF(Adjustments!$E$235:$E$236='June 13 - Dec 15 Reserve'!$F19,IF(Adjustments!$G$6:$AE$6='June 13 - Dec 15 Reserve'!N$7,Adjustments!$G$235:$AE$236),0)))+(SUM(IF(Adjustments!$E$239:$E$251='June 13 - Dec 15 Reserve'!$F19,IF(Adjustments!$G$6:$AE$6='June 13 - Dec 15 Reserve'!N$7,Adjustments!$G$239:$AE$251),0))))</f>
        <v>0</v>
      </c>
      <c r="N19" s="144">
        <f t="shared" si="29"/>
        <v>0</v>
      </c>
      <c r="O19" s="144">
        <f t="array" ref="O19">-((SUM(IF(Adjustments!$E$73:$E$133='June 13 - Dec 15 Reserve'!$F19,IF(Adjustments!$G$6:$AE$6='June 13 - Dec 15 Reserve'!N$7,Adjustments!$G$73:$AE$133),0)))+(SUM(IF(Adjustments!$E$136:$E$232='June 13 - Dec 15 Reserve'!$F19,IF(Adjustments!$G$6:$AE$6='June 13 - Dec 15 Reserve'!P$7,Adjustments!$G$136:$AE$232),0)))+(SUM(IF(Adjustments!$E$235:$E$236='June 13 - Dec 15 Reserve'!$F19,IF(Adjustments!$G$6:$AE$6='June 13 - Dec 15 Reserve'!P$7,Adjustments!$G$235:$AE$236),0)))+(SUM(IF(Adjustments!$E$239:$E$251='June 13 - Dec 15 Reserve'!$F19,IF(Adjustments!$G$6:$AE$6='June 13 - Dec 15 Reserve'!P$7,Adjustments!$G$239:$AE$251),0))))</f>
        <v>-565.90894335670203</v>
      </c>
      <c r="P19" s="144">
        <f t="shared" si="30"/>
        <v>-565.90894335670203</v>
      </c>
      <c r="Q19" s="144">
        <f t="array" ref="Q19">-((SUM(IF(Adjustments!$E$73:$E$133='June 13 - Dec 15 Reserve'!$F19,IF(Adjustments!$G$6:$AE$6='June 13 - Dec 15 Reserve'!P$7,Adjustments!$G$73:$AE$133),0)))+(SUM(IF(Adjustments!$E$136:$E$232='June 13 - Dec 15 Reserve'!$F19,IF(Adjustments!$G$6:$AE$6='June 13 - Dec 15 Reserve'!R$7,Adjustments!$G$136:$AE$232),0)))+(SUM(IF(Adjustments!$E$235:$E$236='June 13 - Dec 15 Reserve'!$F19,IF(Adjustments!$G$6:$AE$6='June 13 - Dec 15 Reserve'!R$7,Adjustments!$G$235:$AE$236),0)))+(SUM(IF(Adjustments!$E$239:$E$251='June 13 - Dec 15 Reserve'!$F19,IF(Adjustments!$G$6:$AE$6='June 13 - Dec 15 Reserve'!R$7,Adjustments!$G$239:$AE$251),0))))</f>
        <v>-1131.8178867134041</v>
      </c>
      <c r="R19" s="144">
        <f t="shared" si="31"/>
        <v>-1697.7268300701062</v>
      </c>
      <c r="S19" s="144">
        <f t="array" ref="S19">-((SUM(IF(Adjustments!$E$73:$E$133='June 13 - Dec 15 Reserve'!$F19,IF(Adjustments!$G$6:$AE$6='June 13 - Dec 15 Reserve'!R$7,Adjustments!$G$73:$AE$133),0)))+(SUM(IF(Adjustments!$E$136:$E$232='June 13 - Dec 15 Reserve'!$F19,IF(Adjustments!$G$6:$AE$6='June 13 - Dec 15 Reserve'!T$7,Adjustments!$G$136:$AE$232),0)))+(SUM(IF(Adjustments!$E$235:$E$236='June 13 - Dec 15 Reserve'!$F19,IF(Adjustments!$G$6:$AE$6='June 13 - Dec 15 Reserve'!T$7,Adjustments!$G$235:$AE$236),0)))+(SUM(IF(Adjustments!$E$239:$E$251='June 13 - Dec 15 Reserve'!$F19,IF(Adjustments!$G$6:$AE$6='June 13 - Dec 15 Reserve'!T$7,Adjustments!$G$239:$AE$251),0))))</f>
        <v>-1131.8178867134041</v>
      </c>
      <c r="T19" s="144">
        <f t="shared" si="32"/>
        <v>-2829.54471678351</v>
      </c>
      <c r="U19" s="144">
        <f t="array" ref="U19">-((SUM(IF(Adjustments!$E$73:$E$133='June 13 - Dec 15 Reserve'!$F19,IF(Adjustments!$G$6:$AE$6='June 13 - Dec 15 Reserve'!T$7,Adjustments!$G$73:$AE$133),0)))+(SUM(IF(Adjustments!$E$136:$E$232='June 13 - Dec 15 Reserve'!$F19,IF(Adjustments!$G$6:$AE$6='June 13 - Dec 15 Reserve'!V$7,Adjustments!$G$136:$AE$232),0)))+(SUM(IF(Adjustments!$E$235:$E$236='June 13 - Dec 15 Reserve'!$F19,IF(Adjustments!$G$6:$AE$6='June 13 - Dec 15 Reserve'!V$7,Adjustments!$G$235:$AE$236),0)))+(SUM(IF(Adjustments!$E$239:$E$251='June 13 - Dec 15 Reserve'!$F19,IF(Adjustments!$G$6:$AE$6='June 13 - Dec 15 Reserve'!V$7,Adjustments!$G$239:$AE$251),0))))</f>
        <v>-2058.4626317334287</v>
      </c>
      <c r="V19" s="144">
        <f t="shared" si="33"/>
        <v>-4888.0073485169387</v>
      </c>
      <c r="W19" s="144">
        <f t="array" ref="W19">-((SUM(IF(Adjustments!$E$73:$E$133='June 13 - Dec 15 Reserve'!$F19,IF(Adjustments!$G$6:$AE$6='June 13 - Dec 15 Reserve'!V$7,Adjustments!$G$73:$AE$133),0)))+(SUM(IF(Adjustments!$E$136:$E$232='June 13 - Dec 15 Reserve'!$F19,IF(Adjustments!$G$6:$AE$6='June 13 - Dec 15 Reserve'!X$7,Adjustments!$G$136:$AE$232),0)))+(SUM(IF(Adjustments!$E$235:$E$236='June 13 - Dec 15 Reserve'!$F19,IF(Adjustments!$G$6:$AE$6='June 13 - Dec 15 Reserve'!X$7,Adjustments!$G$235:$AE$236),0)))+(SUM(IF(Adjustments!$E$239:$E$251='June 13 - Dec 15 Reserve'!$F19,IF(Adjustments!$G$6:$AE$6='June 13 - Dec 15 Reserve'!X$7,Adjustments!$G$239:$AE$251),0))))</f>
        <v>-2058.4626317334287</v>
      </c>
      <c r="X19" s="144">
        <f t="shared" si="34"/>
        <v>-6946.4699802503674</v>
      </c>
      <c r="Y19" s="144">
        <f t="array" ref="Y19">-((SUM(IF(Adjustments!$E$73:$E$133='June 13 - Dec 15 Reserve'!$F19,IF(Adjustments!$G$6:$AE$6='June 13 - Dec 15 Reserve'!X$7,Adjustments!$G$73:$AE$133),0)))+(SUM(IF(Adjustments!$E$136:$E$232='June 13 - Dec 15 Reserve'!$F19,IF(Adjustments!$G$6:$AE$6='June 13 - Dec 15 Reserve'!Z$7,Adjustments!$G$136:$AE$232),0)))+(SUM(IF(Adjustments!$E$235:$E$236='June 13 - Dec 15 Reserve'!$F19,IF(Adjustments!$G$6:$AE$6='June 13 - Dec 15 Reserve'!Z$7,Adjustments!$G$235:$AE$236),0)))+(SUM(IF(Adjustments!$E$239:$E$251='June 13 - Dec 15 Reserve'!$F19,IF(Adjustments!$G$6:$AE$6='June 13 - Dec 15 Reserve'!Z$7,Adjustments!$G$239:$AE$251),0))))</f>
        <v>-2058.4626317334287</v>
      </c>
      <c r="Z19" s="144">
        <f t="shared" si="35"/>
        <v>-9004.932611983797</v>
      </c>
      <c r="AA19" s="144">
        <f t="array" ref="AA19">-((SUM(IF(Adjustments!$E$73:$E$133='June 13 - Dec 15 Reserve'!$F19,IF(Adjustments!$G$6:$AE$6='June 13 - Dec 15 Reserve'!Z$7,Adjustments!$G$73:$AE$133),0)))+(SUM(IF(Adjustments!$E$136:$E$232='June 13 - Dec 15 Reserve'!$F19,IF(Adjustments!$G$6:$AE$6='June 13 - Dec 15 Reserve'!AB$7,Adjustments!$G$136:$AE$232),0)))+(SUM(IF(Adjustments!$E$235:$E$236='June 13 - Dec 15 Reserve'!$F19,IF(Adjustments!$G$6:$AE$6='June 13 - Dec 15 Reserve'!AB$7,Adjustments!$G$235:$AE$236),0)))+(SUM(IF(Adjustments!$E$239:$E$251='June 13 - Dec 15 Reserve'!$F19,IF(Adjustments!$G$6:$AE$6='June 13 - Dec 15 Reserve'!AB$7,Adjustments!$G$239:$AE$251),0))))</f>
        <v>-2058.4626317334287</v>
      </c>
      <c r="AB19" s="144">
        <f t="shared" si="36"/>
        <v>-11063.395243717227</v>
      </c>
      <c r="AC19" s="144">
        <f t="array" ref="AC19">-((SUM(IF(Adjustments!$E$73:$E$133='June 13 - Dec 15 Reserve'!$F19,IF(Adjustments!$G$6:$AE$6='June 13 - Dec 15 Reserve'!AB$7,Adjustments!$G$73:$AE$133),0)))+(SUM(IF(Adjustments!$E$136:$E$232='June 13 - Dec 15 Reserve'!$F19,IF(Adjustments!$G$6:$AE$6='June 13 - Dec 15 Reserve'!AD$7,Adjustments!$G$136:$AE$232),0)))+(SUM(IF(Adjustments!$E$235:$E$236='June 13 - Dec 15 Reserve'!$F19,IF(Adjustments!$G$6:$AE$6='June 13 - Dec 15 Reserve'!AD$7,Adjustments!$G$235:$AE$236),0)))+(SUM(IF(Adjustments!$E$239:$E$251='June 13 - Dec 15 Reserve'!$F19,IF(Adjustments!$G$6:$AE$6='June 13 - Dec 15 Reserve'!AD$7,Adjustments!$G$239:$AE$251),0))))</f>
        <v>-2058.4626317334287</v>
      </c>
      <c r="AD19" s="144">
        <f t="shared" si="37"/>
        <v>-13121.857875450656</v>
      </c>
      <c r="AE19" s="144">
        <f t="array" ref="AE19">-((SUM(IF(Adjustments!$E$73:$E$133='June 13 - Dec 15 Reserve'!$F19,IF(Adjustments!$G$6:$AE$6='June 13 - Dec 15 Reserve'!AD$7,Adjustments!$G$73:$AE$133),0)))+(SUM(IF(Adjustments!$E$136:$E$232='June 13 - Dec 15 Reserve'!$F19,IF(Adjustments!$G$6:$AE$6='June 13 - Dec 15 Reserve'!AF$7,Adjustments!$G$136:$AE$232),0)))+(SUM(IF(Adjustments!$E$235:$E$236='June 13 - Dec 15 Reserve'!$F19,IF(Adjustments!$G$6:$AE$6='June 13 - Dec 15 Reserve'!AF$7,Adjustments!$G$235:$AE$236),0)))+(SUM(IF(Adjustments!$E$239:$E$251='June 13 - Dec 15 Reserve'!$F19,IF(Adjustments!$G$6:$AE$6='June 13 - Dec 15 Reserve'!AF$7,Adjustments!$G$239:$AE$251),0))))</f>
        <v>-2058.4626317334287</v>
      </c>
      <c r="AF19" s="144">
        <f t="shared" si="38"/>
        <v>-15180.320507184086</v>
      </c>
      <c r="AG19" s="144">
        <f t="array" ref="AG19">-((SUM(IF(Adjustments!$E$73:$E$133='June 13 - Dec 15 Reserve'!$F19,IF(Adjustments!$G$6:$AE$6='June 13 - Dec 15 Reserve'!AF$7,Adjustments!$G$73:$AE$133),0)))+(SUM(IF(Adjustments!$E$136:$E$232='June 13 - Dec 15 Reserve'!$F19,IF(Adjustments!$G$6:$AE$6='June 13 - Dec 15 Reserve'!AH$7,Adjustments!$G$136:$AE$232),0)))+(SUM(IF(Adjustments!$E$235:$E$236='June 13 - Dec 15 Reserve'!$F19,IF(Adjustments!$G$6:$AE$6='June 13 - Dec 15 Reserve'!AH$7,Adjustments!$G$235:$AE$236),0)))+(SUM(IF(Adjustments!$E$239:$E$251='June 13 - Dec 15 Reserve'!$F19,IF(Adjustments!$G$6:$AE$6='June 13 - Dec 15 Reserve'!AH$7,Adjustments!$G$239:$AE$251),0))))</f>
        <v>-2058.4626317334287</v>
      </c>
      <c r="AH19" s="144">
        <f t="shared" si="39"/>
        <v>-17238.783138917515</v>
      </c>
      <c r="AI19" s="144">
        <f t="array" ref="AI19">-((SUM(IF(Adjustments!$E$73:$E$133='June 13 - Dec 15 Reserve'!$F19,IF(Adjustments!$G$6:$AE$6='June 13 - Dec 15 Reserve'!AH$7,Adjustments!$G$73:$AE$133),0)))+(SUM(IF(Adjustments!$E$136:$E$232='June 13 - Dec 15 Reserve'!$F19,IF(Adjustments!$G$6:$AE$6='June 13 - Dec 15 Reserve'!AJ$7,Adjustments!$G$136:$AE$232),0)))+(SUM(IF(Adjustments!$E$235:$E$236='June 13 - Dec 15 Reserve'!$F19,IF(Adjustments!$G$6:$AE$6='June 13 - Dec 15 Reserve'!AJ$7,Adjustments!$G$235:$AE$236),0)))+(SUM(IF(Adjustments!$E$239:$E$251='June 13 - Dec 15 Reserve'!$F19,IF(Adjustments!$G$6:$AE$6='June 13 - Dec 15 Reserve'!AJ$7,Adjustments!$G$239:$AE$251),0))))</f>
        <v>-2058.4626317334287</v>
      </c>
      <c r="AJ19" s="144">
        <f t="shared" si="40"/>
        <v>-19297.245770650945</v>
      </c>
      <c r="AK19" s="144">
        <f t="array" ref="AK19">-((SUM(IF(Adjustments!$E$73:$E$133='June 13 - Dec 15 Reserve'!$F19,IF(Adjustments!$G$6:$AE$6='June 13 - Dec 15 Reserve'!AJ$7,Adjustments!$G$73:$AE$133),0)))+(SUM(IF(Adjustments!$E$136:$E$232='June 13 - Dec 15 Reserve'!$F19,IF(Adjustments!$G$6:$AE$6='June 13 - Dec 15 Reserve'!AL$7,Adjustments!$G$136:$AE$232),0)))+(SUM(IF(Adjustments!$E$235:$E$236='June 13 - Dec 15 Reserve'!$F19,IF(Adjustments!$G$6:$AE$6='June 13 - Dec 15 Reserve'!AL$7,Adjustments!$G$235:$AE$236),0)))+(SUM(IF(Adjustments!$E$239:$E$251='June 13 - Dec 15 Reserve'!$F19,IF(Adjustments!$G$6:$AE$6='June 13 - Dec 15 Reserve'!AL$7,Adjustments!$G$239:$AE$251),0))))</f>
        <v>-2058.4626317334287</v>
      </c>
      <c r="AL19" s="144">
        <f t="shared" si="41"/>
        <v>-21355.708402384374</v>
      </c>
      <c r="AM19" s="144">
        <f t="array" ref="AM19">-((SUM(IF(Adjustments!$E$73:$E$133='June 13 - Dec 15 Reserve'!$F19,IF(Adjustments!$G$6:$AE$6='June 13 - Dec 15 Reserve'!AL$7,Adjustments!$G$73:$AE$133),0)))+(SUM(IF(Adjustments!$E$136:$E$232='June 13 - Dec 15 Reserve'!$F19,IF(Adjustments!$G$6:$AE$6='June 13 - Dec 15 Reserve'!AN$7,Adjustments!$G$136:$AE$232),0)))+(SUM(IF(Adjustments!$E$235:$E$236='June 13 - Dec 15 Reserve'!$F19,IF(Adjustments!$G$6:$AE$6='June 13 - Dec 15 Reserve'!AN$7,Adjustments!$G$235:$AE$236),0)))+(SUM(IF(Adjustments!$E$239:$E$251='June 13 - Dec 15 Reserve'!$F19,IF(Adjustments!$G$6:$AE$6='June 13 - Dec 15 Reserve'!AN$7,Adjustments!$G$239:$AE$251),0))))</f>
        <v>-2058.4626317334287</v>
      </c>
      <c r="AN19" s="144">
        <f t="shared" si="42"/>
        <v>-23414.171034117804</v>
      </c>
      <c r="AO19" s="144">
        <f t="array" ref="AO19">-((SUM(IF(Adjustments!$E$73:$E$133='June 13 - Dec 15 Reserve'!$F19,IF(Adjustments!$G$6:$AE$6='June 13 - Dec 15 Reserve'!AN$7,Adjustments!$G$73:$AE$133),0)))+(SUM(IF(Adjustments!$E$136:$E$232='June 13 - Dec 15 Reserve'!$F19,IF(Adjustments!$G$6:$AE$6='June 13 - Dec 15 Reserve'!AP$7,Adjustments!$G$136:$AE$232),0)))+(SUM(IF(Adjustments!$E$235:$E$236='June 13 - Dec 15 Reserve'!$F19,IF(Adjustments!$G$6:$AE$6='June 13 - Dec 15 Reserve'!AP$7,Adjustments!$G$235:$AE$236),0)))+(SUM(IF(Adjustments!$E$239:$E$251='June 13 - Dec 15 Reserve'!$F19,IF(Adjustments!$G$6:$AE$6='June 13 - Dec 15 Reserve'!AP$7,Adjustments!$G$239:$AE$251),0))))</f>
        <v>-2058.4626317334287</v>
      </c>
      <c r="AP19" s="144">
        <f t="shared" si="43"/>
        <v>-25472.633665851234</v>
      </c>
      <c r="AQ19" s="144">
        <f t="array" ref="AQ19">-((SUM(IF(Adjustments!$E$73:$E$133='June 13 - Dec 15 Reserve'!$F19,IF(Adjustments!$G$6:$AE$6='June 13 - Dec 15 Reserve'!AP$7,Adjustments!$G$73:$AE$133),0)))+(SUM(IF(Adjustments!$E$136:$E$232='June 13 - Dec 15 Reserve'!$F19,IF(Adjustments!$G$6:$AE$6='June 13 - Dec 15 Reserve'!AR$7,Adjustments!$G$136:$AE$232),0)))+(SUM(IF(Adjustments!$E$235:$E$236='June 13 - Dec 15 Reserve'!$F19,IF(Adjustments!$G$6:$AE$6='June 13 - Dec 15 Reserve'!AR$7,Adjustments!$G$235:$AE$236),0)))+(SUM(IF(Adjustments!$E$239:$E$251='June 13 - Dec 15 Reserve'!$F19,IF(Adjustments!$G$6:$AE$6='June 13 - Dec 15 Reserve'!AR$7,Adjustments!$G$239:$AE$251),0))))</f>
        <v>-2058.4626317334287</v>
      </c>
      <c r="AR19" s="144">
        <f t="shared" si="44"/>
        <v>-27531.096297584663</v>
      </c>
      <c r="AS19" s="144">
        <f t="array" ref="AS19">-((SUM(IF(Adjustments!$E$73:$E$133='June 13 - Dec 15 Reserve'!$F19,IF(Adjustments!$G$6:$AE$6='June 13 - Dec 15 Reserve'!AR$7,Adjustments!$G$73:$AE$133),0)))+(SUM(IF(Adjustments!$E$136:$E$232='June 13 - Dec 15 Reserve'!$F19,IF(Adjustments!$G$6:$AE$6='June 13 - Dec 15 Reserve'!AT$7,Adjustments!$G$136:$AE$232),0)))+(SUM(IF(Adjustments!$E$235:$E$236='June 13 - Dec 15 Reserve'!$F19,IF(Adjustments!$G$6:$AE$6='June 13 - Dec 15 Reserve'!AT$7,Adjustments!$G$235:$AE$236),0)))+(SUM(IF(Adjustments!$E$239:$E$251='June 13 - Dec 15 Reserve'!$F19,IF(Adjustments!$G$6:$AE$6='June 13 - Dec 15 Reserve'!AT$7,Adjustments!$G$239:$AE$251),0))))</f>
        <v>-2058.4626317334287</v>
      </c>
      <c r="AT19" s="144">
        <f t="shared" si="45"/>
        <v>-29589.558929318093</v>
      </c>
      <c r="AU19" s="144">
        <f t="array" ref="AU19">-((SUM(IF(Adjustments!$E$73:$E$133='June 13 - Dec 15 Reserve'!$F19,IF(Adjustments!$G$6:$AE$6='June 13 - Dec 15 Reserve'!AT$7,Adjustments!$G$73:$AE$133),0)))+(SUM(IF(Adjustments!$E$136:$E$232='June 13 - Dec 15 Reserve'!$F19,IF(Adjustments!$G$6:$AE$6='June 13 - Dec 15 Reserve'!AV$7,Adjustments!$G$136:$AE$232),0)))+(SUM(IF(Adjustments!$E$235:$E$236='June 13 - Dec 15 Reserve'!$F19,IF(Adjustments!$G$6:$AE$6='June 13 - Dec 15 Reserve'!AV$7,Adjustments!$G$235:$AE$236),0)))+(SUM(IF(Adjustments!$E$239:$E$251='June 13 - Dec 15 Reserve'!$F19,IF(Adjustments!$G$6:$AE$6='June 13 - Dec 15 Reserve'!AV$7,Adjustments!$G$239:$AE$251),0))))</f>
        <v>-2058.4626317334287</v>
      </c>
      <c r="AV19" s="144">
        <f t="shared" si="46"/>
        <v>-31648.021561051522</v>
      </c>
      <c r="AW19" s="144">
        <f t="array" ref="AW19">-((SUM(IF(Adjustments!$E$73:$E$133='June 13 - Dec 15 Reserve'!$F19,IF(Adjustments!$G$6:$AE$6='June 13 - Dec 15 Reserve'!AV$7,Adjustments!$G$73:$AE$133),0)))+(SUM(IF(Adjustments!$E$136:$E$232='June 13 - Dec 15 Reserve'!$F19,IF(Adjustments!$G$6:$AE$6='June 13 - Dec 15 Reserve'!AX$7,Adjustments!$G$136:$AE$232),0)))+(SUM(IF(Adjustments!$E$235:$E$236='June 13 - Dec 15 Reserve'!$F19,IF(Adjustments!$G$6:$AE$6='June 13 - Dec 15 Reserve'!AX$7,Adjustments!$G$235:$AE$236),0)))+(SUM(IF(Adjustments!$E$239:$E$251='June 13 - Dec 15 Reserve'!$F19,IF(Adjustments!$G$6:$AE$6='June 13 - Dec 15 Reserve'!AX$7,Adjustments!$G$239:$AE$251),0))))</f>
        <v>-2058.4626317334287</v>
      </c>
      <c r="AX19" s="144">
        <f t="shared" si="47"/>
        <v>-33706.484192784948</v>
      </c>
      <c r="AY19" s="144">
        <f t="array" ref="AY19">-((SUM(IF(Adjustments!$E$73:$E$133='June 13 - Dec 15 Reserve'!$F19,IF(Adjustments!$G$6:$AE$6='June 13 - Dec 15 Reserve'!AX$7,Adjustments!$G$73:$AE$133),0)))+(SUM(IF(Adjustments!$E$136:$E$232='June 13 - Dec 15 Reserve'!$F19,IF(Adjustments!$G$6:$AE$6='June 13 - Dec 15 Reserve'!AZ$7,Adjustments!$G$136:$AE$232),0)))+(SUM(IF(Adjustments!$E$235:$E$236='June 13 - Dec 15 Reserve'!$F19,IF(Adjustments!$G$6:$AE$6='June 13 - Dec 15 Reserve'!AZ$7,Adjustments!$G$235:$AE$236),0)))+(SUM(IF(Adjustments!$E$239:$E$251='June 13 - Dec 15 Reserve'!$F19,IF(Adjustments!$G$6:$AE$6='June 13 - Dec 15 Reserve'!AZ$7,Adjustments!$G$239:$AE$251),0))))</f>
        <v>-2058.4626317334287</v>
      </c>
      <c r="AZ19" s="144">
        <f t="shared" si="48"/>
        <v>-35764.946824518374</v>
      </c>
      <c r="BA19" s="144">
        <f t="array" ref="BA19">-((SUM(IF(Adjustments!$E$73:$E$133='June 13 - Dec 15 Reserve'!$F19,IF(Adjustments!$G$6:$AE$6='June 13 - Dec 15 Reserve'!AZ$7,Adjustments!$G$73:$AE$133),0)))+(SUM(IF(Adjustments!$E$136:$E$232='June 13 - Dec 15 Reserve'!$F19,IF(Adjustments!$G$6:$AE$6='June 13 - Dec 15 Reserve'!BB$7,Adjustments!$G$136:$AE$232),0)))+(SUM(IF(Adjustments!$E$235:$E$236='June 13 - Dec 15 Reserve'!$F19,IF(Adjustments!$G$6:$AE$6='June 13 - Dec 15 Reserve'!BB$7,Adjustments!$G$235:$AE$236),0)))+(SUM(IF(Adjustments!$E$239:$E$251='June 13 - Dec 15 Reserve'!$F19,IF(Adjustments!$G$6:$AE$6='June 13 - Dec 15 Reserve'!BB$7,Adjustments!$G$239:$AE$251),0))))</f>
        <v>-2058.4626317334287</v>
      </c>
      <c r="BB19" s="144">
        <f t="shared" si="49"/>
        <v>-37823.4094562518</v>
      </c>
      <c r="BC19" s="144">
        <f t="array" ref="BC19">-((SUM(IF(Adjustments!$E$73:$E$133='June 13 - Dec 15 Reserve'!$F19,IF(Adjustments!$G$6:$AE$6='June 13 - Dec 15 Reserve'!BB$7,Adjustments!$G$73:$AE$133),0)))+(SUM(IF(Adjustments!$E$136:$E$232='June 13 - Dec 15 Reserve'!$F19,IF(Adjustments!$G$6:$AE$6='June 13 - Dec 15 Reserve'!BD$7,Adjustments!$G$136:$AE$232),0)))+(SUM(IF(Adjustments!$E$235:$E$236='June 13 - Dec 15 Reserve'!$F19,IF(Adjustments!$G$6:$AE$6='June 13 - Dec 15 Reserve'!BD$7,Adjustments!$G$235:$AE$236),0)))+(SUM(IF(Adjustments!$E$239:$E$251='June 13 - Dec 15 Reserve'!$F19,IF(Adjustments!$G$6:$AE$6='June 13 - Dec 15 Reserve'!BD$7,Adjustments!$G$239:$AE$251),0))))</f>
        <v>-2058.4626317334287</v>
      </c>
      <c r="BD19" s="144">
        <f t="shared" si="50"/>
        <v>-39881.872087985226</v>
      </c>
      <c r="BF19" s="151">
        <f t="shared" si="26"/>
        <v>-27531.096297584656</v>
      </c>
    </row>
    <row r="20" spans="1:58" s="144" customFormat="1">
      <c r="A20" s="119" t="s">
        <v>5</v>
      </c>
      <c r="B20" s="119" t="s">
        <v>37</v>
      </c>
      <c r="C20" s="119" t="s">
        <v>38</v>
      </c>
      <c r="D20" s="119" t="s">
        <v>78</v>
      </c>
      <c r="E20" s="119" t="s">
        <v>71</v>
      </c>
      <c r="F20" s="119" t="str">
        <f t="shared" si="0"/>
        <v>DSTMPSSGCH</v>
      </c>
      <c r="G20" s="119" t="str">
        <f t="shared" si="1"/>
        <v>STMPSSGCH</v>
      </c>
      <c r="H20" s="144">
        <f t="array" ref="H20">SUM(IF('[25]RB Summary'!$C$917:$C$1168=$F20,'[25]RB Summary'!$G$917:$G$1168,0))</f>
        <v>-177935732.21000001</v>
      </c>
      <c r="I20" s="144">
        <f t="array" ref="I20">-((SUM(IF(Adjustments!$E$73:$E$133='June 13 - Dec 15 Reserve'!$F20,IF(Adjustments!$G$6:$AE$6='June 13 - Dec 15 Reserve'!H$7,Adjustments!$G$73:$AE$133),0)))+(SUM(IF(Adjustments!$E$136:$E$232='June 13 - Dec 15 Reserve'!$F20,IF(Adjustments!$G$6:$AE$6='June 13 - Dec 15 Reserve'!J$7,Adjustments!$G$136:$AE$232),0)))+(SUM(IF(Adjustments!$E$235:$E$236='June 13 - Dec 15 Reserve'!$F20,IF(Adjustments!$G$6:$AE$6='June 13 - Dec 15 Reserve'!J$7,Adjustments!$G$235:$AE$236),0)))+(SUM(IF(Adjustments!$E$239:$E$251='June 13 - Dec 15 Reserve'!$F20,IF(Adjustments!$G$6:$AE$6='June 13 - Dec 15 Reserve'!J$7,Adjustments!$G$239:$AE$251),0))))</f>
        <v>608862.50484054524</v>
      </c>
      <c r="J20" s="144">
        <f t="shared" si="27"/>
        <v>-177326869.70515946</v>
      </c>
      <c r="K20" s="144">
        <f t="array" ref="K20">-((SUM(IF(Adjustments!$E$73:$E$133='June 13 - Dec 15 Reserve'!$F20,IF(Adjustments!$G$6:$AE$6='June 13 - Dec 15 Reserve'!J$7,Adjustments!$G$73:$AE$133),0)))+(SUM(IF(Adjustments!$E$136:$E$232='June 13 - Dec 15 Reserve'!$F20,IF(Adjustments!$G$6:$AE$6='June 13 - Dec 15 Reserve'!L$7,Adjustments!$G$136:$AE$232),0)))+(SUM(IF(Adjustments!$E$235:$E$236='June 13 - Dec 15 Reserve'!$F20,IF(Adjustments!$G$6:$AE$6='June 13 - Dec 15 Reserve'!L$7,Adjustments!$G$235:$AE$236),0)))+(SUM(IF(Adjustments!$E$239:$E$251='June 13 - Dec 15 Reserve'!$F20,IF(Adjustments!$G$6:$AE$6='June 13 - Dec 15 Reserve'!L$7,Adjustments!$G$239:$AE$251),0))))</f>
        <v>609594.70664654591</v>
      </c>
      <c r="L20" s="144">
        <f t="shared" si="28"/>
        <v>-176717274.99851292</v>
      </c>
      <c r="M20" s="144">
        <f t="array" ref="M20">-((SUM(IF(Adjustments!$E$73:$E$133='June 13 - Dec 15 Reserve'!$F20,IF(Adjustments!$G$6:$AE$6='June 13 - Dec 15 Reserve'!L$7,Adjustments!$G$73:$AE$133),0)))+(SUM(IF(Adjustments!$E$136:$E$232='June 13 - Dec 15 Reserve'!$F20,IF(Adjustments!$G$6:$AE$6='June 13 - Dec 15 Reserve'!N$7,Adjustments!$G$136:$AE$232),0)))+(SUM(IF(Adjustments!$E$235:$E$236='June 13 - Dec 15 Reserve'!$F20,IF(Adjustments!$G$6:$AE$6='June 13 - Dec 15 Reserve'!N$7,Adjustments!$G$235:$AE$236),0)))+(SUM(IF(Adjustments!$E$239:$E$251='June 13 - Dec 15 Reserve'!$F20,IF(Adjustments!$G$6:$AE$6='June 13 - Dec 15 Reserve'!N$7,Adjustments!$G$239:$AE$251),0))))</f>
        <v>610644.75378108502</v>
      </c>
      <c r="N20" s="144">
        <f t="shared" si="29"/>
        <v>-176106630.24473184</v>
      </c>
      <c r="O20" s="144">
        <f t="array" ref="O20">-((SUM(IF(Adjustments!$E$73:$E$133='June 13 - Dec 15 Reserve'!$F20,IF(Adjustments!$G$6:$AE$6='June 13 - Dec 15 Reserve'!N$7,Adjustments!$G$73:$AE$133),0)))+(SUM(IF(Adjustments!$E$136:$E$232='June 13 - Dec 15 Reserve'!$F20,IF(Adjustments!$G$6:$AE$6='June 13 - Dec 15 Reserve'!P$7,Adjustments!$G$136:$AE$232),0)))+(SUM(IF(Adjustments!$E$235:$E$236='June 13 - Dec 15 Reserve'!$F20,IF(Adjustments!$G$6:$AE$6='June 13 - Dec 15 Reserve'!P$7,Adjustments!$G$235:$AE$236),0)))+(SUM(IF(Adjustments!$E$239:$E$251='June 13 - Dec 15 Reserve'!$F20,IF(Adjustments!$G$6:$AE$6='June 13 - Dec 15 Reserve'!P$7,Adjustments!$G$239:$AE$251),0))))</f>
        <v>611728.83793646959</v>
      </c>
      <c r="P20" s="144">
        <f t="shared" si="30"/>
        <v>-175494901.40679538</v>
      </c>
      <c r="Q20" s="144">
        <f t="array" ref="Q20">-((SUM(IF(Adjustments!$E$73:$E$133='June 13 - Dec 15 Reserve'!$F20,IF(Adjustments!$G$6:$AE$6='June 13 - Dec 15 Reserve'!P$7,Adjustments!$G$73:$AE$133),0)))+(SUM(IF(Adjustments!$E$136:$E$232='June 13 - Dec 15 Reserve'!$F20,IF(Adjustments!$G$6:$AE$6='June 13 - Dec 15 Reserve'!R$7,Adjustments!$G$136:$AE$232),0)))+(SUM(IF(Adjustments!$E$235:$E$236='June 13 - Dec 15 Reserve'!$F20,IF(Adjustments!$G$6:$AE$6='June 13 - Dec 15 Reserve'!R$7,Adjustments!$G$235:$AE$236),0)))+(SUM(IF(Adjustments!$E$239:$E$251='June 13 - Dec 15 Reserve'!$F20,IF(Adjustments!$G$6:$AE$6='June 13 - Dec 15 Reserve'!R$7,Adjustments!$G$239:$AE$251),0))))</f>
        <v>612500.91255462856</v>
      </c>
      <c r="R20" s="144">
        <f t="shared" si="31"/>
        <v>-174882400.49424076</v>
      </c>
      <c r="S20" s="144">
        <f t="array" ref="S20">-((SUM(IF(Adjustments!$E$73:$E$133='June 13 - Dec 15 Reserve'!$F20,IF(Adjustments!$G$6:$AE$6='June 13 - Dec 15 Reserve'!R$7,Adjustments!$G$73:$AE$133),0)))+(SUM(IF(Adjustments!$E$136:$E$232='June 13 - Dec 15 Reserve'!$F20,IF(Adjustments!$G$6:$AE$6='June 13 - Dec 15 Reserve'!T$7,Adjustments!$G$136:$AE$232),0)))+(SUM(IF(Adjustments!$E$235:$E$236='June 13 - Dec 15 Reserve'!$F20,IF(Adjustments!$G$6:$AE$6='June 13 - Dec 15 Reserve'!T$7,Adjustments!$G$235:$AE$236),0)))+(SUM(IF(Adjustments!$E$239:$E$251='June 13 - Dec 15 Reserve'!$F20,IF(Adjustments!$G$6:$AE$6='June 13 - Dec 15 Reserve'!T$7,Adjustments!$G$239:$AE$251),0))))</f>
        <v>612861.38061410293</v>
      </c>
      <c r="T20" s="144">
        <f t="shared" si="32"/>
        <v>-174269539.11362666</v>
      </c>
      <c r="U20" s="144">
        <f t="array" ref="U20">-((SUM(IF(Adjustments!$E$73:$E$133='June 13 - Dec 15 Reserve'!$F20,IF(Adjustments!$G$6:$AE$6='June 13 - Dec 15 Reserve'!T$7,Adjustments!$G$73:$AE$133),0)))+(SUM(IF(Adjustments!$E$136:$E$232='June 13 - Dec 15 Reserve'!$F20,IF(Adjustments!$G$6:$AE$6='June 13 - Dec 15 Reserve'!V$7,Adjustments!$G$136:$AE$232),0)))+(SUM(IF(Adjustments!$E$235:$E$236='June 13 - Dec 15 Reserve'!$F20,IF(Adjustments!$G$6:$AE$6='June 13 - Dec 15 Reserve'!V$7,Adjustments!$G$235:$AE$236),0)))+(SUM(IF(Adjustments!$E$239:$E$251='June 13 - Dec 15 Reserve'!$F20,IF(Adjustments!$G$6:$AE$6='June 13 - Dec 15 Reserve'!V$7,Adjustments!$G$239:$AE$251),0))))</f>
        <v>65981.778428838821</v>
      </c>
      <c r="V20" s="144">
        <f t="shared" si="33"/>
        <v>-174203557.33519781</v>
      </c>
      <c r="W20" s="144">
        <f t="array" ref="W20">-((SUM(IF(Adjustments!$E$73:$E$133='June 13 - Dec 15 Reserve'!$F20,IF(Adjustments!$G$6:$AE$6='June 13 - Dec 15 Reserve'!V$7,Adjustments!$G$73:$AE$133),0)))+(SUM(IF(Adjustments!$E$136:$E$232='June 13 - Dec 15 Reserve'!$F20,IF(Adjustments!$G$6:$AE$6='June 13 - Dec 15 Reserve'!X$7,Adjustments!$G$136:$AE$232),0)))+(SUM(IF(Adjustments!$E$235:$E$236='June 13 - Dec 15 Reserve'!$F20,IF(Adjustments!$G$6:$AE$6='June 13 - Dec 15 Reserve'!X$7,Adjustments!$G$235:$AE$236),0)))+(SUM(IF(Adjustments!$E$239:$E$251='June 13 - Dec 15 Reserve'!$F20,IF(Adjustments!$G$6:$AE$6='June 13 - Dec 15 Reserve'!X$7,Adjustments!$G$239:$AE$251),0))))</f>
        <v>68746.457642164547</v>
      </c>
      <c r="X20" s="144">
        <f t="shared" si="34"/>
        <v>-174134810.87755564</v>
      </c>
      <c r="Y20" s="144">
        <f t="array" ref="Y20">-((SUM(IF(Adjustments!$E$73:$E$133='June 13 - Dec 15 Reserve'!$F20,IF(Adjustments!$G$6:$AE$6='June 13 - Dec 15 Reserve'!X$7,Adjustments!$G$73:$AE$133),0)))+(SUM(IF(Adjustments!$E$136:$E$232='June 13 - Dec 15 Reserve'!$F20,IF(Adjustments!$G$6:$AE$6='June 13 - Dec 15 Reserve'!Z$7,Adjustments!$G$136:$AE$232),0)))+(SUM(IF(Adjustments!$E$235:$E$236='June 13 - Dec 15 Reserve'!$F20,IF(Adjustments!$G$6:$AE$6='June 13 - Dec 15 Reserve'!Z$7,Adjustments!$G$235:$AE$236),0)))+(SUM(IF(Adjustments!$E$239:$E$251='June 13 - Dec 15 Reserve'!$F20,IF(Adjustments!$G$6:$AE$6='June 13 - Dec 15 Reserve'!Z$7,Adjustments!$G$239:$AE$251),0))))</f>
        <v>71682.867700332543</v>
      </c>
      <c r="Z20" s="144">
        <f t="shared" si="35"/>
        <v>-174063128.0098553</v>
      </c>
      <c r="AA20" s="144">
        <f t="array" ref="AA20">-((SUM(IF(Adjustments!$E$73:$E$133='June 13 - Dec 15 Reserve'!$F20,IF(Adjustments!$G$6:$AE$6='June 13 - Dec 15 Reserve'!Z$7,Adjustments!$G$73:$AE$133),0)))+(SUM(IF(Adjustments!$E$136:$E$232='June 13 - Dec 15 Reserve'!$F20,IF(Adjustments!$G$6:$AE$6='June 13 - Dec 15 Reserve'!AB$7,Adjustments!$G$136:$AE$232),0)))+(SUM(IF(Adjustments!$E$235:$E$236='June 13 - Dec 15 Reserve'!$F20,IF(Adjustments!$G$6:$AE$6='June 13 - Dec 15 Reserve'!AB$7,Adjustments!$G$235:$AE$236),0)))+(SUM(IF(Adjustments!$E$239:$E$251='June 13 - Dec 15 Reserve'!$F20,IF(Adjustments!$G$6:$AE$6='June 13 - Dec 15 Reserve'!AB$7,Adjustments!$G$239:$AE$251),0))))</f>
        <v>74619.277758500539</v>
      </c>
      <c r="AB20" s="144">
        <f t="shared" si="36"/>
        <v>-173988508.73209679</v>
      </c>
      <c r="AC20" s="144">
        <f t="array" ref="AC20">-((SUM(IF(Adjustments!$E$73:$E$133='June 13 - Dec 15 Reserve'!$F20,IF(Adjustments!$G$6:$AE$6='June 13 - Dec 15 Reserve'!AB$7,Adjustments!$G$73:$AE$133),0)))+(SUM(IF(Adjustments!$E$136:$E$232='June 13 - Dec 15 Reserve'!$F20,IF(Adjustments!$G$6:$AE$6='June 13 - Dec 15 Reserve'!AD$7,Adjustments!$G$136:$AE$232),0)))+(SUM(IF(Adjustments!$E$235:$E$236='June 13 - Dec 15 Reserve'!$F20,IF(Adjustments!$G$6:$AE$6='June 13 - Dec 15 Reserve'!AD$7,Adjustments!$G$235:$AE$236),0)))+(SUM(IF(Adjustments!$E$239:$E$251='June 13 - Dec 15 Reserve'!$F20,IF(Adjustments!$G$6:$AE$6='June 13 - Dec 15 Reserve'!AD$7,Adjustments!$G$239:$AE$251),0))))</f>
        <v>77555.687816668302</v>
      </c>
      <c r="AD20" s="144">
        <f t="shared" si="37"/>
        <v>-173910953.04428011</v>
      </c>
      <c r="AE20" s="144">
        <f t="array" ref="AE20">-((SUM(IF(Adjustments!$E$73:$E$133='June 13 - Dec 15 Reserve'!$F20,IF(Adjustments!$G$6:$AE$6='June 13 - Dec 15 Reserve'!AD$7,Adjustments!$G$73:$AE$133),0)))+(SUM(IF(Adjustments!$E$136:$E$232='June 13 - Dec 15 Reserve'!$F20,IF(Adjustments!$G$6:$AE$6='June 13 - Dec 15 Reserve'!AF$7,Adjustments!$G$136:$AE$232),0)))+(SUM(IF(Adjustments!$E$235:$E$236='June 13 - Dec 15 Reserve'!$F20,IF(Adjustments!$G$6:$AE$6='June 13 - Dec 15 Reserve'!AF$7,Adjustments!$G$235:$AE$236),0)))+(SUM(IF(Adjustments!$E$239:$E$251='June 13 - Dec 15 Reserve'!$F20,IF(Adjustments!$G$6:$AE$6='June 13 - Dec 15 Reserve'!AF$7,Adjustments!$G$239:$AE$251),0))))</f>
        <v>80492.097874836531</v>
      </c>
      <c r="AF20" s="144">
        <f t="shared" si="38"/>
        <v>-173830460.94640526</v>
      </c>
      <c r="AG20" s="144">
        <f t="array" ref="AG20">-((SUM(IF(Adjustments!$E$73:$E$133='June 13 - Dec 15 Reserve'!$F20,IF(Adjustments!$G$6:$AE$6='June 13 - Dec 15 Reserve'!AF$7,Adjustments!$G$73:$AE$133),0)))+(SUM(IF(Adjustments!$E$136:$E$232='June 13 - Dec 15 Reserve'!$F20,IF(Adjustments!$G$6:$AE$6='June 13 - Dec 15 Reserve'!AH$7,Adjustments!$G$136:$AE$232),0)))+(SUM(IF(Adjustments!$E$235:$E$236='June 13 - Dec 15 Reserve'!$F20,IF(Adjustments!$G$6:$AE$6='June 13 - Dec 15 Reserve'!AH$7,Adjustments!$G$235:$AE$236),0)))+(SUM(IF(Adjustments!$E$239:$E$251='June 13 - Dec 15 Reserve'!$F20,IF(Adjustments!$G$6:$AE$6='June 13 - Dec 15 Reserve'!AH$7,Adjustments!$G$239:$AE$251),0))))</f>
        <v>83374.906451931689</v>
      </c>
      <c r="AH20" s="144">
        <f t="shared" si="39"/>
        <v>-173747086.03995332</v>
      </c>
      <c r="AI20" s="144">
        <f t="array" ref="AI20">-((SUM(IF(Adjustments!$E$73:$E$133='June 13 - Dec 15 Reserve'!$F20,IF(Adjustments!$G$6:$AE$6='June 13 - Dec 15 Reserve'!AH$7,Adjustments!$G$73:$AE$133),0)))+(SUM(IF(Adjustments!$E$136:$E$232='June 13 - Dec 15 Reserve'!$F20,IF(Adjustments!$G$6:$AE$6='June 13 - Dec 15 Reserve'!AJ$7,Adjustments!$G$136:$AE$232),0)))+(SUM(IF(Adjustments!$E$235:$E$236='June 13 - Dec 15 Reserve'!$F20,IF(Adjustments!$G$6:$AE$6='June 13 - Dec 15 Reserve'!AJ$7,Adjustments!$G$235:$AE$236),0)))+(SUM(IF(Adjustments!$E$239:$E$251='June 13 - Dec 15 Reserve'!$F20,IF(Adjustments!$G$6:$AE$6='June 13 - Dec 15 Reserve'!AJ$7,Adjustments!$G$239:$AE$251),0))))</f>
        <v>86194.762676409679</v>
      </c>
      <c r="AJ20" s="144">
        <f t="shared" si="40"/>
        <v>-173660891.2772769</v>
      </c>
      <c r="AK20" s="144">
        <f t="array" ref="AK20">-((SUM(IF(Adjustments!$E$73:$E$133='June 13 - Dec 15 Reserve'!$F20,IF(Adjustments!$G$6:$AE$6='June 13 - Dec 15 Reserve'!AJ$7,Adjustments!$G$73:$AE$133),0)))+(SUM(IF(Adjustments!$E$136:$E$232='June 13 - Dec 15 Reserve'!$F20,IF(Adjustments!$G$6:$AE$6='June 13 - Dec 15 Reserve'!AL$7,Adjustments!$G$136:$AE$232),0)))+(SUM(IF(Adjustments!$E$235:$E$236='June 13 - Dec 15 Reserve'!$F20,IF(Adjustments!$G$6:$AE$6='June 13 - Dec 15 Reserve'!AL$7,Adjustments!$G$235:$AE$236),0)))+(SUM(IF(Adjustments!$E$239:$E$251='June 13 - Dec 15 Reserve'!$F20,IF(Adjustments!$G$6:$AE$6='June 13 - Dec 15 Reserve'!AL$7,Adjustments!$G$239:$AE$251),0))))</f>
        <v>89068.220381959807</v>
      </c>
      <c r="AL20" s="144">
        <f t="shared" si="41"/>
        <v>-173571823.05689496</v>
      </c>
      <c r="AM20" s="144">
        <f t="array" ref="AM20">-((SUM(IF(Adjustments!$E$73:$E$133='June 13 - Dec 15 Reserve'!$F20,IF(Adjustments!$G$6:$AE$6='June 13 - Dec 15 Reserve'!AL$7,Adjustments!$G$73:$AE$133),0)))+(SUM(IF(Adjustments!$E$136:$E$232='June 13 - Dec 15 Reserve'!$F20,IF(Adjustments!$G$6:$AE$6='June 13 - Dec 15 Reserve'!AN$7,Adjustments!$G$136:$AE$232),0)))+(SUM(IF(Adjustments!$E$235:$E$236='June 13 - Dec 15 Reserve'!$F20,IF(Adjustments!$G$6:$AE$6='June 13 - Dec 15 Reserve'!AN$7,Adjustments!$G$235:$AE$236),0)))+(SUM(IF(Adjustments!$E$239:$E$251='June 13 - Dec 15 Reserve'!$F20,IF(Adjustments!$G$6:$AE$6='June 13 - Dec 15 Reserve'!AN$7,Adjustments!$G$239:$AE$251),0))))</f>
        <v>92004.630440127803</v>
      </c>
      <c r="AN20" s="144">
        <f t="shared" si="42"/>
        <v>-173479818.42645484</v>
      </c>
      <c r="AO20" s="144">
        <f t="array" ref="AO20">-((SUM(IF(Adjustments!$E$73:$E$133='June 13 - Dec 15 Reserve'!$F20,IF(Adjustments!$G$6:$AE$6='June 13 - Dec 15 Reserve'!AN$7,Adjustments!$G$73:$AE$133),0)))+(SUM(IF(Adjustments!$E$136:$E$232='June 13 - Dec 15 Reserve'!$F20,IF(Adjustments!$G$6:$AE$6='June 13 - Dec 15 Reserve'!AP$7,Adjustments!$G$136:$AE$232),0)))+(SUM(IF(Adjustments!$E$235:$E$236='June 13 - Dec 15 Reserve'!$F20,IF(Adjustments!$G$6:$AE$6='June 13 - Dec 15 Reserve'!AP$7,Adjustments!$G$235:$AE$236),0)))+(SUM(IF(Adjustments!$E$239:$E$251='June 13 - Dec 15 Reserve'!$F20,IF(Adjustments!$G$6:$AE$6='June 13 - Dec 15 Reserve'!AP$7,Adjustments!$G$239:$AE$251),0))))</f>
        <v>94201.925054663559</v>
      </c>
      <c r="AP20" s="144">
        <f t="shared" si="43"/>
        <v>-173385616.50140017</v>
      </c>
      <c r="AQ20" s="144">
        <f t="array" ref="AQ20">-((SUM(IF(Adjustments!$E$73:$E$133='June 13 - Dec 15 Reserve'!$F20,IF(Adjustments!$G$6:$AE$6='June 13 - Dec 15 Reserve'!AP$7,Adjustments!$G$73:$AE$133),0)))+(SUM(IF(Adjustments!$E$136:$E$232='June 13 - Dec 15 Reserve'!$F20,IF(Adjustments!$G$6:$AE$6='June 13 - Dec 15 Reserve'!AR$7,Adjustments!$G$136:$AE$232),0)))+(SUM(IF(Adjustments!$E$235:$E$236='June 13 - Dec 15 Reserve'!$F20,IF(Adjustments!$G$6:$AE$6='June 13 - Dec 15 Reserve'!AR$7,Adjustments!$G$235:$AE$236),0)))+(SUM(IF(Adjustments!$E$239:$E$251='June 13 - Dec 15 Reserve'!$F20,IF(Adjustments!$G$6:$AE$6='June 13 - Dec 15 Reserve'!AR$7,Adjustments!$G$239:$AE$251),0))))</f>
        <v>91342.254393589683</v>
      </c>
      <c r="AR20" s="144">
        <f t="shared" si="44"/>
        <v>-173294274.2470066</v>
      </c>
      <c r="AS20" s="144">
        <f t="array" ref="AS20">-((SUM(IF(Adjustments!$E$73:$E$133='June 13 - Dec 15 Reserve'!$F20,IF(Adjustments!$G$6:$AE$6='June 13 - Dec 15 Reserve'!AR$7,Adjustments!$G$73:$AE$133),0)))+(SUM(IF(Adjustments!$E$136:$E$232='June 13 - Dec 15 Reserve'!$F20,IF(Adjustments!$G$6:$AE$6='June 13 - Dec 15 Reserve'!AT$7,Adjustments!$G$136:$AE$232),0)))+(SUM(IF(Adjustments!$E$235:$E$236='June 13 - Dec 15 Reserve'!$F20,IF(Adjustments!$G$6:$AE$6='June 13 - Dec 15 Reserve'!AT$7,Adjustments!$G$235:$AE$236),0)))+(SUM(IF(Adjustments!$E$239:$E$251='June 13 - Dec 15 Reserve'!$F20,IF(Adjustments!$G$6:$AE$6='June 13 - Dec 15 Reserve'!AT$7,Adjustments!$G$239:$AE$251),0))))</f>
        <v>89219.171248760307</v>
      </c>
      <c r="AT20" s="144">
        <f t="shared" si="45"/>
        <v>-173205055.07575783</v>
      </c>
      <c r="AU20" s="144">
        <f t="array" ref="AU20">-((SUM(IF(Adjustments!$E$73:$E$133='June 13 - Dec 15 Reserve'!$F20,IF(Adjustments!$G$6:$AE$6='June 13 - Dec 15 Reserve'!AT$7,Adjustments!$G$73:$AE$133),0)))+(SUM(IF(Adjustments!$E$136:$E$232='June 13 - Dec 15 Reserve'!$F20,IF(Adjustments!$G$6:$AE$6='June 13 - Dec 15 Reserve'!AV$7,Adjustments!$G$136:$AE$232),0)))+(SUM(IF(Adjustments!$E$235:$E$236='June 13 - Dec 15 Reserve'!$F20,IF(Adjustments!$G$6:$AE$6='June 13 - Dec 15 Reserve'!AV$7,Adjustments!$G$235:$AE$236),0)))+(SUM(IF(Adjustments!$E$239:$E$251='June 13 - Dec 15 Reserve'!$F20,IF(Adjustments!$G$6:$AE$6='June 13 - Dec 15 Reserve'!AV$7,Adjustments!$G$239:$AE$251),0))))</f>
        <v>92150.525452152826</v>
      </c>
      <c r="AV20" s="144">
        <f t="shared" si="46"/>
        <v>-173112904.55030566</v>
      </c>
      <c r="AW20" s="144">
        <f t="array" ref="AW20">-((SUM(IF(Adjustments!$E$73:$E$133='June 13 - Dec 15 Reserve'!$F20,IF(Adjustments!$G$6:$AE$6='June 13 - Dec 15 Reserve'!AV$7,Adjustments!$G$73:$AE$133),0)))+(SUM(IF(Adjustments!$E$136:$E$232='June 13 - Dec 15 Reserve'!$F20,IF(Adjustments!$G$6:$AE$6='June 13 - Dec 15 Reserve'!AX$7,Adjustments!$G$136:$AE$232),0)))+(SUM(IF(Adjustments!$E$235:$E$236='June 13 - Dec 15 Reserve'!$F20,IF(Adjustments!$G$6:$AE$6='June 13 - Dec 15 Reserve'!AX$7,Adjustments!$G$235:$AE$236),0)))+(SUM(IF(Adjustments!$E$239:$E$251='June 13 - Dec 15 Reserve'!$F20,IF(Adjustments!$G$6:$AE$6='June 13 - Dec 15 Reserve'!AX$7,Adjustments!$G$239:$AE$251),0))))</f>
        <v>95081.879655544646</v>
      </c>
      <c r="AX20" s="144">
        <f t="shared" si="47"/>
        <v>-173017822.67065012</v>
      </c>
      <c r="AY20" s="144">
        <f t="array" ref="AY20">-((SUM(IF(Adjustments!$E$73:$E$133='June 13 - Dec 15 Reserve'!$F20,IF(Adjustments!$G$6:$AE$6='June 13 - Dec 15 Reserve'!AX$7,Adjustments!$G$73:$AE$133),0)))+(SUM(IF(Adjustments!$E$136:$E$232='June 13 - Dec 15 Reserve'!$F20,IF(Adjustments!$G$6:$AE$6='June 13 - Dec 15 Reserve'!AZ$7,Adjustments!$G$136:$AE$232),0)))+(SUM(IF(Adjustments!$E$235:$E$236='June 13 - Dec 15 Reserve'!$F20,IF(Adjustments!$G$6:$AE$6='June 13 - Dec 15 Reserve'!AZ$7,Adjustments!$G$235:$AE$236),0)))+(SUM(IF(Adjustments!$E$239:$E$251='June 13 - Dec 15 Reserve'!$F20,IF(Adjustments!$G$6:$AE$6='June 13 - Dec 15 Reserve'!AZ$7,Adjustments!$G$239:$AE$251),0))))</f>
        <v>98013.233858937165</v>
      </c>
      <c r="AZ20" s="144">
        <f t="shared" si="48"/>
        <v>-172919809.43679118</v>
      </c>
      <c r="BA20" s="144">
        <f t="array" ref="BA20">-((SUM(IF(Adjustments!$E$73:$E$133='June 13 - Dec 15 Reserve'!$F20,IF(Adjustments!$G$6:$AE$6='June 13 - Dec 15 Reserve'!AZ$7,Adjustments!$G$73:$AE$133),0)))+(SUM(IF(Adjustments!$E$136:$E$232='June 13 - Dec 15 Reserve'!$F20,IF(Adjustments!$G$6:$AE$6='June 13 - Dec 15 Reserve'!BB$7,Adjustments!$G$136:$AE$232),0)))+(SUM(IF(Adjustments!$E$235:$E$236='June 13 - Dec 15 Reserve'!$F20,IF(Adjustments!$G$6:$AE$6='June 13 - Dec 15 Reserve'!BB$7,Adjustments!$G$235:$AE$236),0)))+(SUM(IF(Adjustments!$E$239:$E$251='June 13 - Dec 15 Reserve'!$F20,IF(Adjustments!$G$6:$AE$6='June 13 - Dec 15 Reserve'!BB$7,Adjustments!$G$239:$AE$251),0))))</f>
        <v>100944.58806232922</v>
      </c>
      <c r="BB20" s="144">
        <f t="shared" si="49"/>
        <v>-172818864.84872887</v>
      </c>
      <c r="BC20" s="144">
        <f t="array" ref="BC20">-((SUM(IF(Adjustments!$E$73:$E$133='June 13 - Dec 15 Reserve'!$F20,IF(Adjustments!$G$6:$AE$6='June 13 - Dec 15 Reserve'!BB$7,Adjustments!$G$73:$AE$133),0)))+(SUM(IF(Adjustments!$E$136:$E$232='June 13 - Dec 15 Reserve'!$F20,IF(Adjustments!$G$6:$AE$6='June 13 - Dec 15 Reserve'!BD$7,Adjustments!$G$136:$AE$232),0)))+(SUM(IF(Adjustments!$E$235:$E$236='June 13 - Dec 15 Reserve'!$F20,IF(Adjustments!$G$6:$AE$6='June 13 - Dec 15 Reserve'!BD$7,Adjustments!$G$235:$AE$236),0)))+(SUM(IF(Adjustments!$E$239:$E$251='June 13 - Dec 15 Reserve'!$F20,IF(Adjustments!$G$6:$AE$6='June 13 - Dec 15 Reserve'!BD$7,Adjustments!$G$239:$AE$251),0))))</f>
        <v>103875.93819670728</v>
      </c>
      <c r="BD20" s="144">
        <f t="shared" si="50"/>
        <v>-172714988.91053215</v>
      </c>
      <c r="BF20" s="151">
        <f t="shared" si="26"/>
        <v>-173289185.84524292</v>
      </c>
    </row>
    <row r="21" spans="1:58" s="144" customFormat="1">
      <c r="A21" s="119" t="s">
        <v>6</v>
      </c>
      <c r="B21" s="119"/>
      <c r="C21" s="119"/>
      <c r="D21" s="119"/>
      <c r="E21" s="119"/>
      <c r="F21" s="119"/>
      <c r="G21" s="119"/>
      <c r="H21" s="152">
        <f>SUBTOTAL(9,H12:H20)</f>
        <v>-2496693129.5334406</v>
      </c>
      <c r="I21" s="152">
        <f t="shared" ref="I21:BF21" si="97">SUBTOTAL(9,I12:I20)</f>
        <v>-5683810.1811569976</v>
      </c>
      <c r="J21" s="152">
        <f t="shared" si="97"/>
        <v>-2502376939.7145977</v>
      </c>
      <c r="K21" s="152">
        <f t="shared" si="97"/>
        <v>-5686876.1886230204</v>
      </c>
      <c r="L21" s="152">
        <f t="shared" si="97"/>
        <v>-2508063815.9032202</v>
      </c>
      <c r="M21" s="152">
        <f t="shared" si="97"/>
        <v>-5681221.873580684</v>
      </c>
      <c r="N21" s="152">
        <f t="shared" si="97"/>
        <v>-2513745037.7768011</v>
      </c>
      <c r="O21" s="152">
        <f t="shared" si="97"/>
        <v>-5677864.0614335937</v>
      </c>
      <c r="P21" s="152">
        <f t="shared" si="97"/>
        <v>-2519422901.8382354</v>
      </c>
      <c r="Q21" s="152">
        <f t="shared" si="97"/>
        <v>-5676037.0067807706</v>
      </c>
      <c r="R21" s="152">
        <f t="shared" si="97"/>
        <v>-2525098938.8450155</v>
      </c>
      <c r="S21" s="152">
        <f t="shared" si="97"/>
        <v>-5683076.8004011335</v>
      </c>
      <c r="T21" s="152">
        <f t="shared" si="97"/>
        <v>-2530782015.6454167</v>
      </c>
      <c r="U21" s="152">
        <f t="shared" si="97"/>
        <v>-15614646.097327122</v>
      </c>
      <c r="V21" s="152">
        <f t="shared" si="97"/>
        <v>-2546396661.742744</v>
      </c>
      <c r="W21" s="152">
        <f t="shared" si="97"/>
        <v>-15599434.722848872</v>
      </c>
      <c r="X21" s="152">
        <f t="shared" si="97"/>
        <v>-2561996096.4655929</v>
      </c>
      <c r="Y21" s="152">
        <f t="shared" si="97"/>
        <v>-15585271.770338077</v>
      </c>
      <c r="Z21" s="152">
        <f t="shared" si="97"/>
        <v>-2577581368.2359309</v>
      </c>
      <c r="AA21" s="152">
        <f t="shared" si="97"/>
        <v>-15575331.926817551</v>
      </c>
      <c r="AB21" s="152">
        <f t="shared" si="97"/>
        <v>-2593156700.1627483</v>
      </c>
      <c r="AC21" s="152">
        <f t="shared" si="97"/>
        <v>-3102481.2749483562</v>
      </c>
      <c r="AD21" s="152">
        <f t="shared" si="97"/>
        <v>-2596259181.4376965</v>
      </c>
      <c r="AE21" s="152">
        <f t="shared" si="97"/>
        <v>-15856465.73762352</v>
      </c>
      <c r="AF21" s="152">
        <f t="shared" si="97"/>
        <v>-2612115647.1753201</v>
      </c>
      <c r="AG21" s="152">
        <f t="shared" si="97"/>
        <v>-15906145.663670151</v>
      </c>
      <c r="AH21" s="152">
        <f t="shared" si="97"/>
        <v>-2628021792.8389902</v>
      </c>
      <c r="AI21" s="152">
        <f t="shared" si="97"/>
        <v>-15820160.153895238</v>
      </c>
      <c r="AJ21" s="152">
        <f t="shared" si="97"/>
        <v>-2643841952.9928856</v>
      </c>
      <c r="AK21" s="152">
        <f t="shared" si="97"/>
        <v>-15944819.257888023</v>
      </c>
      <c r="AL21" s="152">
        <f t="shared" si="97"/>
        <v>-2659786772.2507734</v>
      </c>
      <c r="AM21" s="152">
        <f t="shared" si="97"/>
        <v>-15978801.729054818</v>
      </c>
      <c r="AN21" s="152">
        <f t="shared" si="97"/>
        <v>-2675765573.9798288</v>
      </c>
      <c r="AO21" s="152">
        <f t="shared" si="97"/>
        <v>-15998860.787480554</v>
      </c>
      <c r="AP21" s="152">
        <f t="shared" si="97"/>
        <v>-2691764434.7673092</v>
      </c>
      <c r="AQ21" s="152">
        <f t="shared" si="97"/>
        <v>51696405.904921509</v>
      </c>
      <c r="AR21" s="152">
        <f t="shared" si="97"/>
        <v>-2640068028.8623877</v>
      </c>
      <c r="AS21" s="152">
        <f t="shared" ref="AS21:AV21" si="98">SUBTOTAL(9,AS12:AS20)</f>
        <v>-15887507.851553977</v>
      </c>
      <c r="AT21" s="152">
        <f t="shared" si="98"/>
        <v>-2655955536.7139421</v>
      </c>
      <c r="AU21" s="152">
        <f t="shared" si="98"/>
        <v>-15873744.803927321</v>
      </c>
      <c r="AV21" s="152">
        <f t="shared" si="98"/>
        <v>-2671829281.517869</v>
      </c>
      <c r="AW21" s="152">
        <f t="shared" ref="AW21:BD21" si="99">SUBTOTAL(9,AW12:AW20)</f>
        <v>-15902925.866294019</v>
      </c>
      <c r="AX21" s="152">
        <f t="shared" si="99"/>
        <v>-2687732207.3841629</v>
      </c>
      <c r="AY21" s="152">
        <f t="shared" si="99"/>
        <v>105136347.35895056</v>
      </c>
      <c r="AZ21" s="152">
        <f t="shared" si="99"/>
        <v>-2582595860.0252132</v>
      </c>
      <c r="BA21" s="152">
        <f t="shared" si="99"/>
        <v>-12810963.293180509</v>
      </c>
      <c r="BB21" s="152">
        <f t="shared" si="99"/>
        <v>-2595406823.3183928</v>
      </c>
      <c r="BC21" s="152">
        <f t="shared" si="99"/>
        <v>-12961877.492404478</v>
      </c>
      <c r="BD21" s="152">
        <f t="shared" si="99"/>
        <v>-2608368700.8107972</v>
      </c>
      <c r="BF21" s="153">
        <f t="shared" si="97"/>
        <v>-2642557893.2798367</v>
      </c>
    </row>
    <row r="22" spans="1:58" s="144" customFormat="1">
      <c r="A22" s="119"/>
      <c r="B22" s="119"/>
      <c r="C22" s="119"/>
      <c r="D22" s="119"/>
      <c r="E22" s="119"/>
      <c r="F22" s="119"/>
      <c r="G22" s="119"/>
      <c r="BF22" s="151"/>
    </row>
    <row r="23" spans="1:58" s="144" customFormat="1">
      <c r="A23" s="14" t="s">
        <v>7</v>
      </c>
      <c r="B23" s="119"/>
      <c r="C23" s="119"/>
      <c r="D23" s="119"/>
      <c r="E23" s="119"/>
      <c r="F23" s="119"/>
      <c r="G23" s="119"/>
      <c r="BF23" s="151"/>
    </row>
    <row r="24" spans="1:58" s="144" customFormat="1">
      <c r="A24" s="119" t="s">
        <v>3</v>
      </c>
      <c r="B24" s="119" t="s">
        <v>37</v>
      </c>
      <c r="C24" s="119" t="s">
        <v>35</v>
      </c>
      <c r="D24" s="119" t="s">
        <v>78</v>
      </c>
      <c r="E24" s="119" t="s">
        <v>72</v>
      </c>
      <c r="F24" s="119" t="str">
        <f>D24&amp;E24&amp;C24</f>
        <v>DHYDPDGP</v>
      </c>
      <c r="G24" s="119" t="str">
        <f>E24&amp;C24</f>
        <v>HYDPDGP</v>
      </c>
      <c r="H24" s="144">
        <f t="array" ref="H24">SUM(IF('[25]RB Summary'!$C$917:$C$1168=$F24,'[25]RB Summary'!$G$917:$G$1168,0))</f>
        <v>-129442410.27000003</v>
      </c>
      <c r="I24" s="144">
        <f t="array" ref="I24">-((SUM(IF(Adjustments!$E$73:$E$133='June 13 - Dec 15 Reserve'!$F24,IF(Adjustments!$G$6:$AE$6='June 13 - Dec 15 Reserve'!H$7,Adjustments!$G$73:$AE$133),0)))+(SUM(IF(Adjustments!$E$136:$E$232='June 13 - Dec 15 Reserve'!$F24,IF(Adjustments!$G$6:$AE$6='June 13 - Dec 15 Reserve'!J$7,Adjustments!$G$136:$AE$232),0)))+(SUM(IF(Adjustments!$E$235:$E$236='June 13 - Dec 15 Reserve'!$F24,IF(Adjustments!$G$6:$AE$6='June 13 - Dec 15 Reserve'!J$7,Adjustments!$G$235:$AE$236),0)))+(SUM(IF(Adjustments!$E$239:$E$251='June 13 - Dec 15 Reserve'!$F24,IF(Adjustments!$G$6:$AE$6='June 13 - Dec 15 Reserve'!J$7,Adjustments!$G$239:$AE$251),0))))</f>
        <v>-68795.209061277972</v>
      </c>
      <c r="J24" s="144">
        <f t="shared" ref="J24:J28" si="100">H24+I24</f>
        <v>-129511205.47906131</v>
      </c>
      <c r="K24" s="144">
        <f t="array" ref="K24">-((SUM(IF(Adjustments!$E$73:$E$133='June 13 - Dec 15 Reserve'!$F24,IF(Adjustments!$G$6:$AE$6='June 13 - Dec 15 Reserve'!J$7,Adjustments!$G$73:$AE$133),0)))+(SUM(IF(Adjustments!$E$136:$E$232='June 13 - Dec 15 Reserve'!$F24,IF(Adjustments!$G$6:$AE$6='June 13 - Dec 15 Reserve'!L$7,Adjustments!$G$136:$AE$232),0)))+(SUM(IF(Adjustments!$E$235:$E$236='June 13 - Dec 15 Reserve'!$F24,IF(Adjustments!$G$6:$AE$6='June 13 - Dec 15 Reserve'!L$7,Adjustments!$G$235:$AE$236),0)))+(SUM(IF(Adjustments!$E$239:$E$251='June 13 - Dec 15 Reserve'!$F24,IF(Adjustments!$G$6:$AE$6='June 13 - Dec 15 Reserve'!L$7,Adjustments!$G$239:$AE$251),0))))</f>
        <v>-68606.148571250786</v>
      </c>
      <c r="L24" s="144">
        <f t="shared" ref="L24:L28" si="101">J24+K24</f>
        <v>-129579811.62763256</v>
      </c>
      <c r="M24" s="144">
        <f t="array" ref="M24">-((SUM(IF(Adjustments!$E$73:$E$133='June 13 - Dec 15 Reserve'!$F24,IF(Adjustments!$G$6:$AE$6='June 13 - Dec 15 Reserve'!L$7,Adjustments!$G$73:$AE$133),0)))+(SUM(IF(Adjustments!$E$136:$E$232='June 13 - Dec 15 Reserve'!$F24,IF(Adjustments!$G$6:$AE$6='June 13 - Dec 15 Reserve'!N$7,Adjustments!$G$136:$AE$232),0)))+(SUM(IF(Adjustments!$E$235:$E$236='June 13 - Dec 15 Reserve'!$F24,IF(Adjustments!$G$6:$AE$6='June 13 - Dec 15 Reserve'!N$7,Adjustments!$G$235:$AE$236),0)))+(SUM(IF(Adjustments!$E$239:$E$251='June 13 - Dec 15 Reserve'!$F24,IF(Adjustments!$G$6:$AE$6='June 13 - Dec 15 Reserve'!N$7,Adjustments!$G$239:$AE$251),0))))</f>
        <v>-68417.088081223686</v>
      </c>
      <c r="N24" s="144">
        <f t="shared" ref="N24:N28" si="102">L24+M24</f>
        <v>-129648228.71571378</v>
      </c>
      <c r="O24" s="144">
        <f t="array" ref="O24">-((SUM(IF(Adjustments!$E$73:$E$133='June 13 - Dec 15 Reserve'!$F24,IF(Adjustments!$G$6:$AE$6='June 13 - Dec 15 Reserve'!N$7,Adjustments!$G$73:$AE$133),0)))+(SUM(IF(Adjustments!$E$136:$E$232='June 13 - Dec 15 Reserve'!$F24,IF(Adjustments!$G$6:$AE$6='June 13 - Dec 15 Reserve'!P$7,Adjustments!$G$136:$AE$232),0)))+(SUM(IF(Adjustments!$E$235:$E$236='June 13 - Dec 15 Reserve'!$F24,IF(Adjustments!$G$6:$AE$6='June 13 - Dec 15 Reserve'!P$7,Adjustments!$G$235:$AE$236),0)))+(SUM(IF(Adjustments!$E$239:$E$251='June 13 - Dec 15 Reserve'!$F24,IF(Adjustments!$G$6:$AE$6='June 13 - Dec 15 Reserve'!P$7,Adjustments!$G$239:$AE$251),0))))</f>
        <v>-68228.0275911965</v>
      </c>
      <c r="P24" s="144">
        <f t="shared" ref="P24:P28" si="103">N24+O24</f>
        <v>-129716456.74330498</v>
      </c>
      <c r="Q24" s="144">
        <f t="array" ref="Q24">-((SUM(IF(Adjustments!$E$73:$E$133='June 13 - Dec 15 Reserve'!$F24,IF(Adjustments!$G$6:$AE$6='June 13 - Dec 15 Reserve'!P$7,Adjustments!$G$73:$AE$133),0)))+(SUM(IF(Adjustments!$E$136:$E$232='June 13 - Dec 15 Reserve'!$F24,IF(Adjustments!$G$6:$AE$6='June 13 - Dec 15 Reserve'!R$7,Adjustments!$G$136:$AE$232),0)))+(SUM(IF(Adjustments!$E$235:$E$236='June 13 - Dec 15 Reserve'!$F24,IF(Adjustments!$G$6:$AE$6='June 13 - Dec 15 Reserve'!R$7,Adjustments!$G$235:$AE$236),0)))+(SUM(IF(Adjustments!$E$239:$E$251='June 13 - Dec 15 Reserve'!$F24,IF(Adjustments!$G$6:$AE$6='June 13 - Dec 15 Reserve'!R$7,Adjustments!$G$239:$AE$251),0))))</f>
        <v>-68038.967101169372</v>
      </c>
      <c r="R24" s="144">
        <f t="shared" ref="R24:R28" si="104">P24+Q24</f>
        <v>-129784495.71040615</v>
      </c>
      <c r="S24" s="144">
        <f t="array" ref="S24">-((SUM(IF(Adjustments!$E$73:$E$133='June 13 - Dec 15 Reserve'!$F24,IF(Adjustments!$G$6:$AE$6='June 13 - Dec 15 Reserve'!R$7,Adjustments!$G$73:$AE$133),0)))+(SUM(IF(Adjustments!$E$136:$E$232='June 13 - Dec 15 Reserve'!$F24,IF(Adjustments!$G$6:$AE$6='June 13 - Dec 15 Reserve'!T$7,Adjustments!$G$136:$AE$232),0)))+(SUM(IF(Adjustments!$E$235:$E$236='June 13 - Dec 15 Reserve'!$F24,IF(Adjustments!$G$6:$AE$6='June 13 - Dec 15 Reserve'!T$7,Adjustments!$G$235:$AE$236),0)))+(SUM(IF(Adjustments!$E$239:$E$251='June 13 - Dec 15 Reserve'!$F24,IF(Adjustments!$G$6:$AE$6='June 13 - Dec 15 Reserve'!T$7,Adjustments!$G$239:$AE$251),0))))</f>
        <v>-67849.906611142185</v>
      </c>
      <c r="T24" s="144">
        <f t="shared" ref="T24:T28" si="105">R24+S24</f>
        <v>-129852345.6170173</v>
      </c>
      <c r="U24" s="144">
        <f t="array" ref="U24">-((SUM(IF(Adjustments!$E$73:$E$133='June 13 - Dec 15 Reserve'!$F24,IF(Adjustments!$G$6:$AE$6='June 13 - Dec 15 Reserve'!T$7,Adjustments!$G$73:$AE$133),0)))+(SUM(IF(Adjustments!$E$136:$E$232='June 13 - Dec 15 Reserve'!$F24,IF(Adjustments!$G$6:$AE$6='June 13 - Dec 15 Reserve'!V$7,Adjustments!$G$136:$AE$232),0)))+(SUM(IF(Adjustments!$E$235:$E$236='June 13 - Dec 15 Reserve'!$F24,IF(Adjustments!$G$6:$AE$6='June 13 - Dec 15 Reserve'!V$7,Adjustments!$G$235:$AE$236),0)))+(SUM(IF(Adjustments!$E$239:$E$251='June 13 - Dec 15 Reserve'!$F24,IF(Adjustments!$G$6:$AE$6='June 13 - Dec 15 Reserve'!V$7,Adjustments!$G$239:$AE$251),0))))</f>
        <v>-168054.318155488</v>
      </c>
      <c r="V24" s="144">
        <f t="shared" ref="V24:V28" si="106">T24+U24</f>
        <v>-130020399.93517278</v>
      </c>
      <c r="W24" s="144">
        <f t="array" ref="W24">-((SUM(IF(Adjustments!$E$73:$E$133='June 13 - Dec 15 Reserve'!$F24,IF(Adjustments!$G$6:$AE$6='June 13 - Dec 15 Reserve'!V$7,Adjustments!$G$73:$AE$133),0)))+(SUM(IF(Adjustments!$E$136:$E$232='June 13 - Dec 15 Reserve'!$F24,IF(Adjustments!$G$6:$AE$6='June 13 - Dec 15 Reserve'!X$7,Adjustments!$G$136:$AE$232),0)))+(SUM(IF(Adjustments!$E$235:$E$236='June 13 - Dec 15 Reserve'!$F24,IF(Adjustments!$G$6:$AE$6='June 13 - Dec 15 Reserve'!X$7,Adjustments!$G$235:$AE$236),0)))+(SUM(IF(Adjustments!$E$239:$E$251='June 13 - Dec 15 Reserve'!$F24,IF(Adjustments!$G$6:$AE$6='June 13 - Dec 15 Reserve'!X$7,Adjustments!$G$239:$AE$251),0))))</f>
        <v>-167775.80844235676</v>
      </c>
      <c r="X24" s="144">
        <f t="shared" ref="X24:X28" si="107">V24+W24</f>
        <v>-130188175.74361514</v>
      </c>
      <c r="Y24" s="144">
        <f t="array" ref="Y24">-((SUM(IF(Adjustments!$E$73:$E$133='June 13 - Dec 15 Reserve'!$F24,IF(Adjustments!$G$6:$AE$6='June 13 - Dec 15 Reserve'!X$7,Adjustments!$G$73:$AE$133),0)))+(SUM(IF(Adjustments!$E$136:$E$232='June 13 - Dec 15 Reserve'!$F24,IF(Adjustments!$G$6:$AE$6='June 13 - Dec 15 Reserve'!Z$7,Adjustments!$G$136:$AE$232),0)))+(SUM(IF(Adjustments!$E$235:$E$236='June 13 - Dec 15 Reserve'!$F24,IF(Adjustments!$G$6:$AE$6='June 13 - Dec 15 Reserve'!Z$7,Adjustments!$G$235:$AE$236),0)))+(SUM(IF(Adjustments!$E$239:$E$251='June 13 - Dec 15 Reserve'!$F24,IF(Adjustments!$G$6:$AE$6='June 13 - Dec 15 Reserve'!Z$7,Adjustments!$G$239:$AE$251),0))))</f>
        <v>-167497.29872922559</v>
      </c>
      <c r="Z24" s="144">
        <f t="shared" ref="Z24:Z28" si="108">X24+Y24</f>
        <v>-130355673.04234436</v>
      </c>
      <c r="AA24" s="144">
        <f t="array" ref="AA24">-((SUM(IF(Adjustments!$E$73:$E$133='June 13 - Dec 15 Reserve'!$F24,IF(Adjustments!$G$6:$AE$6='June 13 - Dec 15 Reserve'!Z$7,Adjustments!$G$73:$AE$133),0)))+(SUM(IF(Adjustments!$E$136:$E$232='June 13 - Dec 15 Reserve'!$F24,IF(Adjustments!$G$6:$AE$6='June 13 - Dec 15 Reserve'!AB$7,Adjustments!$G$136:$AE$232),0)))+(SUM(IF(Adjustments!$E$235:$E$236='June 13 - Dec 15 Reserve'!$F24,IF(Adjustments!$G$6:$AE$6='June 13 - Dec 15 Reserve'!AB$7,Adjustments!$G$235:$AE$236),0)))+(SUM(IF(Adjustments!$E$239:$E$251='June 13 - Dec 15 Reserve'!$F24,IF(Adjustments!$G$6:$AE$6='June 13 - Dec 15 Reserve'!AB$7,Adjustments!$G$239:$AE$251),0))))</f>
        <v>-167218.78901609429</v>
      </c>
      <c r="AB24" s="144">
        <f t="shared" ref="AB24:AB28" si="109">Z24+AA24</f>
        <v>-130522891.83136046</v>
      </c>
      <c r="AC24" s="144">
        <f t="array" ref="AC24">-((SUM(IF(Adjustments!$E$73:$E$133='June 13 - Dec 15 Reserve'!$F24,IF(Adjustments!$G$6:$AE$6='June 13 - Dec 15 Reserve'!AB$7,Adjustments!$G$73:$AE$133),0)))+(SUM(IF(Adjustments!$E$136:$E$232='June 13 - Dec 15 Reserve'!$F24,IF(Adjustments!$G$6:$AE$6='June 13 - Dec 15 Reserve'!AD$7,Adjustments!$G$136:$AE$232),0)))+(SUM(IF(Adjustments!$E$235:$E$236='June 13 - Dec 15 Reserve'!$F24,IF(Adjustments!$G$6:$AE$6='June 13 - Dec 15 Reserve'!AD$7,Adjustments!$G$235:$AE$236),0)))+(SUM(IF(Adjustments!$E$239:$E$251='June 13 - Dec 15 Reserve'!$F24,IF(Adjustments!$G$6:$AE$6='June 13 - Dec 15 Reserve'!AD$7,Adjustments!$G$239:$AE$251),0))))</f>
        <v>-166940.27930296311</v>
      </c>
      <c r="AD24" s="144">
        <f t="shared" ref="AD24:AD28" si="110">AB24+AC24</f>
        <v>-130689832.11066343</v>
      </c>
      <c r="AE24" s="144">
        <f t="array" ref="AE24">-((SUM(IF(Adjustments!$E$73:$E$133='June 13 - Dec 15 Reserve'!$F24,IF(Adjustments!$G$6:$AE$6='June 13 - Dec 15 Reserve'!AD$7,Adjustments!$G$73:$AE$133),0)))+(SUM(IF(Adjustments!$E$136:$E$232='June 13 - Dec 15 Reserve'!$F24,IF(Adjustments!$G$6:$AE$6='June 13 - Dec 15 Reserve'!AF$7,Adjustments!$G$136:$AE$232),0)))+(SUM(IF(Adjustments!$E$235:$E$236='June 13 - Dec 15 Reserve'!$F24,IF(Adjustments!$G$6:$AE$6='June 13 - Dec 15 Reserve'!AF$7,Adjustments!$G$235:$AE$236),0)))+(SUM(IF(Adjustments!$E$239:$E$251='June 13 - Dec 15 Reserve'!$F24,IF(Adjustments!$G$6:$AE$6='June 13 - Dec 15 Reserve'!AF$7,Adjustments!$G$239:$AE$251),0))))</f>
        <v>-166661.76958983182</v>
      </c>
      <c r="AF24" s="144">
        <f t="shared" ref="AF24:AF28" si="111">AD24+AE24</f>
        <v>-130856493.88025326</v>
      </c>
      <c r="AG24" s="144">
        <f t="array" ref="AG24">-((SUM(IF(Adjustments!$E$73:$E$133='June 13 - Dec 15 Reserve'!$F24,IF(Adjustments!$G$6:$AE$6='June 13 - Dec 15 Reserve'!AF$7,Adjustments!$G$73:$AE$133),0)))+(SUM(IF(Adjustments!$E$136:$E$232='June 13 - Dec 15 Reserve'!$F24,IF(Adjustments!$G$6:$AE$6='June 13 - Dec 15 Reserve'!AH$7,Adjustments!$G$136:$AE$232),0)))+(SUM(IF(Adjustments!$E$235:$E$236='June 13 - Dec 15 Reserve'!$F24,IF(Adjustments!$G$6:$AE$6='June 13 - Dec 15 Reserve'!AH$7,Adjustments!$G$235:$AE$236),0)))+(SUM(IF(Adjustments!$E$239:$E$251='June 13 - Dec 15 Reserve'!$F24,IF(Adjustments!$G$6:$AE$6='June 13 - Dec 15 Reserve'!AH$7,Adjustments!$G$239:$AE$251),0))))</f>
        <v>-166383.2598767007</v>
      </c>
      <c r="AH24" s="144">
        <f t="shared" ref="AH24:AH28" si="112">AF24+AG24</f>
        <v>-131022877.14012995</v>
      </c>
      <c r="AI24" s="144">
        <f t="array" ref="AI24">-((SUM(IF(Adjustments!$E$73:$E$133='June 13 - Dec 15 Reserve'!$F24,IF(Adjustments!$G$6:$AE$6='June 13 - Dec 15 Reserve'!AH$7,Adjustments!$G$73:$AE$133),0)))+(SUM(IF(Adjustments!$E$136:$E$232='June 13 - Dec 15 Reserve'!$F24,IF(Adjustments!$G$6:$AE$6='June 13 - Dec 15 Reserve'!AJ$7,Adjustments!$G$136:$AE$232),0)))+(SUM(IF(Adjustments!$E$235:$E$236='June 13 - Dec 15 Reserve'!$F24,IF(Adjustments!$G$6:$AE$6='June 13 - Dec 15 Reserve'!AJ$7,Adjustments!$G$235:$AE$236),0)))+(SUM(IF(Adjustments!$E$239:$E$251='June 13 - Dec 15 Reserve'!$F24,IF(Adjustments!$G$6:$AE$6='June 13 - Dec 15 Reserve'!AJ$7,Adjustments!$G$239:$AE$251),0))))</f>
        <v>-166104.75016356935</v>
      </c>
      <c r="AJ24" s="144">
        <f t="shared" ref="AJ24:AJ28" si="113">AH24+AI24</f>
        <v>-131188981.89029352</v>
      </c>
      <c r="AK24" s="144">
        <f t="array" ref="AK24">-((SUM(IF(Adjustments!$E$73:$E$133='June 13 - Dec 15 Reserve'!$F24,IF(Adjustments!$G$6:$AE$6='June 13 - Dec 15 Reserve'!AJ$7,Adjustments!$G$73:$AE$133),0)))+(SUM(IF(Adjustments!$E$136:$E$232='June 13 - Dec 15 Reserve'!$F24,IF(Adjustments!$G$6:$AE$6='June 13 - Dec 15 Reserve'!AL$7,Adjustments!$G$136:$AE$232),0)))+(SUM(IF(Adjustments!$E$235:$E$236='June 13 - Dec 15 Reserve'!$F24,IF(Adjustments!$G$6:$AE$6='June 13 - Dec 15 Reserve'!AL$7,Adjustments!$G$235:$AE$236),0)))+(SUM(IF(Adjustments!$E$239:$E$251='June 13 - Dec 15 Reserve'!$F24,IF(Adjustments!$G$6:$AE$6='June 13 - Dec 15 Reserve'!AL$7,Adjustments!$G$239:$AE$251),0))))</f>
        <v>-165826.24045043823</v>
      </c>
      <c r="AL24" s="144">
        <f t="shared" ref="AL24:AL28" si="114">AJ24+AK24</f>
        <v>-131354808.13074397</v>
      </c>
      <c r="AM24" s="144">
        <f t="array" ref="AM24">-((SUM(IF(Adjustments!$E$73:$E$133='June 13 - Dec 15 Reserve'!$F24,IF(Adjustments!$G$6:$AE$6='June 13 - Dec 15 Reserve'!AL$7,Adjustments!$G$73:$AE$133),0)))+(SUM(IF(Adjustments!$E$136:$E$232='June 13 - Dec 15 Reserve'!$F24,IF(Adjustments!$G$6:$AE$6='June 13 - Dec 15 Reserve'!AN$7,Adjustments!$G$136:$AE$232),0)))+(SUM(IF(Adjustments!$E$235:$E$236='June 13 - Dec 15 Reserve'!$F24,IF(Adjustments!$G$6:$AE$6='June 13 - Dec 15 Reserve'!AN$7,Adjustments!$G$235:$AE$236),0)))+(SUM(IF(Adjustments!$E$239:$E$251='June 13 - Dec 15 Reserve'!$F24,IF(Adjustments!$G$6:$AE$6='June 13 - Dec 15 Reserve'!AN$7,Adjustments!$G$239:$AE$251),0))))</f>
        <v>-165547.73073730693</v>
      </c>
      <c r="AN24" s="144">
        <f t="shared" ref="AN24:AN28" si="115">AL24+AM24</f>
        <v>-131520355.86148128</v>
      </c>
      <c r="AO24" s="144">
        <f t="array" ref="AO24">-((SUM(IF(Adjustments!$E$73:$E$133='June 13 - Dec 15 Reserve'!$F24,IF(Adjustments!$G$6:$AE$6='June 13 - Dec 15 Reserve'!AN$7,Adjustments!$G$73:$AE$133),0)))+(SUM(IF(Adjustments!$E$136:$E$232='June 13 - Dec 15 Reserve'!$F24,IF(Adjustments!$G$6:$AE$6='June 13 - Dec 15 Reserve'!AP$7,Adjustments!$G$136:$AE$232),0)))+(SUM(IF(Adjustments!$E$235:$E$236='June 13 - Dec 15 Reserve'!$F24,IF(Adjustments!$G$6:$AE$6='June 13 - Dec 15 Reserve'!AP$7,Adjustments!$G$235:$AE$236),0)))+(SUM(IF(Adjustments!$E$239:$E$251='June 13 - Dec 15 Reserve'!$F24,IF(Adjustments!$G$6:$AE$6='June 13 - Dec 15 Reserve'!AP$7,Adjustments!$G$239:$AE$251),0))))</f>
        <v>-165269.22102417576</v>
      </c>
      <c r="AP24" s="144">
        <f t="shared" ref="AP24:AP28" si="116">AN24+AO24</f>
        <v>-131685625.08250545</v>
      </c>
      <c r="AQ24" s="144">
        <f t="array" ref="AQ24">-((SUM(IF(Adjustments!$E$73:$E$133='June 13 - Dec 15 Reserve'!$F24,IF(Adjustments!$G$6:$AE$6='June 13 - Dec 15 Reserve'!AP$7,Adjustments!$G$73:$AE$133),0)))+(SUM(IF(Adjustments!$E$136:$E$232='June 13 - Dec 15 Reserve'!$F24,IF(Adjustments!$G$6:$AE$6='June 13 - Dec 15 Reserve'!AR$7,Adjustments!$G$136:$AE$232),0)))+(SUM(IF(Adjustments!$E$235:$E$236='June 13 - Dec 15 Reserve'!$F24,IF(Adjustments!$G$6:$AE$6='June 13 - Dec 15 Reserve'!AR$7,Adjustments!$G$235:$AE$236),0)))+(SUM(IF(Adjustments!$E$239:$E$251='June 13 - Dec 15 Reserve'!$F24,IF(Adjustments!$G$6:$AE$6='June 13 - Dec 15 Reserve'!AR$7,Adjustments!$G$239:$AE$251),0))))</f>
        <v>-164990.71131104446</v>
      </c>
      <c r="AR24" s="144">
        <f t="shared" ref="AR24:AR28" si="117">AP24+AQ24</f>
        <v>-131850615.79381649</v>
      </c>
      <c r="AS24" s="144">
        <f t="array" ref="AS24">-((SUM(IF(Adjustments!$E$73:$E$133='June 13 - Dec 15 Reserve'!$F24,IF(Adjustments!$G$6:$AE$6='June 13 - Dec 15 Reserve'!AR$7,Adjustments!$G$73:$AE$133),0)))+(SUM(IF(Adjustments!$E$136:$E$232='June 13 - Dec 15 Reserve'!$F24,IF(Adjustments!$G$6:$AE$6='June 13 - Dec 15 Reserve'!AT$7,Adjustments!$G$136:$AE$232),0)))+(SUM(IF(Adjustments!$E$235:$E$236='June 13 - Dec 15 Reserve'!$F24,IF(Adjustments!$G$6:$AE$6='June 13 - Dec 15 Reserve'!AT$7,Adjustments!$G$235:$AE$236),0)))+(SUM(IF(Adjustments!$E$239:$E$251='June 13 - Dec 15 Reserve'!$F24,IF(Adjustments!$G$6:$AE$6='June 13 - Dec 15 Reserve'!AT$7,Adjustments!$G$239:$AE$251),0))))</f>
        <v>-164712.20159791328</v>
      </c>
      <c r="AT24" s="144">
        <f t="shared" ref="AT24:AT28" si="118">AR24+AS24</f>
        <v>-132015327.99541441</v>
      </c>
      <c r="AU24" s="144">
        <f t="array" ref="AU24">-((SUM(IF(Adjustments!$E$73:$E$133='June 13 - Dec 15 Reserve'!$F24,IF(Adjustments!$G$6:$AE$6='June 13 - Dec 15 Reserve'!AT$7,Adjustments!$G$73:$AE$133),0)))+(SUM(IF(Adjustments!$E$136:$E$232='June 13 - Dec 15 Reserve'!$F24,IF(Adjustments!$G$6:$AE$6='June 13 - Dec 15 Reserve'!AV$7,Adjustments!$G$136:$AE$232),0)))+(SUM(IF(Adjustments!$E$235:$E$236='June 13 - Dec 15 Reserve'!$F24,IF(Adjustments!$G$6:$AE$6='June 13 - Dec 15 Reserve'!AV$7,Adjustments!$G$235:$AE$236),0)))+(SUM(IF(Adjustments!$E$239:$E$251='June 13 - Dec 15 Reserve'!$F24,IF(Adjustments!$G$6:$AE$6='June 13 - Dec 15 Reserve'!AV$7,Adjustments!$G$239:$AE$251),0))))</f>
        <v>-164433.69188478205</v>
      </c>
      <c r="AV24" s="144">
        <f t="shared" ref="AV24:AV28" si="119">AT24+AU24</f>
        <v>-132179761.68729919</v>
      </c>
      <c r="AW24" s="144">
        <f t="array" ref="AW24">-((SUM(IF(Adjustments!$E$73:$E$133='June 13 - Dec 15 Reserve'!$F24,IF(Adjustments!$G$6:$AE$6='June 13 - Dec 15 Reserve'!AV$7,Adjustments!$G$73:$AE$133),0)))+(SUM(IF(Adjustments!$E$136:$E$232='June 13 - Dec 15 Reserve'!$F24,IF(Adjustments!$G$6:$AE$6='June 13 - Dec 15 Reserve'!AX$7,Adjustments!$G$136:$AE$232),0)))+(SUM(IF(Adjustments!$E$235:$E$236='June 13 - Dec 15 Reserve'!$F24,IF(Adjustments!$G$6:$AE$6='June 13 - Dec 15 Reserve'!AX$7,Adjustments!$G$235:$AE$236),0)))+(SUM(IF(Adjustments!$E$239:$E$251='June 13 - Dec 15 Reserve'!$F24,IF(Adjustments!$G$6:$AE$6='June 13 - Dec 15 Reserve'!AX$7,Adjustments!$G$239:$AE$251),0))))</f>
        <v>-164155.18217165081</v>
      </c>
      <c r="AX24" s="144">
        <f t="shared" ref="AX24:AX28" si="120">AV24+AW24</f>
        <v>-132343916.86947085</v>
      </c>
      <c r="AY24" s="144">
        <f t="array" ref="AY24">-((SUM(IF(Adjustments!$E$73:$E$133='June 13 - Dec 15 Reserve'!$F24,IF(Adjustments!$G$6:$AE$6='June 13 - Dec 15 Reserve'!AX$7,Adjustments!$G$73:$AE$133),0)))+(SUM(IF(Adjustments!$E$136:$E$232='June 13 - Dec 15 Reserve'!$F24,IF(Adjustments!$G$6:$AE$6='June 13 - Dec 15 Reserve'!AZ$7,Adjustments!$G$136:$AE$232),0)))+(SUM(IF(Adjustments!$E$235:$E$236='June 13 - Dec 15 Reserve'!$F24,IF(Adjustments!$G$6:$AE$6='June 13 - Dec 15 Reserve'!AZ$7,Adjustments!$G$235:$AE$236),0)))+(SUM(IF(Adjustments!$E$239:$E$251='June 13 - Dec 15 Reserve'!$F24,IF(Adjustments!$G$6:$AE$6='June 13 - Dec 15 Reserve'!AZ$7,Adjustments!$G$239:$AE$251),0))))</f>
        <v>-163876.67245851958</v>
      </c>
      <c r="AZ24" s="144">
        <f t="shared" ref="AZ24:AZ28" si="121">AX24+AY24</f>
        <v>-132507793.54192936</v>
      </c>
      <c r="BA24" s="144">
        <f t="array" ref="BA24">-((SUM(IF(Adjustments!$E$73:$E$133='June 13 - Dec 15 Reserve'!$F24,IF(Adjustments!$G$6:$AE$6='June 13 - Dec 15 Reserve'!AZ$7,Adjustments!$G$73:$AE$133),0)))+(SUM(IF(Adjustments!$E$136:$E$232='June 13 - Dec 15 Reserve'!$F24,IF(Adjustments!$G$6:$AE$6='June 13 - Dec 15 Reserve'!BB$7,Adjustments!$G$136:$AE$232),0)))+(SUM(IF(Adjustments!$E$235:$E$236='June 13 - Dec 15 Reserve'!$F24,IF(Adjustments!$G$6:$AE$6='June 13 - Dec 15 Reserve'!BB$7,Adjustments!$G$235:$AE$236),0)))+(SUM(IF(Adjustments!$E$239:$E$251='June 13 - Dec 15 Reserve'!$F24,IF(Adjustments!$G$6:$AE$6='June 13 - Dec 15 Reserve'!BB$7,Adjustments!$G$239:$AE$251),0))))</f>
        <v>-163598.1627453884</v>
      </c>
      <c r="BB24" s="144">
        <f t="shared" ref="BB24:BB28" si="122">AZ24+BA24</f>
        <v>-132671391.70467475</v>
      </c>
      <c r="BC24" s="144">
        <f t="array" ref="BC24">-((SUM(IF(Adjustments!$E$73:$E$133='June 13 - Dec 15 Reserve'!$F24,IF(Adjustments!$G$6:$AE$6='June 13 - Dec 15 Reserve'!BB$7,Adjustments!$G$73:$AE$133),0)))+(SUM(IF(Adjustments!$E$136:$E$232='June 13 - Dec 15 Reserve'!$F24,IF(Adjustments!$G$6:$AE$6='June 13 - Dec 15 Reserve'!BD$7,Adjustments!$G$136:$AE$232),0)))+(SUM(IF(Adjustments!$E$235:$E$236='June 13 - Dec 15 Reserve'!$F24,IF(Adjustments!$G$6:$AE$6='June 13 - Dec 15 Reserve'!BD$7,Adjustments!$G$235:$AE$236),0)))+(SUM(IF(Adjustments!$E$239:$E$251='June 13 - Dec 15 Reserve'!$F24,IF(Adjustments!$G$6:$AE$6='June 13 - Dec 15 Reserve'!BD$7,Adjustments!$G$239:$AE$251),0))))</f>
        <v>-163319.65303225711</v>
      </c>
      <c r="BD24" s="144">
        <f t="shared" ref="BD24:BD28" si="123">BB24+BC24</f>
        <v>-132834711.35770701</v>
      </c>
      <c r="BF24" s="151">
        <f>AVERAGE(AF24,AH24,AJ24,AL24,AN24,AP24,AR24,AT24,AV24,AX24,AZ24,BB24,BD24)</f>
        <v>-131848666.22582458</v>
      </c>
    </row>
    <row r="25" spans="1:58" s="144" customFormat="1">
      <c r="A25" s="119" t="s">
        <v>4</v>
      </c>
      <c r="B25" s="119" t="s">
        <v>37</v>
      </c>
      <c r="C25" s="119" t="s">
        <v>36</v>
      </c>
      <c r="D25" s="119" t="s">
        <v>78</v>
      </c>
      <c r="E25" s="119" t="s">
        <v>72</v>
      </c>
      <c r="F25" s="119" t="str">
        <f>D25&amp;E25&amp;C25</f>
        <v>DHYDPDGU</v>
      </c>
      <c r="G25" s="119" t="str">
        <f>E25&amp;C25</f>
        <v>HYDPDGU</v>
      </c>
      <c r="H25" s="144">
        <f t="array" ref="H25">SUM(IF('[25]RB Summary'!$C$917:$C$1168=$F25,'[25]RB Summary'!$G$917:$G$1168,0))</f>
        <v>-29299683.530000001</v>
      </c>
      <c r="I25" s="144">
        <f t="array" ref="I25">-((SUM(IF(Adjustments!$E$73:$E$133='June 13 - Dec 15 Reserve'!$F25,IF(Adjustments!$G$6:$AE$6='June 13 - Dec 15 Reserve'!H$7,Adjustments!$G$73:$AE$133),0)))+(SUM(IF(Adjustments!$E$136:$E$232='June 13 - Dec 15 Reserve'!$F25,IF(Adjustments!$G$6:$AE$6='June 13 - Dec 15 Reserve'!J$7,Adjustments!$G$136:$AE$232),0)))+(SUM(IF(Adjustments!$E$235:$E$236='June 13 - Dec 15 Reserve'!$F25,IF(Adjustments!$G$6:$AE$6='June 13 - Dec 15 Reserve'!J$7,Adjustments!$G$235:$AE$236),0)))+(SUM(IF(Adjustments!$E$239:$E$251='June 13 - Dec 15 Reserve'!$F25,IF(Adjustments!$G$6:$AE$6='June 13 - Dec 15 Reserve'!J$7,Adjustments!$G$239:$AE$251),0))))</f>
        <v>-38057.887761258848</v>
      </c>
      <c r="J25" s="144">
        <f t="shared" si="100"/>
        <v>-29337741.417761259</v>
      </c>
      <c r="K25" s="144">
        <f t="array" ref="K25">-((SUM(IF(Adjustments!$E$73:$E$133='June 13 - Dec 15 Reserve'!$F25,IF(Adjustments!$G$6:$AE$6='June 13 - Dec 15 Reserve'!J$7,Adjustments!$G$73:$AE$133),0)))+(SUM(IF(Adjustments!$E$136:$E$232='June 13 - Dec 15 Reserve'!$F25,IF(Adjustments!$G$6:$AE$6='June 13 - Dec 15 Reserve'!L$7,Adjustments!$G$136:$AE$232),0)))+(SUM(IF(Adjustments!$E$235:$E$236='June 13 - Dec 15 Reserve'!$F25,IF(Adjustments!$G$6:$AE$6='June 13 - Dec 15 Reserve'!L$7,Adjustments!$G$235:$AE$236),0)))+(SUM(IF(Adjustments!$E$239:$E$251='June 13 - Dec 15 Reserve'!$F25,IF(Adjustments!$G$6:$AE$6='June 13 - Dec 15 Reserve'!L$7,Adjustments!$G$239:$AE$251),0))))</f>
        <v>-37983.047882685663</v>
      </c>
      <c r="L25" s="144">
        <f t="shared" si="101"/>
        <v>-29375724.465643946</v>
      </c>
      <c r="M25" s="144">
        <f t="array" ref="M25">-((SUM(IF(Adjustments!$E$73:$E$133='June 13 - Dec 15 Reserve'!$F25,IF(Adjustments!$G$6:$AE$6='June 13 - Dec 15 Reserve'!L$7,Adjustments!$G$73:$AE$133),0)))+(SUM(IF(Adjustments!$E$136:$E$232='June 13 - Dec 15 Reserve'!$F25,IF(Adjustments!$G$6:$AE$6='June 13 - Dec 15 Reserve'!N$7,Adjustments!$G$136:$AE$232),0)))+(SUM(IF(Adjustments!$E$235:$E$236='June 13 - Dec 15 Reserve'!$F25,IF(Adjustments!$G$6:$AE$6='June 13 - Dec 15 Reserve'!N$7,Adjustments!$G$235:$AE$236),0)))+(SUM(IF(Adjustments!$E$239:$E$251='June 13 - Dec 15 Reserve'!$F25,IF(Adjustments!$G$6:$AE$6='June 13 - Dec 15 Reserve'!N$7,Adjustments!$G$239:$AE$251),0))))</f>
        <v>-37908.208004112479</v>
      </c>
      <c r="N25" s="144">
        <f t="shared" si="102"/>
        <v>-29413632.673648059</v>
      </c>
      <c r="O25" s="144">
        <f t="array" ref="O25">-((SUM(IF(Adjustments!$E$73:$E$133='June 13 - Dec 15 Reserve'!$F25,IF(Adjustments!$G$6:$AE$6='June 13 - Dec 15 Reserve'!N$7,Adjustments!$G$73:$AE$133),0)))+(SUM(IF(Adjustments!$E$136:$E$232='June 13 - Dec 15 Reserve'!$F25,IF(Adjustments!$G$6:$AE$6='June 13 - Dec 15 Reserve'!P$7,Adjustments!$G$136:$AE$232),0)))+(SUM(IF(Adjustments!$E$235:$E$236='June 13 - Dec 15 Reserve'!$F25,IF(Adjustments!$G$6:$AE$6='June 13 - Dec 15 Reserve'!P$7,Adjustments!$G$235:$AE$236),0)))+(SUM(IF(Adjustments!$E$239:$E$251='June 13 - Dec 15 Reserve'!$F25,IF(Adjustments!$G$6:$AE$6='June 13 - Dec 15 Reserve'!P$7,Adjustments!$G$239:$AE$251),0))))</f>
        <v>-37833.368125539309</v>
      </c>
      <c r="P25" s="144">
        <f t="shared" si="103"/>
        <v>-29451466.041773599</v>
      </c>
      <c r="Q25" s="144">
        <f t="array" ref="Q25">-((SUM(IF(Adjustments!$E$73:$E$133='June 13 - Dec 15 Reserve'!$F25,IF(Adjustments!$G$6:$AE$6='June 13 - Dec 15 Reserve'!P$7,Adjustments!$G$73:$AE$133),0)))+(SUM(IF(Adjustments!$E$136:$E$232='June 13 - Dec 15 Reserve'!$F25,IF(Adjustments!$G$6:$AE$6='June 13 - Dec 15 Reserve'!R$7,Adjustments!$G$136:$AE$232),0)))+(SUM(IF(Adjustments!$E$235:$E$236='June 13 - Dec 15 Reserve'!$F25,IF(Adjustments!$G$6:$AE$6='June 13 - Dec 15 Reserve'!R$7,Adjustments!$G$235:$AE$236),0)))+(SUM(IF(Adjustments!$E$239:$E$251='June 13 - Dec 15 Reserve'!$F25,IF(Adjustments!$G$6:$AE$6='June 13 - Dec 15 Reserve'!R$7,Adjustments!$G$239:$AE$251),0))))</f>
        <v>-37758.528246966125</v>
      </c>
      <c r="R25" s="144">
        <f t="shared" si="104"/>
        <v>-29489224.570020564</v>
      </c>
      <c r="S25" s="144">
        <f t="array" ref="S25">-((SUM(IF(Adjustments!$E$73:$E$133='June 13 - Dec 15 Reserve'!$F25,IF(Adjustments!$G$6:$AE$6='June 13 - Dec 15 Reserve'!R$7,Adjustments!$G$73:$AE$133),0)))+(SUM(IF(Adjustments!$E$136:$E$232='June 13 - Dec 15 Reserve'!$F25,IF(Adjustments!$G$6:$AE$6='June 13 - Dec 15 Reserve'!T$7,Adjustments!$G$136:$AE$232),0)))+(SUM(IF(Adjustments!$E$235:$E$236='June 13 - Dec 15 Reserve'!$F25,IF(Adjustments!$G$6:$AE$6='June 13 - Dec 15 Reserve'!T$7,Adjustments!$G$235:$AE$236),0)))+(SUM(IF(Adjustments!$E$239:$E$251='June 13 - Dec 15 Reserve'!$F25,IF(Adjustments!$G$6:$AE$6='June 13 - Dec 15 Reserve'!T$7,Adjustments!$G$239:$AE$251),0))))</f>
        <v>-37683.688368392941</v>
      </c>
      <c r="T25" s="144">
        <f t="shared" si="105"/>
        <v>-29526908.258388955</v>
      </c>
      <c r="U25" s="144">
        <f t="array" ref="U25">-((SUM(IF(Adjustments!$E$73:$E$133='June 13 - Dec 15 Reserve'!$F25,IF(Adjustments!$G$6:$AE$6='June 13 - Dec 15 Reserve'!T$7,Adjustments!$G$73:$AE$133),0)))+(SUM(IF(Adjustments!$E$136:$E$232='June 13 - Dec 15 Reserve'!$F25,IF(Adjustments!$G$6:$AE$6='June 13 - Dec 15 Reserve'!V$7,Adjustments!$G$136:$AE$232),0)))+(SUM(IF(Adjustments!$E$235:$E$236='June 13 - Dec 15 Reserve'!$F25,IF(Adjustments!$G$6:$AE$6='June 13 - Dec 15 Reserve'!V$7,Adjustments!$G$235:$AE$236),0)))+(SUM(IF(Adjustments!$E$239:$E$251='June 13 - Dec 15 Reserve'!$F25,IF(Adjustments!$G$6:$AE$6='June 13 - Dec 15 Reserve'!V$7,Adjustments!$G$239:$AE$251),0))))</f>
        <v>-74302.642045771412</v>
      </c>
      <c r="V25" s="144">
        <f t="shared" si="106"/>
        <v>-29601210.900434725</v>
      </c>
      <c r="W25" s="144">
        <f t="array" ref="W25">-((SUM(IF(Adjustments!$E$73:$E$133='June 13 - Dec 15 Reserve'!$F25,IF(Adjustments!$G$6:$AE$6='June 13 - Dec 15 Reserve'!V$7,Adjustments!$G$73:$AE$133),0)))+(SUM(IF(Adjustments!$E$136:$E$232='June 13 - Dec 15 Reserve'!$F25,IF(Adjustments!$G$6:$AE$6='June 13 - Dec 15 Reserve'!X$7,Adjustments!$G$136:$AE$232),0)))+(SUM(IF(Adjustments!$E$235:$E$236='June 13 - Dec 15 Reserve'!$F25,IF(Adjustments!$G$6:$AE$6='June 13 - Dec 15 Reserve'!X$7,Adjustments!$G$235:$AE$236),0)))+(SUM(IF(Adjustments!$E$239:$E$251='June 13 - Dec 15 Reserve'!$F25,IF(Adjustments!$G$6:$AE$6='June 13 - Dec 15 Reserve'!X$7,Adjustments!$G$239:$AE$251),0))))</f>
        <v>-74192.683565494837</v>
      </c>
      <c r="X25" s="144">
        <f t="shared" si="107"/>
        <v>-29675403.584000219</v>
      </c>
      <c r="Y25" s="144">
        <f t="array" ref="Y25">-((SUM(IF(Adjustments!$E$73:$E$133='June 13 - Dec 15 Reserve'!$F25,IF(Adjustments!$G$6:$AE$6='June 13 - Dec 15 Reserve'!X$7,Adjustments!$G$73:$AE$133),0)))+(SUM(IF(Adjustments!$E$136:$E$232='June 13 - Dec 15 Reserve'!$F25,IF(Adjustments!$G$6:$AE$6='June 13 - Dec 15 Reserve'!Z$7,Adjustments!$G$136:$AE$232),0)))+(SUM(IF(Adjustments!$E$235:$E$236='June 13 - Dec 15 Reserve'!$F25,IF(Adjustments!$G$6:$AE$6='June 13 - Dec 15 Reserve'!Z$7,Adjustments!$G$235:$AE$236),0)))+(SUM(IF(Adjustments!$E$239:$E$251='June 13 - Dec 15 Reserve'!$F25,IF(Adjustments!$G$6:$AE$6='June 13 - Dec 15 Reserve'!Z$7,Adjustments!$G$239:$AE$251),0))))</f>
        <v>-74082.725085218291</v>
      </c>
      <c r="Z25" s="144">
        <f t="shared" si="108"/>
        <v>-29749486.309085436</v>
      </c>
      <c r="AA25" s="144">
        <f t="array" ref="AA25">-((SUM(IF(Adjustments!$E$73:$E$133='June 13 - Dec 15 Reserve'!$F25,IF(Adjustments!$G$6:$AE$6='June 13 - Dec 15 Reserve'!Z$7,Adjustments!$G$73:$AE$133),0)))+(SUM(IF(Adjustments!$E$136:$E$232='June 13 - Dec 15 Reserve'!$F25,IF(Adjustments!$G$6:$AE$6='June 13 - Dec 15 Reserve'!AB$7,Adjustments!$G$136:$AE$232),0)))+(SUM(IF(Adjustments!$E$235:$E$236='June 13 - Dec 15 Reserve'!$F25,IF(Adjustments!$G$6:$AE$6='June 13 - Dec 15 Reserve'!AB$7,Adjustments!$G$235:$AE$236),0)))+(SUM(IF(Adjustments!$E$239:$E$251='June 13 - Dec 15 Reserve'!$F25,IF(Adjustments!$G$6:$AE$6='June 13 - Dec 15 Reserve'!AB$7,Adjustments!$G$239:$AE$251),0))))</f>
        <v>-73972.766604941717</v>
      </c>
      <c r="AB25" s="144">
        <f t="shared" si="109"/>
        <v>-29823459.075690378</v>
      </c>
      <c r="AC25" s="144">
        <f t="array" ref="AC25">-((SUM(IF(Adjustments!$E$73:$E$133='June 13 - Dec 15 Reserve'!$F25,IF(Adjustments!$G$6:$AE$6='June 13 - Dec 15 Reserve'!AB$7,Adjustments!$G$73:$AE$133),0)))+(SUM(IF(Adjustments!$E$136:$E$232='June 13 - Dec 15 Reserve'!$F25,IF(Adjustments!$G$6:$AE$6='June 13 - Dec 15 Reserve'!AD$7,Adjustments!$G$136:$AE$232),0)))+(SUM(IF(Adjustments!$E$235:$E$236='June 13 - Dec 15 Reserve'!$F25,IF(Adjustments!$G$6:$AE$6='June 13 - Dec 15 Reserve'!AD$7,Adjustments!$G$235:$AE$236),0)))+(SUM(IF(Adjustments!$E$239:$E$251='June 13 - Dec 15 Reserve'!$F25,IF(Adjustments!$G$6:$AE$6='June 13 - Dec 15 Reserve'!AD$7,Adjustments!$G$239:$AE$251),0))))</f>
        <v>-73862.808124665142</v>
      </c>
      <c r="AD25" s="144">
        <f t="shared" si="110"/>
        <v>-29897321.883815043</v>
      </c>
      <c r="AE25" s="144">
        <f t="array" ref="AE25">-((SUM(IF(Adjustments!$E$73:$E$133='June 13 - Dec 15 Reserve'!$F25,IF(Adjustments!$G$6:$AE$6='June 13 - Dec 15 Reserve'!AD$7,Adjustments!$G$73:$AE$133),0)))+(SUM(IF(Adjustments!$E$136:$E$232='June 13 - Dec 15 Reserve'!$F25,IF(Adjustments!$G$6:$AE$6='June 13 - Dec 15 Reserve'!AF$7,Adjustments!$G$136:$AE$232),0)))+(SUM(IF(Adjustments!$E$235:$E$236='June 13 - Dec 15 Reserve'!$F25,IF(Adjustments!$G$6:$AE$6='June 13 - Dec 15 Reserve'!AF$7,Adjustments!$G$235:$AE$236),0)))+(SUM(IF(Adjustments!$E$239:$E$251='June 13 - Dec 15 Reserve'!$F25,IF(Adjustments!$G$6:$AE$6='June 13 - Dec 15 Reserve'!AF$7,Adjustments!$G$239:$AE$251),0))))</f>
        <v>-73752.849644388567</v>
      </c>
      <c r="AF25" s="144">
        <f t="shared" si="111"/>
        <v>-29971074.733459432</v>
      </c>
      <c r="AG25" s="144">
        <f t="array" ref="AG25">-((SUM(IF(Adjustments!$E$73:$E$133='June 13 - Dec 15 Reserve'!$F25,IF(Adjustments!$G$6:$AE$6='June 13 - Dec 15 Reserve'!AF$7,Adjustments!$G$73:$AE$133),0)))+(SUM(IF(Adjustments!$E$136:$E$232='June 13 - Dec 15 Reserve'!$F25,IF(Adjustments!$G$6:$AE$6='June 13 - Dec 15 Reserve'!AH$7,Adjustments!$G$136:$AE$232),0)))+(SUM(IF(Adjustments!$E$235:$E$236='June 13 - Dec 15 Reserve'!$F25,IF(Adjustments!$G$6:$AE$6='June 13 - Dec 15 Reserve'!AH$7,Adjustments!$G$235:$AE$236),0)))+(SUM(IF(Adjustments!$E$239:$E$251='June 13 - Dec 15 Reserve'!$F25,IF(Adjustments!$G$6:$AE$6='June 13 - Dec 15 Reserve'!AH$7,Adjustments!$G$239:$AE$251),0))))</f>
        <v>-73642.891164111992</v>
      </c>
      <c r="AH25" s="144">
        <f t="shared" si="112"/>
        <v>-30044717.624623545</v>
      </c>
      <c r="AI25" s="144">
        <f t="array" ref="AI25">-((SUM(IF(Adjustments!$E$73:$E$133='June 13 - Dec 15 Reserve'!$F25,IF(Adjustments!$G$6:$AE$6='June 13 - Dec 15 Reserve'!AH$7,Adjustments!$G$73:$AE$133),0)))+(SUM(IF(Adjustments!$E$136:$E$232='June 13 - Dec 15 Reserve'!$F25,IF(Adjustments!$G$6:$AE$6='June 13 - Dec 15 Reserve'!AJ$7,Adjustments!$G$136:$AE$232),0)))+(SUM(IF(Adjustments!$E$235:$E$236='June 13 - Dec 15 Reserve'!$F25,IF(Adjustments!$G$6:$AE$6='June 13 - Dec 15 Reserve'!AJ$7,Adjustments!$G$235:$AE$236),0)))+(SUM(IF(Adjustments!$E$239:$E$251='June 13 - Dec 15 Reserve'!$F25,IF(Adjustments!$G$6:$AE$6='June 13 - Dec 15 Reserve'!AJ$7,Adjustments!$G$239:$AE$251),0))))</f>
        <v>-73532.932683835446</v>
      </c>
      <c r="AJ25" s="144">
        <f t="shared" si="113"/>
        <v>-30118250.557307381</v>
      </c>
      <c r="AK25" s="144">
        <f t="array" ref="AK25">-((SUM(IF(Adjustments!$E$73:$E$133='June 13 - Dec 15 Reserve'!$F25,IF(Adjustments!$G$6:$AE$6='June 13 - Dec 15 Reserve'!AJ$7,Adjustments!$G$73:$AE$133),0)))+(SUM(IF(Adjustments!$E$136:$E$232='June 13 - Dec 15 Reserve'!$F25,IF(Adjustments!$G$6:$AE$6='June 13 - Dec 15 Reserve'!AL$7,Adjustments!$G$136:$AE$232),0)))+(SUM(IF(Adjustments!$E$235:$E$236='June 13 - Dec 15 Reserve'!$F25,IF(Adjustments!$G$6:$AE$6='June 13 - Dec 15 Reserve'!AL$7,Adjustments!$G$235:$AE$236),0)))+(SUM(IF(Adjustments!$E$239:$E$251='June 13 - Dec 15 Reserve'!$F25,IF(Adjustments!$G$6:$AE$6='June 13 - Dec 15 Reserve'!AL$7,Adjustments!$G$239:$AE$251),0))))</f>
        <v>-73422.974203558872</v>
      </c>
      <c r="AL25" s="144">
        <f t="shared" si="114"/>
        <v>-30191673.531510942</v>
      </c>
      <c r="AM25" s="144">
        <f t="array" ref="AM25">-((SUM(IF(Adjustments!$E$73:$E$133='June 13 - Dec 15 Reserve'!$F25,IF(Adjustments!$G$6:$AE$6='June 13 - Dec 15 Reserve'!AL$7,Adjustments!$G$73:$AE$133),0)))+(SUM(IF(Adjustments!$E$136:$E$232='June 13 - Dec 15 Reserve'!$F25,IF(Adjustments!$G$6:$AE$6='June 13 - Dec 15 Reserve'!AN$7,Adjustments!$G$136:$AE$232),0)))+(SUM(IF(Adjustments!$E$235:$E$236='June 13 - Dec 15 Reserve'!$F25,IF(Adjustments!$G$6:$AE$6='June 13 - Dec 15 Reserve'!AN$7,Adjustments!$G$235:$AE$236),0)))+(SUM(IF(Adjustments!$E$239:$E$251='June 13 - Dec 15 Reserve'!$F25,IF(Adjustments!$G$6:$AE$6='June 13 - Dec 15 Reserve'!AN$7,Adjustments!$G$239:$AE$251),0))))</f>
        <v>-73313.015723282326</v>
      </c>
      <c r="AN25" s="144">
        <f t="shared" si="115"/>
        <v>-30264986.547234222</v>
      </c>
      <c r="AO25" s="144">
        <f t="array" ref="AO25">-((SUM(IF(Adjustments!$E$73:$E$133='June 13 - Dec 15 Reserve'!$F25,IF(Adjustments!$G$6:$AE$6='June 13 - Dec 15 Reserve'!AN$7,Adjustments!$G$73:$AE$133),0)))+(SUM(IF(Adjustments!$E$136:$E$232='June 13 - Dec 15 Reserve'!$F25,IF(Adjustments!$G$6:$AE$6='June 13 - Dec 15 Reserve'!AP$7,Adjustments!$G$136:$AE$232),0)))+(SUM(IF(Adjustments!$E$235:$E$236='June 13 - Dec 15 Reserve'!$F25,IF(Adjustments!$G$6:$AE$6='June 13 - Dec 15 Reserve'!AP$7,Adjustments!$G$235:$AE$236),0)))+(SUM(IF(Adjustments!$E$239:$E$251='June 13 - Dec 15 Reserve'!$F25,IF(Adjustments!$G$6:$AE$6='June 13 - Dec 15 Reserve'!AP$7,Adjustments!$G$239:$AE$251),0))))</f>
        <v>-73203.057243005751</v>
      </c>
      <c r="AP25" s="144">
        <f t="shared" si="116"/>
        <v>-30338189.604477227</v>
      </c>
      <c r="AQ25" s="144">
        <f t="array" ref="AQ25">-((SUM(IF(Adjustments!$E$73:$E$133='June 13 - Dec 15 Reserve'!$F25,IF(Adjustments!$G$6:$AE$6='June 13 - Dec 15 Reserve'!AP$7,Adjustments!$G$73:$AE$133),0)))+(SUM(IF(Adjustments!$E$136:$E$232='June 13 - Dec 15 Reserve'!$F25,IF(Adjustments!$G$6:$AE$6='June 13 - Dec 15 Reserve'!AR$7,Adjustments!$G$136:$AE$232),0)))+(SUM(IF(Adjustments!$E$235:$E$236='June 13 - Dec 15 Reserve'!$F25,IF(Adjustments!$G$6:$AE$6='June 13 - Dec 15 Reserve'!AR$7,Adjustments!$G$235:$AE$236),0)))+(SUM(IF(Adjustments!$E$239:$E$251='June 13 - Dec 15 Reserve'!$F25,IF(Adjustments!$G$6:$AE$6='June 13 - Dec 15 Reserve'!AR$7,Adjustments!$G$239:$AE$251),0))))</f>
        <v>-73093.098762729176</v>
      </c>
      <c r="AR25" s="144">
        <f t="shared" si="117"/>
        <v>-30411282.703239955</v>
      </c>
      <c r="AS25" s="144">
        <f t="array" ref="AS25">-((SUM(IF(Adjustments!$E$73:$E$133='June 13 - Dec 15 Reserve'!$F25,IF(Adjustments!$G$6:$AE$6='June 13 - Dec 15 Reserve'!AR$7,Adjustments!$G$73:$AE$133),0)))+(SUM(IF(Adjustments!$E$136:$E$232='June 13 - Dec 15 Reserve'!$F25,IF(Adjustments!$G$6:$AE$6='June 13 - Dec 15 Reserve'!AT$7,Adjustments!$G$136:$AE$232),0)))+(SUM(IF(Adjustments!$E$235:$E$236='June 13 - Dec 15 Reserve'!$F25,IF(Adjustments!$G$6:$AE$6='June 13 - Dec 15 Reserve'!AT$7,Adjustments!$G$235:$AE$236),0)))+(SUM(IF(Adjustments!$E$239:$E$251='June 13 - Dec 15 Reserve'!$F25,IF(Adjustments!$G$6:$AE$6='June 13 - Dec 15 Reserve'!AT$7,Adjustments!$G$239:$AE$251),0))))</f>
        <v>-72983.140282452601</v>
      </c>
      <c r="AT25" s="144">
        <f t="shared" si="118"/>
        <v>-30484265.843522407</v>
      </c>
      <c r="AU25" s="144">
        <f t="array" ref="AU25">-((SUM(IF(Adjustments!$E$73:$E$133='June 13 - Dec 15 Reserve'!$F25,IF(Adjustments!$G$6:$AE$6='June 13 - Dec 15 Reserve'!AT$7,Adjustments!$G$73:$AE$133),0)))+(SUM(IF(Adjustments!$E$136:$E$232='June 13 - Dec 15 Reserve'!$F25,IF(Adjustments!$G$6:$AE$6='June 13 - Dec 15 Reserve'!AV$7,Adjustments!$G$136:$AE$232),0)))+(SUM(IF(Adjustments!$E$235:$E$236='June 13 - Dec 15 Reserve'!$F25,IF(Adjustments!$G$6:$AE$6='June 13 - Dec 15 Reserve'!AV$7,Adjustments!$G$235:$AE$236),0)))+(SUM(IF(Adjustments!$E$239:$E$251='June 13 - Dec 15 Reserve'!$F25,IF(Adjustments!$G$6:$AE$6='June 13 - Dec 15 Reserve'!AV$7,Adjustments!$G$239:$AE$251),0))))</f>
        <v>-72873.181802176026</v>
      </c>
      <c r="AV25" s="144">
        <f t="shared" si="119"/>
        <v>-30557139.025324583</v>
      </c>
      <c r="AW25" s="144">
        <f t="array" ref="AW25">-((SUM(IF(Adjustments!$E$73:$E$133='June 13 - Dec 15 Reserve'!$F25,IF(Adjustments!$G$6:$AE$6='June 13 - Dec 15 Reserve'!AV$7,Adjustments!$G$73:$AE$133),0)))+(SUM(IF(Adjustments!$E$136:$E$232='June 13 - Dec 15 Reserve'!$F25,IF(Adjustments!$G$6:$AE$6='June 13 - Dec 15 Reserve'!AX$7,Adjustments!$G$136:$AE$232),0)))+(SUM(IF(Adjustments!$E$235:$E$236='June 13 - Dec 15 Reserve'!$F25,IF(Adjustments!$G$6:$AE$6='June 13 - Dec 15 Reserve'!AX$7,Adjustments!$G$235:$AE$236),0)))+(SUM(IF(Adjustments!$E$239:$E$251='June 13 - Dec 15 Reserve'!$F25,IF(Adjustments!$G$6:$AE$6='June 13 - Dec 15 Reserve'!AX$7,Adjustments!$G$239:$AE$251),0))))</f>
        <v>-72763.223321899481</v>
      </c>
      <c r="AX25" s="144">
        <f t="shared" si="120"/>
        <v>-30629902.248646483</v>
      </c>
      <c r="AY25" s="144">
        <f t="array" ref="AY25">-((SUM(IF(Adjustments!$E$73:$E$133='June 13 - Dec 15 Reserve'!$F25,IF(Adjustments!$G$6:$AE$6='June 13 - Dec 15 Reserve'!AX$7,Adjustments!$G$73:$AE$133),0)))+(SUM(IF(Adjustments!$E$136:$E$232='June 13 - Dec 15 Reserve'!$F25,IF(Adjustments!$G$6:$AE$6='June 13 - Dec 15 Reserve'!AZ$7,Adjustments!$G$136:$AE$232),0)))+(SUM(IF(Adjustments!$E$235:$E$236='June 13 - Dec 15 Reserve'!$F25,IF(Adjustments!$G$6:$AE$6='June 13 - Dec 15 Reserve'!AZ$7,Adjustments!$G$235:$AE$236),0)))+(SUM(IF(Adjustments!$E$239:$E$251='June 13 - Dec 15 Reserve'!$F25,IF(Adjustments!$G$6:$AE$6='June 13 - Dec 15 Reserve'!AZ$7,Adjustments!$G$239:$AE$251),0))))</f>
        <v>-72653.264841622906</v>
      </c>
      <c r="AZ25" s="144">
        <f t="shared" si="121"/>
        <v>-30702555.513488106</v>
      </c>
      <c r="BA25" s="144">
        <f t="array" ref="BA25">-((SUM(IF(Adjustments!$E$73:$E$133='June 13 - Dec 15 Reserve'!$F25,IF(Adjustments!$G$6:$AE$6='June 13 - Dec 15 Reserve'!AZ$7,Adjustments!$G$73:$AE$133),0)))+(SUM(IF(Adjustments!$E$136:$E$232='June 13 - Dec 15 Reserve'!$F25,IF(Adjustments!$G$6:$AE$6='June 13 - Dec 15 Reserve'!BB$7,Adjustments!$G$136:$AE$232),0)))+(SUM(IF(Adjustments!$E$235:$E$236='June 13 - Dec 15 Reserve'!$F25,IF(Adjustments!$G$6:$AE$6='June 13 - Dec 15 Reserve'!BB$7,Adjustments!$G$235:$AE$236),0)))+(SUM(IF(Adjustments!$E$239:$E$251='June 13 - Dec 15 Reserve'!$F25,IF(Adjustments!$G$6:$AE$6='June 13 - Dec 15 Reserve'!BB$7,Adjustments!$G$239:$AE$251),0))))</f>
        <v>-72543.30636134636</v>
      </c>
      <c r="BB25" s="144">
        <f t="shared" si="122"/>
        <v>-30775098.819849454</v>
      </c>
      <c r="BC25" s="144">
        <f t="array" ref="BC25">-((SUM(IF(Adjustments!$E$73:$E$133='June 13 - Dec 15 Reserve'!$F25,IF(Adjustments!$G$6:$AE$6='June 13 - Dec 15 Reserve'!BB$7,Adjustments!$G$73:$AE$133),0)))+(SUM(IF(Adjustments!$E$136:$E$232='June 13 - Dec 15 Reserve'!$F25,IF(Adjustments!$G$6:$AE$6='June 13 - Dec 15 Reserve'!BD$7,Adjustments!$G$136:$AE$232),0)))+(SUM(IF(Adjustments!$E$235:$E$236='June 13 - Dec 15 Reserve'!$F25,IF(Adjustments!$G$6:$AE$6='June 13 - Dec 15 Reserve'!BD$7,Adjustments!$G$235:$AE$236),0)))+(SUM(IF(Adjustments!$E$239:$E$251='June 13 - Dec 15 Reserve'!$F25,IF(Adjustments!$G$6:$AE$6='June 13 - Dec 15 Reserve'!BD$7,Adjustments!$G$239:$AE$251),0))))</f>
        <v>-72433.347881069785</v>
      </c>
      <c r="BD25" s="144">
        <f t="shared" si="123"/>
        <v>-30847532.167730525</v>
      </c>
      <c r="BF25" s="151">
        <f>AVERAGE(AF25,AH25,AJ25,AL25,AN25,AP25,AR25,AT25,AV25,AX25,AZ25,BB25,BD25)</f>
        <v>-30410512.993878014</v>
      </c>
    </row>
    <row r="26" spans="1:58" s="144" customFormat="1">
      <c r="A26" s="119" t="s">
        <v>5</v>
      </c>
      <c r="B26" s="119" t="s">
        <v>40</v>
      </c>
      <c r="C26" s="119" t="s">
        <v>40</v>
      </c>
      <c r="D26" s="119" t="s">
        <v>78</v>
      </c>
      <c r="E26" s="119" t="s">
        <v>72</v>
      </c>
      <c r="F26" s="119" t="str">
        <f>D26&amp;E26&amp;C26</f>
        <v>DHYDPSG-P</v>
      </c>
      <c r="G26" s="119" t="str">
        <f>E26&amp;C26</f>
        <v>HYDPSG-P</v>
      </c>
      <c r="H26" s="144">
        <f t="array" ref="H26">SUM(IF('[25]RB Summary'!$C$917:$C$1168=$F26,'[25]RB Summary'!$G$917:$G$1168,0))</f>
        <v>-49450607.183076933</v>
      </c>
      <c r="I26" s="144">
        <f t="array" ref="I26">-((SUM(IF(Adjustments!$E$73:$E$133='June 13 - Dec 15 Reserve'!$F26,IF(Adjustments!$G$6:$AE$6='June 13 - Dec 15 Reserve'!H$7,Adjustments!$G$73:$AE$133),0)))+(SUM(IF(Adjustments!$E$136:$E$232='June 13 - Dec 15 Reserve'!$F26,IF(Adjustments!$G$6:$AE$6='June 13 - Dec 15 Reserve'!J$7,Adjustments!$G$136:$AE$232),0)))+(SUM(IF(Adjustments!$E$235:$E$236='June 13 - Dec 15 Reserve'!$F26,IF(Adjustments!$G$6:$AE$6='June 13 - Dec 15 Reserve'!J$7,Adjustments!$G$235:$AE$236),0)))+(SUM(IF(Adjustments!$E$239:$E$251='June 13 - Dec 15 Reserve'!$F26,IF(Adjustments!$G$6:$AE$6='June 13 - Dec 15 Reserve'!J$7,Adjustments!$G$239:$AE$251),0))))</f>
        <v>-938909.49664973922</v>
      </c>
      <c r="J26" s="144">
        <f t="shared" si="100"/>
        <v>-50389516.679726675</v>
      </c>
      <c r="K26" s="144">
        <f t="array" ref="K26">-((SUM(IF(Adjustments!$E$73:$E$133='June 13 - Dec 15 Reserve'!$F26,IF(Adjustments!$G$6:$AE$6='June 13 - Dec 15 Reserve'!J$7,Adjustments!$G$73:$AE$133),0)))+(SUM(IF(Adjustments!$E$136:$E$232='June 13 - Dec 15 Reserve'!$F26,IF(Adjustments!$G$6:$AE$6='June 13 - Dec 15 Reserve'!L$7,Adjustments!$G$136:$AE$232),0)))+(SUM(IF(Adjustments!$E$235:$E$236='June 13 - Dec 15 Reserve'!$F26,IF(Adjustments!$G$6:$AE$6='June 13 - Dec 15 Reserve'!L$7,Adjustments!$G$235:$AE$236),0)))+(SUM(IF(Adjustments!$E$239:$E$251='June 13 - Dec 15 Reserve'!$F26,IF(Adjustments!$G$6:$AE$6='June 13 - Dec 15 Reserve'!L$7,Adjustments!$G$239:$AE$251),0))))</f>
        <v>-590829.7522840302</v>
      </c>
      <c r="L26" s="144">
        <f t="shared" si="101"/>
        <v>-50980346.432010703</v>
      </c>
      <c r="M26" s="144">
        <f t="array" ref="M26">-((SUM(IF(Adjustments!$E$73:$E$133='June 13 - Dec 15 Reserve'!$F26,IF(Adjustments!$G$6:$AE$6='June 13 - Dec 15 Reserve'!L$7,Adjustments!$G$73:$AE$133),0)))+(SUM(IF(Adjustments!$E$136:$E$232='June 13 - Dec 15 Reserve'!$F26,IF(Adjustments!$G$6:$AE$6='June 13 - Dec 15 Reserve'!N$7,Adjustments!$G$136:$AE$232),0)))+(SUM(IF(Adjustments!$E$235:$E$236='June 13 - Dec 15 Reserve'!$F26,IF(Adjustments!$G$6:$AE$6='June 13 - Dec 15 Reserve'!N$7,Adjustments!$G$235:$AE$236),0)))+(SUM(IF(Adjustments!$E$239:$E$251='June 13 - Dec 15 Reserve'!$F26,IF(Adjustments!$G$6:$AE$6='June 13 - Dec 15 Reserve'!N$7,Adjustments!$G$239:$AE$251),0))))</f>
        <v>-615450.07307381567</v>
      </c>
      <c r="N26" s="144">
        <f t="shared" si="102"/>
        <v>-51595796.505084522</v>
      </c>
      <c r="O26" s="144">
        <f t="array" ref="O26">-((SUM(IF(Adjustments!$E$73:$E$133='June 13 - Dec 15 Reserve'!$F26,IF(Adjustments!$G$6:$AE$6='June 13 - Dec 15 Reserve'!N$7,Adjustments!$G$73:$AE$133),0)))+(SUM(IF(Adjustments!$E$136:$E$232='June 13 - Dec 15 Reserve'!$F26,IF(Adjustments!$G$6:$AE$6='June 13 - Dec 15 Reserve'!P$7,Adjustments!$G$136:$AE$232),0)))+(SUM(IF(Adjustments!$E$235:$E$236='June 13 - Dec 15 Reserve'!$F26,IF(Adjustments!$G$6:$AE$6='June 13 - Dec 15 Reserve'!P$7,Adjustments!$G$235:$AE$236),0)))+(SUM(IF(Adjustments!$E$239:$E$251='June 13 - Dec 15 Reserve'!$F26,IF(Adjustments!$G$6:$AE$6='June 13 - Dec 15 Reserve'!P$7,Adjustments!$G$239:$AE$251),0))))</f>
        <v>-412323.67748956988</v>
      </c>
      <c r="P26" s="144">
        <f t="shared" si="103"/>
        <v>-52008120.182574093</v>
      </c>
      <c r="Q26" s="144">
        <f t="array" ref="Q26">-((SUM(IF(Adjustments!$E$73:$E$133='June 13 - Dec 15 Reserve'!$F26,IF(Adjustments!$G$6:$AE$6='June 13 - Dec 15 Reserve'!P$7,Adjustments!$G$73:$AE$133),0)))+(SUM(IF(Adjustments!$E$136:$E$232='June 13 - Dec 15 Reserve'!$F26,IF(Adjustments!$G$6:$AE$6='June 13 - Dec 15 Reserve'!R$7,Adjustments!$G$136:$AE$232),0)))+(SUM(IF(Adjustments!$E$235:$E$236='June 13 - Dec 15 Reserve'!$F26,IF(Adjustments!$G$6:$AE$6='June 13 - Dec 15 Reserve'!R$7,Adjustments!$G$235:$AE$236),0)))+(SUM(IF(Adjustments!$E$239:$E$251='June 13 - Dec 15 Reserve'!$F26,IF(Adjustments!$G$6:$AE$6='June 13 - Dec 15 Reserve'!R$7,Adjustments!$G$239:$AE$251),0))))</f>
        <v>-437981.98217855394</v>
      </c>
      <c r="R26" s="144">
        <f t="shared" si="104"/>
        <v>-52446102.164752647</v>
      </c>
      <c r="S26" s="144">
        <f t="array" ref="S26">-((SUM(IF(Adjustments!$E$73:$E$133='June 13 - Dec 15 Reserve'!$F26,IF(Adjustments!$G$6:$AE$6='June 13 - Dec 15 Reserve'!R$7,Adjustments!$G$73:$AE$133),0)))+(SUM(IF(Adjustments!$E$136:$E$232='June 13 - Dec 15 Reserve'!$F26,IF(Adjustments!$G$6:$AE$6='June 13 - Dec 15 Reserve'!T$7,Adjustments!$G$136:$AE$232),0)))+(SUM(IF(Adjustments!$E$235:$E$236='June 13 - Dec 15 Reserve'!$F26,IF(Adjustments!$G$6:$AE$6='June 13 - Dec 15 Reserve'!T$7,Adjustments!$G$235:$AE$236),0)))+(SUM(IF(Adjustments!$E$239:$E$251='June 13 - Dec 15 Reserve'!$F26,IF(Adjustments!$G$6:$AE$6='June 13 - Dec 15 Reserve'!T$7,Adjustments!$G$239:$AE$251),0))))</f>
        <v>687542.94503687031</v>
      </c>
      <c r="T26" s="144">
        <f t="shared" si="105"/>
        <v>-51758559.219715774</v>
      </c>
      <c r="U26" s="144">
        <f t="array" ref="U26">-((SUM(IF(Adjustments!$E$73:$E$133='June 13 - Dec 15 Reserve'!$F26,IF(Adjustments!$G$6:$AE$6='June 13 - Dec 15 Reserve'!T$7,Adjustments!$G$73:$AE$133),0)))+(SUM(IF(Adjustments!$E$136:$E$232='June 13 - Dec 15 Reserve'!$F26,IF(Adjustments!$G$6:$AE$6='June 13 - Dec 15 Reserve'!V$7,Adjustments!$G$136:$AE$232),0)))+(SUM(IF(Adjustments!$E$235:$E$236='June 13 - Dec 15 Reserve'!$F26,IF(Adjustments!$G$6:$AE$6='June 13 - Dec 15 Reserve'!V$7,Adjustments!$G$235:$AE$236),0)))+(SUM(IF(Adjustments!$E$239:$E$251='June 13 - Dec 15 Reserve'!$F26,IF(Adjustments!$G$6:$AE$6='June 13 - Dec 15 Reserve'!V$7,Adjustments!$G$239:$AE$251),0))))</f>
        <v>-1097974.6914223689</v>
      </c>
      <c r="V26" s="144">
        <f t="shared" si="106"/>
        <v>-52856533.91113814</v>
      </c>
      <c r="W26" s="144">
        <f t="array" ref="W26">-((SUM(IF(Adjustments!$E$73:$E$133='June 13 - Dec 15 Reserve'!$F26,IF(Adjustments!$G$6:$AE$6='June 13 - Dec 15 Reserve'!V$7,Adjustments!$G$73:$AE$133),0)))+(SUM(IF(Adjustments!$E$136:$E$232='June 13 - Dec 15 Reserve'!$F26,IF(Adjustments!$G$6:$AE$6='June 13 - Dec 15 Reserve'!X$7,Adjustments!$G$136:$AE$232),0)))+(SUM(IF(Adjustments!$E$235:$E$236='June 13 - Dec 15 Reserve'!$F26,IF(Adjustments!$G$6:$AE$6='June 13 - Dec 15 Reserve'!X$7,Adjustments!$G$235:$AE$236),0)))+(SUM(IF(Adjustments!$E$239:$E$251='June 13 - Dec 15 Reserve'!$F26,IF(Adjustments!$G$6:$AE$6='June 13 - Dec 15 Reserve'!X$7,Adjustments!$G$239:$AE$251),0))))</f>
        <v>-1163638.6719393791</v>
      </c>
      <c r="X26" s="144">
        <f t="shared" si="107"/>
        <v>-54020172.58307752</v>
      </c>
      <c r="Y26" s="144">
        <f t="array" ref="Y26">-((SUM(IF(Adjustments!$E$73:$E$133='June 13 - Dec 15 Reserve'!$F26,IF(Adjustments!$G$6:$AE$6='June 13 - Dec 15 Reserve'!X$7,Adjustments!$G$73:$AE$133),0)))+(SUM(IF(Adjustments!$E$136:$E$232='June 13 - Dec 15 Reserve'!$F26,IF(Adjustments!$G$6:$AE$6='June 13 - Dec 15 Reserve'!Z$7,Adjustments!$G$136:$AE$232),0)))+(SUM(IF(Adjustments!$E$235:$E$236='June 13 - Dec 15 Reserve'!$F26,IF(Adjustments!$G$6:$AE$6='June 13 - Dec 15 Reserve'!Z$7,Adjustments!$G$235:$AE$236),0)))+(SUM(IF(Adjustments!$E$239:$E$251='June 13 - Dec 15 Reserve'!$F26,IF(Adjustments!$G$6:$AE$6='June 13 - Dec 15 Reserve'!Z$7,Adjustments!$G$239:$AE$251),0))))</f>
        <v>-1219302.6524563893</v>
      </c>
      <c r="Z26" s="144">
        <f t="shared" si="108"/>
        <v>-55239475.235533908</v>
      </c>
      <c r="AA26" s="144">
        <f t="array" ref="AA26">-((SUM(IF(Adjustments!$E$73:$E$133='June 13 - Dec 15 Reserve'!$F26,IF(Adjustments!$G$6:$AE$6='June 13 - Dec 15 Reserve'!Z$7,Adjustments!$G$73:$AE$133),0)))+(SUM(IF(Adjustments!$E$136:$E$232='June 13 - Dec 15 Reserve'!$F26,IF(Adjustments!$G$6:$AE$6='June 13 - Dec 15 Reserve'!AB$7,Adjustments!$G$136:$AE$232),0)))+(SUM(IF(Adjustments!$E$235:$E$236='June 13 - Dec 15 Reserve'!$F26,IF(Adjustments!$G$6:$AE$6='June 13 - Dec 15 Reserve'!AB$7,Adjustments!$G$235:$AE$236),0)))+(SUM(IF(Adjustments!$E$239:$E$251='June 13 - Dec 15 Reserve'!$F26,IF(Adjustments!$G$6:$AE$6='June 13 - Dec 15 Reserve'!AB$7,Adjustments!$G$239:$AE$251),0))))</f>
        <v>-1229158.7352312435</v>
      </c>
      <c r="AB26" s="144">
        <f t="shared" si="109"/>
        <v>-56468633.970765151</v>
      </c>
      <c r="AC26" s="144">
        <f t="array" ref="AC26">-((SUM(IF(Adjustments!$E$73:$E$133='June 13 - Dec 15 Reserve'!$F26,IF(Adjustments!$G$6:$AE$6='June 13 - Dec 15 Reserve'!AB$7,Adjustments!$G$73:$AE$133),0)))+(SUM(IF(Adjustments!$E$136:$E$232='June 13 - Dec 15 Reserve'!$F26,IF(Adjustments!$G$6:$AE$6='June 13 - Dec 15 Reserve'!AD$7,Adjustments!$G$136:$AE$232),0)))+(SUM(IF(Adjustments!$E$235:$E$236='June 13 - Dec 15 Reserve'!$F26,IF(Adjustments!$G$6:$AE$6='June 13 - Dec 15 Reserve'!AD$7,Adjustments!$G$235:$AE$236),0)))+(SUM(IF(Adjustments!$E$239:$E$251='June 13 - Dec 15 Reserve'!$F26,IF(Adjustments!$G$6:$AE$6='June 13 - Dec 15 Reserve'!AD$7,Adjustments!$G$239:$AE$251),0))))</f>
        <v>-1224014.8180060983</v>
      </c>
      <c r="AD26" s="144">
        <f t="shared" si="110"/>
        <v>-57692648.788771249</v>
      </c>
      <c r="AE26" s="144">
        <f t="array" ref="AE26">-((SUM(IF(Adjustments!$E$73:$E$133='June 13 - Dec 15 Reserve'!$F26,IF(Adjustments!$G$6:$AE$6='June 13 - Dec 15 Reserve'!AD$7,Adjustments!$G$73:$AE$133),0)))+(SUM(IF(Adjustments!$E$136:$E$232='June 13 - Dec 15 Reserve'!$F26,IF(Adjustments!$G$6:$AE$6='June 13 - Dec 15 Reserve'!AF$7,Adjustments!$G$136:$AE$232),0)))+(SUM(IF(Adjustments!$E$235:$E$236='June 13 - Dec 15 Reserve'!$F26,IF(Adjustments!$G$6:$AE$6='June 13 - Dec 15 Reserve'!AF$7,Adjustments!$G$235:$AE$236),0)))+(SUM(IF(Adjustments!$E$239:$E$251='June 13 - Dec 15 Reserve'!$F26,IF(Adjustments!$G$6:$AE$6='June 13 - Dec 15 Reserve'!AF$7,Adjustments!$G$239:$AE$251),0))))</f>
        <v>-1201870.9007921442</v>
      </c>
      <c r="AF26" s="144">
        <f t="shared" si="111"/>
        <v>-58894519.689563394</v>
      </c>
      <c r="AG26" s="144">
        <f t="array" ref="AG26">-((SUM(IF(Adjustments!$E$73:$E$133='June 13 - Dec 15 Reserve'!$F26,IF(Adjustments!$G$6:$AE$6='June 13 - Dec 15 Reserve'!AF$7,Adjustments!$G$73:$AE$133),0)))+(SUM(IF(Adjustments!$E$136:$E$232='June 13 - Dec 15 Reserve'!$F26,IF(Adjustments!$G$6:$AE$6='June 13 - Dec 15 Reserve'!AH$7,Adjustments!$G$136:$AE$232),0)))+(SUM(IF(Adjustments!$E$235:$E$236='June 13 - Dec 15 Reserve'!$F26,IF(Adjustments!$G$6:$AE$6='June 13 - Dec 15 Reserve'!AH$7,Adjustments!$G$235:$AE$236),0)))+(SUM(IF(Adjustments!$E$239:$E$251='June 13 - Dec 15 Reserve'!$F26,IF(Adjustments!$G$6:$AE$6='June 13 - Dec 15 Reserve'!AH$7,Adjustments!$G$239:$AE$251),0))))</f>
        <v>-1213620.5948262084</v>
      </c>
      <c r="AH26" s="144">
        <f t="shared" si="112"/>
        <v>-60108140.2843896</v>
      </c>
      <c r="AI26" s="144">
        <f t="array" ref="AI26">-((SUM(IF(Adjustments!$E$73:$E$133='June 13 - Dec 15 Reserve'!$F26,IF(Adjustments!$G$6:$AE$6='June 13 - Dec 15 Reserve'!AH$7,Adjustments!$G$73:$AE$133),0)))+(SUM(IF(Adjustments!$E$136:$E$232='June 13 - Dec 15 Reserve'!$F26,IF(Adjustments!$G$6:$AE$6='June 13 - Dec 15 Reserve'!AJ$7,Adjustments!$G$136:$AE$232),0)))+(SUM(IF(Adjustments!$E$235:$E$236='June 13 - Dec 15 Reserve'!$F26,IF(Adjustments!$G$6:$AE$6='June 13 - Dec 15 Reserve'!AJ$7,Adjustments!$G$235:$AE$236),0)))+(SUM(IF(Adjustments!$E$239:$E$251='June 13 - Dec 15 Reserve'!$F26,IF(Adjustments!$G$6:$AE$6='June 13 - Dec 15 Reserve'!AJ$7,Adjustments!$G$239:$AE$251),0))))</f>
        <v>-1224901.9717092761</v>
      </c>
      <c r="AJ26" s="144">
        <f t="shared" si="113"/>
        <v>-61333042.256098874</v>
      </c>
      <c r="AK26" s="144">
        <f t="array" ref="AK26">-((SUM(IF(Adjustments!$E$73:$E$133='June 13 - Dec 15 Reserve'!$F26,IF(Adjustments!$G$6:$AE$6='June 13 - Dec 15 Reserve'!AJ$7,Adjustments!$G$73:$AE$133),0)))+(SUM(IF(Adjustments!$E$136:$E$232='June 13 - Dec 15 Reserve'!$F26,IF(Adjustments!$G$6:$AE$6='June 13 - Dec 15 Reserve'!AL$7,Adjustments!$G$136:$AE$232),0)))+(SUM(IF(Adjustments!$E$235:$E$236='June 13 - Dec 15 Reserve'!$F26,IF(Adjustments!$G$6:$AE$6='June 13 - Dec 15 Reserve'!AL$7,Adjustments!$G$235:$AE$236),0)))+(SUM(IF(Adjustments!$E$239:$E$251='June 13 - Dec 15 Reserve'!$F26,IF(Adjustments!$G$6:$AE$6='June 13 - Dec 15 Reserve'!AL$7,Adjustments!$G$239:$AE$251),0))))</f>
        <v>-1227578.5398178478</v>
      </c>
      <c r="AL26" s="144">
        <f t="shared" si="114"/>
        <v>-62560620.795916721</v>
      </c>
      <c r="AM26" s="144">
        <f t="array" ref="AM26">-((SUM(IF(Adjustments!$E$73:$E$133='June 13 - Dec 15 Reserve'!$F26,IF(Adjustments!$G$6:$AE$6='June 13 - Dec 15 Reserve'!AL$7,Adjustments!$G$73:$AE$133),0)))+(SUM(IF(Adjustments!$E$136:$E$232='June 13 - Dec 15 Reserve'!$F26,IF(Adjustments!$G$6:$AE$6='June 13 - Dec 15 Reserve'!AN$7,Adjustments!$G$136:$AE$232),0)))+(SUM(IF(Adjustments!$E$235:$E$236='June 13 - Dec 15 Reserve'!$F26,IF(Adjustments!$G$6:$AE$6='June 13 - Dec 15 Reserve'!AN$7,Adjustments!$G$235:$AE$236),0)))+(SUM(IF(Adjustments!$E$239:$E$251='June 13 - Dec 15 Reserve'!$F26,IF(Adjustments!$G$6:$AE$6='June 13 - Dec 15 Reserve'!AN$7,Adjustments!$G$239:$AE$251),0))))</f>
        <v>-1230548.2760647805</v>
      </c>
      <c r="AN26" s="144">
        <f t="shared" si="115"/>
        <v>-63791169.071981505</v>
      </c>
      <c r="AO26" s="144">
        <f t="array" ref="AO26">-((SUM(IF(Adjustments!$E$73:$E$133='June 13 - Dec 15 Reserve'!$F26,IF(Adjustments!$G$6:$AE$6='June 13 - Dec 15 Reserve'!AN$7,Adjustments!$G$73:$AE$133),0)))+(SUM(IF(Adjustments!$E$136:$E$232='June 13 - Dec 15 Reserve'!$F26,IF(Adjustments!$G$6:$AE$6='June 13 - Dec 15 Reserve'!AP$7,Adjustments!$G$136:$AE$232),0)))+(SUM(IF(Adjustments!$E$235:$E$236='June 13 - Dec 15 Reserve'!$F26,IF(Adjustments!$G$6:$AE$6='June 13 - Dec 15 Reserve'!AP$7,Adjustments!$G$235:$AE$236),0)))+(SUM(IF(Adjustments!$E$239:$E$251='June 13 - Dec 15 Reserve'!$F26,IF(Adjustments!$G$6:$AE$6='June 13 - Dec 15 Reserve'!AP$7,Adjustments!$G$239:$AE$251),0))))</f>
        <v>-1194848.8457299317</v>
      </c>
      <c r="AP26" s="144">
        <f t="shared" si="116"/>
        <v>-64986017.917711437</v>
      </c>
      <c r="AQ26" s="144">
        <f t="array" ref="AQ26">-((SUM(IF(Adjustments!$E$73:$E$133='June 13 - Dec 15 Reserve'!$F26,IF(Adjustments!$G$6:$AE$6='June 13 - Dec 15 Reserve'!AP$7,Adjustments!$G$73:$AE$133),0)))+(SUM(IF(Adjustments!$E$136:$E$232='June 13 - Dec 15 Reserve'!$F26,IF(Adjustments!$G$6:$AE$6='June 13 - Dec 15 Reserve'!AR$7,Adjustments!$G$136:$AE$232),0)))+(SUM(IF(Adjustments!$E$235:$E$236='June 13 - Dec 15 Reserve'!$F26,IF(Adjustments!$G$6:$AE$6='June 13 - Dec 15 Reserve'!AR$7,Adjustments!$G$235:$AE$236),0)))+(SUM(IF(Adjustments!$E$239:$E$251='June 13 - Dec 15 Reserve'!$F26,IF(Adjustments!$G$6:$AE$6='June 13 - Dec 15 Reserve'!AR$7,Adjustments!$G$239:$AE$251),0))))</f>
        <v>-1118109.7995681372</v>
      </c>
      <c r="AR26" s="144">
        <f t="shared" si="117"/>
        <v>-66104127.717279576</v>
      </c>
      <c r="AS26" s="144">
        <f t="array" ref="AS26">-((SUM(IF(Adjustments!$E$73:$E$133='June 13 - Dec 15 Reserve'!$F26,IF(Adjustments!$G$6:$AE$6='June 13 - Dec 15 Reserve'!AR$7,Adjustments!$G$73:$AE$133),0)))+(SUM(IF(Adjustments!$E$136:$E$232='June 13 - Dec 15 Reserve'!$F26,IF(Adjustments!$G$6:$AE$6='June 13 - Dec 15 Reserve'!AT$7,Adjustments!$G$136:$AE$232),0)))+(SUM(IF(Adjustments!$E$235:$E$236='June 13 - Dec 15 Reserve'!$F26,IF(Adjustments!$G$6:$AE$6='June 13 - Dec 15 Reserve'!AT$7,Adjustments!$G$235:$AE$236),0)))+(SUM(IF(Adjustments!$E$239:$E$251='June 13 - Dec 15 Reserve'!$F26,IF(Adjustments!$G$6:$AE$6='June 13 - Dec 15 Reserve'!AT$7,Adjustments!$G$239:$AE$251),0))))</f>
        <v>-1300752.8197346339</v>
      </c>
      <c r="AT26" s="144">
        <f t="shared" si="118"/>
        <v>-67404880.537014216</v>
      </c>
      <c r="AU26" s="144">
        <f t="array" ref="AU26">-((SUM(IF(Adjustments!$E$73:$E$133='June 13 - Dec 15 Reserve'!$F26,IF(Adjustments!$G$6:$AE$6='June 13 - Dec 15 Reserve'!AT$7,Adjustments!$G$73:$AE$133),0)))+(SUM(IF(Adjustments!$E$136:$E$232='June 13 - Dec 15 Reserve'!$F26,IF(Adjustments!$G$6:$AE$6='June 13 - Dec 15 Reserve'!AV$7,Adjustments!$G$136:$AE$232),0)))+(SUM(IF(Adjustments!$E$235:$E$236='June 13 - Dec 15 Reserve'!$F26,IF(Adjustments!$G$6:$AE$6='June 13 - Dec 15 Reserve'!AV$7,Adjustments!$G$235:$AE$236),0)))+(SUM(IF(Adjustments!$E$239:$E$251='June 13 - Dec 15 Reserve'!$F26,IF(Adjustments!$G$6:$AE$6='June 13 - Dec 15 Reserve'!AV$7,Adjustments!$G$239:$AE$251),0))))</f>
        <v>-1300612.3069495512</v>
      </c>
      <c r="AV26" s="144">
        <f t="shared" si="119"/>
        <v>-68705492.843963772</v>
      </c>
      <c r="AW26" s="144">
        <f t="array" ref="AW26">-((SUM(IF(Adjustments!$E$73:$E$133='June 13 - Dec 15 Reserve'!$F26,IF(Adjustments!$G$6:$AE$6='June 13 - Dec 15 Reserve'!AV$7,Adjustments!$G$73:$AE$133),0)))+(SUM(IF(Adjustments!$E$136:$E$232='June 13 - Dec 15 Reserve'!$F26,IF(Adjustments!$G$6:$AE$6='June 13 - Dec 15 Reserve'!AX$7,Adjustments!$G$136:$AE$232),0)))+(SUM(IF(Adjustments!$E$235:$E$236='June 13 - Dec 15 Reserve'!$F26,IF(Adjustments!$G$6:$AE$6='June 13 - Dec 15 Reserve'!AX$7,Adjustments!$G$235:$AE$236),0)))+(SUM(IF(Adjustments!$E$239:$E$251='June 13 - Dec 15 Reserve'!$F26,IF(Adjustments!$G$6:$AE$6='June 13 - Dec 15 Reserve'!AX$7,Adjustments!$G$239:$AE$251),0))))</f>
        <v>-1288471.7941644695</v>
      </c>
      <c r="AX26" s="144">
        <f t="shared" si="120"/>
        <v>-69993964.638128236</v>
      </c>
      <c r="AY26" s="144">
        <f t="array" ref="AY26">-((SUM(IF(Adjustments!$E$73:$E$133='June 13 - Dec 15 Reserve'!$F26,IF(Adjustments!$G$6:$AE$6='June 13 - Dec 15 Reserve'!AX$7,Adjustments!$G$73:$AE$133),0)))+(SUM(IF(Adjustments!$E$136:$E$232='June 13 - Dec 15 Reserve'!$F26,IF(Adjustments!$G$6:$AE$6='June 13 - Dec 15 Reserve'!AZ$7,Adjustments!$G$136:$AE$232),0)))+(SUM(IF(Adjustments!$E$235:$E$236='June 13 - Dec 15 Reserve'!$F26,IF(Adjustments!$G$6:$AE$6='June 13 - Dec 15 Reserve'!AZ$7,Adjustments!$G$235:$AE$236),0)))+(SUM(IF(Adjustments!$E$239:$E$251='June 13 - Dec 15 Reserve'!$F26,IF(Adjustments!$G$6:$AE$6='June 13 - Dec 15 Reserve'!AZ$7,Adjustments!$G$239:$AE$251),0))))</f>
        <v>-1300331.2813793868</v>
      </c>
      <c r="AZ26" s="144">
        <f t="shared" si="121"/>
        <v>-71294295.919507623</v>
      </c>
      <c r="BA26" s="144">
        <f t="array" ref="BA26">-((SUM(IF(Adjustments!$E$73:$E$133='June 13 - Dec 15 Reserve'!$F26,IF(Adjustments!$G$6:$AE$6='June 13 - Dec 15 Reserve'!AZ$7,Adjustments!$G$73:$AE$133),0)))+(SUM(IF(Adjustments!$E$136:$E$232='June 13 - Dec 15 Reserve'!$F26,IF(Adjustments!$G$6:$AE$6='June 13 - Dec 15 Reserve'!BB$7,Adjustments!$G$136:$AE$232),0)))+(SUM(IF(Adjustments!$E$235:$E$236='June 13 - Dec 15 Reserve'!$F26,IF(Adjustments!$G$6:$AE$6='June 13 - Dec 15 Reserve'!BB$7,Adjustments!$G$235:$AE$236),0)))+(SUM(IF(Adjustments!$E$239:$E$251='June 13 - Dec 15 Reserve'!$F26,IF(Adjustments!$G$6:$AE$6='June 13 - Dec 15 Reserve'!BB$7,Adjustments!$G$239:$AE$251),0))))</f>
        <v>-1300190.768594305</v>
      </c>
      <c r="BB26" s="144">
        <f t="shared" si="122"/>
        <v>-72594486.688101932</v>
      </c>
      <c r="BC26" s="144">
        <f t="array" ref="BC26">-((SUM(IF(Adjustments!$E$73:$E$133='June 13 - Dec 15 Reserve'!$F26,IF(Adjustments!$G$6:$AE$6='June 13 - Dec 15 Reserve'!BB$7,Adjustments!$G$73:$AE$133),0)))+(SUM(IF(Adjustments!$E$136:$E$232='June 13 - Dec 15 Reserve'!$F26,IF(Adjustments!$G$6:$AE$6='June 13 - Dec 15 Reserve'!BD$7,Adjustments!$G$136:$AE$232),0)))+(SUM(IF(Adjustments!$E$235:$E$236='June 13 - Dec 15 Reserve'!$F26,IF(Adjustments!$G$6:$AE$6='June 13 - Dec 15 Reserve'!BD$7,Adjustments!$G$235:$AE$236),0)))+(SUM(IF(Adjustments!$E$239:$E$251='June 13 - Dec 15 Reserve'!$F26,IF(Adjustments!$G$6:$AE$6='June 13 - Dec 15 Reserve'!BD$7,Adjustments!$G$239:$AE$251),0))))</f>
        <v>-1288050.2558205933</v>
      </c>
      <c r="BD26" s="144">
        <f t="shared" si="123"/>
        <v>-73882536.94392252</v>
      </c>
      <c r="BF26" s="151">
        <f>AVERAGE(AF26,AH26,AJ26,AL26,AN26,AP26,AR26,AT26,AV26,AX26,AZ26,BB26,BD26)</f>
        <v>-66281022.715659946</v>
      </c>
    </row>
    <row r="27" spans="1:58" s="144" customFormat="1">
      <c r="A27" s="119" t="s">
        <v>5</v>
      </c>
      <c r="B27" s="119" t="s">
        <v>41</v>
      </c>
      <c r="C27" s="119" t="s">
        <v>41</v>
      </c>
      <c r="D27" s="119" t="s">
        <v>78</v>
      </c>
      <c r="E27" s="119" t="s">
        <v>72</v>
      </c>
      <c r="F27" s="119" t="str">
        <f>D27&amp;E27&amp;C27</f>
        <v>DHYDPSG-U</v>
      </c>
      <c r="G27" s="119" t="str">
        <f>E27&amp;C27</f>
        <v>HYDPSG-U</v>
      </c>
      <c r="H27" s="144">
        <f t="array" ref="H27">SUM(IF('[25]RB Summary'!$C$917:$C$1168=$F27,'[25]RB Summary'!$G$917:$G$1168,0))</f>
        <v>-20317332.523846153</v>
      </c>
      <c r="I27" s="144">
        <f t="array" ref="I27">-((SUM(IF(Adjustments!$E$73:$E$133='June 13 - Dec 15 Reserve'!$F27,IF(Adjustments!$G$6:$AE$6='June 13 - Dec 15 Reserve'!H$7,Adjustments!$G$73:$AE$133),0)))+(SUM(IF(Adjustments!$E$136:$E$232='June 13 - Dec 15 Reserve'!$F27,IF(Adjustments!$G$6:$AE$6='June 13 - Dec 15 Reserve'!J$7,Adjustments!$G$136:$AE$232),0)))+(SUM(IF(Adjustments!$E$235:$E$236='June 13 - Dec 15 Reserve'!$F27,IF(Adjustments!$G$6:$AE$6='June 13 - Dec 15 Reserve'!J$7,Adjustments!$G$235:$AE$236),0)))+(SUM(IF(Adjustments!$E$239:$E$251='June 13 - Dec 15 Reserve'!$F27,IF(Adjustments!$G$6:$AE$6='June 13 - Dec 15 Reserve'!J$7,Adjustments!$G$239:$AE$251),0))))</f>
        <v>-272455.40146188042</v>
      </c>
      <c r="J27" s="144">
        <f t="shared" si="100"/>
        <v>-20589787.925308034</v>
      </c>
      <c r="K27" s="144">
        <f t="array" ref="K27">-((SUM(IF(Adjustments!$E$73:$E$133='June 13 - Dec 15 Reserve'!$F27,IF(Adjustments!$G$6:$AE$6='June 13 - Dec 15 Reserve'!J$7,Adjustments!$G$73:$AE$133),0)))+(SUM(IF(Adjustments!$E$136:$E$232='June 13 - Dec 15 Reserve'!$F27,IF(Adjustments!$G$6:$AE$6='June 13 - Dec 15 Reserve'!L$7,Adjustments!$G$136:$AE$232),0)))+(SUM(IF(Adjustments!$E$235:$E$236='June 13 - Dec 15 Reserve'!$F27,IF(Adjustments!$G$6:$AE$6='June 13 - Dec 15 Reserve'!L$7,Adjustments!$G$235:$AE$236),0)))+(SUM(IF(Adjustments!$E$239:$E$251='June 13 - Dec 15 Reserve'!$F27,IF(Adjustments!$G$6:$AE$6='June 13 - Dec 15 Reserve'!L$7,Adjustments!$G$239:$AE$251),0))))</f>
        <v>-273237.77071859525</v>
      </c>
      <c r="L27" s="144">
        <f t="shared" si="101"/>
        <v>-20863025.696026631</v>
      </c>
      <c r="M27" s="144">
        <f t="array" ref="M27">-((SUM(IF(Adjustments!$E$73:$E$133='June 13 - Dec 15 Reserve'!$F27,IF(Adjustments!$G$6:$AE$6='June 13 - Dec 15 Reserve'!L$7,Adjustments!$G$73:$AE$133),0)))+(SUM(IF(Adjustments!$E$136:$E$232='June 13 - Dec 15 Reserve'!$F27,IF(Adjustments!$G$6:$AE$6='June 13 - Dec 15 Reserve'!N$7,Adjustments!$G$136:$AE$232),0)))+(SUM(IF(Adjustments!$E$235:$E$236='June 13 - Dec 15 Reserve'!$F27,IF(Adjustments!$G$6:$AE$6='June 13 - Dec 15 Reserve'!N$7,Adjustments!$G$235:$AE$236),0)))+(SUM(IF(Adjustments!$E$239:$E$251='June 13 - Dec 15 Reserve'!$F27,IF(Adjustments!$G$6:$AE$6='June 13 - Dec 15 Reserve'!N$7,Adjustments!$G$239:$AE$251),0))))</f>
        <v>-274152.3407339023</v>
      </c>
      <c r="N27" s="144">
        <f t="shared" si="102"/>
        <v>-21137178.036760531</v>
      </c>
      <c r="O27" s="144">
        <f t="array" ref="O27">-((SUM(IF(Adjustments!$E$73:$E$133='June 13 - Dec 15 Reserve'!$F27,IF(Adjustments!$G$6:$AE$6='June 13 - Dec 15 Reserve'!N$7,Adjustments!$G$73:$AE$133),0)))+(SUM(IF(Adjustments!$E$136:$E$232='June 13 - Dec 15 Reserve'!$F27,IF(Adjustments!$G$6:$AE$6='June 13 - Dec 15 Reserve'!P$7,Adjustments!$G$136:$AE$232),0)))+(SUM(IF(Adjustments!$E$235:$E$236='June 13 - Dec 15 Reserve'!$F27,IF(Adjustments!$G$6:$AE$6='June 13 - Dec 15 Reserve'!P$7,Adjustments!$G$235:$AE$236),0)))+(SUM(IF(Adjustments!$E$239:$E$251='June 13 - Dec 15 Reserve'!$F27,IF(Adjustments!$G$6:$AE$6='June 13 - Dec 15 Reserve'!P$7,Adjustments!$G$239:$AE$251),0))))</f>
        <v>-274201.86115407269</v>
      </c>
      <c r="P27" s="144">
        <f t="shared" si="103"/>
        <v>-21411379.897914603</v>
      </c>
      <c r="Q27" s="144">
        <f t="array" ref="Q27">-((SUM(IF(Adjustments!$E$73:$E$133='June 13 - Dec 15 Reserve'!$F27,IF(Adjustments!$G$6:$AE$6='June 13 - Dec 15 Reserve'!P$7,Adjustments!$G$73:$AE$133),0)))+(SUM(IF(Adjustments!$E$136:$E$232='June 13 - Dec 15 Reserve'!$F27,IF(Adjustments!$G$6:$AE$6='June 13 - Dec 15 Reserve'!R$7,Adjustments!$G$136:$AE$232),0)))+(SUM(IF(Adjustments!$E$235:$E$236='June 13 - Dec 15 Reserve'!$F27,IF(Adjustments!$G$6:$AE$6='June 13 - Dec 15 Reserve'!R$7,Adjustments!$G$235:$AE$236),0)))+(SUM(IF(Adjustments!$E$239:$E$251='June 13 - Dec 15 Reserve'!$F27,IF(Adjustments!$G$6:$AE$6='June 13 - Dec 15 Reserve'!R$7,Adjustments!$G$239:$AE$251),0))))</f>
        <v>-274156.12127120886</v>
      </c>
      <c r="R27" s="144">
        <f t="shared" si="104"/>
        <v>-21685536.019185811</v>
      </c>
      <c r="S27" s="144">
        <f t="array" ref="S27">-((SUM(IF(Adjustments!$E$73:$E$133='June 13 - Dec 15 Reserve'!$F27,IF(Adjustments!$G$6:$AE$6='June 13 - Dec 15 Reserve'!R$7,Adjustments!$G$73:$AE$133),0)))+(SUM(IF(Adjustments!$E$136:$E$232='June 13 - Dec 15 Reserve'!$F27,IF(Adjustments!$G$6:$AE$6='June 13 - Dec 15 Reserve'!T$7,Adjustments!$G$136:$AE$232),0)))+(SUM(IF(Adjustments!$E$235:$E$236='June 13 - Dec 15 Reserve'!$F27,IF(Adjustments!$G$6:$AE$6='June 13 - Dec 15 Reserve'!T$7,Adjustments!$G$235:$AE$236),0)))+(SUM(IF(Adjustments!$E$239:$E$251='June 13 - Dec 15 Reserve'!$F27,IF(Adjustments!$G$6:$AE$6='June 13 - Dec 15 Reserve'!T$7,Adjustments!$G$239:$AE$251),0))))</f>
        <v>-275788.70974272338</v>
      </c>
      <c r="T27" s="144">
        <f t="shared" si="105"/>
        <v>-21961324.728928536</v>
      </c>
      <c r="U27" s="144">
        <f t="array" ref="U27">-((SUM(IF(Adjustments!$E$73:$E$133='June 13 - Dec 15 Reserve'!$F27,IF(Adjustments!$G$6:$AE$6='June 13 - Dec 15 Reserve'!T$7,Adjustments!$G$73:$AE$133),0)))+(SUM(IF(Adjustments!$E$136:$E$232='June 13 - Dec 15 Reserve'!$F27,IF(Adjustments!$G$6:$AE$6='June 13 - Dec 15 Reserve'!V$7,Adjustments!$G$136:$AE$232),0)))+(SUM(IF(Adjustments!$E$235:$E$236='June 13 - Dec 15 Reserve'!$F27,IF(Adjustments!$G$6:$AE$6='June 13 - Dec 15 Reserve'!V$7,Adjustments!$G$235:$AE$236),0)))+(SUM(IF(Adjustments!$E$239:$E$251='June 13 - Dec 15 Reserve'!$F27,IF(Adjustments!$G$6:$AE$6='June 13 - Dec 15 Reserve'!V$7,Adjustments!$G$239:$AE$251),0))))</f>
        <v>-324343.79502827465</v>
      </c>
      <c r="V27" s="144">
        <f t="shared" si="106"/>
        <v>-22285668.523956809</v>
      </c>
      <c r="W27" s="144">
        <f t="array" ref="W27">-((SUM(IF(Adjustments!$E$73:$E$133='June 13 - Dec 15 Reserve'!$F27,IF(Adjustments!$G$6:$AE$6='June 13 - Dec 15 Reserve'!V$7,Adjustments!$G$73:$AE$133),0)))+(SUM(IF(Adjustments!$E$136:$E$232='June 13 - Dec 15 Reserve'!$F27,IF(Adjustments!$G$6:$AE$6='June 13 - Dec 15 Reserve'!X$7,Adjustments!$G$136:$AE$232),0)))+(SUM(IF(Adjustments!$E$235:$E$236='June 13 - Dec 15 Reserve'!$F27,IF(Adjustments!$G$6:$AE$6='June 13 - Dec 15 Reserve'!X$7,Adjustments!$G$235:$AE$236),0)))+(SUM(IF(Adjustments!$E$239:$E$251='June 13 - Dec 15 Reserve'!$F27,IF(Adjustments!$G$6:$AE$6='June 13 - Dec 15 Reserve'!X$7,Adjustments!$G$239:$AE$251),0))))</f>
        <v>-323940.3689200565</v>
      </c>
      <c r="X27" s="144">
        <f t="shared" si="107"/>
        <v>-22609608.892876867</v>
      </c>
      <c r="Y27" s="144">
        <f t="array" ref="Y27">-((SUM(IF(Adjustments!$E$73:$E$133='June 13 - Dec 15 Reserve'!$F27,IF(Adjustments!$G$6:$AE$6='June 13 - Dec 15 Reserve'!X$7,Adjustments!$G$73:$AE$133),0)))+(SUM(IF(Adjustments!$E$136:$E$232='June 13 - Dec 15 Reserve'!$F27,IF(Adjustments!$G$6:$AE$6='June 13 - Dec 15 Reserve'!Z$7,Adjustments!$G$136:$AE$232),0)))+(SUM(IF(Adjustments!$E$235:$E$236='June 13 - Dec 15 Reserve'!$F27,IF(Adjustments!$G$6:$AE$6='June 13 - Dec 15 Reserve'!Z$7,Adjustments!$G$235:$AE$236),0)))+(SUM(IF(Adjustments!$E$239:$E$251='June 13 - Dec 15 Reserve'!$F27,IF(Adjustments!$G$6:$AE$6='June 13 - Dec 15 Reserve'!Z$7,Adjustments!$G$239:$AE$251),0))))</f>
        <v>-323536.94281183812</v>
      </c>
      <c r="Z27" s="144">
        <f t="shared" si="108"/>
        <v>-22933145.835688706</v>
      </c>
      <c r="AA27" s="144">
        <f t="array" ref="AA27">-((SUM(IF(Adjustments!$E$73:$E$133='June 13 - Dec 15 Reserve'!$F27,IF(Adjustments!$G$6:$AE$6='June 13 - Dec 15 Reserve'!Z$7,Adjustments!$G$73:$AE$133),0)))+(SUM(IF(Adjustments!$E$136:$E$232='June 13 - Dec 15 Reserve'!$F27,IF(Adjustments!$G$6:$AE$6='June 13 - Dec 15 Reserve'!AB$7,Adjustments!$G$136:$AE$232),0)))+(SUM(IF(Adjustments!$E$235:$E$236='June 13 - Dec 15 Reserve'!$F27,IF(Adjustments!$G$6:$AE$6='June 13 - Dec 15 Reserve'!AB$7,Adjustments!$G$235:$AE$236),0)))+(SUM(IF(Adjustments!$E$239:$E$251='June 13 - Dec 15 Reserve'!$F27,IF(Adjustments!$G$6:$AE$6='June 13 - Dec 15 Reserve'!AB$7,Adjustments!$G$239:$AE$251),0))))</f>
        <v>-323133.51670361997</v>
      </c>
      <c r="AB27" s="144">
        <f t="shared" si="109"/>
        <v>-23256279.352392327</v>
      </c>
      <c r="AC27" s="144">
        <f t="array" ref="AC27">-((SUM(IF(Adjustments!$E$73:$E$133='June 13 - Dec 15 Reserve'!$F27,IF(Adjustments!$G$6:$AE$6='June 13 - Dec 15 Reserve'!AB$7,Adjustments!$G$73:$AE$133),0)))+(SUM(IF(Adjustments!$E$136:$E$232='June 13 - Dec 15 Reserve'!$F27,IF(Adjustments!$G$6:$AE$6='June 13 - Dec 15 Reserve'!AD$7,Adjustments!$G$136:$AE$232),0)))+(SUM(IF(Adjustments!$E$235:$E$236='June 13 - Dec 15 Reserve'!$F27,IF(Adjustments!$G$6:$AE$6='June 13 - Dec 15 Reserve'!AD$7,Adjustments!$G$235:$AE$236),0)))+(SUM(IF(Adjustments!$E$239:$E$251='June 13 - Dec 15 Reserve'!$F27,IF(Adjustments!$G$6:$AE$6='June 13 - Dec 15 Reserve'!AD$7,Adjustments!$G$239:$AE$251),0))))</f>
        <v>-322730.09059540159</v>
      </c>
      <c r="AD27" s="144">
        <f t="shared" si="110"/>
        <v>-23579009.442987729</v>
      </c>
      <c r="AE27" s="144">
        <f t="array" ref="AE27">-((SUM(IF(Adjustments!$E$73:$E$133='June 13 - Dec 15 Reserve'!$F27,IF(Adjustments!$G$6:$AE$6='June 13 - Dec 15 Reserve'!AD$7,Adjustments!$G$73:$AE$133),0)))+(SUM(IF(Adjustments!$E$136:$E$232='June 13 - Dec 15 Reserve'!$F27,IF(Adjustments!$G$6:$AE$6='June 13 - Dec 15 Reserve'!AF$7,Adjustments!$G$136:$AE$232),0)))+(SUM(IF(Adjustments!$E$235:$E$236='June 13 - Dec 15 Reserve'!$F27,IF(Adjustments!$G$6:$AE$6='June 13 - Dec 15 Reserve'!AF$7,Adjustments!$G$235:$AE$236),0)))+(SUM(IF(Adjustments!$E$239:$E$251='June 13 - Dec 15 Reserve'!$F27,IF(Adjustments!$G$6:$AE$6='June 13 - Dec 15 Reserve'!AF$7,Adjustments!$G$239:$AE$251),0))))</f>
        <v>-322455.57513121015</v>
      </c>
      <c r="AF27" s="144">
        <f t="shared" si="111"/>
        <v>-23901465.01811894</v>
      </c>
      <c r="AG27" s="144">
        <f t="array" ref="AG27">-((SUM(IF(Adjustments!$E$73:$E$133='June 13 - Dec 15 Reserve'!$F27,IF(Adjustments!$G$6:$AE$6='June 13 - Dec 15 Reserve'!AF$7,Adjustments!$G$73:$AE$133),0)))+(SUM(IF(Adjustments!$E$136:$E$232='June 13 - Dec 15 Reserve'!$F27,IF(Adjustments!$G$6:$AE$6='June 13 - Dec 15 Reserve'!AH$7,Adjustments!$G$136:$AE$232),0)))+(SUM(IF(Adjustments!$E$235:$E$236='June 13 - Dec 15 Reserve'!$F27,IF(Adjustments!$G$6:$AE$6='June 13 - Dec 15 Reserve'!AH$7,Adjustments!$G$235:$AE$236),0)))+(SUM(IF(Adjustments!$E$239:$E$251='June 13 - Dec 15 Reserve'!$F27,IF(Adjustments!$G$6:$AE$6='June 13 - Dec 15 Reserve'!AH$7,Adjustments!$G$239:$AE$251),0))))</f>
        <v>-322181.05966701859</v>
      </c>
      <c r="AH27" s="144">
        <f t="shared" si="112"/>
        <v>-24223646.077785958</v>
      </c>
      <c r="AI27" s="144">
        <f t="array" ref="AI27">-((SUM(IF(Adjustments!$E$73:$E$133='June 13 - Dec 15 Reserve'!$F27,IF(Adjustments!$G$6:$AE$6='June 13 - Dec 15 Reserve'!AH$7,Adjustments!$G$73:$AE$133),0)))+(SUM(IF(Adjustments!$E$136:$E$232='June 13 - Dec 15 Reserve'!$F27,IF(Adjustments!$G$6:$AE$6='June 13 - Dec 15 Reserve'!AJ$7,Adjustments!$G$136:$AE$232),0)))+(SUM(IF(Adjustments!$E$235:$E$236='June 13 - Dec 15 Reserve'!$F27,IF(Adjustments!$G$6:$AE$6='June 13 - Dec 15 Reserve'!AJ$7,Adjustments!$G$235:$AE$236),0)))+(SUM(IF(Adjustments!$E$239:$E$251='June 13 - Dec 15 Reserve'!$F27,IF(Adjustments!$G$6:$AE$6='June 13 - Dec 15 Reserve'!AJ$7,Adjustments!$G$239:$AE$251),0))))</f>
        <v>-321777.63355880033</v>
      </c>
      <c r="AJ27" s="144">
        <f t="shared" si="113"/>
        <v>-24545423.711344756</v>
      </c>
      <c r="AK27" s="144">
        <f t="array" ref="AK27">-((SUM(IF(Adjustments!$E$73:$E$133='June 13 - Dec 15 Reserve'!$F27,IF(Adjustments!$G$6:$AE$6='June 13 - Dec 15 Reserve'!AJ$7,Adjustments!$G$73:$AE$133),0)))+(SUM(IF(Adjustments!$E$136:$E$232='June 13 - Dec 15 Reserve'!$F27,IF(Adjustments!$G$6:$AE$6='June 13 - Dec 15 Reserve'!AL$7,Adjustments!$G$136:$AE$232),0)))+(SUM(IF(Adjustments!$E$235:$E$236='June 13 - Dec 15 Reserve'!$F27,IF(Adjustments!$G$6:$AE$6='June 13 - Dec 15 Reserve'!AL$7,Adjustments!$G$235:$AE$236),0)))+(SUM(IF(Adjustments!$E$239:$E$251='June 13 - Dec 15 Reserve'!$F27,IF(Adjustments!$G$6:$AE$6='June 13 - Dec 15 Reserve'!AL$7,Adjustments!$G$239:$AE$251),0))))</f>
        <v>-321442.85239217558</v>
      </c>
      <c r="AL27" s="144">
        <f t="shared" si="114"/>
        <v>-24866866.56373693</v>
      </c>
      <c r="AM27" s="144">
        <f t="array" ref="AM27">-((SUM(IF(Adjustments!$E$73:$E$133='June 13 - Dec 15 Reserve'!$F27,IF(Adjustments!$G$6:$AE$6='June 13 - Dec 15 Reserve'!AL$7,Adjustments!$G$73:$AE$133),0)))+(SUM(IF(Adjustments!$E$136:$E$232='June 13 - Dec 15 Reserve'!$F27,IF(Adjustments!$G$6:$AE$6='June 13 - Dec 15 Reserve'!AN$7,Adjustments!$G$136:$AE$232),0)))+(SUM(IF(Adjustments!$E$235:$E$236='June 13 - Dec 15 Reserve'!$F27,IF(Adjustments!$G$6:$AE$6='June 13 - Dec 15 Reserve'!AN$7,Adjustments!$G$235:$AE$236),0)))+(SUM(IF(Adjustments!$E$239:$E$251='June 13 - Dec 15 Reserve'!$F27,IF(Adjustments!$G$6:$AE$6='June 13 - Dec 15 Reserve'!AN$7,Adjustments!$G$239:$AE$251),0))))</f>
        <v>-321108.07122555084</v>
      </c>
      <c r="AN27" s="144">
        <f t="shared" si="115"/>
        <v>-25187974.634962481</v>
      </c>
      <c r="AO27" s="144">
        <f t="array" ref="AO27">-((SUM(IF(Adjustments!$E$73:$E$133='June 13 - Dec 15 Reserve'!$F27,IF(Adjustments!$G$6:$AE$6='June 13 - Dec 15 Reserve'!AN$7,Adjustments!$G$73:$AE$133),0)))+(SUM(IF(Adjustments!$E$136:$E$232='June 13 - Dec 15 Reserve'!$F27,IF(Adjustments!$G$6:$AE$6='June 13 - Dec 15 Reserve'!AP$7,Adjustments!$G$136:$AE$232),0)))+(SUM(IF(Adjustments!$E$235:$E$236='June 13 - Dec 15 Reserve'!$F27,IF(Adjustments!$G$6:$AE$6='June 13 - Dec 15 Reserve'!AP$7,Adjustments!$G$235:$AE$236),0)))+(SUM(IF(Adjustments!$E$239:$E$251='June 13 - Dec 15 Reserve'!$F27,IF(Adjustments!$G$6:$AE$6='June 13 - Dec 15 Reserve'!AP$7,Adjustments!$G$239:$AE$251),0))))</f>
        <v>-323914.65245573781</v>
      </c>
      <c r="AP27" s="144">
        <f t="shared" si="116"/>
        <v>-25511889.287418216</v>
      </c>
      <c r="AQ27" s="144">
        <f t="array" ref="AQ27">-((SUM(IF(Adjustments!$E$73:$E$133='June 13 - Dec 15 Reserve'!$F27,IF(Adjustments!$G$6:$AE$6='June 13 - Dec 15 Reserve'!AP$7,Adjustments!$G$73:$AE$133),0)))+(SUM(IF(Adjustments!$E$136:$E$232='June 13 - Dec 15 Reserve'!$F27,IF(Adjustments!$G$6:$AE$6='June 13 - Dec 15 Reserve'!AR$7,Adjustments!$G$136:$AE$232),0)))+(SUM(IF(Adjustments!$E$235:$E$236='June 13 - Dec 15 Reserve'!$F27,IF(Adjustments!$G$6:$AE$6='June 13 - Dec 15 Reserve'!AR$7,Adjustments!$G$235:$AE$236),0)))+(SUM(IF(Adjustments!$E$239:$E$251='June 13 - Dec 15 Reserve'!$F27,IF(Adjustments!$G$6:$AE$6='June 13 - Dec 15 Reserve'!AR$7,Adjustments!$G$239:$AE$251),0))))</f>
        <v>-329319.31375950435</v>
      </c>
      <c r="AR27" s="144">
        <f t="shared" si="117"/>
        <v>-25841208.601177722</v>
      </c>
      <c r="AS27" s="144">
        <f t="array" ref="AS27">-((SUM(IF(Adjustments!$E$73:$E$133='June 13 - Dec 15 Reserve'!$F27,IF(Adjustments!$G$6:$AE$6='June 13 - Dec 15 Reserve'!AR$7,Adjustments!$G$73:$AE$133),0)))+(SUM(IF(Adjustments!$E$136:$E$232='June 13 - Dec 15 Reserve'!$F27,IF(Adjustments!$G$6:$AE$6='June 13 - Dec 15 Reserve'!AT$7,Adjustments!$G$136:$AE$232),0)))+(SUM(IF(Adjustments!$E$235:$E$236='June 13 - Dec 15 Reserve'!$F27,IF(Adjustments!$G$6:$AE$6='June 13 - Dec 15 Reserve'!AT$7,Adjustments!$G$235:$AE$236),0)))+(SUM(IF(Adjustments!$E$239:$E$251='June 13 - Dec 15 Reserve'!$F27,IF(Adjustments!$G$6:$AE$6='June 13 - Dec 15 Reserve'!AT$7,Adjustments!$G$239:$AE$251),0))))</f>
        <v>-331513.96772486577</v>
      </c>
      <c r="AT27" s="144">
        <f t="shared" si="118"/>
        <v>-26172722.568902589</v>
      </c>
      <c r="AU27" s="144">
        <f t="array" ref="AU27">-((SUM(IF(Adjustments!$E$73:$E$133='June 13 - Dec 15 Reserve'!$F27,IF(Adjustments!$G$6:$AE$6='June 13 - Dec 15 Reserve'!AT$7,Adjustments!$G$73:$AE$133),0)))+(SUM(IF(Adjustments!$E$136:$E$232='June 13 - Dec 15 Reserve'!$F27,IF(Adjustments!$G$6:$AE$6='June 13 - Dec 15 Reserve'!AV$7,Adjustments!$G$136:$AE$232),0)))+(SUM(IF(Adjustments!$E$235:$E$236='June 13 - Dec 15 Reserve'!$F27,IF(Adjustments!$G$6:$AE$6='June 13 - Dec 15 Reserve'!AV$7,Adjustments!$G$235:$AE$236),0)))+(SUM(IF(Adjustments!$E$239:$E$251='June 13 - Dec 15 Reserve'!$F27,IF(Adjustments!$G$6:$AE$6='June 13 - Dec 15 Reserve'!AV$7,Adjustments!$G$239:$AE$251),0))))</f>
        <v>-331110.54161664739</v>
      </c>
      <c r="AV27" s="144">
        <f t="shared" si="119"/>
        <v>-26503833.110519238</v>
      </c>
      <c r="AW27" s="144">
        <f t="array" ref="AW27">-((SUM(IF(Adjustments!$E$73:$E$133='June 13 - Dec 15 Reserve'!$F27,IF(Adjustments!$G$6:$AE$6='June 13 - Dec 15 Reserve'!AV$7,Adjustments!$G$73:$AE$133),0)))+(SUM(IF(Adjustments!$E$136:$E$232='June 13 - Dec 15 Reserve'!$F27,IF(Adjustments!$G$6:$AE$6='June 13 - Dec 15 Reserve'!AX$7,Adjustments!$G$136:$AE$232),0)))+(SUM(IF(Adjustments!$E$235:$E$236='June 13 - Dec 15 Reserve'!$F27,IF(Adjustments!$G$6:$AE$6='June 13 - Dec 15 Reserve'!AX$7,Adjustments!$G$235:$AE$236),0)))+(SUM(IF(Adjustments!$E$239:$E$251='June 13 - Dec 15 Reserve'!$F27,IF(Adjustments!$G$6:$AE$6='June 13 - Dec 15 Reserve'!AX$7,Adjustments!$G$239:$AE$251),0))))</f>
        <v>-330707.11550842924</v>
      </c>
      <c r="AX27" s="144">
        <f t="shared" si="120"/>
        <v>-26834540.226027668</v>
      </c>
      <c r="AY27" s="144">
        <f t="array" ref="AY27">-((SUM(IF(Adjustments!$E$73:$E$133='June 13 - Dec 15 Reserve'!$F27,IF(Adjustments!$G$6:$AE$6='June 13 - Dec 15 Reserve'!AX$7,Adjustments!$G$73:$AE$133),0)))+(SUM(IF(Adjustments!$E$136:$E$232='June 13 - Dec 15 Reserve'!$F27,IF(Adjustments!$G$6:$AE$6='June 13 - Dec 15 Reserve'!AZ$7,Adjustments!$G$136:$AE$232),0)))+(SUM(IF(Adjustments!$E$235:$E$236='June 13 - Dec 15 Reserve'!$F27,IF(Adjustments!$G$6:$AE$6='June 13 - Dec 15 Reserve'!AZ$7,Adjustments!$G$235:$AE$236),0)))+(SUM(IF(Adjustments!$E$239:$E$251='June 13 - Dec 15 Reserve'!$F27,IF(Adjustments!$G$6:$AE$6='June 13 - Dec 15 Reserve'!AZ$7,Adjustments!$G$239:$AE$251),0))))</f>
        <v>-330303.68940021086</v>
      </c>
      <c r="AZ27" s="144">
        <f t="shared" si="121"/>
        <v>-27164843.915427878</v>
      </c>
      <c r="BA27" s="144">
        <f t="array" ref="BA27">-((SUM(IF(Adjustments!$E$73:$E$133='June 13 - Dec 15 Reserve'!$F27,IF(Adjustments!$G$6:$AE$6='June 13 - Dec 15 Reserve'!AZ$7,Adjustments!$G$73:$AE$133),0)))+(SUM(IF(Adjustments!$E$136:$E$232='June 13 - Dec 15 Reserve'!$F27,IF(Adjustments!$G$6:$AE$6='June 13 - Dec 15 Reserve'!BB$7,Adjustments!$G$136:$AE$232),0)))+(SUM(IF(Adjustments!$E$235:$E$236='June 13 - Dec 15 Reserve'!$F27,IF(Adjustments!$G$6:$AE$6='June 13 - Dec 15 Reserve'!BB$7,Adjustments!$G$235:$AE$236),0)))+(SUM(IF(Adjustments!$E$239:$E$251='June 13 - Dec 15 Reserve'!$F27,IF(Adjustments!$G$6:$AE$6='June 13 - Dec 15 Reserve'!BB$7,Adjustments!$G$239:$AE$251),0))))</f>
        <v>-329900.26329199271</v>
      </c>
      <c r="BB27" s="144">
        <f t="shared" si="122"/>
        <v>-27494744.178719871</v>
      </c>
      <c r="BC27" s="144">
        <f t="array" ref="BC27">-((SUM(IF(Adjustments!$E$73:$E$133='June 13 - Dec 15 Reserve'!$F27,IF(Adjustments!$G$6:$AE$6='June 13 - Dec 15 Reserve'!BB$7,Adjustments!$G$73:$AE$133),0)))+(SUM(IF(Adjustments!$E$136:$E$232='June 13 - Dec 15 Reserve'!$F27,IF(Adjustments!$G$6:$AE$6='June 13 - Dec 15 Reserve'!BD$7,Adjustments!$G$136:$AE$232),0)))+(SUM(IF(Adjustments!$E$235:$E$236='June 13 - Dec 15 Reserve'!$F27,IF(Adjustments!$G$6:$AE$6='June 13 - Dec 15 Reserve'!BD$7,Adjustments!$G$235:$AE$236),0)))+(SUM(IF(Adjustments!$E$239:$E$251='June 13 - Dec 15 Reserve'!$F27,IF(Adjustments!$G$6:$AE$6='June 13 - Dec 15 Reserve'!BD$7,Adjustments!$G$239:$AE$251),0))))</f>
        <v>-329584.15267973044</v>
      </c>
      <c r="BD27" s="144">
        <f t="shared" si="123"/>
        <v>-27824328.331399601</v>
      </c>
      <c r="BF27" s="151">
        <f>AVERAGE(AF27,AH27,AJ27,AL27,AN27,AP27,AR27,AT27,AV27,AX27,AZ27,BB27,BD27)</f>
        <v>-25851806.632733993</v>
      </c>
    </row>
    <row r="28" spans="1:58" s="144" customFormat="1">
      <c r="A28" s="119" t="s">
        <v>123</v>
      </c>
      <c r="B28" s="119"/>
      <c r="C28" s="119" t="s">
        <v>40</v>
      </c>
      <c r="D28" s="119" t="s">
        <v>78</v>
      </c>
      <c r="E28" s="119" t="s">
        <v>125</v>
      </c>
      <c r="F28" s="119" t="str">
        <f>D28&amp;E28&amp;C28</f>
        <v>DHYDPKDSG-P</v>
      </c>
      <c r="G28" s="119" t="str">
        <f>E28&amp;C28</f>
        <v>HYDPKDSG-P</v>
      </c>
      <c r="H28" s="144">
        <f t="array" ref="H28">SUM(IF('[25]RB Summary'!$C$917:$C$1168=$F28,'[25]RB Summary'!$G$917:$G$1168,0))</f>
        <v>-42525126.789999969</v>
      </c>
      <c r="I28" s="144">
        <f t="array" ref="I28">-((SUM(IF(Adjustments!$E$73:$E$133='June 13 - Dec 15 Reserve'!$F28,IF(Adjustments!$G$6:$AE$6='June 13 - Dec 15 Reserve'!H$7,Adjustments!$G$73:$AE$133),0)))+(SUM(IF(Adjustments!$E$136:$E$232='June 13 - Dec 15 Reserve'!$F28,IF(Adjustments!$G$6:$AE$6='June 13 - Dec 15 Reserve'!J$7,Adjustments!$G$136:$AE$232),0)))+(SUM(IF(Adjustments!$E$235:$E$236='June 13 - Dec 15 Reserve'!$F28,IF(Adjustments!$G$6:$AE$6='June 13 - Dec 15 Reserve'!J$7,Adjustments!$G$235:$AE$236),0)))+(SUM(IF(Adjustments!$E$239:$E$251='June 13 - Dec 15 Reserve'!$F28,IF(Adjustments!$G$6:$AE$6='June 13 - Dec 15 Reserve'!J$7,Adjustments!$G$239:$AE$251),0))))</f>
        <v>-430250.49263902451</v>
      </c>
      <c r="J28" s="144">
        <f t="shared" si="100"/>
        <v>-42955377.282638997</v>
      </c>
      <c r="K28" s="144">
        <f t="array" ref="K28">-((SUM(IF(Adjustments!$E$73:$E$133='June 13 - Dec 15 Reserve'!$F28,IF(Adjustments!$G$6:$AE$6='June 13 - Dec 15 Reserve'!J$7,Adjustments!$G$73:$AE$133),0)))+(SUM(IF(Adjustments!$E$136:$E$232='June 13 - Dec 15 Reserve'!$F28,IF(Adjustments!$G$6:$AE$6='June 13 - Dec 15 Reserve'!L$7,Adjustments!$G$136:$AE$232),0)))+(SUM(IF(Adjustments!$E$235:$E$236='June 13 - Dec 15 Reserve'!$F28,IF(Adjustments!$G$6:$AE$6='June 13 - Dec 15 Reserve'!L$7,Adjustments!$G$235:$AE$236),0)))+(SUM(IF(Adjustments!$E$239:$E$251='June 13 - Dec 15 Reserve'!$F28,IF(Adjustments!$G$6:$AE$6='June 13 - Dec 15 Reserve'!L$7,Adjustments!$G$239:$AE$251),0))))</f>
        <v>-430360.92059523618</v>
      </c>
      <c r="L28" s="144">
        <f t="shared" si="101"/>
        <v>-43385738.203234233</v>
      </c>
      <c r="M28" s="144">
        <f t="array" ref="M28">-((SUM(IF(Adjustments!$E$73:$E$133='June 13 - Dec 15 Reserve'!$F28,IF(Adjustments!$G$6:$AE$6='June 13 - Dec 15 Reserve'!L$7,Adjustments!$G$73:$AE$133),0)))+(SUM(IF(Adjustments!$E$136:$E$232='June 13 - Dec 15 Reserve'!$F28,IF(Adjustments!$G$6:$AE$6='June 13 - Dec 15 Reserve'!N$7,Adjustments!$G$136:$AE$232),0)))+(SUM(IF(Adjustments!$E$235:$E$236='June 13 - Dec 15 Reserve'!$F28,IF(Adjustments!$G$6:$AE$6='June 13 - Dec 15 Reserve'!N$7,Adjustments!$G$235:$AE$236),0)))+(SUM(IF(Adjustments!$E$239:$E$251='June 13 - Dec 15 Reserve'!$F28,IF(Adjustments!$G$6:$AE$6='June 13 - Dec 15 Reserve'!N$7,Adjustments!$G$239:$AE$251),0))))</f>
        <v>-430444.7302281817</v>
      </c>
      <c r="N28" s="144">
        <f t="shared" si="102"/>
        <v>-43816182.933462411</v>
      </c>
      <c r="O28" s="144">
        <f t="array" ref="O28">-((SUM(IF(Adjustments!$E$73:$E$133='June 13 - Dec 15 Reserve'!$F28,IF(Adjustments!$G$6:$AE$6='June 13 - Dec 15 Reserve'!N$7,Adjustments!$G$73:$AE$133),0)))+(SUM(IF(Adjustments!$E$136:$E$232='June 13 - Dec 15 Reserve'!$F28,IF(Adjustments!$G$6:$AE$6='June 13 - Dec 15 Reserve'!P$7,Adjustments!$G$136:$AE$232),0)))+(SUM(IF(Adjustments!$E$235:$E$236='June 13 - Dec 15 Reserve'!$F28,IF(Adjustments!$G$6:$AE$6='June 13 - Dec 15 Reserve'!P$7,Adjustments!$G$235:$AE$236),0)))+(SUM(IF(Adjustments!$E$239:$E$251='June 13 - Dec 15 Reserve'!$F28,IF(Adjustments!$G$6:$AE$6='June 13 - Dec 15 Reserve'!P$7,Adjustments!$G$239:$AE$251),0))))</f>
        <v>-430491.43457887252</v>
      </c>
      <c r="P28" s="144">
        <f t="shared" si="103"/>
        <v>-44246674.368041284</v>
      </c>
      <c r="Q28" s="144">
        <f t="array" ref="Q28">-((SUM(IF(Adjustments!$E$73:$E$133='June 13 - Dec 15 Reserve'!$F28,IF(Adjustments!$G$6:$AE$6='June 13 - Dec 15 Reserve'!P$7,Adjustments!$G$73:$AE$133),0)))+(SUM(IF(Adjustments!$E$136:$E$232='June 13 - Dec 15 Reserve'!$F28,IF(Adjustments!$G$6:$AE$6='June 13 - Dec 15 Reserve'!R$7,Adjustments!$G$136:$AE$232),0)))+(SUM(IF(Adjustments!$E$235:$E$236='June 13 - Dec 15 Reserve'!$F28,IF(Adjustments!$G$6:$AE$6='June 13 - Dec 15 Reserve'!R$7,Adjustments!$G$235:$AE$236),0)))+(SUM(IF(Adjustments!$E$239:$E$251='June 13 - Dec 15 Reserve'!$F28,IF(Adjustments!$G$6:$AE$6='June 13 - Dec 15 Reserve'!R$7,Adjustments!$G$239:$AE$251),0))))</f>
        <v>-430766.12083720136</v>
      </c>
      <c r="R28" s="144">
        <f t="shared" si="104"/>
        <v>-44677440.488878489</v>
      </c>
      <c r="S28" s="144">
        <f t="array" ref="S28">-((SUM(IF(Adjustments!$E$73:$E$133='June 13 - Dec 15 Reserve'!$F28,IF(Adjustments!$G$6:$AE$6='June 13 - Dec 15 Reserve'!R$7,Adjustments!$G$73:$AE$133),0)))+(SUM(IF(Adjustments!$E$136:$E$232='June 13 - Dec 15 Reserve'!$F28,IF(Adjustments!$G$6:$AE$6='June 13 - Dec 15 Reserve'!T$7,Adjustments!$G$136:$AE$232),0)))+(SUM(IF(Adjustments!$E$235:$E$236='June 13 - Dec 15 Reserve'!$F28,IF(Adjustments!$G$6:$AE$6='June 13 - Dec 15 Reserve'!T$7,Adjustments!$G$235:$AE$236),0)))+(SUM(IF(Adjustments!$E$239:$E$251='June 13 - Dec 15 Reserve'!$F28,IF(Adjustments!$G$6:$AE$6='June 13 - Dec 15 Reserve'!T$7,Adjustments!$G$239:$AE$251),0))))</f>
        <v>-433036.80477374722</v>
      </c>
      <c r="T28" s="144">
        <f t="shared" si="105"/>
        <v>-45110477.293652236</v>
      </c>
      <c r="U28" s="144">
        <f t="array" ref="U28">-((SUM(IF(Adjustments!$E$73:$E$133='June 13 - Dec 15 Reserve'!$F28,IF(Adjustments!$G$6:$AE$6='June 13 - Dec 15 Reserve'!T$7,Adjustments!$G$73:$AE$133),0)))+(SUM(IF(Adjustments!$E$136:$E$232='June 13 - Dec 15 Reserve'!$F28,IF(Adjustments!$G$6:$AE$6='June 13 - Dec 15 Reserve'!V$7,Adjustments!$G$136:$AE$232),0)))+(SUM(IF(Adjustments!$E$235:$E$236='June 13 - Dec 15 Reserve'!$F28,IF(Adjustments!$G$6:$AE$6='June 13 - Dec 15 Reserve'!V$7,Adjustments!$G$235:$AE$236),0)))+(SUM(IF(Adjustments!$E$239:$E$251='June 13 - Dec 15 Reserve'!$F28,IF(Adjustments!$G$6:$AE$6='June 13 - Dec 15 Reserve'!V$7,Adjustments!$G$239:$AE$251),0))))</f>
        <v>-438080.19350348529</v>
      </c>
      <c r="V28" s="144">
        <f t="shared" si="106"/>
        <v>-45548557.487155721</v>
      </c>
      <c r="W28" s="144">
        <f t="array" ref="W28">-((SUM(IF(Adjustments!$E$73:$E$133='June 13 - Dec 15 Reserve'!$F28,IF(Adjustments!$G$6:$AE$6='June 13 - Dec 15 Reserve'!V$7,Adjustments!$G$73:$AE$133),0)))+(SUM(IF(Adjustments!$E$136:$E$232='June 13 - Dec 15 Reserve'!$F28,IF(Adjustments!$G$6:$AE$6='June 13 - Dec 15 Reserve'!X$7,Adjustments!$G$136:$AE$232),0)))+(SUM(IF(Adjustments!$E$235:$E$236='June 13 - Dec 15 Reserve'!$F28,IF(Adjustments!$G$6:$AE$6='June 13 - Dec 15 Reserve'!X$7,Adjustments!$G$235:$AE$236),0)))+(SUM(IF(Adjustments!$E$239:$E$251='June 13 - Dec 15 Reserve'!$F28,IF(Adjustments!$G$6:$AE$6='June 13 - Dec 15 Reserve'!X$7,Adjustments!$G$239:$AE$251),0))))</f>
        <v>-438080.19350348529</v>
      </c>
      <c r="X28" s="144">
        <f t="shared" si="107"/>
        <v>-45986637.680659205</v>
      </c>
      <c r="Y28" s="144">
        <f t="array" ref="Y28">-((SUM(IF(Adjustments!$E$73:$E$133='June 13 - Dec 15 Reserve'!$F28,IF(Adjustments!$G$6:$AE$6='June 13 - Dec 15 Reserve'!X$7,Adjustments!$G$73:$AE$133),0)))+(SUM(IF(Adjustments!$E$136:$E$232='June 13 - Dec 15 Reserve'!$F28,IF(Adjustments!$G$6:$AE$6='June 13 - Dec 15 Reserve'!Z$7,Adjustments!$G$136:$AE$232),0)))+(SUM(IF(Adjustments!$E$235:$E$236='June 13 - Dec 15 Reserve'!$F28,IF(Adjustments!$G$6:$AE$6='June 13 - Dec 15 Reserve'!Z$7,Adjustments!$G$235:$AE$236),0)))+(SUM(IF(Adjustments!$E$239:$E$251='June 13 - Dec 15 Reserve'!$F28,IF(Adjustments!$G$6:$AE$6='June 13 - Dec 15 Reserve'!Z$7,Adjustments!$G$239:$AE$251),0))))</f>
        <v>-438080.19350348529</v>
      </c>
      <c r="Z28" s="144">
        <f t="shared" si="108"/>
        <v>-46424717.874162689</v>
      </c>
      <c r="AA28" s="144">
        <f t="array" ref="AA28">-((SUM(IF(Adjustments!$E$73:$E$133='June 13 - Dec 15 Reserve'!$F28,IF(Adjustments!$G$6:$AE$6='June 13 - Dec 15 Reserve'!Z$7,Adjustments!$G$73:$AE$133),0)))+(SUM(IF(Adjustments!$E$136:$E$232='June 13 - Dec 15 Reserve'!$F28,IF(Adjustments!$G$6:$AE$6='June 13 - Dec 15 Reserve'!AB$7,Adjustments!$G$136:$AE$232),0)))+(SUM(IF(Adjustments!$E$235:$E$236='June 13 - Dec 15 Reserve'!$F28,IF(Adjustments!$G$6:$AE$6='June 13 - Dec 15 Reserve'!AB$7,Adjustments!$G$235:$AE$236),0)))+(SUM(IF(Adjustments!$E$239:$E$251='June 13 - Dec 15 Reserve'!$F28,IF(Adjustments!$G$6:$AE$6='June 13 - Dec 15 Reserve'!AB$7,Adjustments!$G$239:$AE$251),0))))</f>
        <v>-438080.19350348529</v>
      </c>
      <c r="AB28" s="144">
        <f t="shared" si="109"/>
        <v>-46862798.067666173</v>
      </c>
      <c r="AC28" s="144">
        <f t="array" ref="AC28">-((SUM(IF(Adjustments!$E$73:$E$133='June 13 - Dec 15 Reserve'!$F28,IF(Adjustments!$G$6:$AE$6='June 13 - Dec 15 Reserve'!AB$7,Adjustments!$G$73:$AE$133),0)))+(SUM(IF(Adjustments!$E$136:$E$232='June 13 - Dec 15 Reserve'!$F28,IF(Adjustments!$G$6:$AE$6='June 13 - Dec 15 Reserve'!AD$7,Adjustments!$G$136:$AE$232),0)))+(SUM(IF(Adjustments!$E$235:$E$236='June 13 - Dec 15 Reserve'!$F28,IF(Adjustments!$G$6:$AE$6='June 13 - Dec 15 Reserve'!AD$7,Adjustments!$G$235:$AE$236),0)))+(SUM(IF(Adjustments!$E$239:$E$251='June 13 - Dec 15 Reserve'!$F28,IF(Adjustments!$G$6:$AE$6='June 13 - Dec 15 Reserve'!AD$7,Adjustments!$G$239:$AE$251),0))))</f>
        <v>-438080.19350348529</v>
      </c>
      <c r="AD28" s="144">
        <f t="shared" si="110"/>
        <v>-47300878.261169657</v>
      </c>
      <c r="AE28" s="144">
        <f t="array" ref="AE28">-((SUM(IF(Adjustments!$E$73:$E$133='June 13 - Dec 15 Reserve'!$F28,IF(Adjustments!$G$6:$AE$6='June 13 - Dec 15 Reserve'!AD$7,Adjustments!$G$73:$AE$133),0)))+(SUM(IF(Adjustments!$E$136:$E$232='June 13 - Dec 15 Reserve'!$F28,IF(Adjustments!$G$6:$AE$6='June 13 - Dec 15 Reserve'!AF$7,Adjustments!$G$136:$AE$232),0)))+(SUM(IF(Adjustments!$E$235:$E$236='June 13 - Dec 15 Reserve'!$F28,IF(Adjustments!$G$6:$AE$6='June 13 - Dec 15 Reserve'!AF$7,Adjustments!$G$235:$AE$236),0)))+(SUM(IF(Adjustments!$E$239:$E$251='June 13 - Dec 15 Reserve'!$F28,IF(Adjustments!$G$6:$AE$6='June 13 - Dec 15 Reserve'!AF$7,Adjustments!$G$239:$AE$251),0))))</f>
        <v>-438080.19350348529</v>
      </c>
      <c r="AF28" s="144">
        <f t="shared" si="111"/>
        <v>-47738958.454673141</v>
      </c>
      <c r="AG28" s="144">
        <f t="array" ref="AG28">-((SUM(IF(Adjustments!$E$73:$E$133='June 13 - Dec 15 Reserve'!$F28,IF(Adjustments!$G$6:$AE$6='June 13 - Dec 15 Reserve'!AF$7,Adjustments!$G$73:$AE$133),0)))+(SUM(IF(Adjustments!$E$136:$E$232='June 13 - Dec 15 Reserve'!$F28,IF(Adjustments!$G$6:$AE$6='June 13 - Dec 15 Reserve'!AH$7,Adjustments!$G$136:$AE$232),0)))+(SUM(IF(Adjustments!$E$235:$E$236='June 13 - Dec 15 Reserve'!$F28,IF(Adjustments!$G$6:$AE$6='June 13 - Dec 15 Reserve'!AH$7,Adjustments!$G$235:$AE$236),0)))+(SUM(IF(Adjustments!$E$239:$E$251='June 13 - Dec 15 Reserve'!$F28,IF(Adjustments!$G$6:$AE$6='June 13 - Dec 15 Reserve'!AH$7,Adjustments!$G$239:$AE$251),0))))</f>
        <v>-438080.19350348529</v>
      </c>
      <c r="AH28" s="144">
        <f t="shared" si="112"/>
        <v>-48177038.648176625</v>
      </c>
      <c r="AI28" s="144">
        <f t="array" ref="AI28">-((SUM(IF(Adjustments!$E$73:$E$133='June 13 - Dec 15 Reserve'!$F28,IF(Adjustments!$G$6:$AE$6='June 13 - Dec 15 Reserve'!AH$7,Adjustments!$G$73:$AE$133),0)))+(SUM(IF(Adjustments!$E$136:$E$232='June 13 - Dec 15 Reserve'!$F28,IF(Adjustments!$G$6:$AE$6='June 13 - Dec 15 Reserve'!AJ$7,Adjustments!$G$136:$AE$232),0)))+(SUM(IF(Adjustments!$E$235:$E$236='June 13 - Dec 15 Reserve'!$F28,IF(Adjustments!$G$6:$AE$6='June 13 - Dec 15 Reserve'!AJ$7,Adjustments!$G$235:$AE$236),0)))+(SUM(IF(Adjustments!$E$239:$E$251='June 13 - Dec 15 Reserve'!$F28,IF(Adjustments!$G$6:$AE$6='June 13 - Dec 15 Reserve'!AJ$7,Adjustments!$G$239:$AE$251),0))))</f>
        <v>-438080.19350348529</v>
      </c>
      <c r="AJ28" s="144">
        <f t="shared" si="113"/>
        <v>-48615118.84168011</v>
      </c>
      <c r="AK28" s="144">
        <f t="array" ref="AK28">-((SUM(IF(Adjustments!$E$73:$E$133='June 13 - Dec 15 Reserve'!$F28,IF(Adjustments!$G$6:$AE$6='June 13 - Dec 15 Reserve'!AJ$7,Adjustments!$G$73:$AE$133),0)))+(SUM(IF(Adjustments!$E$136:$E$232='June 13 - Dec 15 Reserve'!$F28,IF(Adjustments!$G$6:$AE$6='June 13 - Dec 15 Reserve'!AL$7,Adjustments!$G$136:$AE$232),0)))+(SUM(IF(Adjustments!$E$235:$E$236='June 13 - Dec 15 Reserve'!$F28,IF(Adjustments!$G$6:$AE$6='June 13 - Dec 15 Reserve'!AL$7,Adjustments!$G$235:$AE$236),0)))+(SUM(IF(Adjustments!$E$239:$E$251='June 13 - Dec 15 Reserve'!$F28,IF(Adjustments!$G$6:$AE$6='June 13 - Dec 15 Reserve'!AL$7,Adjustments!$G$239:$AE$251),0))))</f>
        <v>-438080.19350348529</v>
      </c>
      <c r="AL28" s="144">
        <f t="shared" si="114"/>
        <v>-49053199.035183594</v>
      </c>
      <c r="AM28" s="144">
        <f t="array" ref="AM28">-((SUM(IF(Adjustments!$E$73:$E$133='June 13 - Dec 15 Reserve'!$F28,IF(Adjustments!$G$6:$AE$6='June 13 - Dec 15 Reserve'!AL$7,Adjustments!$G$73:$AE$133),0)))+(SUM(IF(Adjustments!$E$136:$E$232='June 13 - Dec 15 Reserve'!$F28,IF(Adjustments!$G$6:$AE$6='June 13 - Dec 15 Reserve'!AN$7,Adjustments!$G$136:$AE$232),0)))+(SUM(IF(Adjustments!$E$235:$E$236='June 13 - Dec 15 Reserve'!$F28,IF(Adjustments!$G$6:$AE$6='June 13 - Dec 15 Reserve'!AN$7,Adjustments!$G$235:$AE$236),0)))+(SUM(IF(Adjustments!$E$239:$E$251='June 13 - Dec 15 Reserve'!$F28,IF(Adjustments!$G$6:$AE$6='June 13 - Dec 15 Reserve'!AN$7,Adjustments!$G$239:$AE$251),0))))</f>
        <v>-438080.19350348529</v>
      </c>
      <c r="AN28" s="144">
        <f t="shared" si="115"/>
        <v>-49491279.228687078</v>
      </c>
      <c r="AO28" s="144">
        <f t="array" ref="AO28">-((SUM(IF(Adjustments!$E$73:$E$133='June 13 - Dec 15 Reserve'!$F28,IF(Adjustments!$G$6:$AE$6='June 13 - Dec 15 Reserve'!AN$7,Adjustments!$G$73:$AE$133),0)))+(SUM(IF(Adjustments!$E$136:$E$232='June 13 - Dec 15 Reserve'!$F28,IF(Adjustments!$G$6:$AE$6='June 13 - Dec 15 Reserve'!AP$7,Adjustments!$G$136:$AE$232),0)))+(SUM(IF(Adjustments!$E$235:$E$236='June 13 - Dec 15 Reserve'!$F28,IF(Adjustments!$G$6:$AE$6='June 13 - Dec 15 Reserve'!AP$7,Adjustments!$G$235:$AE$236),0)))+(SUM(IF(Adjustments!$E$239:$E$251='June 13 - Dec 15 Reserve'!$F28,IF(Adjustments!$G$6:$AE$6='June 13 - Dec 15 Reserve'!AP$7,Adjustments!$G$239:$AE$251),0))))</f>
        <v>-438080.19350348529</v>
      </c>
      <c r="AP28" s="144">
        <f t="shared" si="116"/>
        <v>-49929359.422190562</v>
      </c>
      <c r="AQ28" s="144">
        <f t="array" ref="AQ28">-((SUM(IF(Adjustments!$E$73:$E$133='June 13 - Dec 15 Reserve'!$F28,IF(Adjustments!$G$6:$AE$6='June 13 - Dec 15 Reserve'!AP$7,Adjustments!$G$73:$AE$133),0)))+(SUM(IF(Adjustments!$E$136:$E$232='June 13 - Dec 15 Reserve'!$F28,IF(Adjustments!$G$6:$AE$6='June 13 - Dec 15 Reserve'!AR$7,Adjustments!$G$136:$AE$232),0)))+(SUM(IF(Adjustments!$E$235:$E$236='June 13 - Dec 15 Reserve'!$F28,IF(Adjustments!$G$6:$AE$6='June 13 - Dec 15 Reserve'!AR$7,Adjustments!$G$235:$AE$236),0)))+(SUM(IF(Adjustments!$E$239:$E$251='June 13 - Dec 15 Reserve'!$F28,IF(Adjustments!$G$6:$AE$6='June 13 - Dec 15 Reserve'!AR$7,Adjustments!$G$239:$AE$251),0))))</f>
        <v>-438583.52448162442</v>
      </c>
      <c r="AR28" s="144">
        <f t="shared" si="117"/>
        <v>-50367942.946672186</v>
      </c>
      <c r="AS28" s="144">
        <f t="array" ref="AS28">-((SUM(IF(Adjustments!$E$73:$E$133='June 13 - Dec 15 Reserve'!$F28,IF(Adjustments!$G$6:$AE$6='June 13 - Dec 15 Reserve'!AR$7,Adjustments!$G$73:$AE$133),0)))+(SUM(IF(Adjustments!$E$136:$E$232='June 13 - Dec 15 Reserve'!$F28,IF(Adjustments!$G$6:$AE$6='June 13 - Dec 15 Reserve'!AT$7,Adjustments!$G$136:$AE$232),0)))+(SUM(IF(Adjustments!$E$235:$E$236='June 13 - Dec 15 Reserve'!$F28,IF(Adjustments!$G$6:$AE$6='June 13 - Dec 15 Reserve'!AT$7,Adjustments!$G$235:$AE$236),0)))+(SUM(IF(Adjustments!$E$239:$E$251='June 13 - Dec 15 Reserve'!$F28,IF(Adjustments!$G$6:$AE$6='June 13 - Dec 15 Reserve'!AT$7,Adjustments!$G$239:$AE$251),0))))</f>
        <v>-439086.85545976367</v>
      </c>
      <c r="AT28" s="144">
        <f t="shared" si="118"/>
        <v>-50807029.802131951</v>
      </c>
      <c r="AU28" s="144">
        <f t="array" ref="AU28">-((SUM(IF(Adjustments!$E$73:$E$133='June 13 - Dec 15 Reserve'!$F28,IF(Adjustments!$G$6:$AE$6='June 13 - Dec 15 Reserve'!AT$7,Adjustments!$G$73:$AE$133),0)))+(SUM(IF(Adjustments!$E$136:$E$232='June 13 - Dec 15 Reserve'!$F28,IF(Adjustments!$G$6:$AE$6='June 13 - Dec 15 Reserve'!AV$7,Adjustments!$G$136:$AE$232),0)))+(SUM(IF(Adjustments!$E$235:$E$236='June 13 - Dec 15 Reserve'!$F28,IF(Adjustments!$G$6:$AE$6='June 13 - Dec 15 Reserve'!AV$7,Adjustments!$G$235:$AE$236),0)))+(SUM(IF(Adjustments!$E$239:$E$251='June 13 - Dec 15 Reserve'!$F28,IF(Adjustments!$G$6:$AE$6='June 13 - Dec 15 Reserve'!AV$7,Adjustments!$G$239:$AE$251),0))))</f>
        <v>-439086.85545976367</v>
      </c>
      <c r="AV28" s="144">
        <f t="shared" si="119"/>
        <v>-51246116.657591715</v>
      </c>
      <c r="AW28" s="144">
        <f t="array" ref="AW28">-((SUM(IF(Adjustments!$E$73:$E$133='June 13 - Dec 15 Reserve'!$F28,IF(Adjustments!$G$6:$AE$6='June 13 - Dec 15 Reserve'!AV$7,Adjustments!$G$73:$AE$133),0)))+(SUM(IF(Adjustments!$E$136:$E$232='June 13 - Dec 15 Reserve'!$F28,IF(Adjustments!$G$6:$AE$6='June 13 - Dec 15 Reserve'!AX$7,Adjustments!$G$136:$AE$232),0)))+(SUM(IF(Adjustments!$E$235:$E$236='June 13 - Dec 15 Reserve'!$F28,IF(Adjustments!$G$6:$AE$6='June 13 - Dec 15 Reserve'!AX$7,Adjustments!$G$235:$AE$236),0)))+(SUM(IF(Adjustments!$E$239:$E$251='June 13 - Dec 15 Reserve'!$F28,IF(Adjustments!$G$6:$AE$6='June 13 - Dec 15 Reserve'!AX$7,Adjustments!$G$239:$AE$251),0))))</f>
        <v>-439086.85545976367</v>
      </c>
      <c r="AX28" s="144">
        <f t="shared" si="120"/>
        <v>-51685203.51305148</v>
      </c>
      <c r="AY28" s="144">
        <f t="array" ref="AY28">-((SUM(IF(Adjustments!$E$73:$E$133='June 13 - Dec 15 Reserve'!$F28,IF(Adjustments!$G$6:$AE$6='June 13 - Dec 15 Reserve'!AX$7,Adjustments!$G$73:$AE$133),0)))+(SUM(IF(Adjustments!$E$136:$E$232='June 13 - Dec 15 Reserve'!$F28,IF(Adjustments!$G$6:$AE$6='June 13 - Dec 15 Reserve'!AZ$7,Adjustments!$G$136:$AE$232),0)))+(SUM(IF(Adjustments!$E$235:$E$236='June 13 - Dec 15 Reserve'!$F28,IF(Adjustments!$G$6:$AE$6='June 13 - Dec 15 Reserve'!AZ$7,Adjustments!$G$235:$AE$236),0)))+(SUM(IF(Adjustments!$E$239:$E$251='June 13 - Dec 15 Reserve'!$F28,IF(Adjustments!$G$6:$AE$6='June 13 - Dec 15 Reserve'!AZ$7,Adjustments!$G$239:$AE$251),0))))</f>
        <v>-439086.85545976367</v>
      </c>
      <c r="AZ28" s="144">
        <f t="shared" si="121"/>
        <v>-52124290.368511245</v>
      </c>
      <c r="BA28" s="144">
        <f t="array" ref="BA28">-((SUM(IF(Adjustments!$E$73:$E$133='June 13 - Dec 15 Reserve'!$F28,IF(Adjustments!$G$6:$AE$6='June 13 - Dec 15 Reserve'!AZ$7,Adjustments!$G$73:$AE$133),0)))+(SUM(IF(Adjustments!$E$136:$E$232='June 13 - Dec 15 Reserve'!$F28,IF(Adjustments!$G$6:$AE$6='June 13 - Dec 15 Reserve'!BB$7,Adjustments!$G$136:$AE$232),0)))+(SUM(IF(Adjustments!$E$235:$E$236='June 13 - Dec 15 Reserve'!$F28,IF(Adjustments!$G$6:$AE$6='June 13 - Dec 15 Reserve'!BB$7,Adjustments!$G$235:$AE$236),0)))+(SUM(IF(Adjustments!$E$239:$E$251='June 13 - Dec 15 Reserve'!$F28,IF(Adjustments!$G$6:$AE$6='June 13 - Dec 15 Reserve'!BB$7,Adjustments!$G$239:$AE$251),0))))</f>
        <v>-439086.85545976367</v>
      </c>
      <c r="BB28" s="144">
        <f t="shared" si="122"/>
        <v>-52563377.223971009</v>
      </c>
      <c r="BC28" s="144">
        <f t="array" ref="BC28">-((SUM(IF(Adjustments!$E$73:$E$133='June 13 - Dec 15 Reserve'!$F28,IF(Adjustments!$G$6:$AE$6='June 13 - Dec 15 Reserve'!BB$7,Adjustments!$G$73:$AE$133),0)))+(SUM(IF(Adjustments!$E$136:$E$232='June 13 - Dec 15 Reserve'!$F28,IF(Adjustments!$G$6:$AE$6='June 13 - Dec 15 Reserve'!BD$7,Adjustments!$G$136:$AE$232),0)))+(SUM(IF(Adjustments!$E$235:$E$236='June 13 - Dec 15 Reserve'!$F28,IF(Adjustments!$G$6:$AE$6='June 13 - Dec 15 Reserve'!BD$7,Adjustments!$G$235:$AE$236),0)))+(SUM(IF(Adjustments!$E$239:$E$251='June 13 - Dec 15 Reserve'!$F28,IF(Adjustments!$G$6:$AE$6='June 13 - Dec 15 Reserve'!BD$7,Adjustments!$G$239:$AE$251),0))))</f>
        <v>-439086.85545976367</v>
      </c>
      <c r="BD28" s="144">
        <f t="shared" si="123"/>
        <v>-53002464.079430774</v>
      </c>
      <c r="BF28" s="151">
        <f>AVERAGE(AF28,AH28,AJ28,AL28,AN28,AP28,AR28,AT28,AV28,AX28,AZ28,BB28,BD28)</f>
        <v>-50369336.78630396</v>
      </c>
    </row>
    <row r="29" spans="1:58" s="144" customFormat="1">
      <c r="A29" s="119" t="s">
        <v>8</v>
      </c>
      <c r="B29" s="119"/>
      <c r="C29" s="119"/>
      <c r="D29" s="119"/>
      <c r="E29" s="119"/>
      <c r="F29" s="119"/>
      <c r="G29" s="119"/>
      <c r="H29" s="152">
        <f>SUBTOTAL(9,H24:H28)</f>
        <v>-271035160.29692304</v>
      </c>
      <c r="I29" s="152">
        <f t="shared" ref="I29:AR29" si="124">SUBTOTAL(9,I24:I28)</f>
        <v>-1748468.487573181</v>
      </c>
      <c r="J29" s="152">
        <f t="shared" si="124"/>
        <v>-272783628.78449631</v>
      </c>
      <c r="K29" s="152">
        <f t="shared" si="124"/>
        <v>-1401017.640051798</v>
      </c>
      <c r="L29" s="152">
        <f t="shared" si="124"/>
        <v>-274184646.42454809</v>
      </c>
      <c r="M29" s="152">
        <f t="shared" si="124"/>
        <v>-1426372.4401212358</v>
      </c>
      <c r="N29" s="152">
        <f t="shared" si="124"/>
        <v>-275611018.86466932</v>
      </c>
      <c r="O29" s="152">
        <f t="shared" si="124"/>
        <v>-1223078.3689392509</v>
      </c>
      <c r="P29" s="152">
        <f t="shared" si="124"/>
        <v>-276834097.23360854</v>
      </c>
      <c r="Q29" s="152">
        <f t="shared" si="124"/>
        <v>-1248701.7196350996</v>
      </c>
      <c r="R29" s="152">
        <f t="shared" si="124"/>
        <v>-278082798.95324361</v>
      </c>
      <c r="S29" s="152">
        <f t="shared" si="124"/>
        <v>-126816.16445913538</v>
      </c>
      <c r="T29" s="152">
        <f t="shared" si="124"/>
        <v>-278209615.11770284</v>
      </c>
      <c r="U29" s="152">
        <f t="shared" si="124"/>
        <v>-2102755.640155388</v>
      </c>
      <c r="V29" s="152">
        <f t="shared" si="124"/>
        <v>-280312370.75785816</v>
      </c>
      <c r="W29" s="152">
        <f t="shared" si="124"/>
        <v>-2167627.7263707723</v>
      </c>
      <c r="X29" s="152">
        <f t="shared" si="124"/>
        <v>-282479998.48422897</v>
      </c>
      <c r="Y29" s="152">
        <f t="shared" si="124"/>
        <v>-2222499.8125861567</v>
      </c>
      <c r="Z29" s="152">
        <f t="shared" si="124"/>
        <v>-284702498.2968151</v>
      </c>
      <c r="AA29" s="152">
        <f t="shared" si="124"/>
        <v>-2231564.001059385</v>
      </c>
      <c r="AB29" s="152">
        <f t="shared" si="124"/>
        <v>-286934062.29787445</v>
      </c>
      <c r="AC29" s="152">
        <f t="shared" si="124"/>
        <v>-2225628.1895326134</v>
      </c>
      <c r="AD29" s="152">
        <f t="shared" si="124"/>
        <v>-289159690.48740709</v>
      </c>
      <c r="AE29" s="152">
        <f t="shared" si="124"/>
        <v>-2202821.2886610599</v>
      </c>
      <c r="AF29" s="152">
        <f t="shared" si="124"/>
        <v>-291362511.77606821</v>
      </c>
      <c r="AG29" s="152">
        <f t="shared" si="124"/>
        <v>-2213907.9990375247</v>
      </c>
      <c r="AH29" s="152">
        <f t="shared" si="124"/>
        <v>-293576419.77510566</v>
      </c>
      <c r="AI29" s="152">
        <f t="shared" si="124"/>
        <v>-2224397.4816189669</v>
      </c>
      <c r="AJ29" s="152">
        <f t="shared" si="124"/>
        <v>-295800817.2567246</v>
      </c>
      <c r="AK29" s="152">
        <f t="shared" si="124"/>
        <v>-2226350.8003675062</v>
      </c>
      <c r="AL29" s="152">
        <f t="shared" si="124"/>
        <v>-298027168.05709213</v>
      </c>
      <c r="AM29" s="152">
        <f t="shared" si="124"/>
        <v>-2228597.2872544061</v>
      </c>
      <c r="AN29" s="152">
        <f t="shared" si="124"/>
        <v>-300255765.34434652</v>
      </c>
      <c r="AO29" s="152">
        <f t="shared" si="124"/>
        <v>-2195315.9699563365</v>
      </c>
      <c r="AP29" s="152">
        <f t="shared" si="124"/>
        <v>-302451081.31430292</v>
      </c>
      <c r="AQ29" s="152">
        <f t="shared" si="124"/>
        <v>-2124096.4478830397</v>
      </c>
      <c r="AR29" s="152">
        <f t="shared" si="124"/>
        <v>-304575177.76218593</v>
      </c>
      <c r="AS29" s="152">
        <f t="shared" ref="AS29:AV29" si="125">SUBTOTAL(9,AS24:AS28)</f>
        <v>-2309048.9847996291</v>
      </c>
      <c r="AT29" s="152">
        <f t="shared" si="125"/>
        <v>-306884226.74698555</v>
      </c>
      <c r="AU29" s="152">
        <f t="shared" si="125"/>
        <v>-2308116.5777129205</v>
      </c>
      <c r="AV29" s="152">
        <f t="shared" si="125"/>
        <v>-309192343.32469851</v>
      </c>
      <c r="AW29" s="152">
        <f t="shared" ref="AW29:BD29" si="126">SUBTOTAL(9,AW24:AW28)</f>
        <v>-2295184.1706262128</v>
      </c>
      <c r="AX29" s="152">
        <f t="shared" si="126"/>
        <v>-311487527.49532473</v>
      </c>
      <c r="AY29" s="152">
        <f t="shared" si="126"/>
        <v>-2306251.7635395038</v>
      </c>
      <c r="AZ29" s="152">
        <f t="shared" si="126"/>
        <v>-313793779.25886422</v>
      </c>
      <c r="BA29" s="152">
        <f t="shared" si="126"/>
        <v>-2305319.3564527961</v>
      </c>
      <c r="BB29" s="152">
        <f t="shared" si="126"/>
        <v>-316099098.61531705</v>
      </c>
      <c r="BC29" s="152">
        <f t="shared" si="126"/>
        <v>-2292474.2648734143</v>
      </c>
      <c r="BD29" s="152">
        <f t="shared" si="126"/>
        <v>-318391572.88019043</v>
      </c>
      <c r="BF29" s="153">
        <f>SUBTOTAL(9,BF24:BF28)</f>
        <v>-304761345.35440052</v>
      </c>
    </row>
    <row r="30" spans="1:58" s="144" customFormat="1">
      <c r="A30" s="119"/>
      <c r="B30" s="119"/>
      <c r="C30" s="119"/>
      <c r="D30" s="119"/>
      <c r="E30" s="119"/>
      <c r="F30" s="119"/>
      <c r="G30" s="119"/>
      <c r="BF30" s="151"/>
    </row>
    <row r="31" spans="1:58" s="144" customFormat="1">
      <c r="A31" s="14" t="s">
        <v>9</v>
      </c>
      <c r="B31" s="119"/>
      <c r="C31" s="119"/>
      <c r="D31" s="119"/>
      <c r="E31" s="119"/>
      <c r="F31" s="119"/>
      <c r="G31" s="119"/>
      <c r="BF31" s="151"/>
    </row>
    <row r="32" spans="1:58" s="144" customFormat="1">
      <c r="A32" s="119" t="s">
        <v>4</v>
      </c>
      <c r="B32" s="119" t="s">
        <v>37</v>
      </c>
      <c r="C32" s="119" t="s">
        <v>36</v>
      </c>
      <c r="D32" s="119" t="s">
        <v>78</v>
      </c>
      <c r="E32" s="119" t="s">
        <v>73</v>
      </c>
      <c r="F32" s="119" t="str">
        <f>D32&amp;E32&amp;C32</f>
        <v>DOTHPDGU</v>
      </c>
      <c r="G32" s="119" t="str">
        <f>E32&amp;C32</f>
        <v>OTHPDGU</v>
      </c>
      <c r="H32" s="144">
        <f t="array" ref="H32">SUM(IF('[25]RB Summary'!$C$917:$C$1168=$F32,'[25]RB Summary'!$G$917:$G$1168,0))</f>
        <v>0</v>
      </c>
      <c r="I32" s="144">
        <f t="array" ref="I32">-((SUM(IF(Adjustments!$E$73:$E$133='June 13 - Dec 15 Reserve'!$F32,IF(Adjustments!$G$6:$AE$6='June 13 - Dec 15 Reserve'!H$7,Adjustments!$G$73:$AE$133),0)))+(SUM(IF(Adjustments!$E$136:$E$232='June 13 - Dec 15 Reserve'!$F32,IF(Adjustments!$G$6:$AE$6='June 13 - Dec 15 Reserve'!J$7,Adjustments!$G$136:$AE$232),0)))+(SUM(IF(Adjustments!$E$235:$E$236='June 13 - Dec 15 Reserve'!$F32,IF(Adjustments!$G$6:$AE$6='June 13 - Dec 15 Reserve'!J$7,Adjustments!$G$235:$AE$236),0)))+(SUM(IF(Adjustments!$E$239:$E$251='June 13 - Dec 15 Reserve'!$F32,IF(Adjustments!$G$6:$AE$6='June 13 - Dec 15 Reserve'!J$7,Adjustments!$G$239:$AE$251),0))))</f>
        <v>11013.071666666669</v>
      </c>
      <c r="J32" s="144">
        <f t="shared" ref="J32:J35" si="127">H32+I32</f>
        <v>11013.071666666669</v>
      </c>
      <c r="K32" s="144">
        <f t="array" ref="K32">-((SUM(IF(Adjustments!$E$73:$E$133='June 13 - Dec 15 Reserve'!$F32,IF(Adjustments!$G$6:$AE$6='June 13 - Dec 15 Reserve'!J$7,Adjustments!$G$73:$AE$133),0)))+(SUM(IF(Adjustments!$E$136:$E$232='June 13 - Dec 15 Reserve'!$F32,IF(Adjustments!$G$6:$AE$6='June 13 - Dec 15 Reserve'!L$7,Adjustments!$G$136:$AE$232),0)))+(SUM(IF(Adjustments!$E$235:$E$236='June 13 - Dec 15 Reserve'!$F32,IF(Adjustments!$G$6:$AE$6='June 13 - Dec 15 Reserve'!L$7,Adjustments!$G$235:$AE$236),0)))+(SUM(IF(Adjustments!$E$239:$E$251='June 13 - Dec 15 Reserve'!$F32,IF(Adjustments!$G$6:$AE$6='June 13 - Dec 15 Reserve'!L$7,Adjustments!$G$239:$AE$251),0))))</f>
        <v>11013.071666666669</v>
      </c>
      <c r="L32" s="144">
        <f t="shared" ref="L32:L35" si="128">J32+K32</f>
        <v>22026.143333333337</v>
      </c>
      <c r="M32" s="144">
        <f t="array" ref="M32">-((SUM(IF(Adjustments!$E$73:$E$133='June 13 - Dec 15 Reserve'!$F32,IF(Adjustments!$G$6:$AE$6='June 13 - Dec 15 Reserve'!L$7,Adjustments!$G$73:$AE$133),0)))+(SUM(IF(Adjustments!$E$136:$E$232='June 13 - Dec 15 Reserve'!$F32,IF(Adjustments!$G$6:$AE$6='June 13 - Dec 15 Reserve'!N$7,Adjustments!$G$136:$AE$232),0)))+(SUM(IF(Adjustments!$E$235:$E$236='June 13 - Dec 15 Reserve'!$F32,IF(Adjustments!$G$6:$AE$6='June 13 - Dec 15 Reserve'!N$7,Adjustments!$G$235:$AE$236),0)))+(SUM(IF(Adjustments!$E$239:$E$251='June 13 - Dec 15 Reserve'!$F32,IF(Adjustments!$G$6:$AE$6='June 13 - Dec 15 Reserve'!N$7,Adjustments!$G$239:$AE$251),0))))</f>
        <v>11013.071666666669</v>
      </c>
      <c r="N32" s="144">
        <f t="shared" ref="N32:N35" si="129">L32+M32</f>
        <v>33039.215000000004</v>
      </c>
      <c r="O32" s="144">
        <f t="array" ref="O32">-((SUM(IF(Adjustments!$E$73:$E$133='June 13 - Dec 15 Reserve'!$F32,IF(Adjustments!$G$6:$AE$6='June 13 - Dec 15 Reserve'!N$7,Adjustments!$G$73:$AE$133),0)))+(SUM(IF(Adjustments!$E$136:$E$232='June 13 - Dec 15 Reserve'!$F32,IF(Adjustments!$G$6:$AE$6='June 13 - Dec 15 Reserve'!P$7,Adjustments!$G$136:$AE$232),0)))+(SUM(IF(Adjustments!$E$235:$E$236='June 13 - Dec 15 Reserve'!$F32,IF(Adjustments!$G$6:$AE$6='June 13 - Dec 15 Reserve'!P$7,Adjustments!$G$235:$AE$236),0)))+(SUM(IF(Adjustments!$E$239:$E$251='June 13 - Dec 15 Reserve'!$F32,IF(Adjustments!$G$6:$AE$6='June 13 - Dec 15 Reserve'!P$7,Adjustments!$G$239:$AE$251),0))))</f>
        <v>11013.071666666669</v>
      </c>
      <c r="P32" s="144">
        <f t="shared" ref="P32:P35" si="130">N32+O32</f>
        <v>44052.286666666674</v>
      </c>
      <c r="Q32" s="144">
        <f t="array" ref="Q32">-((SUM(IF(Adjustments!$E$73:$E$133='June 13 - Dec 15 Reserve'!$F32,IF(Adjustments!$G$6:$AE$6='June 13 - Dec 15 Reserve'!P$7,Adjustments!$G$73:$AE$133),0)))+(SUM(IF(Adjustments!$E$136:$E$232='June 13 - Dec 15 Reserve'!$F32,IF(Adjustments!$G$6:$AE$6='June 13 - Dec 15 Reserve'!R$7,Adjustments!$G$136:$AE$232),0)))+(SUM(IF(Adjustments!$E$235:$E$236='June 13 - Dec 15 Reserve'!$F32,IF(Adjustments!$G$6:$AE$6='June 13 - Dec 15 Reserve'!R$7,Adjustments!$G$235:$AE$236),0)))+(SUM(IF(Adjustments!$E$239:$E$251='June 13 - Dec 15 Reserve'!$F32,IF(Adjustments!$G$6:$AE$6='June 13 - Dec 15 Reserve'!R$7,Adjustments!$G$239:$AE$251),0))))</f>
        <v>11013.071666666669</v>
      </c>
      <c r="R32" s="144">
        <f t="shared" ref="R32:R35" si="131">P32+Q32</f>
        <v>55065.358333333344</v>
      </c>
      <c r="S32" s="144">
        <f t="array" ref="S32">-((SUM(IF(Adjustments!$E$73:$E$133='June 13 - Dec 15 Reserve'!$F32,IF(Adjustments!$G$6:$AE$6='June 13 - Dec 15 Reserve'!R$7,Adjustments!$G$73:$AE$133),0)))+(SUM(IF(Adjustments!$E$136:$E$232='June 13 - Dec 15 Reserve'!$F32,IF(Adjustments!$G$6:$AE$6='June 13 - Dec 15 Reserve'!T$7,Adjustments!$G$136:$AE$232),0)))+(SUM(IF(Adjustments!$E$235:$E$236='June 13 - Dec 15 Reserve'!$F32,IF(Adjustments!$G$6:$AE$6='June 13 - Dec 15 Reserve'!T$7,Adjustments!$G$235:$AE$236),0)))+(SUM(IF(Adjustments!$E$239:$E$251='June 13 - Dec 15 Reserve'!$F32,IF(Adjustments!$G$6:$AE$6='June 13 - Dec 15 Reserve'!T$7,Adjustments!$G$239:$AE$251),0))))</f>
        <v>11013.071666666669</v>
      </c>
      <c r="T32" s="144">
        <f t="shared" ref="T32:T35" si="132">R32+S32</f>
        <v>66078.430000000008</v>
      </c>
      <c r="U32" s="144">
        <f t="array" ref="U32">-((SUM(IF(Adjustments!$E$73:$E$133='June 13 - Dec 15 Reserve'!$F32,IF(Adjustments!$G$6:$AE$6='June 13 - Dec 15 Reserve'!T$7,Adjustments!$G$73:$AE$133),0)))+(SUM(IF(Adjustments!$E$136:$E$232='June 13 - Dec 15 Reserve'!$F32,IF(Adjustments!$G$6:$AE$6='June 13 - Dec 15 Reserve'!V$7,Adjustments!$G$136:$AE$232),0)))+(SUM(IF(Adjustments!$E$235:$E$236='June 13 - Dec 15 Reserve'!$F32,IF(Adjustments!$G$6:$AE$6='June 13 - Dec 15 Reserve'!V$7,Adjustments!$G$235:$AE$236),0)))+(SUM(IF(Adjustments!$E$239:$E$251='June 13 - Dec 15 Reserve'!$F32,IF(Adjustments!$G$6:$AE$6='June 13 - Dec 15 Reserve'!V$7,Adjustments!$G$239:$AE$251),0))))</f>
        <v>11013.071666666669</v>
      </c>
      <c r="V32" s="144">
        <f t="shared" ref="V32:V35" si="133">T32+U32</f>
        <v>77091.501666666678</v>
      </c>
      <c r="W32" s="144">
        <f t="array" ref="W32">-((SUM(IF(Adjustments!$E$73:$E$133='June 13 - Dec 15 Reserve'!$F32,IF(Adjustments!$G$6:$AE$6='June 13 - Dec 15 Reserve'!V$7,Adjustments!$G$73:$AE$133),0)))+(SUM(IF(Adjustments!$E$136:$E$232='June 13 - Dec 15 Reserve'!$F32,IF(Adjustments!$G$6:$AE$6='June 13 - Dec 15 Reserve'!X$7,Adjustments!$G$136:$AE$232),0)))+(SUM(IF(Adjustments!$E$235:$E$236='June 13 - Dec 15 Reserve'!$F32,IF(Adjustments!$G$6:$AE$6='June 13 - Dec 15 Reserve'!X$7,Adjustments!$G$235:$AE$236),0)))+(SUM(IF(Adjustments!$E$239:$E$251='June 13 - Dec 15 Reserve'!$F32,IF(Adjustments!$G$6:$AE$6='June 13 - Dec 15 Reserve'!X$7,Adjustments!$G$239:$AE$251),0))))</f>
        <v>11013.071666666669</v>
      </c>
      <c r="X32" s="144">
        <f t="shared" ref="X32:X35" si="134">V32+W32</f>
        <v>88104.573333333348</v>
      </c>
      <c r="Y32" s="144">
        <f t="array" ref="Y32">-((SUM(IF(Adjustments!$E$73:$E$133='June 13 - Dec 15 Reserve'!$F32,IF(Adjustments!$G$6:$AE$6='June 13 - Dec 15 Reserve'!X$7,Adjustments!$G$73:$AE$133),0)))+(SUM(IF(Adjustments!$E$136:$E$232='June 13 - Dec 15 Reserve'!$F32,IF(Adjustments!$G$6:$AE$6='June 13 - Dec 15 Reserve'!Z$7,Adjustments!$G$136:$AE$232),0)))+(SUM(IF(Adjustments!$E$235:$E$236='June 13 - Dec 15 Reserve'!$F32,IF(Adjustments!$G$6:$AE$6='June 13 - Dec 15 Reserve'!Z$7,Adjustments!$G$235:$AE$236),0)))+(SUM(IF(Adjustments!$E$239:$E$251='June 13 - Dec 15 Reserve'!$F32,IF(Adjustments!$G$6:$AE$6='June 13 - Dec 15 Reserve'!Z$7,Adjustments!$G$239:$AE$251),0))))</f>
        <v>11013.071666666669</v>
      </c>
      <c r="Z32" s="144">
        <f t="shared" ref="Z32:Z35" si="135">X32+Y32</f>
        <v>99117.645000000019</v>
      </c>
      <c r="AA32" s="144">
        <f t="array" ref="AA32">-((SUM(IF(Adjustments!$E$73:$E$133='June 13 - Dec 15 Reserve'!$F32,IF(Adjustments!$G$6:$AE$6='June 13 - Dec 15 Reserve'!Z$7,Adjustments!$G$73:$AE$133),0)))+(SUM(IF(Adjustments!$E$136:$E$232='June 13 - Dec 15 Reserve'!$F32,IF(Adjustments!$G$6:$AE$6='June 13 - Dec 15 Reserve'!AB$7,Adjustments!$G$136:$AE$232),0)))+(SUM(IF(Adjustments!$E$235:$E$236='June 13 - Dec 15 Reserve'!$F32,IF(Adjustments!$G$6:$AE$6='June 13 - Dec 15 Reserve'!AB$7,Adjustments!$G$235:$AE$236),0)))+(SUM(IF(Adjustments!$E$239:$E$251='June 13 - Dec 15 Reserve'!$F32,IF(Adjustments!$G$6:$AE$6='June 13 - Dec 15 Reserve'!AB$7,Adjustments!$G$239:$AE$251),0))))</f>
        <v>11013.071666666669</v>
      </c>
      <c r="AB32" s="144">
        <f t="shared" ref="AB32:AB35" si="136">Z32+AA32</f>
        <v>110130.71666666669</v>
      </c>
      <c r="AC32" s="144">
        <f t="array" ref="AC32">-((SUM(IF(Adjustments!$E$73:$E$133='June 13 - Dec 15 Reserve'!$F32,IF(Adjustments!$G$6:$AE$6='June 13 - Dec 15 Reserve'!AB$7,Adjustments!$G$73:$AE$133),0)))+(SUM(IF(Adjustments!$E$136:$E$232='June 13 - Dec 15 Reserve'!$F32,IF(Adjustments!$G$6:$AE$6='June 13 - Dec 15 Reserve'!AD$7,Adjustments!$G$136:$AE$232),0)))+(SUM(IF(Adjustments!$E$235:$E$236='June 13 - Dec 15 Reserve'!$F32,IF(Adjustments!$G$6:$AE$6='June 13 - Dec 15 Reserve'!AD$7,Adjustments!$G$235:$AE$236),0)))+(SUM(IF(Adjustments!$E$239:$E$251='June 13 - Dec 15 Reserve'!$F32,IF(Adjustments!$G$6:$AE$6='June 13 - Dec 15 Reserve'!AD$7,Adjustments!$G$239:$AE$251),0))))</f>
        <v>11013.071666666669</v>
      </c>
      <c r="AD32" s="144">
        <f t="shared" ref="AD32:AD35" si="137">AB32+AC32</f>
        <v>121143.78833333336</v>
      </c>
      <c r="AE32" s="144">
        <f t="array" ref="AE32">-((SUM(IF(Adjustments!$E$73:$E$133='June 13 - Dec 15 Reserve'!$F32,IF(Adjustments!$G$6:$AE$6='June 13 - Dec 15 Reserve'!AD$7,Adjustments!$G$73:$AE$133),0)))+(SUM(IF(Adjustments!$E$136:$E$232='June 13 - Dec 15 Reserve'!$F32,IF(Adjustments!$G$6:$AE$6='June 13 - Dec 15 Reserve'!AF$7,Adjustments!$G$136:$AE$232),0)))+(SUM(IF(Adjustments!$E$235:$E$236='June 13 - Dec 15 Reserve'!$F32,IF(Adjustments!$G$6:$AE$6='June 13 - Dec 15 Reserve'!AF$7,Adjustments!$G$235:$AE$236),0)))+(SUM(IF(Adjustments!$E$239:$E$251='June 13 - Dec 15 Reserve'!$F32,IF(Adjustments!$G$6:$AE$6='June 13 - Dec 15 Reserve'!AF$7,Adjustments!$G$239:$AE$251),0))))</f>
        <v>11013.071666666669</v>
      </c>
      <c r="AF32" s="144">
        <f t="shared" ref="AF32:AF35" si="138">AD32+AE32</f>
        <v>132156.86000000002</v>
      </c>
      <c r="AG32" s="144">
        <f t="array" ref="AG32">-((SUM(IF(Adjustments!$E$73:$E$133='June 13 - Dec 15 Reserve'!$F32,IF(Adjustments!$G$6:$AE$6='June 13 - Dec 15 Reserve'!AF$7,Adjustments!$G$73:$AE$133),0)))+(SUM(IF(Adjustments!$E$136:$E$232='June 13 - Dec 15 Reserve'!$F32,IF(Adjustments!$G$6:$AE$6='June 13 - Dec 15 Reserve'!AH$7,Adjustments!$G$136:$AE$232),0)))+(SUM(IF(Adjustments!$E$235:$E$236='June 13 - Dec 15 Reserve'!$F32,IF(Adjustments!$G$6:$AE$6='June 13 - Dec 15 Reserve'!AH$7,Adjustments!$G$235:$AE$236),0)))+(SUM(IF(Adjustments!$E$239:$E$251='June 13 - Dec 15 Reserve'!$F32,IF(Adjustments!$G$6:$AE$6='June 13 - Dec 15 Reserve'!AH$7,Adjustments!$G$239:$AE$251),0))))</f>
        <v>11013.071666666669</v>
      </c>
      <c r="AH32" s="144">
        <f t="shared" ref="AH32:AH35" si="139">AF32+AG32</f>
        <v>143169.93166666667</v>
      </c>
      <c r="AI32" s="144">
        <f t="array" ref="AI32">-((SUM(IF(Adjustments!$E$73:$E$133='June 13 - Dec 15 Reserve'!$F32,IF(Adjustments!$G$6:$AE$6='June 13 - Dec 15 Reserve'!AH$7,Adjustments!$G$73:$AE$133),0)))+(SUM(IF(Adjustments!$E$136:$E$232='June 13 - Dec 15 Reserve'!$F32,IF(Adjustments!$G$6:$AE$6='June 13 - Dec 15 Reserve'!AJ$7,Adjustments!$G$136:$AE$232),0)))+(SUM(IF(Adjustments!$E$235:$E$236='June 13 - Dec 15 Reserve'!$F32,IF(Adjustments!$G$6:$AE$6='June 13 - Dec 15 Reserve'!AJ$7,Adjustments!$G$235:$AE$236),0)))+(SUM(IF(Adjustments!$E$239:$E$251='June 13 - Dec 15 Reserve'!$F32,IF(Adjustments!$G$6:$AE$6='June 13 - Dec 15 Reserve'!AJ$7,Adjustments!$G$239:$AE$251),0))))</f>
        <v>11013.071666666669</v>
      </c>
      <c r="AJ32" s="144">
        <f t="shared" ref="AJ32:AJ35" si="140">AH32+AI32</f>
        <v>154183.00333333333</v>
      </c>
      <c r="AK32" s="144">
        <f t="array" ref="AK32">-((SUM(IF(Adjustments!$E$73:$E$133='June 13 - Dec 15 Reserve'!$F32,IF(Adjustments!$G$6:$AE$6='June 13 - Dec 15 Reserve'!AJ$7,Adjustments!$G$73:$AE$133),0)))+(SUM(IF(Adjustments!$E$136:$E$232='June 13 - Dec 15 Reserve'!$F32,IF(Adjustments!$G$6:$AE$6='June 13 - Dec 15 Reserve'!AL$7,Adjustments!$G$136:$AE$232),0)))+(SUM(IF(Adjustments!$E$235:$E$236='June 13 - Dec 15 Reserve'!$F32,IF(Adjustments!$G$6:$AE$6='June 13 - Dec 15 Reserve'!AL$7,Adjustments!$G$235:$AE$236),0)))+(SUM(IF(Adjustments!$E$239:$E$251='June 13 - Dec 15 Reserve'!$F32,IF(Adjustments!$G$6:$AE$6='June 13 - Dec 15 Reserve'!AL$7,Adjustments!$G$239:$AE$251),0))))</f>
        <v>11013.071666666669</v>
      </c>
      <c r="AL32" s="144">
        <f t="shared" ref="AL32:AL35" si="141">AJ32+AK32</f>
        <v>165196.07499999998</v>
      </c>
      <c r="AM32" s="144">
        <f t="array" ref="AM32">-((SUM(IF(Adjustments!$E$73:$E$133='June 13 - Dec 15 Reserve'!$F32,IF(Adjustments!$G$6:$AE$6='June 13 - Dec 15 Reserve'!AL$7,Adjustments!$G$73:$AE$133),0)))+(SUM(IF(Adjustments!$E$136:$E$232='June 13 - Dec 15 Reserve'!$F32,IF(Adjustments!$G$6:$AE$6='June 13 - Dec 15 Reserve'!AN$7,Adjustments!$G$136:$AE$232),0)))+(SUM(IF(Adjustments!$E$235:$E$236='June 13 - Dec 15 Reserve'!$F32,IF(Adjustments!$G$6:$AE$6='June 13 - Dec 15 Reserve'!AN$7,Adjustments!$G$235:$AE$236),0)))+(SUM(IF(Adjustments!$E$239:$E$251='June 13 - Dec 15 Reserve'!$F32,IF(Adjustments!$G$6:$AE$6='June 13 - Dec 15 Reserve'!AN$7,Adjustments!$G$239:$AE$251),0))))</f>
        <v>11013.071666666669</v>
      </c>
      <c r="AN32" s="144">
        <f t="shared" ref="AN32:AN35" si="142">AL32+AM32</f>
        <v>176209.14666666664</v>
      </c>
      <c r="AO32" s="144">
        <f t="array" ref="AO32">-((SUM(IF(Adjustments!$E$73:$E$133='June 13 - Dec 15 Reserve'!$F32,IF(Adjustments!$G$6:$AE$6='June 13 - Dec 15 Reserve'!AN$7,Adjustments!$G$73:$AE$133),0)))+(SUM(IF(Adjustments!$E$136:$E$232='June 13 - Dec 15 Reserve'!$F32,IF(Adjustments!$G$6:$AE$6='June 13 - Dec 15 Reserve'!AP$7,Adjustments!$G$136:$AE$232),0)))+(SUM(IF(Adjustments!$E$235:$E$236='June 13 - Dec 15 Reserve'!$F32,IF(Adjustments!$G$6:$AE$6='June 13 - Dec 15 Reserve'!AP$7,Adjustments!$G$235:$AE$236),0)))+(SUM(IF(Adjustments!$E$239:$E$251='June 13 - Dec 15 Reserve'!$F32,IF(Adjustments!$G$6:$AE$6='June 13 - Dec 15 Reserve'!AP$7,Adjustments!$G$239:$AE$251),0))))</f>
        <v>11013.071666666669</v>
      </c>
      <c r="AP32" s="144">
        <f t="shared" ref="AP32:AP35" si="143">AN32+AO32</f>
        <v>187222.21833333329</v>
      </c>
      <c r="AQ32" s="144">
        <f t="array" ref="AQ32">-((SUM(IF(Adjustments!$E$73:$E$133='June 13 - Dec 15 Reserve'!$F32,IF(Adjustments!$G$6:$AE$6='June 13 - Dec 15 Reserve'!AP$7,Adjustments!$G$73:$AE$133),0)))+(SUM(IF(Adjustments!$E$136:$E$232='June 13 - Dec 15 Reserve'!$F32,IF(Adjustments!$G$6:$AE$6='June 13 - Dec 15 Reserve'!AR$7,Adjustments!$G$136:$AE$232),0)))+(SUM(IF(Adjustments!$E$235:$E$236='June 13 - Dec 15 Reserve'!$F32,IF(Adjustments!$G$6:$AE$6='June 13 - Dec 15 Reserve'!AR$7,Adjustments!$G$235:$AE$236),0)))+(SUM(IF(Adjustments!$E$239:$E$251='June 13 - Dec 15 Reserve'!$F32,IF(Adjustments!$G$6:$AE$6='June 13 - Dec 15 Reserve'!AR$7,Adjustments!$G$239:$AE$251),0))))</f>
        <v>11013.071666666669</v>
      </c>
      <c r="AR32" s="144">
        <f t="shared" ref="AR32:AR35" si="144">AP32+AQ32</f>
        <v>198235.28999999995</v>
      </c>
      <c r="AS32" s="144">
        <f t="array" ref="AS32">-((SUM(IF(Adjustments!$E$73:$E$133='June 13 - Dec 15 Reserve'!$F32,IF(Adjustments!$G$6:$AE$6='June 13 - Dec 15 Reserve'!AR$7,Adjustments!$G$73:$AE$133),0)))+(SUM(IF(Adjustments!$E$136:$E$232='June 13 - Dec 15 Reserve'!$F32,IF(Adjustments!$G$6:$AE$6='June 13 - Dec 15 Reserve'!AT$7,Adjustments!$G$136:$AE$232),0)))+(SUM(IF(Adjustments!$E$235:$E$236='June 13 - Dec 15 Reserve'!$F32,IF(Adjustments!$G$6:$AE$6='June 13 - Dec 15 Reserve'!AT$7,Adjustments!$G$235:$AE$236),0)))+(SUM(IF(Adjustments!$E$239:$E$251='June 13 - Dec 15 Reserve'!$F32,IF(Adjustments!$G$6:$AE$6='June 13 - Dec 15 Reserve'!AT$7,Adjustments!$G$239:$AE$251),0))))</f>
        <v>11013.071666666669</v>
      </c>
      <c r="AT32" s="144">
        <f t="shared" ref="AT32:AT35" si="145">AR32+AS32</f>
        <v>209248.36166666661</v>
      </c>
      <c r="AU32" s="144">
        <f t="array" ref="AU32">-((SUM(IF(Adjustments!$E$73:$E$133='June 13 - Dec 15 Reserve'!$F32,IF(Adjustments!$G$6:$AE$6='June 13 - Dec 15 Reserve'!AT$7,Adjustments!$G$73:$AE$133),0)))+(SUM(IF(Adjustments!$E$136:$E$232='June 13 - Dec 15 Reserve'!$F32,IF(Adjustments!$G$6:$AE$6='June 13 - Dec 15 Reserve'!AV$7,Adjustments!$G$136:$AE$232),0)))+(SUM(IF(Adjustments!$E$235:$E$236='June 13 - Dec 15 Reserve'!$F32,IF(Adjustments!$G$6:$AE$6='June 13 - Dec 15 Reserve'!AV$7,Adjustments!$G$235:$AE$236),0)))+(SUM(IF(Adjustments!$E$239:$E$251='June 13 - Dec 15 Reserve'!$F32,IF(Adjustments!$G$6:$AE$6='June 13 - Dec 15 Reserve'!AV$7,Adjustments!$G$239:$AE$251),0))))</f>
        <v>11013.071666666669</v>
      </c>
      <c r="AV32" s="144">
        <f t="shared" ref="AV32:AV35" si="146">AT32+AU32</f>
        <v>220261.43333333326</v>
      </c>
      <c r="AW32" s="144">
        <f t="array" ref="AW32">-((SUM(IF(Adjustments!$E$73:$E$133='June 13 - Dec 15 Reserve'!$F32,IF(Adjustments!$G$6:$AE$6='June 13 - Dec 15 Reserve'!AV$7,Adjustments!$G$73:$AE$133),0)))+(SUM(IF(Adjustments!$E$136:$E$232='June 13 - Dec 15 Reserve'!$F32,IF(Adjustments!$G$6:$AE$6='June 13 - Dec 15 Reserve'!AX$7,Adjustments!$G$136:$AE$232),0)))+(SUM(IF(Adjustments!$E$235:$E$236='June 13 - Dec 15 Reserve'!$F32,IF(Adjustments!$G$6:$AE$6='June 13 - Dec 15 Reserve'!AX$7,Adjustments!$G$235:$AE$236),0)))+(SUM(IF(Adjustments!$E$239:$E$251='June 13 - Dec 15 Reserve'!$F32,IF(Adjustments!$G$6:$AE$6='June 13 - Dec 15 Reserve'!AX$7,Adjustments!$G$239:$AE$251),0))))</f>
        <v>11013.071666666669</v>
      </c>
      <c r="AX32" s="144">
        <f t="shared" ref="AX32:AX35" si="147">AV32+AW32</f>
        <v>231274.50499999992</v>
      </c>
      <c r="AY32" s="144">
        <f t="array" ref="AY32">-((SUM(IF(Adjustments!$E$73:$E$133='June 13 - Dec 15 Reserve'!$F32,IF(Adjustments!$G$6:$AE$6='June 13 - Dec 15 Reserve'!AX$7,Adjustments!$G$73:$AE$133),0)))+(SUM(IF(Adjustments!$E$136:$E$232='June 13 - Dec 15 Reserve'!$F32,IF(Adjustments!$G$6:$AE$6='June 13 - Dec 15 Reserve'!AZ$7,Adjustments!$G$136:$AE$232),0)))+(SUM(IF(Adjustments!$E$235:$E$236='June 13 - Dec 15 Reserve'!$F32,IF(Adjustments!$G$6:$AE$6='June 13 - Dec 15 Reserve'!AZ$7,Adjustments!$G$235:$AE$236),0)))+(SUM(IF(Adjustments!$E$239:$E$251='June 13 - Dec 15 Reserve'!$F32,IF(Adjustments!$G$6:$AE$6='June 13 - Dec 15 Reserve'!AZ$7,Adjustments!$G$239:$AE$251),0))))</f>
        <v>11013.071666666669</v>
      </c>
      <c r="AZ32" s="144">
        <f t="shared" ref="AZ32:AZ35" si="148">AX32+AY32</f>
        <v>242287.57666666657</v>
      </c>
      <c r="BA32" s="144">
        <f t="array" ref="BA32">-((SUM(IF(Adjustments!$E$73:$E$133='June 13 - Dec 15 Reserve'!$F32,IF(Adjustments!$G$6:$AE$6='June 13 - Dec 15 Reserve'!AZ$7,Adjustments!$G$73:$AE$133),0)))+(SUM(IF(Adjustments!$E$136:$E$232='June 13 - Dec 15 Reserve'!$F32,IF(Adjustments!$G$6:$AE$6='June 13 - Dec 15 Reserve'!BB$7,Adjustments!$G$136:$AE$232),0)))+(SUM(IF(Adjustments!$E$235:$E$236='June 13 - Dec 15 Reserve'!$F32,IF(Adjustments!$G$6:$AE$6='June 13 - Dec 15 Reserve'!BB$7,Adjustments!$G$235:$AE$236),0)))+(SUM(IF(Adjustments!$E$239:$E$251='June 13 - Dec 15 Reserve'!$F32,IF(Adjustments!$G$6:$AE$6='June 13 - Dec 15 Reserve'!BB$7,Adjustments!$G$239:$AE$251),0))))</f>
        <v>11013.071666666669</v>
      </c>
      <c r="BB32" s="144">
        <f t="shared" ref="BB32:BB35" si="149">AZ32+BA32</f>
        <v>253300.64833333323</v>
      </c>
      <c r="BC32" s="144">
        <f t="array" ref="BC32">-((SUM(IF(Adjustments!$E$73:$E$133='June 13 - Dec 15 Reserve'!$F32,IF(Adjustments!$G$6:$AE$6='June 13 - Dec 15 Reserve'!BB$7,Adjustments!$G$73:$AE$133),0)))+(SUM(IF(Adjustments!$E$136:$E$232='June 13 - Dec 15 Reserve'!$F32,IF(Adjustments!$G$6:$AE$6='June 13 - Dec 15 Reserve'!BD$7,Adjustments!$G$136:$AE$232),0)))+(SUM(IF(Adjustments!$E$235:$E$236='June 13 - Dec 15 Reserve'!$F32,IF(Adjustments!$G$6:$AE$6='June 13 - Dec 15 Reserve'!BD$7,Adjustments!$G$235:$AE$236),0)))+(SUM(IF(Adjustments!$E$239:$E$251='June 13 - Dec 15 Reserve'!$F32,IF(Adjustments!$G$6:$AE$6='June 13 - Dec 15 Reserve'!BD$7,Adjustments!$G$239:$AE$251),0))))</f>
        <v>11013.071666666669</v>
      </c>
      <c r="BD32" s="144">
        <f t="shared" ref="BD32:BD35" si="150">BB32+BC32</f>
        <v>264313.71999999991</v>
      </c>
      <c r="BF32" s="151">
        <f>AVERAGE(AF32,AH32,AJ32,AL32,AN32,AP32,AR32,AT32,AV32,AX32,AZ32,BB32,BD32)</f>
        <v>198235.28999999998</v>
      </c>
    </row>
    <row r="33" spans="1:58" s="144" customFormat="1">
      <c r="A33" s="119" t="s">
        <v>5</v>
      </c>
      <c r="B33" s="119" t="s">
        <v>37</v>
      </c>
      <c r="C33" s="119" t="s">
        <v>37</v>
      </c>
      <c r="D33" s="119" t="s">
        <v>78</v>
      </c>
      <c r="E33" s="119" t="s">
        <v>73</v>
      </c>
      <c r="F33" s="119" t="str">
        <f>D33&amp;E33&amp;C33</f>
        <v>DOTHPSG</v>
      </c>
      <c r="G33" s="119" t="str">
        <f>E33&amp;C33</f>
        <v>OTHPSG</v>
      </c>
      <c r="H33" s="144">
        <f t="array" ref="H33">SUM(IF('[25]RB Summary'!$C$917:$C$1168=$F33,'[25]RB Summary'!$G$917:$G$1168,0))</f>
        <v>-230147412.72</v>
      </c>
      <c r="I33" s="144">
        <f t="array" ref="I33">-((SUM(IF(Adjustments!$E$73:$E$133='June 13 - Dec 15 Reserve'!$F33,IF(Adjustments!$G$6:$AE$6='June 13 - Dec 15 Reserve'!H$7,Adjustments!$G$73:$AE$133),0)))+(SUM(IF(Adjustments!$E$136:$E$232='June 13 - Dec 15 Reserve'!$F33,IF(Adjustments!$G$6:$AE$6='June 13 - Dec 15 Reserve'!J$7,Adjustments!$G$136:$AE$232),0)))+(SUM(IF(Adjustments!$E$235:$E$236='June 13 - Dec 15 Reserve'!$F33,IF(Adjustments!$G$6:$AE$6='June 13 - Dec 15 Reserve'!J$7,Adjustments!$G$235:$AE$236),0)))+(SUM(IF(Adjustments!$E$239:$E$251='June 13 - Dec 15 Reserve'!$F33,IF(Adjustments!$G$6:$AE$6='June 13 - Dec 15 Reserve'!J$7,Adjustments!$G$239:$AE$251),0))))</f>
        <v>-1803265.430145124</v>
      </c>
      <c r="J33" s="144">
        <f t="shared" si="127"/>
        <v>-231950678.15014511</v>
      </c>
      <c r="K33" s="144">
        <f t="array" ref="K33">-((SUM(IF(Adjustments!$E$73:$E$133='June 13 - Dec 15 Reserve'!$F33,IF(Adjustments!$G$6:$AE$6='June 13 - Dec 15 Reserve'!J$7,Adjustments!$G$73:$AE$133),0)))+(SUM(IF(Adjustments!$E$136:$E$232='June 13 - Dec 15 Reserve'!$F33,IF(Adjustments!$G$6:$AE$6='June 13 - Dec 15 Reserve'!L$7,Adjustments!$G$136:$AE$232),0)))+(SUM(IF(Adjustments!$E$235:$E$236='June 13 - Dec 15 Reserve'!$F33,IF(Adjustments!$G$6:$AE$6='June 13 - Dec 15 Reserve'!L$7,Adjustments!$G$235:$AE$236),0)))+(SUM(IF(Adjustments!$E$239:$E$251='June 13 - Dec 15 Reserve'!$F33,IF(Adjustments!$G$6:$AE$6='June 13 - Dec 15 Reserve'!L$7,Adjustments!$G$239:$AE$251),0))))</f>
        <v>-1813725.3046289305</v>
      </c>
      <c r="L33" s="144">
        <f t="shared" si="128"/>
        <v>-233764403.45477405</v>
      </c>
      <c r="M33" s="144">
        <f t="array" ref="M33">-((SUM(IF(Adjustments!$E$73:$E$133='June 13 - Dec 15 Reserve'!$F33,IF(Adjustments!$G$6:$AE$6='June 13 - Dec 15 Reserve'!L$7,Adjustments!$G$73:$AE$133),0)))+(SUM(IF(Adjustments!$E$136:$E$232='June 13 - Dec 15 Reserve'!$F33,IF(Adjustments!$G$6:$AE$6='June 13 - Dec 15 Reserve'!N$7,Adjustments!$G$136:$AE$232),0)))+(SUM(IF(Adjustments!$E$235:$E$236='June 13 - Dec 15 Reserve'!$F33,IF(Adjustments!$G$6:$AE$6='June 13 - Dec 15 Reserve'!N$7,Adjustments!$G$235:$AE$236),0)))+(SUM(IF(Adjustments!$E$239:$E$251='June 13 - Dec 15 Reserve'!$F33,IF(Adjustments!$G$6:$AE$6='June 13 - Dec 15 Reserve'!N$7,Adjustments!$G$239:$AE$251),0))))</f>
        <v>-1814817.9552748813</v>
      </c>
      <c r="N33" s="144">
        <f t="shared" si="129"/>
        <v>-235579221.41004893</v>
      </c>
      <c r="O33" s="144">
        <f t="array" ref="O33">-((SUM(IF(Adjustments!$E$73:$E$133='June 13 - Dec 15 Reserve'!$F33,IF(Adjustments!$G$6:$AE$6='June 13 - Dec 15 Reserve'!N$7,Adjustments!$G$73:$AE$133),0)))+(SUM(IF(Adjustments!$E$136:$E$232='June 13 - Dec 15 Reserve'!$F33,IF(Adjustments!$G$6:$AE$6='June 13 - Dec 15 Reserve'!P$7,Adjustments!$G$136:$AE$232),0)))+(SUM(IF(Adjustments!$E$235:$E$236='June 13 - Dec 15 Reserve'!$F33,IF(Adjustments!$G$6:$AE$6='June 13 - Dec 15 Reserve'!P$7,Adjustments!$G$235:$AE$236),0)))+(SUM(IF(Adjustments!$E$239:$E$251='June 13 - Dec 15 Reserve'!$F33,IF(Adjustments!$G$6:$AE$6='June 13 - Dec 15 Reserve'!P$7,Adjustments!$G$239:$AE$251),0))))</f>
        <v>-1813460.2522402899</v>
      </c>
      <c r="P33" s="144">
        <f t="shared" si="130"/>
        <v>-237392681.66228923</v>
      </c>
      <c r="Q33" s="144">
        <f t="array" ref="Q33">-((SUM(IF(Adjustments!$E$73:$E$133='June 13 - Dec 15 Reserve'!$F33,IF(Adjustments!$G$6:$AE$6='June 13 - Dec 15 Reserve'!P$7,Adjustments!$G$73:$AE$133),0)))+(SUM(IF(Adjustments!$E$136:$E$232='June 13 - Dec 15 Reserve'!$F33,IF(Adjustments!$G$6:$AE$6='June 13 - Dec 15 Reserve'!R$7,Adjustments!$G$136:$AE$232),0)))+(SUM(IF(Adjustments!$E$235:$E$236='June 13 - Dec 15 Reserve'!$F33,IF(Adjustments!$G$6:$AE$6='June 13 - Dec 15 Reserve'!R$7,Adjustments!$G$235:$AE$236),0)))+(SUM(IF(Adjustments!$E$239:$E$251='June 13 - Dec 15 Reserve'!$F33,IF(Adjustments!$G$6:$AE$6='June 13 - Dec 15 Reserve'!R$7,Adjustments!$G$239:$AE$251),0))))</f>
        <v>-1811962.3208094127</v>
      </c>
      <c r="R33" s="144">
        <f t="shared" si="131"/>
        <v>-239204643.98309866</v>
      </c>
      <c r="S33" s="144">
        <f t="array" ref="S33">-((SUM(IF(Adjustments!$E$73:$E$133='June 13 - Dec 15 Reserve'!$F33,IF(Adjustments!$G$6:$AE$6='June 13 - Dec 15 Reserve'!R$7,Adjustments!$G$73:$AE$133),0)))+(SUM(IF(Adjustments!$E$136:$E$232='June 13 - Dec 15 Reserve'!$F33,IF(Adjustments!$G$6:$AE$6='June 13 - Dec 15 Reserve'!T$7,Adjustments!$G$136:$AE$232),0)))+(SUM(IF(Adjustments!$E$235:$E$236='June 13 - Dec 15 Reserve'!$F33,IF(Adjustments!$G$6:$AE$6='June 13 - Dec 15 Reserve'!T$7,Adjustments!$G$235:$AE$236),0)))+(SUM(IF(Adjustments!$E$239:$E$251='June 13 - Dec 15 Reserve'!$F33,IF(Adjustments!$G$6:$AE$6='June 13 - Dec 15 Reserve'!T$7,Adjustments!$G$239:$AE$251),0))))</f>
        <v>-1814683.8710272396</v>
      </c>
      <c r="T33" s="144">
        <f t="shared" si="132"/>
        <v>-241019327.85412589</v>
      </c>
      <c r="U33" s="144">
        <f t="array" ref="U33">-((SUM(IF(Adjustments!$E$73:$E$133='June 13 - Dec 15 Reserve'!$F33,IF(Adjustments!$G$6:$AE$6='June 13 - Dec 15 Reserve'!T$7,Adjustments!$G$73:$AE$133),0)))+(SUM(IF(Adjustments!$E$136:$E$232='June 13 - Dec 15 Reserve'!$F33,IF(Adjustments!$G$6:$AE$6='June 13 - Dec 15 Reserve'!V$7,Adjustments!$G$136:$AE$232),0)))+(SUM(IF(Adjustments!$E$235:$E$236='June 13 - Dec 15 Reserve'!$F33,IF(Adjustments!$G$6:$AE$6='June 13 - Dec 15 Reserve'!V$7,Adjustments!$G$235:$AE$236),0)))+(SUM(IF(Adjustments!$E$239:$E$251='June 13 - Dec 15 Reserve'!$F33,IF(Adjustments!$G$6:$AE$6='June 13 - Dec 15 Reserve'!V$7,Adjustments!$G$239:$AE$251),0))))</f>
        <v>-2212623.2985543516</v>
      </c>
      <c r="V33" s="144">
        <f t="shared" si="133"/>
        <v>-243231951.15268025</v>
      </c>
      <c r="W33" s="144">
        <f t="array" ref="W33">-((SUM(IF(Adjustments!$E$73:$E$133='June 13 - Dec 15 Reserve'!$F33,IF(Adjustments!$G$6:$AE$6='June 13 - Dec 15 Reserve'!V$7,Adjustments!$G$73:$AE$133),0)))+(SUM(IF(Adjustments!$E$136:$E$232='June 13 - Dec 15 Reserve'!$F33,IF(Adjustments!$G$6:$AE$6='June 13 - Dec 15 Reserve'!X$7,Adjustments!$G$136:$AE$232),0)))+(SUM(IF(Adjustments!$E$235:$E$236='June 13 - Dec 15 Reserve'!$F33,IF(Adjustments!$G$6:$AE$6='June 13 - Dec 15 Reserve'!X$7,Adjustments!$G$235:$AE$236),0)))+(SUM(IF(Adjustments!$E$239:$E$251='June 13 - Dec 15 Reserve'!$F33,IF(Adjustments!$G$6:$AE$6='June 13 - Dec 15 Reserve'!X$7,Adjustments!$G$239:$AE$251),0))))</f>
        <v>-2210593.7803773126</v>
      </c>
      <c r="X33" s="144">
        <f t="shared" si="134"/>
        <v>-245442544.93305755</v>
      </c>
      <c r="Y33" s="144">
        <f t="array" ref="Y33">-((SUM(IF(Adjustments!$E$73:$E$133='June 13 - Dec 15 Reserve'!$F33,IF(Adjustments!$G$6:$AE$6='June 13 - Dec 15 Reserve'!X$7,Adjustments!$G$73:$AE$133),0)))+(SUM(IF(Adjustments!$E$136:$E$232='June 13 - Dec 15 Reserve'!$F33,IF(Adjustments!$G$6:$AE$6='June 13 - Dec 15 Reserve'!Z$7,Adjustments!$G$136:$AE$232),0)))+(SUM(IF(Adjustments!$E$235:$E$236='June 13 - Dec 15 Reserve'!$F33,IF(Adjustments!$G$6:$AE$6='June 13 - Dec 15 Reserve'!Z$7,Adjustments!$G$235:$AE$236),0)))+(SUM(IF(Adjustments!$E$239:$E$251='June 13 - Dec 15 Reserve'!$F33,IF(Adjustments!$G$6:$AE$6='June 13 - Dec 15 Reserve'!Z$7,Adjustments!$G$239:$AE$251),0))))</f>
        <v>-2208564.262200274</v>
      </c>
      <c r="Z33" s="144">
        <f t="shared" si="135"/>
        <v>-247651109.19525781</v>
      </c>
      <c r="AA33" s="144">
        <f t="array" ref="AA33">-((SUM(IF(Adjustments!$E$73:$E$133='June 13 - Dec 15 Reserve'!$F33,IF(Adjustments!$G$6:$AE$6='June 13 - Dec 15 Reserve'!Z$7,Adjustments!$G$73:$AE$133),0)))+(SUM(IF(Adjustments!$E$136:$E$232='June 13 - Dec 15 Reserve'!$F33,IF(Adjustments!$G$6:$AE$6='June 13 - Dec 15 Reserve'!AB$7,Adjustments!$G$136:$AE$232),0)))+(SUM(IF(Adjustments!$E$235:$E$236='June 13 - Dec 15 Reserve'!$F33,IF(Adjustments!$G$6:$AE$6='June 13 - Dec 15 Reserve'!AB$7,Adjustments!$G$235:$AE$236),0)))+(SUM(IF(Adjustments!$E$239:$E$251='June 13 - Dec 15 Reserve'!$F33,IF(Adjustments!$G$6:$AE$6='June 13 - Dec 15 Reserve'!AB$7,Adjustments!$G$239:$AE$251),0))))</f>
        <v>-2206534.7440232346</v>
      </c>
      <c r="AB33" s="144">
        <f t="shared" si="136"/>
        <v>-249857643.93928105</v>
      </c>
      <c r="AC33" s="144">
        <f t="array" ref="AC33">-((SUM(IF(Adjustments!$E$73:$E$133='June 13 - Dec 15 Reserve'!$F33,IF(Adjustments!$G$6:$AE$6='June 13 - Dec 15 Reserve'!AB$7,Adjustments!$G$73:$AE$133),0)))+(SUM(IF(Adjustments!$E$136:$E$232='June 13 - Dec 15 Reserve'!$F33,IF(Adjustments!$G$6:$AE$6='June 13 - Dec 15 Reserve'!AD$7,Adjustments!$G$136:$AE$232),0)))+(SUM(IF(Adjustments!$E$235:$E$236='June 13 - Dec 15 Reserve'!$F33,IF(Adjustments!$G$6:$AE$6='June 13 - Dec 15 Reserve'!AD$7,Adjustments!$G$235:$AE$236),0)))+(SUM(IF(Adjustments!$E$239:$E$251='June 13 - Dec 15 Reserve'!$F33,IF(Adjustments!$G$6:$AE$6='June 13 - Dec 15 Reserve'!AD$7,Adjustments!$G$239:$AE$251),0))))</f>
        <v>-2204641.8097795704</v>
      </c>
      <c r="AD33" s="144">
        <f t="shared" si="137"/>
        <v>-252062285.74906063</v>
      </c>
      <c r="AE33" s="144">
        <f t="array" ref="AE33">-((SUM(IF(Adjustments!$E$73:$E$133='June 13 - Dec 15 Reserve'!$F33,IF(Adjustments!$G$6:$AE$6='June 13 - Dec 15 Reserve'!AD$7,Adjustments!$G$73:$AE$133),0)))+(SUM(IF(Adjustments!$E$136:$E$232='June 13 - Dec 15 Reserve'!$F33,IF(Adjustments!$G$6:$AE$6='June 13 - Dec 15 Reserve'!AF$7,Adjustments!$G$136:$AE$232),0)))+(SUM(IF(Adjustments!$E$235:$E$236='June 13 - Dec 15 Reserve'!$F33,IF(Adjustments!$G$6:$AE$6='June 13 - Dec 15 Reserve'!AF$7,Adjustments!$G$235:$AE$236),0)))+(SUM(IF(Adjustments!$E$239:$E$251='June 13 - Dec 15 Reserve'!$F33,IF(Adjustments!$G$6:$AE$6='June 13 - Dec 15 Reserve'!AF$7,Adjustments!$G$239:$AE$251),0))))</f>
        <v>-3011491.0677752742</v>
      </c>
      <c r="AF33" s="144">
        <f t="shared" si="138"/>
        <v>-255073776.81683591</v>
      </c>
      <c r="AG33" s="144">
        <f t="array" ref="AG33">-((SUM(IF(Adjustments!$E$73:$E$133='June 13 - Dec 15 Reserve'!$F33,IF(Adjustments!$G$6:$AE$6='June 13 - Dec 15 Reserve'!AF$7,Adjustments!$G$73:$AE$133),0)))+(SUM(IF(Adjustments!$E$136:$E$232='June 13 - Dec 15 Reserve'!$F33,IF(Adjustments!$G$6:$AE$6='June 13 - Dec 15 Reserve'!AH$7,Adjustments!$G$136:$AE$232),0)))+(SUM(IF(Adjustments!$E$235:$E$236='June 13 - Dec 15 Reserve'!$F33,IF(Adjustments!$G$6:$AE$6='June 13 - Dec 15 Reserve'!AH$7,Adjustments!$G$235:$AE$236),0)))+(SUM(IF(Adjustments!$E$239:$E$251='June 13 - Dec 15 Reserve'!$F33,IF(Adjustments!$G$6:$AE$6='June 13 - Dec 15 Reserve'!AH$7,Adjustments!$G$239:$AE$251),0))))</f>
        <v>-3819411.0995673114</v>
      </c>
      <c r="AH33" s="144">
        <f t="shared" si="139"/>
        <v>-258893187.91640323</v>
      </c>
      <c r="AI33" s="144">
        <f t="array" ref="AI33">-((SUM(IF(Adjustments!$E$73:$E$133='June 13 - Dec 15 Reserve'!$F33,IF(Adjustments!$G$6:$AE$6='June 13 - Dec 15 Reserve'!AH$7,Adjustments!$G$73:$AE$133),0)))+(SUM(IF(Adjustments!$E$136:$E$232='June 13 - Dec 15 Reserve'!$F33,IF(Adjustments!$G$6:$AE$6='June 13 - Dec 15 Reserve'!AJ$7,Adjustments!$G$136:$AE$232),0)))+(SUM(IF(Adjustments!$E$235:$E$236='June 13 - Dec 15 Reserve'!$F33,IF(Adjustments!$G$6:$AE$6='June 13 - Dec 15 Reserve'!AJ$7,Adjustments!$G$235:$AE$236),0)))+(SUM(IF(Adjustments!$E$239:$E$251='June 13 - Dec 15 Reserve'!$F33,IF(Adjustments!$G$6:$AE$6='June 13 - Dec 15 Reserve'!AJ$7,Adjustments!$G$239:$AE$251),0))))</f>
        <v>-3820527.8834262067</v>
      </c>
      <c r="AJ33" s="144">
        <f t="shared" si="140"/>
        <v>-262713715.79982945</v>
      </c>
      <c r="AK33" s="144">
        <f t="array" ref="AK33">-((SUM(IF(Adjustments!$E$73:$E$133='June 13 - Dec 15 Reserve'!$F33,IF(Adjustments!$G$6:$AE$6='June 13 - Dec 15 Reserve'!AJ$7,Adjustments!$G$73:$AE$133),0)))+(SUM(IF(Adjustments!$E$136:$E$232='June 13 - Dec 15 Reserve'!$F33,IF(Adjustments!$G$6:$AE$6='June 13 - Dec 15 Reserve'!AL$7,Adjustments!$G$136:$AE$232),0)))+(SUM(IF(Adjustments!$E$235:$E$236='June 13 - Dec 15 Reserve'!$F33,IF(Adjustments!$G$6:$AE$6='June 13 - Dec 15 Reserve'!AL$7,Adjustments!$G$235:$AE$236),0)))+(SUM(IF(Adjustments!$E$239:$E$251='June 13 - Dec 15 Reserve'!$F33,IF(Adjustments!$G$6:$AE$6='June 13 - Dec 15 Reserve'!AL$7,Adjustments!$G$239:$AE$251),0))))</f>
        <v>-3820744.5028827633</v>
      </c>
      <c r="AL33" s="144">
        <f t="shared" si="141"/>
        <v>-266534460.3027122</v>
      </c>
      <c r="AM33" s="144">
        <f t="array" ref="AM33">-((SUM(IF(Adjustments!$E$73:$E$133='June 13 - Dec 15 Reserve'!$F33,IF(Adjustments!$G$6:$AE$6='June 13 - Dec 15 Reserve'!AL$7,Adjustments!$G$73:$AE$133),0)))+(SUM(IF(Adjustments!$E$136:$E$232='June 13 - Dec 15 Reserve'!$F33,IF(Adjustments!$G$6:$AE$6='June 13 - Dec 15 Reserve'!AN$7,Adjustments!$G$136:$AE$232),0)))+(SUM(IF(Adjustments!$E$235:$E$236='June 13 - Dec 15 Reserve'!$F33,IF(Adjustments!$G$6:$AE$6='June 13 - Dec 15 Reserve'!AN$7,Adjustments!$G$235:$AE$236),0)))+(SUM(IF(Adjustments!$E$239:$E$251='June 13 - Dec 15 Reserve'!$F33,IF(Adjustments!$G$6:$AE$6='June 13 - Dec 15 Reserve'!AN$7,Adjustments!$G$239:$AE$251),0))))</f>
        <v>-3819597.9086859631</v>
      </c>
      <c r="AN33" s="144">
        <f t="shared" si="142"/>
        <v>-270354058.21139818</v>
      </c>
      <c r="AO33" s="144">
        <f t="array" ref="AO33">-((SUM(IF(Adjustments!$E$73:$E$133='June 13 - Dec 15 Reserve'!$F33,IF(Adjustments!$G$6:$AE$6='June 13 - Dec 15 Reserve'!AN$7,Adjustments!$G$73:$AE$133),0)))+(SUM(IF(Adjustments!$E$136:$E$232='June 13 - Dec 15 Reserve'!$F33,IF(Adjustments!$G$6:$AE$6='June 13 - Dec 15 Reserve'!AP$7,Adjustments!$G$136:$AE$232),0)))+(SUM(IF(Adjustments!$E$235:$E$236='June 13 - Dec 15 Reserve'!$F33,IF(Adjustments!$G$6:$AE$6='June 13 - Dec 15 Reserve'!AP$7,Adjustments!$G$235:$AE$236),0)))+(SUM(IF(Adjustments!$E$239:$E$251='June 13 - Dec 15 Reserve'!$F33,IF(Adjustments!$G$6:$AE$6='June 13 - Dec 15 Reserve'!AP$7,Adjustments!$G$239:$AE$251),0))))</f>
        <v>-3818415.3741104738</v>
      </c>
      <c r="AP33" s="144">
        <f t="shared" si="143"/>
        <v>-274172473.58550864</v>
      </c>
      <c r="AQ33" s="144">
        <f t="array" ref="AQ33">-((SUM(IF(Adjustments!$E$73:$E$133='June 13 - Dec 15 Reserve'!$F33,IF(Adjustments!$G$6:$AE$6='June 13 - Dec 15 Reserve'!AP$7,Adjustments!$G$73:$AE$133),0)))+(SUM(IF(Adjustments!$E$136:$E$232='June 13 - Dec 15 Reserve'!$F33,IF(Adjustments!$G$6:$AE$6='June 13 - Dec 15 Reserve'!AR$7,Adjustments!$G$136:$AE$232),0)))+(SUM(IF(Adjustments!$E$235:$E$236='June 13 - Dec 15 Reserve'!$F33,IF(Adjustments!$G$6:$AE$6='June 13 - Dec 15 Reserve'!AR$7,Adjustments!$G$235:$AE$236),0)))+(SUM(IF(Adjustments!$E$239:$E$251='June 13 - Dec 15 Reserve'!$F33,IF(Adjustments!$G$6:$AE$6='June 13 - Dec 15 Reserve'!AR$7,Adjustments!$G$239:$AE$251),0))))</f>
        <v>-3817626.5018133237</v>
      </c>
      <c r="AR33" s="144">
        <f t="shared" si="144"/>
        <v>-277990100.087322</v>
      </c>
      <c r="AS33" s="144">
        <f t="array" ref="AS33">-((SUM(IF(Adjustments!$E$73:$E$133='June 13 - Dec 15 Reserve'!$F33,IF(Adjustments!$G$6:$AE$6='June 13 - Dec 15 Reserve'!AR$7,Adjustments!$G$73:$AE$133),0)))+(SUM(IF(Adjustments!$E$136:$E$232='June 13 - Dec 15 Reserve'!$F33,IF(Adjustments!$G$6:$AE$6='June 13 - Dec 15 Reserve'!AT$7,Adjustments!$G$136:$AE$232),0)))+(SUM(IF(Adjustments!$E$235:$E$236='June 13 - Dec 15 Reserve'!$F33,IF(Adjustments!$G$6:$AE$6='June 13 - Dec 15 Reserve'!AT$7,Adjustments!$G$235:$AE$236),0)))+(SUM(IF(Adjustments!$E$239:$E$251='June 13 - Dec 15 Reserve'!$F33,IF(Adjustments!$G$6:$AE$6='June 13 - Dec 15 Reserve'!AT$7,Adjustments!$G$239:$AE$251),0))))</f>
        <v>-3816623.0964925899</v>
      </c>
      <c r="AT33" s="144">
        <f t="shared" si="145"/>
        <v>-281806723.18381459</v>
      </c>
      <c r="AU33" s="144">
        <f t="array" ref="AU33">-((SUM(IF(Adjustments!$E$73:$E$133='June 13 - Dec 15 Reserve'!$F33,IF(Adjustments!$G$6:$AE$6='June 13 - Dec 15 Reserve'!AT$7,Adjustments!$G$73:$AE$133),0)))+(SUM(IF(Adjustments!$E$136:$E$232='June 13 - Dec 15 Reserve'!$F33,IF(Adjustments!$G$6:$AE$6='June 13 - Dec 15 Reserve'!AV$7,Adjustments!$G$136:$AE$232),0)))+(SUM(IF(Adjustments!$E$235:$E$236='June 13 - Dec 15 Reserve'!$F33,IF(Adjustments!$G$6:$AE$6='June 13 - Dec 15 Reserve'!AV$7,Adjustments!$G$235:$AE$236),0)))+(SUM(IF(Adjustments!$E$239:$E$251='June 13 - Dec 15 Reserve'!$F33,IF(Adjustments!$G$6:$AE$6='June 13 - Dec 15 Reserve'!AV$7,Adjustments!$G$239:$AE$251),0))))</f>
        <v>-3814707.018165736</v>
      </c>
      <c r="AV33" s="144">
        <f t="shared" si="146"/>
        <v>-285621430.20198029</v>
      </c>
      <c r="AW33" s="144">
        <f t="array" ref="AW33">-((SUM(IF(Adjustments!$E$73:$E$133='June 13 - Dec 15 Reserve'!$F33,IF(Adjustments!$G$6:$AE$6='June 13 - Dec 15 Reserve'!AV$7,Adjustments!$G$73:$AE$133),0)))+(SUM(IF(Adjustments!$E$136:$E$232='June 13 - Dec 15 Reserve'!$F33,IF(Adjustments!$G$6:$AE$6='June 13 - Dec 15 Reserve'!AX$7,Adjustments!$G$136:$AE$232),0)))+(SUM(IF(Adjustments!$E$235:$E$236='June 13 - Dec 15 Reserve'!$F33,IF(Adjustments!$G$6:$AE$6='June 13 - Dec 15 Reserve'!AX$7,Adjustments!$G$235:$AE$236),0)))+(SUM(IF(Adjustments!$E$239:$E$251='June 13 - Dec 15 Reserve'!$F33,IF(Adjustments!$G$6:$AE$6='June 13 - Dec 15 Reserve'!AX$7,Adjustments!$G$239:$AE$251),0))))</f>
        <v>-3852931.2655850542</v>
      </c>
      <c r="AX33" s="144">
        <f t="shared" si="147"/>
        <v>-289474361.46756536</v>
      </c>
      <c r="AY33" s="144">
        <f t="array" ref="AY33">-((SUM(IF(Adjustments!$E$73:$E$133='June 13 - Dec 15 Reserve'!$F33,IF(Adjustments!$G$6:$AE$6='June 13 - Dec 15 Reserve'!AX$7,Adjustments!$G$73:$AE$133),0)))+(SUM(IF(Adjustments!$E$136:$E$232='June 13 - Dec 15 Reserve'!$F33,IF(Adjustments!$G$6:$AE$6='June 13 - Dec 15 Reserve'!AZ$7,Adjustments!$G$136:$AE$232),0)))+(SUM(IF(Adjustments!$E$235:$E$236='June 13 - Dec 15 Reserve'!$F33,IF(Adjustments!$G$6:$AE$6='June 13 - Dec 15 Reserve'!AZ$7,Adjustments!$G$235:$AE$236),0)))+(SUM(IF(Adjustments!$E$239:$E$251='June 13 - Dec 15 Reserve'!$F33,IF(Adjustments!$G$6:$AE$6='June 13 - Dec 15 Reserve'!AZ$7,Adjustments!$G$239:$AE$251),0))))</f>
        <v>-3891155.5130043733</v>
      </c>
      <c r="AZ33" s="144">
        <f t="shared" si="148"/>
        <v>-293365516.98056972</v>
      </c>
      <c r="BA33" s="144">
        <f t="array" ref="BA33">-((SUM(IF(Adjustments!$E$73:$E$133='June 13 - Dec 15 Reserve'!$F33,IF(Adjustments!$G$6:$AE$6='June 13 - Dec 15 Reserve'!AZ$7,Adjustments!$G$73:$AE$133),0)))+(SUM(IF(Adjustments!$E$136:$E$232='June 13 - Dec 15 Reserve'!$F33,IF(Adjustments!$G$6:$AE$6='June 13 - Dec 15 Reserve'!BB$7,Adjustments!$G$136:$AE$232),0)))+(SUM(IF(Adjustments!$E$235:$E$236='June 13 - Dec 15 Reserve'!$F33,IF(Adjustments!$G$6:$AE$6='June 13 - Dec 15 Reserve'!BB$7,Adjustments!$G$235:$AE$236),0)))+(SUM(IF(Adjustments!$E$239:$E$251='June 13 - Dec 15 Reserve'!$F33,IF(Adjustments!$G$6:$AE$6='June 13 - Dec 15 Reserve'!BB$7,Adjustments!$G$239:$AE$251),0))))</f>
        <v>-3889239.4346775194</v>
      </c>
      <c r="BB33" s="144">
        <f t="shared" si="149"/>
        <v>-297254756.41524726</v>
      </c>
      <c r="BC33" s="144">
        <f t="array" ref="BC33">-((SUM(IF(Adjustments!$E$73:$E$133='June 13 - Dec 15 Reserve'!$F33,IF(Adjustments!$G$6:$AE$6='June 13 - Dec 15 Reserve'!BB$7,Adjustments!$G$73:$AE$133),0)))+(SUM(IF(Adjustments!$E$136:$E$232='June 13 - Dec 15 Reserve'!$F33,IF(Adjustments!$G$6:$AE$6='June 13 - Dec 15 Reserve'!BD$7,Adjustments!$G$136:$AE$232),0)))+(SUM(IF(Adjustments!$E$235:$E$236='June 13 - Dec 15 Reserve'!$F33,IF(Adjustments!$G$6:$AE$6='June 13 - Dec 15 Reserve'!BD$7,Adjustments!$G$235:$AE$236),0)))+(SUM(IF(Adjustments!$E$239:$E$251='June 13 - Dec 15 Reserve'!$F33,IF(Adjustments!$G$6:$AE$6='June 13 - Dec 15 Reserve'!BD$7,Adjustments!$G$239:$AE$251),0))))</f>
        <v>-3926634.8655858929</v>
      </c>
      <c r="BD33" s="144">
        <f t="shared" si="150"/>
        <v>-301181391.28083313</v>
      </c>
      <c r="BF33" s="151">
        <f>AVERAGE(AF33,AH33,AJ33,AL33,AN33,AP33,AR33,AT33,AV33,AX33,AZ33,BB33,BD33)</f>
        <v>-278033534.78846312</v>
      </c>
    </row>
    <row r="34" spans="1:58" s="144" customFormat="1">
      <c r="A34" s="119" t="s">
        <v>99</v>
      </c>
      <c r="B34" s="119" t="s">
        <v>436</v>
      </c>
      <c r="C34" s="119" t="s">
        <v>436</v>
      </c>
      <c r="D34" s="119" t="s">
        <v>78</v>
      </c>
      <c r="E34" s="119" t="s">
        <v>73</v>
      </c>
      <c r="F34" s="119" t="str">
        <f>D34&amp;E34&amp;C34</f>
        <v>DOTHPSG-W</v>
      </c>
      <c r="G34" s="119" t="str">
        <f>E34&amp;C34</f>
        <v>OTHPSG-W</v>
      </c>
      <c r="H34" s="144">
        <f t="array" ref="H34">SUM(IF('[25]RB Summary'!$C$917:$C$1168=$F34,'[25]RB Summary'!$G$917:$G$1168,0))</f>
        <v>-379197738.57999998</v>
      </c>
      <c r="I34" s="144">
        <f t="array" ref="I34">-((SUM(IF(Adjustments!$E$73:$E$133='June 13 - Dec 15 Reserve'!$F34,IF(Adjustments!$G$6:$AE$6='June 13 - Dec 15 Reserve'!H$7,Adjustments!$G$73:$AE$133),0)))+(SUM(IF(Adjustments!$E$136:$E$232='June 13 - Dec 15 Reserve'!$F34,IF(Adjustments!$G$6:$AE$6='June 13 - Dec 15 Reserve'!J$7,Adjustments!$G$136:$AE$232),0)))+(SUM(IF(Adjustments!$E$235:$E$236='June 13 - Dec 15 Reserve'!$F34,IF(Adjustments!$G$6:$AE$6='June 13 - Dec 15 Reserve'!J$7,Adjustments!$G$235:$AE$236),0)))+(SUM(IF(Adjustments!$E$239:$E$251='June 13 - Dec 15 Reserve'!$F34,IF(Adjustments!$G$6:$AE$6='June 13 - Dec 15 Reserve'!J$7,Adjustments!$G$239:$AE$251),0))))</f>
        <v>-6630672.9706093352</v>
      </c>
      <c r="J34" s="144">
        <f t="shared" si="127"/>
        <v>-385828411.55060929</v>
      </c>
      <c r="K34" s="144">
        <f t="array" ref="K34">-((SUM(IF(Adjustments!$E$73:$E$133='June 13 - Dec 15 Reserve'!$F34,IF(Adjustments!$G$6:$AE$6='June 13 - Dec 15 Reserve'!J$7,Adjustments!$G$73:$AE$133),0)))+(SUM(IF(Adjustments!$E$136:$E$232='June 13 - Dec 15 Reserve'!$F34,IF(Adjustments!$G$6:$AE$6='June 13 - Dec 15 Reserve'!L$7,Adjustments!$G$136:$AE$232),0)))+(SUM(IF(Adjustments!$E$235:$E$236='June 13 - Dec 15 Reserve'!$F34,IF(Adjustments!$G$6:$AE$6='June 13 - Dec 15 Reserve'!L$7,Adjustments!$G$235:$AE$236),0)))+(SUM(IF(Adjustments!$E$239:$E$251='June 13 - Dec 15 Reserve'!$F34,IF(Adjustments!$G$6:$AE$6='June 13 - Dec 15 Reserve'!L$7,Adjustments!$G$239:$AE$251),0))))</f>
        <v>-6633126.4110447895</v>
      </c>
      <c r="L34" s="144">
        <f t="shared" si="128"/>
        <v>-392461537.96165407</v>
      </c>
      <c r="M34" s="144">
        <f t="array" ref="M34">-((SUM(IF(Adjustments!$E$73:$E$133='June 13 - Dec 15 Reserve'!$F34,IF(Adjustments!$G$6:$AE$6='June 13 - Dec 15 Reserve'!L$7,Adjustments!$G$73:$AE$133),0)))+(SUM(IF(Adjustments!$E$136:$E$232='June 13 - Dec 15 Reserve'!$F34,IF(Adjustments!$G$6:$AE$6='June 13 - Dec 15 Reserve'!N$7,Adjustments!$G$136:$AE$232),0)))+(SUM(IF(Adjustments!$E$235:$E$236='June 13 - Dec 15 Reserve'!$F34,IF(Adjustments!$G$6:$AE$6='June 13 - Dec 15 Reserve'!N$7,Adjustments!$G$235:$AE$236),0)))+(SUM(IF(Adjustments!$E$239:$E$251='June 13 - Dec 15 Reserve'!$F34,IF(Adjustments!$G$6:$AE$6='June 13 - Dec 15 Reserve'!N$7,Adjustments!$G$239:$AE$251),0))))</f>
        <v>-6634256.2576886406</v>
      </c>
      <c r="N34" s="144">
        <f t="shared" si="129"/>
        <v>-399095794.21934271</v>
      </c>
      <c r="O34" s="144">
        <f t="array" ref="O34">-((SUM(IF(Adjustments!$E$73:$E$133='June 13 - Dec 15 Reserve'!$F34,IF(Adjustments!$G$6:$AE$6='June 13 - Dec 15 Reserve'!N$7,Adjustments!$G$73:$AE$133),0)))+(SUM(IF(Adjustments!$E$136:$E$232='June 13 - Dec 15 Reserve'!$F34,IF(Adjustments!$G$6:$AE$6='June 13 - Dec 15 Reserve'!P$7,Adjustments!$G$136:$AE$232),0)))+(SUM(IF(Adjustments!$E$235:$E$236='June 13 - Dec 15 Reserve'!$F34,IF(Adjustments!$G$6:$AE$6='June 13 - Dec 15 Reserve'!P$7,Adjustments!$G$235:$AE$236),0)))+(SUM(IF(Adjustments!$E$239:$E$251='June 13 - Dec 15 Reserve'!$F34,IF(Adjustments!$G$6:$AE$6='June 13 - Dec 15 Reserve'!P$7,Adjustments!$G$239:$AE$251),0))))</f>
        <v>-6634439.4995787079</v>
      </c>
      <c r="P34" s="144">
        <f t="shared" si="130"/>
        <v>-405730233.71892142</v>
      </c>
      <c r="Q34" s="144">
        <f t="array" ref="Q34">-((SUM(IF(Adjustments!$E$73:$E$133='June 13 - Dec 15 Reserve'!$F34,IF(Adjustments!$G$6:$AE$6='June 13 - Dec 15 Reserve'!P$7,Adjustments!$G$73:$AE$133),0)))+(SUM(IF(Adjustments!$E$136:$E$232='June 13 - Dec 15 Reserve'!$F34,IF(Adjustments!$G$6:$AE$6='June 13 - Dec 15 Reserve'!R$7,Adjustments!$G$136:$AE$232),0)))+(SUM(IF(Adjustments!$E$235:$E$236='June 13 - Dec 15 Reserve'!$F34,IF(Adjustments!$G$6:$AE$6='June 13 - Dec 15 Reserve'!R$7,Adjustments!$G$235:$AE$236),0)))+(SUM(IF(Adjustments!$E$239:$E$251='June 13 - Dec 15 Reserve'!$F34,IF(Adjustments!$G$6:$AE$6='June 13 - Dec 15 Reserve'!R$7,Adjustments!$G$239:$AE$251),0))))</f>
        <v>-6634622.7414687742</v>
      </c>
      <c r="R34" s="144">
        <f t="shared" si="131"/>
        <v>-412364856.46039021</v>
      </c>
      <c r="S34" s="144">
        <f t="array" ref="S34">-((SUM(IF(Adjustments!$E$73:$E$133='June 13 - Dec 15 Reserve'!$F34,IF(Adjustments!$G$6:$AE$6='June 13 - Dec 15 Reserve'!R$7,Adjustments!$G$73:$AE$133),0)))+(SUM(IF(Adjustments!$E$136:$E$232='June 13 - Dec 15 Reserve'!$F34,IF(Adjustments!$G$6:$AE$6='June 13 - Dec 15 Reserve'!T$7,Adjustments!$G$136:$AE$232),0)))+(SUM(IF(Adjustments!$E$235:$E$236='June 13 - Dec 15 Reserve'!$F34,IF(Adjustments!$G$6:$AE$6='June 13 - Dec 15 Reserve'!T$7,Adjustments!$G$235:$AE$236),0)))+(SUM(IF(Adjustments!$E$239:$E$251='June 13 - Dec 15 Reserve'!$F34,IF(Adjustments!$G$6:$AE$6='June 13 - Dec 15 Reserve'!T$7,Adjustments!$G$239:$AE$251),0))))</f>
        <v>-6636840.3879847145</v>
      </c>
      <c r="T34" s="144">
        <f t="shared" si="132"/>
        <v>-419001696.8483749</v>
      </c>
      <c r="U34" s="144">
        <f t="array" ref="U34">-((SUM(IF(Adjustments!$E$73:$E$133='June 13 - Dec 15 Reserve'!$F34,IF(Adjustments!$G$6:$AE$6='June 13 - Dec 15 Reserve'!T$7,Adjustments!$G$73:$AE$133),0)))+(SUM(IF(Adjustments!$E$136:$E$232='June 13 - Dec 15 Reserve'!$F34,IF(Adjustments!$G$6:$AE$6='June 13 - Dec 15 Reserve'!V$7,Adjustments!$G$136:$AE$232),0)))+(SUM(IF(Adjustments!$E$235:$E$236='June 13 - Dec 15 Reserve'!$F34,IF(Adjustments!$G$6:$AE$6='June 13 - Dec 15 Reserve'!V$7,Adjustments!$G$235:$AE$236),0)))+(SUM(IF(Adjustments!$E$239:$E$251='June 13 - Dec 15 Reserve'!$F34,IF(Adjustments!$G$6:$AE$6='June 13 - Dec 15 Reserve'!V$7,Adjustments!$G$239:$AE$251),0))))</f>
        <v>-5414601.2747338237</v>
      </c>
      <c r="V34" s="144">
        <f t="shared" si="133"/>
        <v>-424416298.12310874</v>
      </c>
      <c r="W34" s="144">
        <f t="array" ref="W34">-((SUM(IF(Adjustments!$E$73:$E$133='June 13 - Dec 15 Reserve'!$F34,IF(Adjustments!$G$6:$AE$6='June 13 - Dec 15 Reserve'!V$7,Adjustments!$G$73:$AE$133),0)))+(SUM(IF(Adjustments!$E$136:$E$232='June 13 - Dec 15 Reserve'!$F34,IF(Adjustments!$G$6:$AE$6='June 13 - Dec 15 Reserve'!X$7,Adjustments!$G$136:$AE$232),0)))+(SUM(IF(Adjustments!$E$235:$E$236='June 13 - Dec 15 Reserve'!$F34,IF(Adjustments!$G$6:$AE$6='June 13 - Dec 15 Reserve'!X$7,Adjustments!$G$235:$AE$236),0)))+(SUM(IF(Adjustments!$E$239:$E$251='June 13 - Dec 15 Reserve'!$F34,IF(Adjustments!$G$6:$AE$6='June 13 - Dec 15 Reserve'!X$7,Adjustments!$G$239:$AE$251),0))))</f>
        <v>-5416116.8662960222</v>
      </c>
      <c r="X34" s="144">
        <f t="shared" si="134"/>
        <v>-429832414.98940474</v>
      </c>
      <c r="Y34" s="144">
        <f t="array" ref="Y34">-((SUM(IF(Adjustments!$E$73:$E$133='June 13 - Dec 15 Reserve'!$F34,IF(Adjustments!$G$6:$AE$6='June 13 - Dec 15 Reserve'!X$7,Adjustments!$G$73:$AE$133),0)))+(SUM(IF(Adjustments!$E$136:$E$232='June 13 - Dec 15 Reserve'!$F34,IF(Adjustments!$G$6:$AE$6='June 13 - Dec 15 Reserve'!Z$7,Adjustments!$G$136:$AE$232),0)))+(SUM(IF(Adjustments!$E$235:$E$236='June 13 - Dec 15 Reserve'!$F34,IF(Adjustments!$G$6:$AE$6='June 13 - Dec 15 Reserve'!Z$7,Adjustments!$G$235:$AE$236),0)))+(SUM(IF(Adjustments!$E$239:$E$251='June 13 - Dec 15 Reserve'!$F34,IF(Adjustments!$G$6:$AE$6='June 13 - Dec 15 Reserve'!Z$7,Adjustments!$G$239:$AE$251),0))))</f>
        <v>-5417632.4578582225</v>
      </c>
      <c r="Z34" s="144">
        <f t="shared" si="135"/>
        <v>-435250047.44726294</v>
      </c>
      <c r="AA34" s="144">
        <f t="array" ref="AA34">-((SUM(IF(Adjustments!$E$73:$E$133='June 13 - Dec 15 Reserve'!$F34,IF(Adjustments!$G$6:$AE$6='June 13 - Dec 15 Reserve'!Z$7,Adjustments!$G$73:$AE$133),0)))+(SUM(IF(Adjustments!$E$136:$E$232='June 13 - Dec 15 Reserve'!$F34,IF(Adjustments!$G$6:$AE$6='June 13 - Dec 15 Reserve'!AB$7,Adjustments!$G$136:$AE$232),0)))+(SUM(IF(Adjustments!$E$235:$E$236='June 13 - Dec 15 Reserve'!$F34,IF(Adjustments!$G$6:$AE$6='June 13 - Dec 15 Reserve'!AB$7,Adjustments!$G$235:$AE$236),0)))+(SUM(IF(Adjustments!$E$239:$E$251='June 13 - Dec 15 Reserve'!$F34,IF(Adjustments!$G$6:$AE$6='June 13 - Dec 15 Reserve'!AB$7,Adjustments!$G$239:$AE$251),0))))</f>
        <v>-5419148.0494204219</v>
      </c>
      <c r="AB34" s="144">
        <f t="shared" si="136"/>
        <v>-440669195.49668336</v>
      </c>
      <c r="AC34" s="144">
        <f t="array" ref="AC34">-((SUM(IF(Adjustments!$E$73:$E$133='June 13 - Dec 15 Reserve'!$F34,IF(Adjustments!$G$6:$AE$6='June 13 - Dec 15 Reserve'!AB$7,Adjustments!$G$73:$AE$133),0)))+(SUM(IF(Adjustments!$E$136:$E$232='June 13 - Dec 15 Reserve'!$F34,IF(Adjustments!$G$6:$AE$6='June 13 - Dec 15 Reserve'!AD$7,Adjustments!$G$136:$AE$232),0)))+(SUM(IF(Adjustments!$E$235:$E$236='June 13 - Dec 15 Reserve'!$F34,IF(Adjustments!$G$6:$AE$6='June 13 - Dec 15 Reserve'!AD$7,Adjustments!$G$235:$AE$236),0)))+(SUM(IF(Adjustments!$E$239:$E$251='June 13 - Dec 15 Reserve'!$F34,IF(Adjustments!$G$6:$AE$6='June 13 - Dec 15 Reserve'!AD$7,Adjustments!$G$239:$AE$251),0))))</f>
        <v>-5420663.6409826223</v>
      </c>
      <c r="AD34" s="144">
        <f t="shared" si="137"/>
        <v>-446089859.13766599</v>
      </c>
      <c r="AE34" s="144">
        <f t="array" ref="AE34">-((SUM(IF(Adjustments!$E$73:$E$133='June 13 - Dec 15 Reserve'!$F34,IF(Adjustments!$G$6:$AE$6='June 13 - Dec 15 Reserve'!AD$7,Adjustments!$G$73:$AE$133),0)))+(SUM(IF(Adjustments!$E$136:$E$232='June 13 - Dec 15 Reserve'!$F34,IF(Adjustments!$G$6:$AE$6='June 13 - Dec 15 Reserve'!AF$7,Adjustments!$G$136:$AE$232),0)))+(SUM(IF(Adjustments!$E$235:$E$236='June 13 - Dec 15 Reserve'!$F34,IF(Adjustments!$G$6:$AE$6='June 13 - Dec 15 Reserve'!AF$7,Adjustments!$G$235:$AE$236),0)))+(SUM(IF(Adjustments!$E$239:$E$251='June 13 - Dec 15 Reserve'!$F34,IF(Adjustments!$G$6:$AE$6='June 13 - Dec 15 Reserve'!AF$7,Adjustments!$G$239:$AE$251),0))))</f>
        <v>-5422179.2325448208</v>
      </c>
      <c r="AF34" s="144">
        <f t="shared" si="138"/>
        <v>-451512038.37021083</v>
      </c>
      <c r="AG34" s="144">
        <f t="array" ref="AG34">-((SUM(IF(Adjustments!$E$73:$E$133='June 13 - Dec 15 Reserve'!$F34,IF(Adjustments!$G$6:$AE$6='June 13 - Dec 15 Reserve'!AF$7,Adjustments!$G$73:$AE$133),0)))+(SUM(IF(Adjustments!$E$136:$E$232='June 13 - Dec 15 Reserve'!$F34,IF(Adjustments!$G$6:$AE$6='June 13 - Dec 15 Reserve'!AH$7,Adjustments!$G$136:$AE$232),0)))+(SUM(IF(Adjustments!$E$235:$E$236='June 13 - Dec 15 Reserve'!$F34,IF(Adjustments!$G$6:$AE$6='June 13 - Dec 15 Reserve'!AH$7,Adjustments!$G$235:$AE$236),0)))+(SUM(IF(Adjustments!$E$239:$E$251='June 13 - Dec 15 Reserve'!$F34,IF(Adjustments!$G$6:$AE$6='June 13 - Dec 15 Reserve'!AH$7,Adjustments!$G$239:$AE$251),0))))</f>
        <v>-5423694.8241070211</v>
      </c>
      <c r="AH34" s="144">
        <f t="shared" si="139"/>
        <v>-456935733.19431782</v>
      </c>
      <c r="AI34" s="144">
        <f t="array" ref="AI34">-((SUM(IF(Adjustments!$E$73:$E$133='June 13 - Dec 15 Reserve'!$F34,IF(Adjustments!$G$6:$AE$6='June 13 - Dec 15 Reserve'!AH$7,Adjustments!$G$73:$AE$133),0)))+(SUM(IF(Adjustments!$E$136:$E$232='June 13 - Dec 15 Reserve'!$F34,IF(Adjustments!$G$6:$AE$6='June 13 - Dec 15 Reserve'!AJ$7,Adjustments!$G$136:$AE$232),0)))+(SUM(IF(Adjustments!$E$235:$E$236='June 13 - Dec 15 Reserve'!$F34,IF(Adjustments!$G$6:$AE$6='June 13 - Dec 15 Reserve'!AJ$7,Adjustments!$G$235:$AE$236),0)))+(SUM(IF(Adjustments!$E$239:$E$251='June 13 - Dec 15 Reserve'!$F34,IF(Adjustments!$G$6:$AE$6='June 13 - Dec 15 Reserve'!AJ$7,Adjustments!$G$239:$AE$251),0))))</f>
        <v>-5425210.4156692205</v>
      </c>
      <c r="AJ34" s="144">
        <f t="shared" si="140"/>
        <v>-462360943.60998702</v>
      </c>
      <c r="AK34" s="144">
        <f t="array" ref="AK34">-((SUM(IF(Adjustments!$E$73:$E$133='June 13 - Dec 15 Reserve'!$F34,IF(Adjustments!$G$6:$AE$6='June 13 - Dec 15 Reserve'!AJ$7,Adjustments!$G$73:$AE$133),0)))+(SUM(IF(Adjustments!$E$136:$E$232='June 13 - Dec 15 Reserve'!$F34,IF(Adjustments!$G$6:$AE$6='June 13 - Dec 15 Reserve'!AL$7,Adjustments!$G$136:$AE$232),0)))+(SUM(IF(Adjustments!$E$235:$E$236='June 13 - Dec 15 Reserve'!$F34,IF(Adjustments!$G$6:$AE$6='June 13 - Dec 15 Reserve'!AL$7,Adjustments!$G$235:$AE$236),0)))+(SUM(IF(Adjustments!$E$239:$E$251='June 13 - Dec 15 Reserve'!$F34,IF(Adjustments!$G$6:$AE$6='June 13 - Dec 15 Reserve'!AL$7,Adjustments!$G$239:$AE$251),0))))</f>
        <v>-5426726.0072314208</v>
      </c>
      <c r="AL34" s="144">
        <f t="shared" si="141"/>
        <v>-467787669.61721843</v>
      </c>
      <c r="AM34" s="144">
        <f t="array" ref="AM34">-((SUM(IF(Adjustments!$E$73:$E$133='June 13 - Dec 15 Reserve'!$F34,IF(Adjustments!$G$6:$AE$6='June 13 - Dec 15 Reserve'!AL$7,Adjustments!$G$73:$AE$133),0)))+(SUM(IF(Adjustments!$E$136:$E$232='June 13 - Dec 15 Reserve'!$F34,IF(Adjustments!$G$6:$AE$6='June 13 - Dec 15 Reserve'!AN$7,Adjustments!$G$136:$AE$232),0)))+(SUM(IF(Adjustments!$E$235:$E$236='June 13 - Dec 15 Reserve'!$F34,IF(Adjustments!$G$6:$AE$6='June 13 - Dec 15 Reserve'!AN$7,Adjustments!$G$235:$AE$236),0)))+(SUM(IF(Adjustments!$E$239:$E$251='June 13 - Dec 15 Reserve'!$F34,IF(Adjustments!$G$6:$AE$6='June 13 - Dec 15 Reserve'!AN$7,Adjustments!$G$239:$AE$251),0))))</f>
        <v>-5428241.5987936193</v>
      </c>
      <c r="AN34" s="144">
        <f t="shared" si="142"/>
        <v>-473215911.21601206</v>
      </c>
      <c r="AO34" s="144">
        <f t="array" ref="AO34">-((SUM(IF(Adjustments!$E$73:$E$133='June 13 - Dec 15 Reserve'!$F34,IF(Adjustments!$G$6:$AE$6='June 13 - Dec 15 Reserve'!AN$7,Adjustments!$G$73:$AE$133),0)))+(SUM(IF(Adjustments!$E$136:$E$232='June 13 - Dec 15 Reserve'!$F34,IF(Adjustments!$G$6:$AE$6='June 13 - Dec 15 Reserve'!AP$7,Adjustments!$G$136:$AE$232),0)))+(SUM(IF(Adjustments!$E$235:$E$236='June 13 - Dec 15 Reserve'!$F34,IF(Adjustments!$G$6:$AE$6='June 13 - Dec 15 Reserve'!AP$7,Adjustments!$G$235:$AE$236),0)))+(SUM(IF(Adjustments!$E$239:$E$251='June 13 - Dec 15 Reserve'!$F34,IF(Adjustments!$G$6:$AE$6='June 13 - Dec 15 Reserve'!AP$7,Adjustments!$G$239:$AE$251),0))))</f>
        <v>-5429757.1903558196</v>
      </c>
      <c r="AP34" s="144">
        <f t="shared" si="143"/>
        <v>-478645668.4063679</v>
      </c>
      <c r="AQ34" s="144">
        <f t="array" ref="AQ34">-((SUM(IF(Adjustments!$E$73:$E$133='June 13 - Dec 15 Reserve'!$F34,IF(Adjustments!$G$6:$AE$6='June 13 - Dec 15 Reserve'!AP$7,Adjustments!$G$73:$AE$133),0)))+(SUM(IF(Adjustments!$E$136:$E$232='June 13 - Dec 15 Reserve'!$F34,IF(Adjustments!$G$6:$AE$6='June 13 - Dec 15 Reserve'!AR$7,Adjustments!$G$136:$AE$232),0)))+(SUM(IF(Adjustments!$E$235:$E$236='June 13 - Dec 15 Reserve'!$F34,IF(Adjustments!$G$6:$AE$6='June 13 - Dec 15 Reserve'!AR$7,Adjustments!$G$235:$AE$236),0)))+(SUM(IF(Adjustments!$E$239:$E$251='June 13 - Dec 15 Reserve'!$F34,IF(Adjustments!$G$6:$AE$6='June 13 - Dec 15 Reserve'!AR$7,Adjustments!$G$239:$AE$251),0))))</f>
        <v>-5436450.4064689642</v>
      </c>
      <c r="AR34" s="144">
        <f t="shared" si="144"/>
        <v>-484082118.81283689</v>
      </c>
      <c r="AS34" s="144">
        <f t="array" ref="AS34">-((SUM(IF(Adjustments!$E$73:$E$133='June 13 - Dec 15 Reserve'!$F34,IF(Adjustments!$G$6:$AE$6='June 13 - Dec 15 Reserve'!AR$7,Adjustments!$G$73:$AE$133),0)))+(SUM(IF(Adjustments!$E$136:$E$232='June 13 - Dec 15 Reserve'!$F34,IF(Adjustments!$G$6:$AE$6='June 13 - Dec 15 Reserve'!AT$7,Adjustments!$G$136:$AE$232),0)))+(SUM(IF(Adjustments!$E$235:$E$236='June 13 - Dec 15 Reserve'!$F34,IF(Adjustments!$G$6:$AE$6='June 13 - Dec 15 Reserve'!AT$7,Adjustments!$G$235:$AE$236),0)))+(SUM(IF(Adjustments!$E$239:$E$251='June 13 - Dec 15 Reserve'!$F34,IF(Adjustments!$G$6:$AE$6='June 13 - Dec 15 Reserve'!AT$7,Adjustments!$G$239:$AE$251),0))))</f>
        <v>-5443158.3581597647</v>
      </c>
      <c r="AT34" s="144">
        <f t="shared" si="145"/>
        <v>-489525277.17099667</v>
      </c>
      <c r="AU34" s="144">
        <f t="array" ref="AU34">-((SUM(IF(Adjustments!$E$73:$E$133='June 13 - Dec 15 Reserve'!$F34,IF(Adjustments!$G$6:$AE$6='June 13 - Dec 15 Reserve'!AT$7,Adjustments!$G$73:$AE$133),0)))+(SUM(IF(Adjustments!$E$136:$E$232='June 13 - Dec 15 Reserve'!$F34,IF(Adjustments!$G$6:$AE$6='June 13 - Dec 15 Reserve'!AV$7,Adjustments!$G$136:$AE$232),0)))+(SUM(IF(Adjustments!$E$235:$E$236='June 13 - Dec 15 Reserve'!$F34,IF(Adjustments!$G$6:$AE$6='June 13 - Dec 15 Reserve'!AV$7,Adjustments!$G$235:$AE$236),0)))+(SUM(IF(Adjustments!$E$239:$E$251='June 13 - Dec 15 Reserve'!$F34,IF(Adjustments!$G$6:$AE$6='June 13 - Dec 15 Reserve'!AV$7,Adjustments!$G$239:$AE$251),0))))</f>
        <v>-5444703.4208772769</v>
      </c>
      <c r="AV34" s="144">
        <f t="shared" si="146"/>
        <v>-494969980.59187394</v>
      </c>
      <c r="AW34" s="144">
        <f t="array" ref="AW34">-((SUM(IF(Adjustments!$E$73:$E$133='June 13 - Dec 15 Reserve'!$F34,IF(Adjustments!$G$6:$AE$6='June 13 - Dec 15 Reserve'!AV$7,Adjustments!$G$73:$AE$133),0)))+(SUM(IF(Adjustments!$E$136:$E$232='June 13 - Dec 15 Reserve'!$F34,IF(Adjustments!$G$6:$AE$6='June 13 - Dec 15 Reserve'!AX$7,Adjustments!$G$136:$AE$232),0)))+(SUM(IF(Adjustments!$E$235:$E$236='June 13 - Dec 15 Reserve'!$F34,IF(Adjustments!$G$6:$AE$6='June 13 - Dec 15 Reserve'!AX$7,Adjustments!$G$235:$AE$236),0)))+(SUM(IF(Adjustments!$E$239:$E$251='June 13 - Dec 15 Reserve'!$F34,IF(Adjustments!$G$6:$AE$6='June 13 - Dec 15 Reserve'!AX$7,Adjustments!$G$239:$AE$251),0))))</f>
        <v>-5446248.4835947892</v>
      </c>
      <c r="AX34" s="144">
        <f t="shared" si="147"/>
        <v>-500416229.07546872</v>
      </c>
      <c r="AY34" s="144">
        <f t="array" ref="AY34">-((SUM(IF(Adjustments!$E$73:$E$133='June 13 - Dec 15 Reserve'!$F34,IF(Adjustments!$G$6:$AE$6='June 13 - Dec 15 Reserve'!AX$7,Adjustments!$G$73:$AE$133),0)))+(SUM(IF(Adjustments!$E$136:$E$232='June 13 - Dec 15 Reserve'!$F34,IF(Adjustments!$G$6:$AE$6='June 13 - Dec 15 Reserve'!AZ$7,Adjustments!$G$136:$AE$232),0)))+(SUM(IF(Adjustments!$E$235:$E$236='June 13 - Dec 15 Reserve'!$F34,IF(Adjustments!$G$6:$AE$6='June 13 - Dec 15 Reserve'!AZ$7,Adjustments!$G$235:$AE$236),0)))+(SUM(IF(Adjustments!$E$239:$E$251='June 13 - Dec 15 Reserve'!$F34,IF(Adjustments!$G$6:$AE$6='June 13 - Dec 15 Reserve'!AZ$7,Adjustments!$G$239:$AE$251),0))))</f>
        <v>-5447793.5463123014</v>
      </c>
      <c r="AZ34" s="144">
        <f t="shared" si="148"/>
        <v>-505864022.62178099</v>
      </c>
      <c r="BA34" s="144">
        <f t="array" ref="BA34">-((SUM(IF(Adjustments!$E$73:$E$133='June 13 - Dec 15 Reserve'!$F34,IF(Adjustments!$G$6:$AE$6='June 13 - Dec 15 Reserve'!AZ$7,Adjustments!$G$73:$AE$133),0)))+(SUM(IF(Adjustments!$E$136:$E$232='June 13 - Dec 15 Reserve'!$F34,IF(Adjustments!$G$6:$AE$6='June 13 - Dec 15 Reserve'!BB$7,Adjustments!$G$136:$AE$232),0)))+(SUM(IF(Adjustments!$E$235:$E$236='June 13 - Dec 15 Reserve'!$F34,IF(Adjustments!$G$6:$AE$6='June 13 - Dec 15 Reserve'!BB$7,Adjustments!$G$235:$AE$236),0)))+(SUM(IF(Adjustments!$E$239:$E$251='June 13 - Dec 15 Reserve'!$F34,IF(Adjustments!$G$6:$AE$6='June 13 - Dec 15 Reserve'!BB$7,Adjustments!$G$239:$AE$251),0))))</f>
        <v>-5449338.6090298137</v>
      </c>
      <c r="BB34" s="144">
        <f t="shared" si="149"/>
        <v>-511313361.23081082</v>
      </c>
      <c r="BC34" s="144">
        <f t="array" ref="BC34">-((SUM(IF(Adjustments!$E$73:$E$133='June 13 - Dec 15 Reserve'!$F34,IF(Adjustments!$G$6:$AE$6='June 13 - Dec 15 Reserve'!BB$7,Adjustments!$G$73:$AE$133),0)))+(SUM(IF(Adjustments!$E$136:$E$232='June 13 - Dec 15 Reserve'!$F34,IF(Adjustments!$G$6:$AE$6='June 13 - Dec 15 Reserve'!BD$7,Adjustments!$G$136:$AE$232),0)))+(SUM(IF(Adjustments!$E$235:$E$236='June 13 - Dec 15 Reserve'!$F34,IF(Adjustments!$G$6:$AE$6='June 13 - Dec 15 Reserve'!BD$7,Adjustments!$G$235:$AE$236),0)))+(SUM(IF(Adjustments!$E$239:$E$251='June 13 - Dec 15 Reserve'!$F34,IF(Adjustments!$G$6:$AE$6='June 13 - Dec 15 Reserve'!BD$7,Adjustments!$G$239:$AE$251),0))))</f>
        <v>-5450883.671747325</v>
      </c>
      <c r="BD34" s="144">
        <f t="shared" si="150"/>
        <v>-516764244.90255815</v>
      </c>
      <c r="BF34" s="151">
        <f>AVERAGE(AF34,AH34,AJ34,AL34,AN34,AP34,AR34,AT34,AV34,AX34,AZ34,BB34,BD34)</f>
        <v>-484107169.14003396</v>
      </c>
    </row>
    <row r="35" spans="1:58" s="144" customFormat="1">
      <c r="A35" s="119" t="s">
        <v>5</v>
      </c>
      <c r="B35" s="119" t="s">
        <v>37</v>
      </c>
      <c r="C35" s="119" t="s">
        <v>43</v>
      </c>
      <c r="D35" s="119" t="s">
        <v>78</v>
      </c>
      <c r="E35" s="119" t="s">
        <v>73</v>
      </c>
      <c r="F35" s="119" t="str">
        <f>D35&amp;E35&amp;C35</f>
        <v>DOTHPSSGCT</v>
      </c>
      <c r="G35" s="119" t="str">
        <f>E35&amp;C35</f>
        <v>OTHPSSGCT</v>
      </c>
      <c r="H35" s="144">
        <f t="array" ref="H35">SUM(IF('[25]RB Summary'!$C$917:$C$1168=$F35,'[25]RB Summary'!$G$917:$G$1168,0))</f>
        <v>-24260954.359999999</v>
      </c>
      <c r="I35" s="144">
        <f t="array" ref="I35">-((SUM(IF(Adjustments!$E$73:$E$133='June 13 - Dec 15 Reserve'!$F35,IF(Adjustments!$G$6:$AE$6='June 13 - Dec 15 Reserve'!H$7,Adjustments!$G$73:$AE$133),0)))+(SUM(IF(Adjustments!$E$136:$E$232='June 13 - Dec 15 Reserve'!$F35,IF(Adjustments!$G$6:$AE$6='June 13 - Dec 15 Reserve'!J$7,Adjustments!$G$136:$AE$232),0)))+(SUM(IF(Adjustments!$E$235:$E$236='June 13 - Dec 15 Reserve'!$F35,IF(Adjustments!$G$6:$AE$6='June 13 - Dec 15 Reserve'!J$7,Adjustments!$G$235:$AE$236),0)))+(SUM(IF(Adjustments!$E$239:$E$251='June 13 - Dec 15 Reserve'!$F35,IF(Adjustments!$G$6:$AE$6='June 13 - Dec 15 Reserve'!J$7,Adjustments!$G$239:$AE$251),0))))</f>
        <v>-132668.62984915974</v>
      </c>
      <c r="J35" s="144">
        <f t="shared" si="127"/>
        <v>-24393622.989849158</v>
      </c>
      <c r="K35" s="144">
        <f t="array" ref="K35">-((SUM(IF(Adjustments!$E$73:$E$133='June 13 - Dec 15 Reserve'!$F35,IF(Adjustments!$G$6:$AE$6='June 13 - Dec 15 Reserve'!J$7,Adjustments!$G$73:$AE$133),0)))+(SUM(IF(Adjustments!$E$136:$E$232='June 13 - Dec 15 Reserve'!$F35,IF(Adjustments!$G$6:$AE$6='June 13 - Dec 15 Reserve'!L$7,Adjustments!$G$136:$AE$232),0)))+(SUM(IF(Adjustments!$E$235:$E$236='June 13 - Dec 15 Reserve'!$F35,IF(Adjustments!$G$6:$AE$6='June 13 - Dec 15 Reserve'!L$7,Adjustments!$G$235:$AE$236),0)))+(SUM(IF(Adjustments!$E$239:$E$251='June 13 - Dec 15 Reserve'!$F35,IF(Adjustments!$G$6:$AE$6='June 13 - Dec 15 Reserve'!L$7,Adjustments!$G$239:$AE$251),0))))</f>
        <v>-132618.30015202961</v>
      </c>
      <c r="L35" s="144">
        <f t="shared" si="128"/>
        <v>-24526241.290001187</v>
      </c>
      <c r="M35" s="144">
        <f t="array" ref="M35">-((SUM(IF(Adjustments!$E$73:$E$133='June 13 - Dec 15 Reserve'!$F35,IF(Adjustments!$G$6:$AE$6='June 13 - Dec 15 Reserve'!L$7,Adjustments!$G$73:$AE$133),0)))+(SUM(IF(Adjustments!$E$136:$E$232='June 13 - Dec 15 Reserve'!$F35,IF(Adjustments!$G$6:$AE$6='June 13 - Dec 15 Reserve'!N$7,Adjustments!$G$136:$AE$232),0)))+(SUM(IF(Adjustments!$E$235:$E$236='June 13 - Dec 15 Reserve'!$F35,IF(Adjustments!$G$6:$AE$6='June 13 - Dec 15 Reserve'!N$7,Adjustments!$G$235:$AE$236),0)))+(SUM(IF(Adjustments!$E$239:$E$251='June 13 - Dec 15 Reserve'!$F35,IF(Adjustments!$G$6:$AE$6='June 13 - Dec 15 Reserve'!N$7,Adjustments!$G$239:$AE$251),0))))</f>
        <v>-132410.36963585846</v>
      </c>
      <c r="N35" s="144">
        <f t="shared" si="129"/>
        <v>-24658651.659637045</v>
      </c>
      <c r="O35" s="144">
        <f t="array" ref="O35">-((SUM(IF(Adjustments!$E$73:$E$133='June 13 - Dec 15 Reserve'!$F35,IF(Adjustments!$G$6:$AE$6='June 13 - Dec 15 Reserve'!N$7,Adjustments!$G$73:$AE$133),0)))+(SUM(IF(Adjustments!$E$136:$E$232='June 13 - Dec 15 Reserve'!$F35,IF(Adjustments!$G$6:$AE$6='June 13 - Dec 15 Reserve'!P$7,Adjustments!$G$136:$AE$232),0)))+(SUM(IF(Adjustments!$E$235:$E$236='June 13 - Dec 15 Reserve'!$F35,IF(Adjustments!$G$6:$AE$6='June 13 - Dec 15 Reserve'!P$7,Adjustments!$G$235:$AE$236),0)))+(SUM(IF(Adjustments!$E$239:$E$251='June 13 - Dec 15 Reserve'!$F35,IF(Adjustments!$G$6:$AE$6='June 13 - Dec 15 Reserve'!P$7,Adjustments!$G$239:$AE$251),0))))</f>
        <v>-132202.70718132809</v>
      </c>
      <c r="P35" s="144">
        <f t="shared" si="130"/>
        <v>-24790854.366818372</v>
      </c>
      <c r="Q35" s="144">
        <f t="array" ref="Q35">-((SUM(IF(Adjustments!$E$73:$E$133='June 13 - Dec 15 Reserve'!$F35,IF(Adjustments!$G$6:$AE$6='June 13 - Dec 15 Reserve'!P$7,Adjustments!$G$73:$AE$133),0)))+(SUM(IF(Adjustments!$E$136:$E$232='June 13 - Dec 15 Reserve'!$F35,IF(Adjustments!$G$6:$AE$6='June 13 - Dec 15 Reserve'!R$7,Adjustments!$G$136:$AE$232),0)))+(SUM(IF(Adjustments!$E$235:$E$236='June 13 - Dec 15 Reserve'!$F35,IF(Adjustments!$G$6:$AE$6='June 13 - Dec 15 Reserve'!R$7,Adjustments!$G$235:$AE$236),0)))+(SUM(IF(Adjustments!$E$239:$E$251='June 13 - Dec 15 Reserve'!$F35,IF(Adjustments!$G$6:$AE$6='June 13 - Dec 15 Reserve'!R$7,Adjustments!$G$239:$AE$251),0))))</f>
        <v>-131951.22563553002</v>
      </c>
      <c r="R35" s="144">
        <f t="shared" si="131"/>
        <v>-24922805.592453901</v>
      </c>
      <c r="S35" s="144">
        <f t="array" ref="S35">-((SUM(IF(Adjustments!$E$73:$E$133='June 13 - Dec 15 Reserve'!$F35,IF(Adjustments!$G$6:$AE$6='June 13 - Dec 15 Reserve'!R$7,Adjustments!$G$73:$AE$133),0)))+(SUM(IF(Adjustments!$E$136:$E$232='June 13 - Dec 15 Reserve'!$F35,IF(Adjustments!$G$6:$AE$6='June 13 - Dec 15 Reserve'!T$7,Adjustments!$G$136:$AE$232),0)))+(SUM(IF(Adjustments!$E$235:$E$236='June 13 - Dec 15 Reserve'!$F35,IF(Adjustments!$G$6:$AE$6='June 13 - Dec 15 Reserve'!T$7,Adjustments!$G$235:$AE$236),0)))+(SUM(IF(Adjustments!$E$239:$E$251='June 13 - Dec 15 Reserve'!$F35,IF(Adjustments!$G$6:$AE$6='June 13 - Dec 15 Reserve'!T$7,Adjustments!$G$239:$AE$251),0))))</f>
        <v>-131699.47602809127</v>
      </c>
      <c r="T35" s="144">
        <f t="shared" si="132"/>
        <v>-25054505.068481993</v>
      </c>
      <c r="U35" s="144">
        <f t="array" ref="U35">-((SUM(IF(Adjustments!$E$73:$E$133='June 13 - Dec 15 Reserve'!$F35,IF(Adjustments!$G$6:$AE$6='June 13 - Dec 15 Reserve'!T$7,Adjustments!$G$73:$AE$133),0)))+(SUM(IF(Adjustments!$E$136:$E$232='June 13 - Dec 15 Reserve'!$F35,IF(Adjustments!$G$6:$AE$6='June 13 - Dec 15 Reserve'!V$7,Adjustments!$G$136:$AE$232),0)))+(SUM(IF(Adjustments!$E$235:$E$236='June 13 - Dec 15 Reserve'!$F35,IF(Adjustments!$G$6:$AE$6='June 13 - Dec 15 Reserve'!V$7,Adjustments!$G$235:$AE$236),0)))+(SUM(IF(Adjustments!$E$239:$E$251='June 13 - Dec 15 Reserve'!$F35,IF(Adjustments!$G$6:$AE$6='June 13 - Dec 15 Reserve'!V$7,Adjustments!$G$239:$AE$251),0))))</f>
        <v>-164472.32725145598</v>
      </c>
      <c r="V35" s="144">
        <f t="shared" si="133"/>
        <v>-25218977.39573345</v>
      </c>
      <c r="W35" s="144">
        <f t="array" ref="W35">-((SUM(IF(Adjustments!$E$73:$E$133='June 13 - Dec 15 Reserve'!$F35,IF(Adjustments!$G$6:$AE$6='June 13 - Dec 15 Reserve'!V$7,Adjustments!$G$73:$AE$133),0)))+(SUM(IF(Adjustments!$E$136:$E$232='June 13 - Dec 15 Reserve'!$F35,IF(Adjustments!$G$6:$AE$6='June 13 - Dec 15 Reserve'!X$7,Adjustments!$G$136:$AE$232),0)))+(SUM(IF(Adjustments!$E$235:$E$236='June 13 - Dec 15 Reserve'!$F35,IF(Adjustments!$G$6:$AE$6='June 13 - Dec 15 Reserve'!X$7,Adjustments!$G$235:$AE$236),0)))+(SUM(IF(Adjustments!$E$239:$E$251='June 13 - Dec 15 Reserve'!$F35,IF(Adjustments!$G$6:$AE$6='June 13 - Dec 15 Reserve'!X$7,Adjustments!$G$239:$AE$251),0))))</f>
        <v>-164221.49940173246</v>
      </c>
      <c r="X35" s="144">
        <f t="shared" si="134"/>
        <v>-25383198.895135183</v>
      </c>
      <c r="Y35" s="144">
        <f t="array" ref="Y35">-((SUM(IF(Adjustments!$E$73:$E$133='June 13 - Dec 15 Reserve'!$F35,IF(Adjustments!$G$6:$AE$6='June 13 - Dec 15 Reserve'!X$7,Adjustments!$G$73:$AE$133),0)))+(SUM(IF(Adjustments!$E$136:$E$232='June 13 - Dec 15 Reserve'!$F35,IF(Adjustments!$G$6:$AE$6='June 13 - Dec 15 Reserve'!Z$7,Adjustments!$G$136:$AE$232),0)))+(SUM(IF(Adjustments!$E$235:$E$236='June 13 - Dec 15 Reserve'!$F35,IF(Adjustments!$G$6:$AE$6='June 13 - Dec 15 Reserve'!Z$7,Adjustments!$G$235:$AE$236),0)))+(SUM(IF(Adjustments!$E$239:$E$251='June 13 - Dec 15 Reserve'!$F35,IF(Adjustments!$G$6:$AE$6='June 13 - Dec 15 Reserve'!Z$7,Adjustments!$G$239:$AE$251),0))))</f>
        <v>-163970.67155200895</v>
      </c>
      <c r="Z35" s="144">
        <f t="shared" si="135"/>
        <v>-25547169.566687193</v>
      </c>
      <c r="AA35" s="144">
        <f t="array" ref="AA35">-((SUM(IF(Adjustments!$E$73:$E$133='June 13 - Dec 15 Reserve'!$F35,IF(Adjustments!$G$6:$AE$6='June 13 - Dec 15 Reserve'!Z$7,Adjustments!$G$73:$AE$133),0)))+(SUM(IF(Adjustments!$E$136:$E$232='June 13 - Dec 15 Reserve'!$F35,IF(Adjustments!$G$6:$AE$6='June 13 - Dec 15 Reserve'!AB$7,Adjustments!$G$136:$AE$232),0)))+(SUM(IF(Adjustments!$E$235:$E$236='June 13 - Dec 15 Reserve'!$F35,IF(Adjustments!$G$6:$AE$6='June 13 - Dec 15 Reserve'!AB$7,Adjustments!$G$235:$AE$236),0)))+(SUM(IF(Adjustments!$E$239:$E$251='June 13 - Dec 15 Reserve'!$F35,IF(Adjustments!$G$6:$AE$6='June 13 - Dec 15 Reserve'!AB$7,Adjustments!$G$239:$AE$251),0))))</f>
        <v>-163719.84370228543</v>
      </c>
      <c r="AB35" s="144">
        <f t="shared" si="136"/>
        <v>-25710889.410389479</v>
      </c>
      <c r="AC35" s="144">
        <f t="array" ref="AC35">-((SUM(IF(Adjustments!$E$73:$E$133='June 13 - Dec 15 Reserve'!$F35,IF(Adjustments!$G$6:$AE$6='June 13 - Dec 15 Reserve'!AB$7,Adjustments!$G$73:$AE$133),0)))+(SUM(IF(Adjustments!$E$136:$E$232='June 13 - Dec 15 Reserve'!$F35,IF(Adjustments!$G$6:$AE$6='June 13 - Dec 15 Reserve'!AD$7,Adjustments!$G$136:$AE$232),0)))+(SUM(IF(Adjustments!$E$235:$E$236='June 13 - Dec 15 Reserve'!$F35,IF(Adjustments!$G$6:$AE$6='June 13 - Dec 15 Reserve'!AD$7,Adjustments!$G$235:$AE$236),0)))+(SUM(IF(Adjustments!$E$239:$E$251='June 13 - Dec 15 Reserve'!$F35,IF(Adjustments!$G$6:$AE$6='June 13 - Dec 15 Reserve'!AD$7,Adjustments!$G$239:$AE$251),0))))</f>
        <v>-163469.01585256198</v>
      </c>
      <c r="AD35" s="144">
        <f t="shared" si="137"/>
        <v>-25874358.426242042</v>
      </c>
      <c r="AE35" s="144">
        <f t="array" ref="AE35">-((SUM(IF(Adjustments!$E$73:$E$133='June 13 - Dec 15 Reserve'!$F35,IF(Adjustments!$G$6:$AE$6='June 13 - Dec 15 Reserve'!AD$7,Adjustments!$G$73:$AE$133),0)))+(SUM(IF(Adjustments!$E$136:$E$232='June 13 - Dec 15 Reserve'!$F35,IF(Adjustments!$G$6:$AE$6='June 13 - Dec 15 Reserve'!AF$7,Adjustments!$G$136:$AE$232),0)))+(SUM(IF(Adjustments!$E$235:$E$236='June 13 - Dec 15 Reserve'!$F35,IF(Adjustments!$G$6:$AE$6='June 13 - Dec 15 Reserve'!AF$7,Adjustments!$G$235:$AE$236),0)))+(SUM(IF(Adjustments!$E$239:$E$251='June 13 - Dec 15 Reserve'!$F35,IF(Adjustments!$G$6:$AE$6='June 13 - Dec 15 Reserve'!AF$7,Adjustments!$G$239:$AE$251),0))))</f>
        <v>-163218.18800283846</v>
      </c>
      <c r="AF35" s="144">
        <f t="shared" si="138"/>
        <v>-26037576.614244882</v>
      </c>
      <c r="AG35" s="144">
        <f t="array" ref="AG35">-((SUM(IF(Adjustments!$E$73:$E$133='June 13 - Dec 15 Reserve'!$F35,IF(Adjustments!$G$6:$AE$6='June 13 - Dec 15 Reserve'!AF$7,Adjustments!$G$73:$AE$133),0)))+(SUM(IF(Adjustments!$E$136:$E$232='June 13 - Dec 15 Reserve'!$F35,IF(Adjustments!$G$6:$AE$6='June 13 - Dec 15 Reserve'!AH$7,Adjustments!$G$136:$AE$232),0)))+(SUM(IF(Adjustments!$E$235:$E$236='June 13 - Dec 15 Reserve'!$F35,IF(Adjustments!$G$6:$AE$6='June 13 - Dec 15 Reserve'!AH$7,Adjustments!$G$235:$AE$236),0)))+(SUM(IF(Adjustments!$E$239:$E$251='June 13 - Dec 15 Reserve'!$F35,IF(Adjustments!$G$6:$AE$6='June 13 - Dec 15 Reserve'!AH$7,Adjustments!$G$239:$AE$251),0))))</f>
        <v>-163022.13163703406</v>
      </c>
      <c r="AH35" s="144">
        <f t="shared" si="139"/>
        <v>-26200598.745881915</v>
      </c>
      <c r="AI35" s="144">
        <f t="array" ref="AI35">-((SUM(IF(Adjustments!$E$73:$E$133='June 13 - Dec 15 Reserve'!$F35,IF(Adjustments!$G$6:$AE$6='June 13 - Dec 15 Reserve'!AH$7,Adjustments!$G$73:$AE$133),0)))+(SUM(IF(Adjustments!$E$136:$E$232='June 13 - Dec 15 Reserve'!$F35,IF(Adjustments!$G$6:$AE$6='June 13 - Dec 15 Reserve'!AJ$7,Adjustments!$G$136:$AE$232),0)))+(SUM(IF(Adjustments!$E$235:$E$236='June 13 - Dec 15 Reserve'!$F35,IF(Adjustments!$G$6:$AE$6='June 13 - Dec 15 Reserve'!AJ$7,Adjustments!$G$235:$AE$236),0)))+(SUM(IF(Adjustments!$E$239:$E$251='June 13 - Dec 15 Reserve'!$F35,IF(Adjustments!$G$6:$AE$6='June 13 - Dec 15 Reserve'!AJ$7,Adjustments!$G$239:$AE$251),0))))</f>
        <v>-162826.07527122973</v>
      </c>
      <c r="AJ35" s="144">
        <f t="shared" si="140"/>
        <v>-26363424.821153145</v>
      </c>
      <c r="AK35" s="144">
        <f t="array" ref="AK35">-((SUM(IF(Adjustments!$E$73:$E$133='June 13 - Dec 15 Reserve'!$F35,IF(Adjustments!$G$6:$AE$6='June 13 - Dec 15 Reserve'!AJ$7,Adjustments!$G$73:$AE$133),0)))+(SUM(IF(Adjustments!$E$136:$E$232='June 13 - Dec 15 Reserve'!$F35,IF(Adjustments!$G$6:$AE$6='June 13 - Dec 15 Reserve'!AL$7,Adjustments!$G$136:$AE$232),0)))+(SUM(IF(Adjustments!$E$235:$E$236='June 13 - Dec 15 Reserve'!$F35,IF(Adjustments!$G$6:$AE$6='June 13 - Dec 15 Reserve'!AL$7,Adjustments!$G$235:$AE$236),0)))+(SUM(IF(Adjustments!$E$239:$E$251='June 13 - Dec 15 Reserve'!$F35,IF(Adjustments!$G$6:$AE$6='June 13 - Dec 15 Reserve'!AL$7,Adjustments!$G$239:$AE$251),0))))</f>
        <v>-162575.24742150621</v>
      </c>
      <c r="AL35" s="144">
        <f t="shared" si="141"/>
        <v>-26526000.068574652</v>
      </c>
      <c r="AM35" s="144">
        <f t="array" ref="AM35">-((SUM(IF(Adjustments!$E$73:$E$133='June 13 - Dec 15 Reserve'!$F35,IF(Adjustments!$G$6:$AE$6='June 13 - Dec 15 Reserve'!AL$7,Adjustments!$G$73:$AE$133),0)))+(SUM(IF(Adjustments!$E$136:$E$232='June 13 - Dec 15 Reserve'!$F35,IF(Adjustments!$G$6:$AE$6='June 13 - Dec 15 Reserve'!AN$7,Adjustments!$G$136:$AE$232),0)))+(SUM(IF(Adjustments!$E$235:$E$236='June 13 - Dec 15 Reserve'!$F35,IF(Adjustments!$G$6:$AE$6='June 13 - Dec 15 Reserve'!AN$7,Adjustments!$G$235:$AE$236),0)))+(SUM(IF(Adjustments!$E$239:$E$251='June 13 - Dec 15 Reserve'!$F35,IF(Adjustments!$G$6:$AE$6='June 13 - Dec 15 Reserve'!AN$7,Adjustments!$G$239:$AE$251),0))))</f>
        <v>-162324.4195717827</v>
      </c>
      <c r="AN35" s="144">
        <f t="shared" si="142"/>
        <v>-26688324.488146435</v>
      </c>
      <c r="AO35" s="144">
        <f t="array" ref="AO35">-((SUM(IF(Adjustments!$E$73:$E$133='June 13 - Dec 15 Reserve'!$F35,IF(Adjustments!$G$6:$AE$6='June 13 - Dec 15 Reserve'!AN$7,Adjustments!$G$73:$AE$133),0)))+(SUM(IF(Adjustments!$E$136:$E$232='June 13 - Dec 15 Reserve'!$F35,IF(Adjustments!$G$6:$AE$6='June 13 - Dec 15 Reserve'!AP$7,Adjustments!$G$136:$AE$232),0)))+(SUM(IF(Adjustments!$E$235:$E$236='June 13 - Dec 15 Reserve'!$F35,IF(Adjustments!$G$6:$AE$6='June 13 - Dec 15 Reserve'!AP$7,Adjustments!$G$235:$AE$236),0)))+(SUM(IF(Adjustments!$E$239:$E$251='June 13 - Dec 15 Reserve'!$F35,IF(Adjustments!$G$6:$AE$6='June 13 - Dec 15 Reserve'!AP$7,Adjustments!$G$239:$AE$251),0))))</f>
        <v>-162073.59172205918</v>
      </c>
      <c r="AP35" s="144">
        <f t="shared" si="143"/>
        <v>-26850398.079868495</v>
      </c>
      <c r="AQ35" s="144">
        <f t="array" ref="AQ35">-((SUM(IF(Adjustments!$E$73:$E$133='June 13 - Dec 15 Reserve'!$F35,IF(Adjustments!$G$6:$AE$6='June 13 - Dec 15 Reserve'!AP$7,Adjustments!$G$73:$AE$133),0)))+(SUM(IF(Adjustments!$E$136:$E$232='June 13 - Dec 15 Reserve'!$F35,IF(Adjustments!$G$6:$AE$6='June 13 - Dec 15 Reserve'!AR$7,Adjustments!$G$136:$AE$232),0)))+(SUM(IF(Adjustments!$E$235:$E$236='June 13 - Dec 15 Reserve'!$F35,IF(Adjustments!$G$6:$AE$6='June 13 - Dec 15 Reserve'!AR$7,Adjustments!$G$235:$AE$236),0)))+(SUM(IF(Adjustments!$E$239:$E$251='June 13 - Dec 15 Reserve'!$F35,IF(Adjustments!$G$6:$AE$6='June 13 - Dec 15 Reserve'!AR$7,Adjustments!$G$239:$AE$251),0))))</f>
        <v>-161822.76371357217</v>
      </c>
      <c r="AR35" s="144">
        <f t="shared" si="144"/>
        <v>-27012220.843582068</v>
      </c>
      <c r="AS35" s="144">
        <f t="array" ref="AS35">-((SUM(IF(Adjustments!$E$73:$E$133='June 13 - Dec 15 Reserve'!$F35,IF(Adjustments!$G$6:$AE$6='June 13 - Dec 15 Reserve'!AR$7,Adjustments!$G$73:$AE$133),0)))+(SUM(IF(Adjustments!$E$136:$E$232='June 13 - Dec 15 Reserve'!$F35,IF(Adjustments!$G$6:$AE$6='June 13 - Dec 15 Reserve'!AT$7,Adjustments!$G$136:$AE$232),0)))+(SUM(IF(Adjustments!$E$235:$E$236='June 13 - Dec 15 Reserve'!$F35,IF(Adjustments!$G$6:$AE$6='June 13 - Dec 15 Reserve'!AT$7,Adjustments!$G$235:$AE$236),0)))+(SUM(IF(Adjustments!$E$239:$E$251='June 13 - Dec 15 Reserve'!$F35,IF(Adjustments!$G$6:$AE$6='June 13 - Dec 15 Reserve'!AT$7,Adjustments!$G$239:$AE$251),0))))</f>
        <v>-161572.24418271601</v>
      </c>
      <c r="AT35" s="144">
        <f t="shared" si="145"/>
        <v>-27173793.087764785</v>
      </c>
      <c r="AU35" s="144">
        <f t="array" ref="AU35">-((SUM(IF(Adjustments!$E$73:$E$133='June 13 - Dec 15 Reserve'!$F35,IF(Adjustments!$G$6:$AE$6='June 13 - Dec 15 Reserve'!AT$7,Adjustments!$G$73:$AE$133),0)))+(SUM(IF(Adjustments!$E$136:$E$232='June 13 - Dec 15 Reserve'!$F35,IF(Adjustments!$G$6:$AE$6='June 13 - Dec 15 Reserve'!AV$7,Adjustments!$G$136:$AE$232),0)))+(SUM(IF(Adjustments!$E$235:$E$236='June 13 - Dec 15 Reserve'!$F35,IF(Adjustments!$G$6:$AE$6='June 13 - Dec 15 Reserve'!AV$7,Adjustments!$G$235:$AE$236),0)))+(SUM(IF(Adjustments!$E$239:$E$251='June 13 - Dec 15 Reserve'!$F35,IF(Adjustments!$G$6:$AE$6='June 13 - Dec 15 Reserve'!AV$7,Adjustments!$G$239:$AE$251),0))))</f>
        <v>-161322.03328825405</v>
      </c>
      <c r="AV35" s="144">
        <f t="shared" si="146"/>
        <v>-27335115.12105304</v>
      </c>
      <c r="AW35" s="144">
        <f t="array" ref="AW35">-((SUM(IF(Adjustments!$E$73:$E$133='June 13 - Dec 15 Reserve'!$F35,IF(Adjustments!$G$6:$AE$6='June 13 - Dec 15 Reserve'!AV$7,Adjustments!$G$73:$AE$133),0)))+(SUM(IF(Adjustments!$E$136:$E$232='June 13 - Dec 15 Reserve'!$F35,IF(Adjustments!$G$6:$AE$6='June 13 - Dec 15 Reserve'!AX$7,Adjustments!$G$136:$AE$232),0)))+(SUM(IF(Adjustments!$E$235:$E$236='June 13 - Dec 15 Reserve'!$F35,IF(Adjustments!$G$6:$AE$6='June 13 - Dec 15 Reserve'!AX$7,Adjustments!$G$235:$AE$236),0)))+(SUM(IF(Adjustments!$E$239:$E$251='June 13 - Dec 15 Reserve'!$F35,IF(Adjustments!$G$6:$AE$6='June 13 - Dec 15 Reserve'!AX$7,Adjustments!$G$239:$AE$251),0))))</f>
        <v>-161071.82239379204</v>
      </c>
      <c r="AX35" s="144">
        <f t="shared" si="147"/>
        <v>-27496186.943446834</v>
      </c>
      <c r="AY35" s="144">
        <f t="array" ref="AY35">-((SUM(IF(Adjustments!$E$73:$E$133='June 13 - Dec 15 Reserve'!$F35,IF(Adjustments!$G$6:$AE$6='June 13 - Dec 15 Reserve'!AX$7,Adjustments!$G$73:$AE$133),0)))+(SUM(IF(Adjustments!$E$136:$E$232='June 13 - Dec 15 Reserve'!$F35,IF(Adjustments!$G$6:$AE$6='June 13 - Dec 15 Reserve'!AZ$7,Adjustments!$G$136:$AE$232),0)))+(SUM(IF(Adjustments!$E$235:$E$236='June 13 - Dec 15 Reserve'!$F35,IF(Adjustments!$G$6:$AE$6='June 13 - Dec 15 Reserve'!AZ$7,Adjustments!$G$235:$AE$236),0)))+(SUM(IF(Adjustments!$E$239:$E$251='June 13 - Dec 15 Reserve'!$F35,IF(Adjustments!$G$6:$AE$6='June 13 - Dec 15 Reserve'!AZ$7,Adjustments!$G$239:$AE$251),0))))</f>
        <v>-160821.61149933009</v>
      </c>
      <c r="AZ35" s="144">
        <f t="shared" si="148"/>
        <v>-27657008.554946166</v>
      </c>
      <c r="BA35" s="144">
        <f t="array" ref="BA35">-((SUM(IF(Adjustments!$E$73:$E$133='June 13 - Dec 15 Reserve'!$F35,IF(Adjustments!$G$6:$AE$6='June 13 - Dec 15 Reserve'!AZ$7,Adjustments!$G$73:$AE$133),0)))+(SUM(IF(Adjustments!$E$136:$E$232='June 13 - Dec 15 Reserve'!$F35,IF(Adjustments!$G$6:$AE$6='June 13 - Dec 15 Reserve'!BB$7,Adjustments!$G$136:$AE$232),0)))+(SUM(IF(Adjustments!$E$235:$E$236='June 13 - Dec 15 Reserve'!$F35,IF(Adjustments!$G$6:$AE$6='June 13 - Dec 15 Reserve'!BB$7,Adjustments!$G$235:$AE$236),0)))+(SUM(IF(Adjustments!$E$239:$E$251='June 13 - Dec 15 Reserve'!$F35,IF(Adjustments!$G$6:$AE$6='June 13 - Dec 15 Reserve'!BB$7,Adjustments!$G$239:$AE$251),0))))</f>
        <v>-160571.40060486807</v>
      </c>
      <c r="BB35" s="144">
        <f t="shared" si="149"/>
        <v>-27817579.955551032</v>
      </c>
      <c r="BC35" s="144">
        <f t="array" ref="BC35">-((SUM(IF(Adjustments!$E$73:$E$133='June 13 - Dec 15 Reserve'!$F35,IF(Adjustments!$G$6:$AE$6='June 13 - Dec 15 Reserve'!BB$7,Adjustments!$G$73:$AE$133),0)))+(SUM(IF(Adjustments!$E$136:$E$232='June 13 - Dec 15 Reserve'!$F35,IF(Adjustments!$G$6:$AE$6='June 13 - Dec 15 Reserve'!BD$7,Adjustments!$G$136:$AE$232),0)))+(SUM(IF(Adjustments!$E$235:$E$236='June 13 - Dec 15 Reserve'!$F35,IF(Adjustments!$G$6:$AE$6='June 13 - Dec 15 Reserve'!BD$7,Adjustments!$G$235:$AE$236),0)))+(SUM(IF(Adjustments!$E$239:$E$251='June 13 - Dec 15 Reserve'!$F35,IF(Adjustments!$G$6:$AE$6='June 13 - Dec 15 Reserve'!BD$7,Adjustments!$G$239:$AE$251),0))))</f>
        <v>-161023.02234596544</v>
      </c>
      <c r="BD35" s="144">
        <f t="shared" si="150"/>
        <v>-27978602.977896996</v>
      </c>
      <c r="BF35" s="151">
        <f>AVERAGE(AF35,AH35,AJ35,AL35,AN35,AP35,AR35,AT35,AV35,AX35,AZ35,BB35,BD35)</f>
        <v>-27010525.40785465</v>
      </c>
    </row>
    <row r="36" spans="1:58" s="144" customFormat="1">
      <c r="A36" s="119" t="s">
        <v>57</v>
      </c>
      <c r="B36" s="119"/>
      <c r="C36" s="119"/>
      <c r="D36" s="119"/>
      <c r="E36" s="119"/>
      <c r="F36" s="119"/>
      <c r="G36" s="119"/>
      <c r="H36" s="152">
        <f>SUBTOTAL(9,H32:H35)</f>
        <v>-633606105.65999997</v>
      </c>
      <c r="I36" s="152">
        <f t="shared" ref="I36:BF36" si="151">SUBTOTAL(9,I32:I35)</f>
        <v>-8555593.9589369521</v>
      </c>
      <c r="J36" s="152">
        <f t="shared" si="151"/>
        <v>-642161699.6189369</v>
      </c>
      <c r="K36" s="152">
        <f t="shared" si="151"/>
        <v>-8568456.9441590831</v>
      </c>
      <c r="L36" s="152">
        <f t="shared" si="151"/>
        <v>-650730156.56309593</v>
      </c>
      <c r="M36" s="152">
        <f t="shared" si="151"/>
        <v>-8570471.5109327137</v>
      </c>
      <c r="N36" s="152">
        <f t="shared" si="151"/>
        <v>-659300628.07402873</v>
      </c>
      <c r="O36" s="152">
        <f t="shared" si="151"/>
        <v>-8569089.3873336595</v>
      </c>
      <c r="P36" s="152">
        <f t="shared" si="151"/>
        <v>-667869717.46136236</v>
      </c>
      <c r="Q36" s="152">
        <f t="shared" si="151"/>
        <v>-8567523.2162470501</v>
      </c>
      <c r="R36" s="152">
        <f t="shared" si="151"/>
        <v>-676437240.67760944</v>
      </c>
      <c r="S36" s="152">
        <f t="shared" si="151"/>
        <v>-8572210.6633733772</v>
      </c>
      <c r="T36" s="152">
        <f t="shared" si="151"/>
        <v>-685009451.34098279</v>
      </c>
      <c r="U36" s="152">
        <f t="shared" si="151"/>
        <v>-7780683.8288729647</v>
      </c>
      <c r="V36" s="152">
        <f t="shared" si="151"/>
        <v>-692790135.16985583</v>
      </c>
      <c r="W36" s="152">
        <f t="shared" si="151"/>
        <v>-7779919.0744083999</v>
      </c>
      <c r="X36" s="152">
        <f t="shared" si="151"/>
        <v>-700570054.24426413</v>
      </c>
      <c r="Y36" s="152">
        <f t="shared" si="151"/>
        <v>-7779154.3199438388</v>
      </c>
      <c r="Z36" s="152">
        <f t="shared" si="151"/>
        <v>-708349208.56420791</v>
      </c>
      <c r="AA36" s="152">
        <f t="shared" si="151"/>
        <v>-7778389.5654792758</v>
      </c>
      <c r="AB36" s="152">
        <f t="shared" si="151"/>
        <v>-716127598.12968719</v>
      </c>
      <c r="AC36" s="152">
        <f t="shared" si="151"/>
        <v>-7777761.3949480886</v>
      </c>
      <c r="AD36" s="152">
        <f t="shared" si="151"/>
        <v>-723905359.52463531</v>
      </c>
      <c r="AE36" s="152">
        <f t="shared" si="151"/>
        <v>-8585875.416656265</v>
      </c>
      <c r="AF36" s="152">
        <f t="shared" si="151"/>
        <v>-732491234.94129169</v>
      </c>
      <c r="AG36" s="152">
        <f t="shared" si="151"/>
        <v>-9395114.9836446997</v>
      </c>
      <c r="AH36" s="152">
        <f t="shared" si="151"/>
        <v>-741886349.92493629</v>
      </c>
      <c r="AI36" s="152">
        <f t="shared" si="151"/>
        <v>-9397551.3026999906</v>
      </c>
      <c r="AJ36" s="152">
        <f t="shared" si="151"/>
        <v>-751283901.22763634</v>
      </c>
      <c r="AK36" s="152">
        <f t="shared" si="151"/>
        <v>-9399032.6858690232</v>
      </c>
      <c r="AL36" s="152">
        <f t="shared" si="151"/>
        <v>-760682933.91350532</v>
      </c>
      <c r="AM36" s="152">
        <f t="shared" si="151"/>
        <v>-9399150.8553847</v>
      </c>
      <c r="AN36" s="152">
        <f t="shared" si="151"/>
        <v>-770082084.76889002</v>
      </c>
      <c r="AO36" s="152">
        <f t="shared" si="151"/>
        <v>-9399233.0845216867</v>
      </c>
      <c r="AP36" s="152">
        <f t="shared" si="151"/>
        <v>-779481317.85341167</v>
      </c>
      <c r="AQ36" s="152">
        <f t="shared" si="151"/>
        <v>-9404886.6003291942</v>
      </c>
      <c r="AR36" s="152">
        <f t="shared" si="151"/>
        <v>-788886204.45374095</v>
      </c>
      <c r="AS36" s="152">
        <f t="shared" ref="AS36:AV36" si="152">SUBTOTAL(9,AS32:AS35)</f>
        <v>-9410340.6271684039</v>
      </c>
      <c r="AT36" s="152">
        <f t="shared" si="152"/>
        <v>-798296545.08090925</v>
      </c>
      <c r="AU36" s="152">
        <f t="shared" si="152"/>
        <v>-9409719.4006645996</v>
      </c>
      <c r="AV36" s="152">
        <f t="shared" si="152"/>
        <v>-807706264.48157382</v>
      </c>
      <c r="AW36" s="152">
        <f t="shared" ref="AW36:BD36" si="153">SUBTOTAL(9,AW32:AW35)</f>
        <v>-9449238.4999069683</v>
      </c>
      <c r="AX36" s="152">
        <f t="shared" si="153"/>
        <v>-817155502.98148096</v>
      </c>
      <c r="AY36" s="152">
        <f t="shared" si="153"/>
        <v>-9488757.599149337</v>
      </c>
      <c r="AZ36" s="152">
        <f t="shared" si="153"/>
        <v>-826644260.5806303</v>
      </c>
      <c r="BA36" s="152">
        <f t="shared" si="153"/>
        <v>-9488136.3726455346</v>
      </c>
      <c r="BB36" s="152">
        <f t="shared" si="153"/>
        <v>-836132396.9532758</v>
      </c>
      <c r="BC36" s="152">
        <f t="shared" si="153"/>
        <v>-9527528.4880125169</v>
      </c>
      <c r="BD36" s="152">
        <f t="shared" si="153"/>
        <v>-845659925.44128835</v>
      </c>
      <c r="BF36" s="153">
        <f t="shared" si="151"/>
        <v>-788952994.04635179</v>
      </c>
    </row>
    <row r="37" spans="1:58" s="144" customFormat="1">
      <c r="A37" s="119"/>
      <c r="B37" s="119"/>
      <c r="C37" s="119"/>
      <c r="D37" s="119"/>
      <c r="E37" s="119"/>
      <c r="F37" s="119"/>
      <c r="G37" s="119"/>
      <c r="BF37" s="151"/>
    </row>
    <row r="38" spans="1:58" s="144" customFormat="1">
      <c r="A38" s="14" t="s">
        <v>11</v>
      </c>
      <c r="B38" s="119"/>
      <c r="C38" s="119"/>
      <c r="D38" s="119"/>
      <c r="E38" s="119"/>
      <c r="F38" s="119"/>
      <c r="G38" s="119"/>
      <c r="BF38" s="151"/>
    </row>
    <row r="39" spans="1:58" s="144" customFormat="1">
      <c r="A39" s="119" t="s">
        <v>3</v>
      </c>
      <c r="B39" s="119" t="s">
        <v>37</v>
      </c>
      <c r="C39" s="119" t="s">
        <v>35</v>
      </c>
      <c r="D39" s="119" t="s">
        <v>78</v>
      </c>
      <c r="E39" s="119" t="s">
        <v>89</v>
      </c>
      <c r="F39" s="119" t="str">
        <f>D39&amp;E39&amp;C39</f>
        <v>DTRNPDGP</v>
      </c>
      <c r="G39" s="119" t="str">
        <f>E39&amp;C39</f>
        <v>TRNPDGP</v>
      </c>
      <c r="H39" s="144">
        <f t="array" ref="H39">SUM(IF('[25]RB Summary'!$C$917:$C$1168=$F39,'[25]RB Summary'!$G$917:$G$1168,0))</f>
        <v>-375474959.55000001</v>
      </c>
      <c r="I39" s="144">
        <f t="array" ref="I39">-((SUM(IF(Adjustments!$E$73:$E$133='June 13 - Dec 15 Reserve'!$F39,IF(Adjustments!$G$6:$AE$6='June 13 - Dec 15 Reserve'!H$7,Adjustments!$G$73:$AE$133),0)))+(SUM(IF(Adjustments!$E$136:$E$232='June 13 - Dec 15 Reserve'!$F39,IF(Adjustments!$G$6:$AE$6='June 13 - Dec 15 Reserve'!J$7,Adjustments!$G$136:$AE$232),0)))+(SUM(IF(Adjustments!$E$235:$E$236='June 13 - Dec 15 Reserve'!$F39,IF(Adjustments!$G$6:$AE$6='June 13 - Dec 15 Reserve'!J$7,Adjustments!$G$235:$AE$236),0)))+(SUM(IF(Adjustments!$E$239:$E$251='June 13 - Dec 15 Reserve'!$F39,IF(Adjustments!$G$6:$AE$6='June 13 - Dec 15 Reserve'!J$7,Adjustments!$G$239:$AE$251),0))))</f>
        <v>-562212.52261902648</v>
      </c>
      <c r="J39" s="144">
        <f t="shared" ref="J39:J41" si="154">H39+I39</f>
        <v>-376037172.07261902</v>
      </c>
      <c r="K39" s="144">
        <f t="array" ref="K39">-((SUM(IF(Adjustments!$E$73:$E$133='June 13 - Dec 15 Reserve'!$F39,IF(Adjustments!$G$6:$AE$6='June 13 - Dec 15 Reserve'!J$7,Adjustments!$G$73:$AE$133),0)))+(SUM(IF(Adjustments!$E$136:$E$232='June 13 - Dec 15 Reserve'!$F39,IF(Adjustments!$G$6:$AE$6='June 13 - Dec 15 Reserve'!L$7,Adjustments!$G$136:$AE$232),0)))+(SUM(IF(Adjustments!$E$235:$E$236='June 13 - Dec 15 Reserve'!$F39,IF(Adjustments!$G$6:$AE$6='June 13 - Dec 15 Reserve'!L$7,Adjustments!$G$235:$AE$236),0)))+(SUM(IF(Adjustments!$E$239:$E$251='June 13 - Dec 15 Reserve'!$F39,IF(Adjustments!$G$6:$AE$6='June 13 - Dec 15 Reserve'!L$7,Adjustments!$G$239:$AE$251),0))))</f>
        <v>-561684.06377251237</v>
      </c>
      <c r="L39" s="144">
        <f t="shared" ref="L39:L41" si="155">J39+K39</f>
        <v>-376598856.13639152</v>
      </c>
      <c r="M39" s="144">
        <f t="array" ref="M39">-((SUM(IF(Adjustments!$E$73:$E$133='June 13 - Dec 15 Reserve'!$F39,IF(Adjustments!$G$6:$AE$6='June 13 - Dec 15 Reserve'!L$7,Adjustments!$G$73:$AE$133),0)))+(SUM(IF(Adjustments!$E$136:$E$232='June 13 - Dec 15 Reserve'!$F39,IF(Adjustments!$G$6:$AE$6='June 13 - Dec 15 Reserve'!N$7,Adjustments!$G$136:$AE$232),0)))+(SUM(IF(Adjustments!$E$235:$E$236='June 13 - Dec 15 Reserve'!$F39,IF(Adjustments!$G$6:$AE$6='June 13 - Dec 15 Reserve'!N$7,Adjustments!$G$235:$AE$236),0)))+(SUM(IF(Adjustments!$E$239:$E$251='June 13 - Dec 15 Reserve'!$F39,IF(Adjustments!$G$6:$AE$6='June 13 - Dec 15 Reserve'!N$7,Adjustments!$G$239:$AE$251),0))))</f>
        <v>-561155.60492599825</v>
      </c>
      <c r="N39" s="144">
        <f t="shared" ref="N39:N41" si="156">L39+M39</f>
        <v>-377160011.74131751</v>
      </c>
      <c r="O39" s="144">
        <f t="array" ref="O39">-((SUM(IF(Adjustments!$E$73:$E$133='June 13 - Dec 15 Reserve'!$F39,IF(Adjustments!$G$6:$AE$6='June 13 - Dec 15 Reserve'!N$7,Adjustments!$G$73:$AE$133),0)))+(SUM(IF(Adjustments!$E$136:$E$232='June 13 - Dec 15 Reserve'!$F39,IF(Adjustments!$G$6:$AE$6='June 13 - Dec 15 Reserve'!P$7,Adjustments!$G$136:$AE$232),0)))+(SUM(IF(Adjustments!$E$235:$E$236='June 13 - Dec 15 Reserve'!$F39,IF(Adjustments!$G$6:$AE$6='June 13 - Dec 15 Reserve'!P$7,Adjustments!$G$235:$AE$236),0)))+(SUM(IF(Adjustments!$E$239:$E$251='June 13 - Dec 15 Reserve'!$F39,IF(Adjustments!$G$6:$AE$6='June 13 - Dec 15 Reserve'!P$7,Adjustments!$G$239:$AE$251),0))))</f>
        <v>-560627.14607948414</v>
      </c>
      <c r="P39" s="144">
        <f t="shared" ref="P39:P41" si="157">N39+O39</f>
        <v>-377720638.88739699</v>
      </c>
      <c r="Q39" s="144">
        <f t="array" ref="Q39">-((SUM(IF(Adjustments!$E$73:$E$133='June 13 - Dec 15 Reserve'!$F39,IF(Adjustments!$G$6:$AE$6='June 13 - Dec 15 Reserve'!P$7,Adjustments!$G$73:$AE$133),0)))+(SUM(IF(Adjustments!$E$136:$E$232='June 13 - Dec 15 Reserve'!$F39,IF(Adjustments!$G$6:$AE$6='June 13 - Dec 15 Reserve'!R$7,Adjustments!$G$136:$AE$232),0)))+(SUM(IF(Adjustments!$E$235:$E$236='June 13 - Dec 15 Reserve'!$F39,IF(Adjustments!$G$6:$AE$6='June 13 - Dec 15 Reserve'!R$7,Adjustments!$G$235:$AE$236),0)))+(SUM(IF(Adjustments!$E$239:$E$251='June 13 - Dec 15 Reserve'!$F39,IF(Adjustments!$G$6:$AE$6='June 13 - Dec 15 Reserve'!R$7,Adjustments!$G$239:$AE$251),0))))</f>
        <v>-560098.68723297003</v>
      </c>
      <c r="R39" s="144">
        <f t="shared" ref="R39:R41" si="158">P39+Q39</f>
        <v>-378280737.57462996</v>
      </c>
      <c r="S39" s="144">
        <f t="array" ref="S39">-((SUM(IF(Adjustments!$E$73:$E$133='June 13 - Dec 15 Reserve'!$F39,IF(Adjustments!$G$6:$AE$6='June 13 - Dec 15 Reserve'!R$7,Adjustments!$G$73:$AE$133),0)))+(SUM(IF(Adjustments!$E$136:$E$232='June 13 - Dec 15 Reserve'!$F39,IF(Adjustments!$G$6:$AE$6='June 13 - Dec 15 Reserve'!T$7,Adjustments!$G$136:$AE$232),0)))+(SUM(IF(Adjustments!$E$235:$E$236='June 13 - Dec 15 Reserve'!$F39,IF(Adjustments!$G$6:$AE$6='June 13 - Dec 15 Reserve'!T$7,Adjustments!$G$235:$AE$236),0)))+(SUM(IF(Adjustments!$E$239:$E$251='June 13 - Dec 15 Reserve'!$F39,IF(Adjustments!$G$6:$AE$6='June 13 - Dec 15 Reserve'!T$7,Adjustments!$G$239:$AE$251),0))))</f>
        <v>-559570.22838645591</v>
      </c>
      <c r="T39" s="144">
        <f t="shared" ref="T39:T41" si="159">R39+S39</f>
        <v>-378840307.80301642</v>
      </c>
      <c r="U39" s="144">
        <f t="array" ref="U39">-((SUM(IF(Adjustments!$E$73:$E$133='June 13 - Dec 15 Reserve'!$F39,IF(Adjustments!$G$6:$AE$6='June 13 - Dec 15 Reserve'!T$7,Adjustments!$G$73:$AE$133),0)))+(SUM(IF(Adjustments!$E$136:$E$232='June 13 - Dec 15 Reserve'!$F39,IF(Adjustments!$G$6:$AE$6='June 13 - Dec 15 Reserve'!V$7,Adjustments!$G$136:$AE$232),0)))+(SUM(IF(Adjustments!$E$235:$E$236='June 13 - Dec 15 Reserve'!$F39,IF(Adjustments!$G$6:$AE$6='June 13 - Dec 15 Reserve'!V$7,Adjustments!$G$235:$AE$236),0)))+(SUM(IF(Adjustments!$E$239:$E$251='June 13 - Dec 15 Reserve'!$F39,IF(Adjustments!$G$6:$AE$6='June 13 - Dec 15 Reserve'!V$7,Adjustments!$G$239:$AE$251),0))))</f>
        <v>-473391.94415515353</v>
      </c>
      <c r="V39" s="144">
        <f t="shared" ref="V39:V41" si="160">T39+U39</f>
        <v>-379313699.74717158</v>
      </c>
      <c r="W39" s="144">
        <f t="array" ref="W39">-((SUM(IF(Adjustments!$E$73:$E$133='June 13 - Dec 15 Reserve'!$F39,IF(Adjustments!$G$6:$AE$6='June 13 - Dec 15 Reserve'!V$7,Adjustments!$G$73:$AE$133),0)))+(SUM(IF(Adjustments!$E$136:$E$232='June 13 - Dec 15 Reserve'!$F39,IF(Adjustments!$G$6:$AE$6='June 13 - Dec 15 Reserve'!X$7,Adjustments!$G$136:$AE$232),0)))+(SUM(IF(Adjustments!$E$235:$E$236='June 13 - Dec 15 Reserve'!$F39,IF(Adjustments!$G$6:$AE$6='June 13 - Dec 15 Reserve'!X$7,Adjustments!$G$235:$AE$236),0)))+(SUM(IF(Adjustments!$E$239:$E$251='June 13 - Dec 15 Reserve'!$F39,IF(Adjustments!$G$6:$AE$6='June 13 - Dec 15 Reserve'!X$7,Adjustments!$G$239:$AE$251),0))))</f>
        <v>-472914.54722031817</v>
      </c>
      <c r="X39" s="144">
        <f t="shared" ref="X39:X41" si="161">V39+W39</f>
        <v>-379786614.29439187</v>
      </c>
      <c r="Y39" s="144">
        <f t="array" ref="Y39">-((SUM(IF(Adjustments!$E$73:$E$133='June 13 - Dec 15 Reserve'!$F39,IF(Adjustments!$G$6:$AE$6='June 13 - Dec 15 Reserve'!X$7,Adjustments!$G$73:$AE$133),0)))+(SUM(IF(Adjustments!$E$136:$E$232='June 13 - Dec 15 Reserve'!$F39,IF(Adjustments!$G$6:$AE$6='June 13 - Dec 15 Reserve'!Z$7,Adjustments!$G$136:$AE$232),0)))+(SUM(IF(Adjustments!$E$235:$E$236='June 13 - Dec 15 Reserve'!$F39,IF(Adjustments!$G$6:$AE$6='June 13 - Dec 15 Reserve'!Z$7,Adjustments!$G$235:$AE$236),0)))+(SUM(IF(Adjustments!$E$239:$E$251='June 13 - Dec 15 Reserve'!$F39,IF(Adjustments!$G$6:$AE$6='June 13 - Dec 15 Reserve'!Z$7,Adjustments!$G$239:$AE$251),0))))</f>
        <v>-472437.15028548293</v>
      </c>
      <c r="Z39" s="144">
        <f t="shared" ref="Z39:Z41" si="162">X39+Y39</f>
        <v>-380259051.44467735</v>
      </c>
      <c r="AA39" s="144">
        <f t="array" ref="AA39">-((SUM(IF(Adjustments!$E$73:$E$133='June 13 - Dec 15 Reserve'!$F39,IF(Adjustments!$G$6:$AE$6='June 13 - Dec 15 Reserve'!Z$7,Adjustments!$G$73:$AE$133),0)))+(SUM(IF(Adjustments!$E$136:$E$232='June 13 - Dec 15 Reserve'!$F39,IF(Adjustments!$G$6:$AE$6='June 13 - Dec 15 Reserve'!AB$7,Adjustments!$G$136:$AE$232),0)))+(SUM(IF(Adjustments!$E$235:$E$236='June 13 - Dec 15 Reserve'!$F39,IF(Adjustments!$G$6:$AE$6='June 13 - Dec 15 Reserve'!AB$7,Adjustments!$G$235:$AE$236),0)))+(SUM(IF(Adjustments!$E$239:$E$251='June 13 - Dec 15 Reserve'!$F39,IF(Adjustments!$G$6:$AE$6='June 13 - Dec 15 Reserve'!AB$7,Adjustments!$G$239:$AE$251),0))))</f>
        <v>-471959.75335064757</v>
      </c>
      <c r="AB39" s="144">
        <f t="shared" ref="AB39:AB41" si="163">Z39+AA39</f>
        <v>-380731011.19802803</v>
      </c>
      <c r="AC39" s="144">
        <f t="array" ref="AC39">-((SUM(IF(Adjustments!$E$73:$E$133='June 13 - Dec 15 Reserve'!$F39,IF(Adjustments!$G$6:$AE$6='June 13 - Dec 15 Reserve'!AB$7,Adjustments!$G$73:$AE$133),0)))+(SUM(IF(Adjustments!$E$136:$E$232='June 13 - Dec 15 Reserve'!$F39,IF(Adjustments!$G$6:$AE$6='June 13 - Dec 15 Reserve'!AD$7,Adjustments!$G$136:$AE$232),0)))+(SUM(IF(Adjustments!$E$235:$E$236='June 13 - Dec 15 Reserve'!$F39,IF(Adjustments!$G$6:$AE$6='June 13 - Dec 15 Reserve'!AD$7,Adjustments!$G$235:$AE$236),0)))+(SUM(IF(Adjustments!$E$239:$E$251='June 13 - Dec 15 Reserve'!$F39,IF(Adjustments!$G$6:$AE$6='June 13 - Dec 15 Reserve'!AD$7,Adjustments!$G$239:$AE$251),0))))</f>
        <v>-471482.3564158121</v>
      </c>
      <c r="AD39" s="144">
        <f t="shared" ref="AD39:AD41" si="164">AB39+AC39</f>
        <v>-381202493.55444384</v>
      </c>
      <c r="AE39" s="144">
        <f t="array" ref="AE39">-((SUM(IF(Adjustments!$E$73:$E$133='June 13 - Dec 15 Reserve'!$F39,IF(Adjustments!$G$6:$AE$6='June 13 - Dec 15 Reserve'!AD$7,Adjustments!$G$73:$AE$133),0)))+(SUM(IF(Adjustments!$E$136:$E$232='June 13 - Dec 15 Reserve'!$F39,IF(Adjustments!$G$6:$AE$6='June 13 - Dec 15 Reserve'!AF$7,Adjustments!$G$136:$AE$232),0)))+(SUM(IF(Adjustments!$E$235:$E$236='June 13 - Dec 15 Reserve'!$F39,IF(Adjustments!$G$6:$AE$6='June 13 - Dec 15 Reserve'!AF$7,Adjustments!$G$235:$AE$236),0)))+(SUM(IF(Adjustments!$E$239:$E$251='June 13 - Dec 15 Reserve'!$F39,IF(Adjustments!$G$6:$AE$6='June 13 - Dec 15 Reserve'!AF$7,Adjustments!$G$239:$AE$251),0))))</f>
        <v>-471004.95948097674</v>
      </c>
      <c r="AF39" s="144">
        <f t="shared" ref="AF39:AF41" si="165">AD39+AE39</f>
        <v>-381673498.51392484</v>
      </c>
      <c r="AG39" s="144">
        <f t="array" ref="AG39">-((SUM(IF(Adjustments!$E$73:$E$133='June 13 - Dec 15 Reserve'!$F39,IF(Adjustments!$G$6:$AE$6='June 13 - Dec 15 Reserve'!AF$7,Adjustments!$G$73:$AE$133),0)))+(SUM(IF(Adjustments!$E$136:$E$232='June 13 - Dec 15 Reserve'!$F39,IF(Adjustments!$G$6:$AE$6='June 13 - Dec 15 Reserve'!AH$7,Adjustments!$G$136:$AE$232),0)))+(SUM(IF(Adjustments!$E$235:$E$236='June 13 - Dec 15 Reserve'!$F39,IF(Adjustments!$G$6:$AE$6='June 13 - Dec 15 Reserve'!AH$7,Adjustments!$G$235:$AE$236),0)))+(SUM(IF(Adjustments!$E$239:$E$251='June 13 - Dec 15 Reserve'!$F39,IF(Adjustments!$G$6:$AE$6='June 13 - Dec 15 Reserve'!AH$7,Adjustments!$G$239:$AE$251),0))))</f>
        <v>-470527.5625461415</v>
      </c>
      <c r="AH39" s="144">
        <f t="shared" ref="AH39:AH41" si="166">AF39+AG39</f>
        <v>-382144026.07647097</v>
      </c>
      <c r="AI39" s="144">
        <f t="array" ref="AI39">-((SUM(IF(Adjustments!$E$73:$E$133='June 13 - Dec 15 Reserve'!$F39,IF(Adjustments!$G$6:$AE$6='June 13 - Dec 15 Reserve'!AH$7,Adjustments!$G$73:$AE$133),0)))+(SUM(IF(Adjustments!$E$136:$E$232='June 13 - Dec 15 Reserve'!$F39,IF(Adjustments!$G$6:$AE$6='June 13 - Dec 15 Reserve'!AJ$7,Adjustments!$G$136:$AE$232),0)))+(SUM(IF(Adjustments!$E$235:$E$236='June 13 - Dec 15 Reserve'!$F39,IF(Adjustments!$G$6:$AE$6='June 13 - Dec 15 Reserve'!AJ$7,Adjustments!$G$235:$AE$236),0)))+(SUM(IF(Adjustments!$E$239:$E$251='June 13 - Dec 15 Reserve'!$F39,IF(Adjustments!$G$6:$AE$6='June 13 - Dec 15 Reserve'!AJ$7,Adjustments!$G$239:$AE$251),0))))</f>
        <v>-470050.16561130615</v>
      </c>
      <c r="AJ39" s="144">
        <f t="shared" ref="AJ39:AJ41" si="167">AH39+AI39</f>
        <v>-382614076.2420823</v>
      </c>
      <c r="AK39" s="144">
        <f t="array" ref="AK39">-((SUM(IF(Adjustments!$E$73:$E$133='June 13 - Dec 15 Reserve'!$F39,IF(Adjustments!$G$6:$AE$6='June 13 - Dec 15 Reserve'!AJ$7,Adjustments!$G$73:$AE$133),0)))+(SUM(IF(Adjustments!$E$136:$E$232='June 13 - Dec 15 Reserve'!$F39,IF(Adjustments!$G$6:$AE$6='June 13 - Dec 15 Reserve'!AL$7,Adjustments!$G$136:$AE$232),0)))+(SUM(IF(Adjustments!$E$235:$E$236='June 13 - Dec 15 Reserve'!$F39,IF(Adjustments!$G$6:$AE$6='June 13 - Dec 15 Reserve'!AL$7,Adjustments!$G$235:$AE$236),0)))+(SUM(IF(Adjustments!$E$239:$E$251='June 13 - Dec 15 Reserve'!$F39,IF(Adjustments!$G$6:$AE$6='June 13 - Dec 15 Reserve'!AL$7,Adjustments!$G$239:$AE$251),0))))</f>
        <v>-469572.76867647067</v>
      </c>
      <c r="AL39" s="144">
        <f t="shared" ref="AL39:AL41" si="168">AJ39+AK39</f>
        <v>-383083649.01075876</v>
      </c>
      <c r="AM39" s="144">
        <f t="array" ref="AM39">-((SUM(IF(Adjustments!$E$73:$E$133='June 13 - Dec 15 Reserve'!$F39,IF(Adjustments!$G$6:$AE$6='June 13 - Dec 15 Reserve'!AL$7,Adjustments!$G$73:$AE$133),0)))+(SUM(IF(Adjustments!$E$136:$E$232='June 13 - Dec 15 Reserve'!$F39,IF(Adjustments!$G$6:$AE$6='June 13 - Dec 15 Reserve'!AN$7,Adjustments!$G$136:$AE$232),0)))+(SUM(IF(Adjustments!$E$235:$E$236='June 13 - Dec 15 Reserve'!$F39,IF(Adjustments!$G$6:$AE$6='June 13 - Dec 15 Reserve'!AN$7,Adjustments!$G$235:$AE$236),0)))+(SUM(IF(Adjustments!$E$239:$E$251='June 13 - Dec 15 Reserve'!$F39,IF(Adjustments!$G$6:$AE$6='June 13 - Dec 15 Reserve'!AN$7,Adjustments!$G$239:$AE$251),0))))</f>
        <v>-469095.37174163543</v>
      </c>
      <c r="AN39" s="144">
        <f t="shared" ref="AN39:AN41" si="169">AL39+AM39</f>
        <v>-383552744.38250041</v>
      </c>
      <c r="AO39" s="144">
        <f t="array" ref="AO39">-((SUM(IF(Adjustments!$E$73:$E$133='June 13 - Dec 15 Reserve'!$F39,IF(Adjustments!$G$6:$AE$6='June 13 - Dec 15 Reserve'!AN$7,Adjustments!$G$73:$AE$133),0)))+(SUM(IF(Adjustments!$E$136:$E$232='June 13 - Dec 15 Reserve'!$F39,IF(Adjustments!$G$6:$AE$6='June 13 - Dec 15 Reserve'!AP$7,Adjustments!$G$136:$AE$232),0)))+(SUM(IF(Adjustments!$E$235:$E$236='June 13 - Dec 15 Reserve'!$F39,IF(Adjustments!$G$6:$AE$6='June 13 - Dec 15 Reserve'!AP$7,Adjustments!$G$235:$AE$236),0)))+(SUM(IF(Adjustments!$E$239:$E$251='June 13 - Dec 15 Reserve'!$F39,IF(Adjustments!$G$6:$AE$6='June 13 - Dec 15 Reserve'!AP$7,Adjustments!$G$239:$AE$251),0))))</f>
        <v>-468617.97480680008</v>
      </c>
      <c r="AP39" s="144">
        <f t="shared" ref="AP39:AP41" si="170">AN39+AO39</f>
        <v>-384021362.3573072</v>
      </c>
      <c r="AQ39" s="144">
        <f t="array" ref="AQ39">-((SUM(IF(Adjustments!$E$73:$E$133='June 13 - Dec 15 Reserve'!$F39,IF(Adjustments!$G$6:$AE$6='June 13 - Dec 15 Reserve'!AP$7,Adjustments!$G$73:$AE$133),0)))+(SUM(IF(Adjustments!$E$136:$E$232='June 13 - Dec 15 Reserve'!$F39,IF(Adjustments!$G$6:$AE$6='June 13 - Dec 15 Reserve'!AR$7,Adjustments!$G$136:$AE$232),0)))+(SUM(IF(Adjustments!$E$235:$E$236='June 13 - Dec 15 Reserve'!$F39,IF(Adjustments!$G$6:$AE$6='June 13 - Dec 15 Reserve'!AR$7,Adjustments!$G$235:$AE$236),0)))+(SUM(IF(Adjustments!$E$239:$E$251='June 13 - Dec 15 Reserve'!$F39,IF(Adjustments!$G$6:$AE$6='June 13 - Dec 15 Reserve'!AR$7,Adjustments!$G$239:$AE$251),0))))</f>
        <v>-468140.57787196472</v>
      </c>
      <c r="AR39" s="144">
        <f t="shared" ref="AR39:AR41" si="171">AP39+AQ39</f>
        <v>-384489502.93517917</v>
      </c>
      <c r="AS39" s="144">
        <f t="array" ref="AS39">-((SUM(IF(Adjustments!$E$73:$E$133='June 13 - Dec 15 Reserve'!$F39,IF(Adjustments!$G$6:$AE$6='June 13 - Dec 15 Reserve'!AR$7,Adjustments!$G$73:$AE$133),0)))+(SUM(IF(Adjustments!$E$136:$E$232='June 13 - Dec 15 Reserve'!$F39,IF(Adjustments!$G$6:$AE$6='June 13 - Dec 15 Reserve'!AT$7,Adjustments!$G$136:$AE$232),0)))+(SUM(IF(Adjustments!$E$235:$E$236='June 13 - Dec 15 Reserve'!$F39,IF(Adjustments!$G$6:$AE$6='June 13 - Dec 15 Reserve'!AT$7,Adjustments!$G$235:$AE$236),0)))+(SUM(IF(Adjustments!$E$239:$E$251='June 13 - Dec 15 Reserve'!$F39,IF(Adjustments!$G$6:$AE$6='June 13 - Dec 15 Reserve'!AT$7,Adjustments!$G$239:$AE$251),0))))</f>
        <v>-467663.18093712925</v>
      </c>
      <c r="AT39" s="144">
        <f t="shared" ref="AT39:AT41" si="172">AR39+AS39</f>
        <v>-384957166.11611629</v>
      </c>
      <c r="AU39" s="144">
        <f t="array" ref="AU39">-((SUM(IF(Adjustments!$E$73:$E$133='June 13 - Dec 15 Reserve'!$F39,IF(Adjustments!$G$6:$AE$6='June 13 - Dec 15 Reserve'!AT$7,Adjustments!$G$73:$AE$133),0)))+(SUM(IF(Adjustments!$E$136:$E$232='June 13 - Dec 15 Reserve'!$F39,IF(Adjustments!$G$6:$AE$6='June 13 - Dec 15 Reserve'!AV$7,Adjustments!$G$136:$AE$232),0)))+(SUM(IF(Adjustments!$E$235:$E$236='June 13 - Dec 15 Reserve'!$F39,IF(Adjustments!$G$6:$AE$6='June 13 - Dec 15 Reserve'!AV$7,Adjustments!$G$235:$AE$236),0)))+(SUM(IF(Adjustments!$E$239:$E$251='June 13 - Dec 15 Reserve'!$F39,IF(Adjustments!$G$6:$AE$6='June 13 - Dec 15 Reserve'!AV$7,Adjustments!$G$239:$AE$251),0))))</f>
        <v>-467185.78400229401</v>
      </c>
      <c r="AV39" s="144">
        <f t="shared" ref="AV39:AV41" si="173">AT39+AU39</f>
        <v>-385424351.90011859</v>
      </c>
      <c r="AW39" s="144">
        <f t="array" ref="AW39">-((SUM(IF(Adjustments!$E$73:$E$133='June 13 - Dec 15 Reserve'!$F39,IF(Adjustments!$G$6:$AE$6='June 13 - Dec 15 Reserve'!AV$7,Adjustments!$G$73:$AE$133),0)))+(SUM(IF(Adjustments!$E$136:$E$232='June 13 - Dec 15 Reserve'!$F39,IF(Adjustments!$G$6:$AE$6='June 13 - Dec 15 Reserve'!AX$7,Adjustments!$G$136:$AE$232),0)))+(SUM(IF(Adjustments!$E$235:$E$236='June 13 - Dec 15 Reserve'!$F39,IF(Adjustments!$G$6:$AE$6='June 13 - Dec 15 Reserve'!AX$7,Adjustments!$G$235:$AE$236),0)))+(SUM(IF(Adjustments!$E$239:$E$251='June 13 - Dec 15 Reserve'!$F39,IF(Adjustments!$G$6:$AE$6='June 13 - Dec 15 Reserve'!AX$7,Adjustments!$G$239:$AE$251),0))))</f>
        <v>-466708.38706745865</v>
      </c>
      <c r="AX39" s="144">
        <f t="shared" ref="AX39:AX41" si="174">AV39+AW39</f>
        <v>-385891060.28718603</v>
      </c>
      <c r="AY39" s="144">
        <f t="array" ref="AY39">-((SUM(IF(Adjustments!$E$73:$E$133='June 13 - Dec 15 Reserve'!$F39,IF(Adjustments!$G$6:$AE$6='June 13 - Dec 15 Reserve'!AX$7,Adjustments!$G$73:$AE$133),0)))+(SUM(IF(Adjustments!$E$136:$E$232='June 13 - Dec 15 Reserve'!$F39,IF(Adjustments!$G$6:$AE$6='June 13 - Dec 15 Reserve'!AZ$7,Adjustments!$G$136:$AE$232),0)))+(SUM(IF(Adjustments!$E$235:$E$236='June 13 - Dec 15 Reserve'!$F39,IF(Adjustments!$G$6:$AE$6='June 13 - Dec 15 Reserve'!AZ$7,Adjustments!$G$235:$AE$236),0)))+(SUM(IF(Adjustments!$E$239:$E$251='June 13 - Dec 15 Reserve'!$F39,IF(Adjustments!$G$6:$AE$6='June 13 - Dec 15 Reserve'!AZ$7,Adjustments!$G$239:$AE$251),0))))</f>
        <v>-466230.99013262329</v>
      </c>
      <c r="AZ39" s="144">
        <f t="shared" ref="AZ39:AZ41" si="175">AX39+AY39</f>
        <v>-386357291.27731866</v>
      </c>
      <c r="BA39" s="144">
        <f t="array" ref="BA39">-((SUM(IF(Adjustments!$E$73:$E$133='June 13 - Dec 15 Reserve'!$F39,IF(Adjustments!$G$6:$AE$6='June 13 - Dec 15 Reserve'!AZ$7,Adjustments!$G$73:$AE$133),0)))+(SUM(IF(Adjustments!$E$136:$E$232='June 13 - Dec 15 Reserve'!$F39,IF(Adjustments!$G$6:$AE$6='June 13 - Dec 15 Reserve'!BB$7,Adjustments!$G$136:$AE$232),0)))+(SUM(IF(Adjustments!$E$235:$E$236='June 13 - Dec 15 Reserve'!$F39,IF(Adjustments!$G$6:$AE$6='June 13 - Dec 15 Reserve'!BB$7,Adjustments!$G$235:$AE$236),0)))+(SUM(IF(Adjustments!$E$239:$E$251='June 13 - Dec 15 Reserve'!$F39,IF(Adjustments!$G$6:$AE$6='June 13 - Dec 15 Reserve'!BB$7,Adjustments!$G$239:$AE$251),0))))</f>
        <v>-465753.59319778782</v>
      </c>
      <c r="BB39" s="144">
        <f t="shared" ref="BB39:BB41" si="176">AZ39+BA39</f>
        <v>-386823044.87051642</v>
      </c>
      <c r="BC39" s="144">
        <f t="array" ref="BC39">-((SUM(IF(Adjustments!$E$73:$E$133='June 13 - Dec 15 Reserve'!$F39,IF(Adjustments!$G$6:$AE$6='June 13 - Dec 15 Reserve'!BB$7,Adjustments!$G$73:$AE$133),0)))+(SUM(IF(Adjustments!$E$136:$E$232='June 13 - Dec 15 Reserve'!$F39,IF(Adjustments!$G$6:$AE$6='June 13 - Dec 15 Reserve'!BD$7,Adjustments!$G$136:$AE$232),0)))+(SUM(IF(Adjustments!$E$235:$E$236='June 13 - Dec 15 Reserve'!$F39,IF(Adjustments!$G$6:$AE$6='June 13 - Dec 15 Reserve'!BD$7,Adjustments!$G$235:$AE$236),0)))+(SUM(IF(Adjustments!$E$239:$E$251='June 13 - Dec 15 Reserve'!$F39,IF(Adjustments!$G$6:$AE$6='June 13 - Dec 15 Reserve'!BD$7,Adjustments!$G$239:$AE$251),0))))</f>
        <v>-465276.19626295258</v>
      </c>
      <c r="BD39" s="144">
        <f t="shared" ref="BD39:BD41" si="177">BB39+BC39</f>
        <v>-387288321.06677938</v>
      </c>
      <c r="BF39" s="151">
        <f>AVERAGE(AF39,AH39,AJ39,AL39,AN39,AP39,AR39,AT39,AV39,AX39,AZ39,BB39,BD39)</f>
        <v>-384486161.15663534</v>
      </c>
    </row>
    <row r="40" spans="1:58" s="144" customFormat="1">
      <c r="A40" s="119" t="s">
        <v>4</v>
      </c>
      <c r="B40" s="119" t="s">
        <v>37</v>
      </c>
      <c r="C40" s="119" t="s">
        <v>36</v>
      </c>
      <c r="D40" s="119" t="s">
        <v>78</v>
      </c>
      <c r="E40" s="119" t="s">
        <v>89</v>
      </c>
      <c r="F40" s="119" t="str">
        <f>D40&amp;E40&amp;C40</f>
        <v>DTRNPDGU</v>
      </c>
      <c r="G40" s="119" t="str">
        <f>E40&amp;C40</f>
        <v>TRNPDGU</v>
      </c>
      <c r="H40" s="144">
        <f t="array" ref="H40">SUM(IF('[25]RB Summary'!$C$917:$C$1168=$F40,'[25]RB Summary'!$G$917:$G$1168,0))</f>
        <v>-404699872.72000003</v>
      </c>
      <c r="I40" s="144">
        <f t="array" ref="I40">-((SUM(IF(Adjustments!$E$73:$E$133='June 13 - Dec 15 Reserve'!$F40,IF(Adjustments!$G$6:$AE$6='June 13 - Dec 15 Reserve'!H$7,Adjustments!$G$73:$AE$133),0)))+(SUM(IF(Adjustments!$E$136:$E$232='June 13 - Dec 15 Reserve'!$F40,IF(Adjustments!$G$6:$AE$6='June 13 - Dec 15 Reserve'!J$7,Adjustments!$G$136:$AE$232),0)))+(SUM(IF(Adjustments!$E$235:$E$236='June 13 - Dec 15 Reserve'!$F40,IF(Adjustments!$G$6:$AE$6='June 13 - Dec 15 Reserve'!J$7,Adjustments!$G$235:$AE$236),0)))+(SUM(IF(Adjustments!$E$239:$E$251='June 13 - Dec 15 Reserve'!$F40,IF(Adjustments!$G$6:$AE$6='June 13 - Dec 15 Reserve'!J$7,Adjustments!$G$239:$AE$251),0))))</f>
        <v>-659653.01016466343</v>
      </c>
      <c r="J40" s="144">
        <f t="shared" si="154"/>
        <v>-405359525.73016471</v>
      </c>
      <c r="K40" s="144">
        <f t="array" ref="K40">-((SUM(IF(Adjustments!$E$73:$E$133='June 13 - Dec 15 Reserve'!$F40,IF(Adjustments!$G$6:$AE$6='June 13 - Dec 15 Reserve'!J$7,Adjustments!$G$73:$AE$133),0)))+(SUM(IF(Adjustments!$E$136:$E$232='June 13 - Dec 15 Reserve'!$F40,IF(Adjustments!$G$6:$AE$6='June 13 - Dec 15 Reserve'!L$7,Adjustments!$G$136:$AE$232),0)))+(SUM(IF(Adjustments!$E$235:$E$236='June 13 - Dec 15 Reserve'!$F40,IF(Adjustments!$G$6:$AE$6='June 13 - Dec 15 Reserve'!L$7,Adjustments!$G$235:$AE$236),0)))+(SUM(IF(Adjustments!$E$239:$E$251='June 13 - Dec 15 Reserve'!$F40,IF(Adjustments!$G$6:$AE$6='June 13 - Dec 15 Reserve'!L$7,Adjustments!$G$239:$AE$251),0))))</f>
        <v>-659079.36472454341</v>
      </c>
      <c r="L40" s="144">
        <f t="shared" si="155"/>
        <v>-406018605.09488922</v>
      </c>
      <c r="M40" s="144">
        <f t="array" ref="M40">-((SUM(IF(Adjustments!$E$73:$E$133='June 13 - Dec 15 Reserve'!$F40,IF(Adjustments!$G$6:$AE$6='June 13 - Dec 15 Reserve'!L$7,Adjustments!$G$73:$AE$133),0)))+(SUM(IF(Adjustments!$E$136:$E$232='June 13 - Dec 15 Reserve'!$F40,IF(Adjustments!$G$6:$AE$6='June 13 - Dec 15 Reserve'!N$7,Adjustments!$G$136:$AE$232),0)))+(SUM(IF(Adjustments!$E$235:$E$236='June 13 - Dec 15 Reserve'!$F40,IF(Adjustments!$G$6:$AE$6='June 13 - Dec 15 Reserve'!N$7,Adjustments!$G$235:$AE$236),0)))+(SUM(IF(Adjustments!$E$239:$E$251='June 13 - Dec 15 Reserve'!$F40,IF(Adjustments!$G$6:$AE$6='June 13 - Dec 15 Reserve'!N$7,Adjustments!$G$239:$AE$251),0))))</f>
        <v>-658505.71928442339</v>
      </c>
      <c r="N40" s="144">
        <f t="shared" si="156"/>
        <v>-406677110.81417364</v>
      </c>
      <c r="O40" s="144">
        <f t="array" ref="O40">-((SUM(IF(Adjustments!$E$73:$E$133='June 13 - Dec 15 Reserve'!$F40,IF(Adjustments!$G$6:$AE$6='June 13 - Dec 15 Reserve'!N$7,Adjustments!$G$73:$AE$133),0)))+(SUM(IF(Adjustments!$E$136:$E$232='June 13 - Dec 15 Reserve'!$F40,IF(Adjustments!$G$6:$AE$6='June 13 - Dec 15 Reserve'!P$7,Adjustments!$G$136:$AE$232),0)))+(SUM(IF(Adjustments!$E$235:$E$236='June 13 - Dec 15 Reserve'!$F40,IF(Adjustments!$G$6:$AE$6='June 13 - Dec 15 Reserve'!P$7,Adjustments!$G$235:$AE$236),0)))+(SUM(IF(Adjustments!$E$239:$E$251='June 13 - Dec 15 Reserve'!$F40,IF(Adjustments!$G$6:$AE$6='June 13 - Dec 15 Reserve'!P$7,Adjustments!$G$239:$AE$251),0))))</f>
        <v>-657932.07384430338</v>
      </c>
      <c r="P40" s="144">
        <f t="shared" si="157"/>
        <v>-407335042.88801795</v>
      </c>
      <c r="Q40" s="144">
        <f t="array" ref="Q40">-((SUM(IF(Adjustments!$E$73:$E$133='June 13 - Dec 15 Reserve'!$F40,IF(Adjustments!$G$6:$AE$6='June 13 - Dec 15 Reserve'!P$7,Adjustments!$G$73:$AE$133),0)))+(SUM(IF(Adjustments!$E$136:$E$232='June 13 - Dec 15 Reserve'!$F40,IF(Adjustments!$G$6:$AE$6='June 13 - Dec 15 Reserve'!R$7,Adjustments!$G$136:$AE$232),0)))+(SUM(IF(Adjustments!$E$235:$E$236='June 13 - Dec 15 Reserve'!$F40,IF(Adjustments!$G$6:$AE$6='June 13 - Dec 15 Reserve'!R$7,Adjustments!$G$235:$AE$236),0)))+(SUM(IF(Adjustments!$E$239:$E$251='June 13 - Dec 15 Reserve'!$F40,IF(Adjustments!$G$6:$AE$6='June 13 - Dec 15 Reserve'!R$7,Adjustments!$G$239:$AE$251),0))))</f>
        <v>-657358.42840418336</v>
      </c>
      <c r="R40" s="144">
        <f t="shared" si="158"/>
        <v>-407992401.31642216</v>
      </c>
      <c r="S40" s="144">
        <f t="array" ref="S40">-((SUM(IF(Adjustments!$E$73:$E$133='June 13 - Dec 15 Reserve'!$F40,IF(Adjustments!$G$6:$AE$6='June 13 - Dec 15 Reserve'!R$7,Adjustments!$G$73:$AE$133),0)))+(SUM(IF(Adjustments!$E$136:$E$232='June 13 - Dec 15 Reserve'!$F40,IF(Adjustments!$G$6:$AE$6='June 13 - Dec 15 Reserve'!T$7,Adjustments!$G$136:$AE$232),0)))+(SUM(IF(Adjustments!$E$235:$E$236='June 13 - Dec 15 Reserve'!$F40,IF(Adjustments!$G$6:$AE$6='June 13 - Dec 15 Reserve'!T$7,Adjustments!$G$235:$AE$236),0)))+(SUM(IF(Adjustments!$E$239:$E$251='June 13 - Dec 15 Reserve'!$F40,IF(Adjustments!$G$6:$AE$6='June 13 - Dec 15 Reserve'!T$7,Adjustments!$G$239:$AE$251),0))))</f>
        <v>-656784.78296406334</v>
      </c>
      <c r="T40" s="144">
        <f t="shared" si="159"/>
        <v>-408649186.09938622</v>
      </c>
      <c r="U40" s="144">
        <f t="array" ref="U40">-((SUM(IF(Adjustments!$E$73:$E$133='June 13 - Dec 15 Reserve'!$F40,IF(Adjustments!$G$6:$AE$6='June 13 - Dec 15 Reserve'!T$7,Adjustments!$G$73:$AE$133),0)))+(SUM(IF(Adjustments!$E$136:$E$232='June 13 - Dec 15 Reserve'!$F40,IF(Adjustments!$G$6:$AE$6='June 13 - Dec 15 Reserve'!V$7,Adjustments!$G$136:$AE$232),0)))+(SUM(IF(Adjustments!$E$235:$E$236='June 13 - Dec 15 Reserve'!$F40,IF(Adjustments!$G$6:$AE$6='June 13 - Dec 15 Reserve'!V$7,Adjustments!$G$235:$AE$236),0)))+(SUM(IF(Adjustments!$E$239:$E$251='June 13 - Dec 15 Reserve'!$F40,IF(Adjustments!$G$6:$AE$6='June 13 - Dec 15 Reserve'!V$7,Adjustments!$G$239:$AE$251),0))))</f>
        <v>-560614.78132070298</v>
      </c>
      <c r="V40" s="144">
        <f t="shared" si="160"/>
        <v>-409209800.88070691</v>
      </c>
      <c r="W40" s="144">
        <f t="array" ref="W40">-((SUM(IF(Adjustments!$E$73:$E$133='June 13 - Dec 15 Reserve'!$F40,IF(Adjustments!$G$6:$AE$6='June 13 - Dec 15 Reserve'!V$7,Adjustments!$G$73:$AE$133),0)))+(SUM(IF(Adjustments!$E$136:$E$232='June 13 - Dec 15 Reserve'!$F40,IF(Adjustments!$G$6:$AE$6='June 13 - Dec 15 Reserve'!X$7,Adjustments!$G$136:$AE$232),0)))+(SUM(IF(Adjustments!$E$235:$E$236='June 13 - Dec 15 Reserve'!$F40,IF(Adjustments!$G$6:$AE$6='June 13 - Dec 15 Reserve'!X$7,Adjustments!$G$235:$AE$236),0)))+(SUM(IF(Adjustments!$E$239:$E$251='June 13 - Dec 15 Reserve'!$F40,IF(Adjustments!$G$6:$AE$6='June 13 - Dec 15 Reserve'!X$7,Adjustments!$G$239:$AE$251),0))))</f>
        <v>-560094.89619081118</v>
      </c>
      <c r="X40" s="144">
        <f t="shared" si="161"/>
        <v>-409769895.77689773</v>
      </c>
      <c r="Y40" s="144">
        <f t="array" ref="Y40">-((SUM(IF(Adjustments!$E$73:$E$133='June 13 - Dec 15 Reserve'!$F40,IF(Adjustments!$G$6:$AE$6='June 13 - Dec 15 Reserve'!X$7,Adjustments!$G$73:$AE$133),0)))+(SUM(IF(Adjustments!$E$136:$E$232='June 13 - Dec 15 Reserve'!$F40,IF(Adjustments!$G$6:$AE$6='June 13 - Dec 15 Reserve'!Z$7,Adjustments!$G$136:$AE$232),0)))+(SUM(IF(Adjustments!$E$235:$E$236='June 13 - Dec 15 Reserve'!$F40,IF(Adjustments!$G$6:$AE$6='June 13 - Dec 15 Reserve'!Z$7,Adjustments!$G$235:$AE$236),0)))+(SUM(IF(Adjustments!$E$239:$E$251='June 13 - Dec 15 Reserve'!$F40,IF(Adjustments!$G$6:$AE$6='June 13 - Dec 15 Reserve'!Z$7,Adjustments!$G$239:$AE$251),0))))</f>
        <v>-559575.01106091938</v>
      </c>
      <c r="Z40" s="144">
        <f t="shared" si="162"/>
        <v>-410329470.78795862</v>
      </c>
      <c r="AA40" s="144">
        <f t="array" ref="AA40">-((SUM(IF(Adjustments!$E$73:$E$133='June 13 - Dec 15 Reserve'!$F40,IF(Adjustments!$G$6:$AE$6='June 13 - Dec 15 Reserve'!Z$7,Adjustments!$G$73:$AE$133),0)))+(SUM(IF(Adjustments!$E$136:$E$232='June 13 - Dec 15 Reserve'!$F40,IF(Adjustments!$G$6:$AE$6='June 13 - Dec 15 Reserve'!AB$7,Adjustments!$G$136:$AE$232),0)))+(SUM(IF(Adjustments!$E$235:$E$236='June 13 - Dec 15 Reserve'!$F40,IF(Adjustments!$G$6:$AE$6='June 13 - Dec 15 Reserve'!AB$7,Adjustments!$G$235:$AE$236),0)))+(SUM(IF(Adjustments!$E$239:$E$251='June 13 - Dec 15 Reserve'!$F40,IF(Adjustments!$G$6:$AE$6='June 13 - Dec 15 Reserve'!AB$7,Adjustments!$G$239:$AE$251),0))))</f>
        <v>-559055.12593102758</v>
      </c>
      <c r="AB40" s="144">
        <f t="shared" si="163"/>
        <v>-410888525.91388965</v>
      </c>
      <c r="AC40" s="144">
        <f t="array" ref="AC40">-((SUM(IF(Adjustments!$E$73:$E$133='June 13 - Dec 15 Reserve'!$F40,IF(Adjustments!$G$6:$AE$6='June 13 - Dec 15 Reserve'!AB$7,Adjustments!$G$73:$AE$133),0)))+(SUM(IF(Adjustments!$E$136:$E$232='June 13 - Dec 15 Reserve'!$F40,IF(Adjustments!$G$6:$AE$6='June 13 - Dec 15 Reserve'!AD$7,Adjustments!$G$136:$AE$232),0)))+(SUM(IF(Adjustments!$E$235:$E$236='June 13 - Dec 15 Reserve'!$F40,IF(Adjustments!$G$6:$AE$6='June 13 - Dec 15 Reserve'!AD$7,Adjustments!$G$235:$AE$236),0)))+(SUM(IF(Adjustments!$E$239:$E$251='June 13 - Dec 15 Reserve'!$F40,IF(Adjustments!$G$6:$AE$6='June 13 - Dec 15 Reserve'!AD$7,Adjustments!$G$239:$AE$251),0))))</f>
        <v>-558535.24080113578</v>
      </c>
      <c r="AD40" s="144">
        <f t="shared" si="164"/>
        <v>-411447061.1546908</v>
      </c>
      <c r="AE40" s="144">
        <f t="array" ref="AE40">-((SUM(IF(Adjustments!$E$73:$E$133='June 13 - Dec 15 Reserve'!$F40,IF(Adjustments!$G$6:$AE$6='June 13 - Dec 15 Reserve'!AD$7,Adjustments!$G$73:$AE$133),0)))+(SUM(IF(Adjustments!$E$136:$E$232='June 13 - Dec 15 Reserve'!$F40,IF(Adjustments!$G$6:$AE$6='June 13 - Dec 15 Reserve'!AF$7,Adjustments!$G$136:$AE$232),0)))+(SUM(IF(Adjustments!$E$235:$E$236='June 13 - Dec 15 Reserve'!$F40,IF(Adjustments!$G$6:$AE$6='June 13 - Dec 15 Reserve'!AF$7,Adjustments!$G$235:$AE$236),0)))+(SUM(IF(Adjustments!$E$239:$E$251='June 13 - Dec 15 Reserve'!$F40,IF(Adjustments!$G$6:$AE$6='June 13 - Dec 15 Reserve'!AF$7,Adjustments!$G$239:$AE$251),0))))</f>
        <v>-558015.35567124397</v>
      </c>
      <c r="AF40" s="144">
        <f t="shared" si="165"/>
        <v>-412005076.51036203</v>
      </c>
      <c r="AG40" s="144">
        <f t="array" ref="AG40">-((SUM(IF(Adjustments!$E$73:$E$133='June 13 - Dec 15 Reserve'!$F40,IF(Adjustments!$G$6:$AE$6='June 13 - Dec 15 Reserve'!AF$7,Adjustments!$G$73:$AE$133),0)))+(SUM(IF(Adjustments!$E$136:$E$232='June 13 - Dec 15 Reserve'!$F40,IF(Adjustments!$G$6:$AE$6='June 13 - Dec 15 Reserve'!AH$7,Adjustments!$G$136:$AE$232),0)))+(SUM(IF(Adjustments!$E$235:$E$236='June 13 - Dec 15 Reserve'!$F40,IF(Adjustments!$G$6:$AE$6='June 13 - Dec 15 Reserve'!AH$7,Adjustments!$G$235:$AE$236),0)))+(SUM(IF(Adjustments!$E$239:$E$251='June 13 - Dec 15 Reserve'!$F40,IF(Adjustments!$G$6:$AE$6='June 13 - Dec 15 Reserve'!AH$7,Adjustments!$G$239:$AE$251),0))))</f>
        <v>-557495.47054135217</v>
      </c>
      <c r="AH40" s="144">
        <f t="shared" si="166"/>
        <v>-412562571.98090339</v>
      </c>
      <c r="AI40" s="144">
        <f t="array" ref="AI40">-((SUM(IF(Adjustments!$E$73:$E$133='June 13 - Dec 15 Reserve'!$F40,IF(Adjustments!$G$6:$AE$6='June 13 - Dec 15 Reserve'!AH$7,Adjustments!$G$73:$AE$133),0)))+(SUM(IF(Adjustments!$E$136:$E$232='June 13 - Dec 15 Reserve'!$F40,IF(Adjustments!$G$6:$AE$6='June 13 - Dec 15 Reserve'!AJ$7,Adjustments!$G$136:$AE$232),0)))+(SUM(IF(Adjustments!$E$235:$E$236='June 13 - Dec 15 Reserve'!$F40,IF(Adjustments!$G$6:$AE$6='June 13 - Dec 15 Reserve'!AJ$7,Adjustments!$G$235:$AE$236),0)))+(SUM(IF(Adjustments!$E$239:$E$251='June 13 - Dec 15 Reserve'!$F40,IF(Adjustments!$G$6:$AE$6='June 13 - Dec 15 Reserve'!AJ$7,Adjustments!$G$239:$AE$251),0))))</f>
        <v>-556975.58541146037</v>
      </c>
      <c r="AJ40" s="144">
        <f t="shared" si="167"/>
        <v>-413119547.56631488</v>
      </c>
      <c r="AK40" s="144">
        <f t="array" ref="AK40">-((SUM(IF(Adjustments!$E$73:$E$133='June 13 - Dec 15 Reserve'!$F40,IF(Adjustments!$G$6:$AE$6='June 13 - Dec 15 Reserve'!AJ$7,Adjustments!$G$73:$AE$133),0)))+(SUM(IF(Adjustments!$E$136:$E$232='June 13 - Dec 15 Reserve'!$F40,IF(Adjustments!$G$6:$AE$6='June 13 - Dec 15 Reserve'!AL$7,Adjustments!$G$136:$AE$232),0)))+(SUM(IF(Adjustments!$E$235:$E$236='June 13 - Dec 15 Reserve'!$F40,IF(Adjustments!$G$6:$AE$6='June 13 - Dec 15 Reserve'!AL$7,Adjustments!$G$235:$AE$236),0)))+(SUM(IF(Adjustments!$E$239:$E$251='June 13 - Dec 15 Reserve'!$F40,IF(Adjustments!$G$6:$AE$6='June 13 - Dec 15 Reserve'!AL$7,Adjustments!$G$239:$AE$251),0))))</f>
        <v>-556455.70028156857</v>
      </c>
      <c r="AL40" s="144">
        <f t="shared" si="168"/>
        <v>-413676003.26659644</v>
      </c>
      <c r="AM40" s="144">
        <f t="array" ref="AM40">-((SUM(IF(Adjustments!$E$73:$E$133='June 13 - Dec 15 Reserve'!$F40,IF(Adjustments!$G$6:$AE$6='June 13 - Dec 15 Reserve'!AL$7,Adjustments!$G$73:$AE$133),0)))+(SUM(IF(Adjustments!$E$136:$E$232='June 13 - Dec 15 Reserve'!$F40,IF(Adjustments!$G$6:$AE$6='June 13 - Dec 15 Reserve'!AN$7,Adjustments!$G$136:$AE$232),0)))+(SUM(IF(Adjustments!$E$235:$E$236='June 13 - Dec 15 Reserve'!$F40,IF(Adjustments!$G$6:$AE$6='June 13 - Dec 15 Reserve'!AN$7,Adjustments!$G$235:$AE$236),0)))+(SUM(IF(Adjustments!$E$239:$E$251='June 13 - Dec 15 Reserve'!$F40,IF(Adjustments!$G$6:$AE$6='June 13 - Dec 15 Reserve'!AN$7,Adjustments!$G$239:$AE$251),0))))</f>
        <v>-555935.81515167677</v>
      </c>
      <c r="AN40" s="144">
        <f t="shared" si="169"/>
        <v>-414231939.08174813</v>
      </c>
      <c r="AO40" s="144">
        <f t="array" ref="AO40">-((SUM(IF(Adjustments!$E$73:$E$133='June 13 - Dec 15 Reserve'!$F40,IF(Adjustments!$G$6:$AE$6='June 13 - Dec 15 Reserve'!AN$7,Adjustments!$G$73:$AE$133),0)))+(SUM(IF(Adjustments!$E$136:$E$232='June 13 - Dec 15 Reserve'!$F40,IF(Adjustments!$G$6:$AE$6='June 13 - Dec 15 Reserve'!AP$7,Adjustments!$G$136:$AE$232),0)))+(SUM(IF(Adjustments!$E$235:$E$236='June 13 - Dec 15 Reserve'!$F40,IF(Adjustments!$G$6:$AE$6='June 13 - Dec 15 Reserve'!AP$7,Adjustments!$G$235:$AE$236),0)))+(SUM(IF(Adjustments!$E$239:$E$251='June 13 - Dec 15 Reserve'!$F40,IF(Adjustments!$G$6:$AE$6='June 13 - Dec 15 Reserve'!AP$7,Adjustments!$G$239:$AE$251),0))))</f>
        <v>-555415.93002178497</v>
      </c>
      <c r="AP40" s="144">
        <f t="shared" si="170"/>
        <v>-414787355.01176989</v>
      </c>
      <c r="AQ40" s="144">
        <f t="array" ref="AQ40">-((SUM(IF(Adjustments!$E$73:$E$133='June 13 - Dec 15 Reserve'!$F40,IF(Adjustments!$G$6:$AE$6='June 13 - Dec 15 Reserve'!AP$7,Adjustments!$G$73:$AE$133),0)))+(SUM(IF(Adjustments!$E$136:$E$232='June 13 - Dec 15 Reserve'!$F40,IF(Adjustments!$G$6:$AE$6='June 13 - Dec 15 Reserve'!AR$7,Adjustments!$G$136:$AE$232),0)))+(SUM(IF(Adjustments!$E$235:$E$236='June 13 - Dec 15 Reserve'!$F40,IF(Adjustments!$G$6:$AE$6='June 13 - Dec 15 Reserve'!AR$7,Adjustments!$G$235:$AE$236),0)))+(SUM(IF(Adjustments!$E$239:$E$251='June 13 - Dec 15 Reserve'!$F40,IF(Adjustments!$G$6:$AE$6='June 13 - Dec 15 Reserve'!AR$7,Adjustments!$G$239:$AE$251),0))))</f>
        <v>-554896.04489189317</v>
      </c>
      <c r="AR40" s="144">
        <f t="shared" si="171"/>
        <v>-415342251.05666178</v>
      </c>
      <c r="AS40" s="144">
        <f t="array" ref="AS40">-((SUM(IF(Adjustments!$E$73:$E$133='June 13 - Dec 15 Reserve'!$F40,IF(Adjustments!$G$6:$AE$6='June 13 - Dec 15 Reserve'!AR$7,Adjustments!$G$73:$AE$133),0)))+(SUM(IF(Adjustments!$E$136:$E$232='June 13 - Dec 15 Reserve'!$F40,IF(Adjustments!$G$6:$AE$6='June 13 - Dec 15 Reserve'!AT$7,Adjustments!$G$136:$AE$232),0)))+(SUM(IF(Adjustments!$E$235:$E$236='June 13 - Dec 15 Reserve'!$F40,IF(Adjustments!$G$6:$AE$6='June 13 - Dec 15 Reserve'!AT$7,Adjustments!$G$235:$AE$236),0)))+(SUM(IF(Adjustments!$E$239:$E$251='June 13 - Dec 15 Reserve'!$F40,IF(Adjustments!$G$6:$AE$6='June 13 - Dec 15 Reserve'!AT$7,Adjustments!$G$239:$AE$251),0))))</f>
        <v>-554376.1597620016</v>
      </c>
      <c r="AT40" s="144">
        <f t="shared" si="172"/>
        <v>-415896627.21642381</v>
      </c>
      <c r="AU40" s="144">
        <f t="array" ref="AU40">-((SUM(IF(Adjustments!$E$73:$E$133='June 13 - Dec 15 Reserve'!$F40,IF(Adjustments!$G$6:$AE$6='June 13 - Dec 15 Reserve'!AT$7,Adjustments!$G$73:$AE$133),0)))+(SUM(IF(Adjustments!$E$136:$E$232='June 13 - Dec 15 Reserve'!$F40,IF(Adjustments!$G$6:$AE$6='June 13 - Dec 15 Reserve'!AV$7,Adjustments!$G$136:$AE$232),0)))+(SUM(IF(Adjustments!$E$235:$E$236='June 13 - Dec 15 Reserve'!$F40,IF(Adjustments!$G$6:$AE$6='June 13 - Dec 15 Reserve'!AV$7,Adjustments!$G$235:$AE$236),0)))+(SUM(IF(Adjustments!$E$239:$E$251='June 13 - Dec 15 Reserve'!$F40,IF(Adjustments!$G$6:$AE$6='June 13 - Dec 15 Reserve'!AV$7,Adjustments!$G$239:$AE$251),0))))</f>
        <v>-553856.27463210979</v>
      </c>
      <c r="AV40" s="144">
        <f t="shared" si="173"/>
        <v>-416450483.49105591</v>
      </c>
      <c r="AW40" s="144">
        <f t="array" ref="AW40">-((SUM(IF(Adjustments!$E$73:$E$133='June 13 - Dec 15 Reserve'!$F40,IF(Adjustments!$G$6:$AE$6='June 13 - Dec 15 Reserve'!AV$7,Adjustments!$G$73:$AE$133),0)))+(SUM(IF(Adjustments!$E$136:$E$232='June 13 - Dec 15 Reserve'!$F40,IF(Adjustments!$G$6:$AE$6='June 13 - Dec 15 Reserve'!AX$7,Adjustments!$G$136:$AE$232),0)))+(SUM(IF(Adjustments!$E$235:$E$236='June 13 - Dec 15 Reserve'!$F40,IF(Adjustments!$G$6:$AE$6='June 13 - Dec 15 Reserve'!AX$7,Adjustments!$G$235:$AE$236),0)))+(SUM(IF(Adjustments!$E$239:$E$251='June 13 - Dec 15 Reserve'!$F40,IF(Adjustments!$G$6:$AE$6='June 13 - Dec 15 Reserve'!AX$7,Adjustments!$G$239:$AE$251),0))))</f>
        <v>-553336.38950221799</v>
      </c>
      <c r="AX40" s="144">
        <f t="shared" si="174"/>
        <v>-417003819.88055813</v>
      </c>
      <c r="AY40" s="144">
        <f t="array" ref="AY40">-((SUM(IF(Adjustments!$E$73:$E$133='June 13 - Dec 15 Reserve'!$F40,IF(Adjustments!$G$6:$AE$6='June 13 - Dec 15 Reserve'!AX$7,Adjustments!$G$73:$AE$133),0)))+(SUM(IF(Adjustments!$E$136:$E$232='June 13 - Dec 15 Reserve'!$F40,IF(Adjustments!$G$6:$AE$6='June 13 - Dec 15 Reserve'!AZ$7,Adjustments!$G$136:$AE$232),0)))+(SUM(IF(Adjustments!$E$235:$E$236='June 13 - Dec 15 Reserve'!$F40,IF(Adjustments!$G$6:$AE$6='June 13 - Dec 15 Reserve'!AZ$7,Adjustments!$G$235:$AE$236),0)))+(SUM(IF(Adjustments!$E$239:$E$251='June 13 - Dec 15 Reserve'!$F40,IF(Adjustments!$G$6:$AE$6='June 13 - Dec 15 Reserve'!AZ$7,Adjustments!$G$239:$AE$251),0))))</f>
        <v>-552816.50437232619</v>
      </c>
      <c r="AZ40" s="144">
        <f t="shared" si="175"/>
        <v>-417556636.38493043</v>
      </c>
      <c r="BA40" s="144">
        <f t="array" ref="BA40">-((SUM(IF(Adjustments!$E$73:$E$133='June 13 - Dec 15 Reserve'!$F40,IF(Adjustments!$G$6:$AE$6='June 13 - Dec 15 Reserve'!AZ$7,Adjustments!$G$73:$AE$133),0)))+(SUM(IF(Adjustments!$E$136:$E$232='June 13 - Dec 15 Reserve'!$F40,IF(Adjustments!$G$6:$AE$6='June 13 - Dec 15 Reserve'!BB$7,Adjustments!$G$136:$AE$232),0)))+(SUM(IF(Adjustments!$E$235:$E$236='June 13 - Dec 15 Reserve'!$F40,IF(Adjustments!$G$6:$AE$6='June 13 - Dec 15 Reserve'!BB$7,Adjustments!$G$235:$AE$236),0)))+(SUM(IF(Adjustments!$E$239:$E$251='June 13 - Dec 15 Reserve'!$F40,IF(Adjustments!$G$6:$AE$6='June 13 - Dec 15 Reserve'!BB$7,Adjustments!$G$239:$AE$251),0))))</f>
        <v>-552296.61924243439</v>
      </c>
      <c r="BB40" s="144">
        <f t="shared" si="176"/>
        <v>-418108933.00417286</v>
      </c>
      <c r="BC40" s="144">
        <f t="array" ref="BC40">-((SUM(IF(Adjustments!$E$73:$E$133='June 13 - Dec 15 Reserve'!$F40,IF(Adjustments!$G$6:$AE$6='June 13 - Dec 15 Reserve'!BB$7,Adjustments!$G$73:$AE$133),0)))+(SUM(IF(Adjustments!$E$136:$E$232='June 13 - Dec 15 Reserve'!$F40,IF(Adjustments!$G$6:$AE$6='June 13 - Dec 15 Reserve'!BD$7,Adjustments!$G$136:$AE$232),0)))+(SUM(IF(Adjustments!$E$235:$E$236='June 13 - Dec 15 Reserve'!$F40,IF(Adjustments!$G$6:$AE$6='June 13 - Dec 15 Reserve'!BD$7,Adjustments!$G$235:$AE$236),0)))+(SUM(IF(Adjustments!$E$239:$E$251='June 13 - Dec 15 Reserve'!$F40,IF(Adjustments!$G$6:$AE$6='June 13 - Dec 15 Reserve'!BD$7,Adjustments!$G$239:$AE$251),0))))</f>
        <v>-551776.73411254259</v>
      </c>
      <c r="BD40" s="144">
        <f t="shared" si="177"/>
        <v>-418660709.73828542</v>
      </c>
      <c r="BF40" s="151">
        <f>AVERAGE(AF40,AH40,AJ40,AL40,AN40,AP40,AR40,AT40,AV40,AX40,AZ40,BB40,BD40)</f>
        <v>-415338611.86075252</v>
      </c>
    </row>
    <row r="41" spans="1:58" s="144" customFormat="1">
      <c r="A41" s="119" t="s">
        <v>5</v>
      </c>
      <c r="B41" s="119" t="s">
        <v>37</v>
      </c>
      <c r="C41" s="119" t="s">
        <v>37</v>
      </c>
      <c r="D41" s="119" t="s">
        <v>78</v>
      </c>
      <c r="E41" s="119" t="s">
        <v>89</v>
      </c>
      <c r="F41" s="119" t="str">
        <f>D41&amp;E41&amp;C41</f>
        <v>DTRNPSG</v>
      </c>
      <c r="G41" s="119" t="str">
        <f>E41&amp;C41</f>
        <v>TRNPSG</v>
      </c>
      <c r="H41" s="144">
        <f t="array" ref="H41">SUM(IF('[25]RB Summary'!$C$917:$C$1168=$F41,'[25]RB Summary'!$G$917:$G$1168,0))</f>
        <v>-544892693.83769238</v>
      </c>
      <c r="I41" s="144">
        <f t="array" ref="I41">-((SUM(IF(Adjustments!$E$73:$E$133='June 13 - Dec 15 Reserve'!$F41,IF(Adjustments!$G$6:$AE$6='June 13 - Dec 15 Reserve'!H$7,Adjustments!$G$73:$AE$133),0)))+(SUM(IF(Adjustments!$E$136:$E$232='June 13 - Dec 15 Reserve'!$F41,IF(Adjustments!$G$6:$AE$6='June 13 - Dec 15 Reserve'!J$7,Adjustments!$G$136:$AE$232),0)))+(SUM(IF(Adjustments!$E$235:$E$236='June 13 - Dec 15 Reserve'!$F41,IF(Adjustments!$G$6:$AE$6='June 13 - Dec 15 Reserve'!J$7,Adjustments!$G$235:$AE$236),0)))+(SUM(IF(Adjustments!$E$239:$E$251='June 13 - Dec 15 Reserve'!$F41,IF(Adjustments!$G$6:$AE$6='June 13 - Dec 15 Reserve'!J$7,Adjustments!$G$239:$AE$251),0))))</f>
        <v>-4905375.4218914723</v>
      </c>
      <c r="J41" s="144">
        <f t="shared" si="154"/>
        <v>-549798069.25958383</v>
      </c>
      <c r="K41" s="144">
        <f t="array" ref="K41">-((SUM(IF(Adjustments!$E$73:$E$133='June 13 - Dec 15 Reserve'!$F41,IF(Adjustments!$G$6:$AE$6='June 13 - Dec 15 Reserve'!J$7,Adjustments!$G$73:$AE$133),0)))+(SUM(IF(Adjustments!$E$136:$E$232='June 13 - Dec 15 Reserve'!$F41,IF(Adjustments!$G$6:$AE$6='June 13 - Dec 15 Reserve'!L$7,Adjustments!$G$136:$AE$232),0)))+(SUM(IF(Adjustments!$E$235:$E$236='June 13 - Dec 15 Reserve'!$F41,IF(Adjustments!$G$6:$AE$6='June 13 - Dec 15 Reserve'!L$7,Adjustments!$G$235:$AE$236),0)))+(SUM(IF(Adjustments!$E$239:$E$251='June 13 - Dec 15 Reserve'!$F41,IF(Adjustments!$G$6:$AE$6='June 13 - Dec 15 Reserve'!L$7,Adjustments!$G$239:$AE$251),0))))</f>
        <v>-4917658.6042606747</v>
      </c>
      <c r="L41" s="144">
        <f t="shared" si="155"/>
        <v>-554715727.86384451</v>
      </c>
      <c r="M41" s="144">
        <f t="array" ref="M41">-((SUM(IF(Adjustments!$E$73:$E$133='June 13 - Dec 15 Reserve'!$F41,IF(Adjustments!$G$6:$AE$6='June 13 - Dec 15 Reserve'!L$7,Adjustments!$G$73:$AE$133),0)))+(SUM(IF(Adjustments!$E$136:$E$232='June 13 - Dec 15 Reserve'!$F41,IF(Adjustments!$G$6:$AE$6='June 13 - Dec 15 Reserve'!N$7,Adjustments!$G$136:$AE$232),0)))+(SUM(IF(Adjustments!$E$235:$E$236='June 13 - Dec 15 Reserve'!$F41,IF(Adjustments!$G$6:$AE$6='June 13 - Dec 15 Reserve'!N$7,Adjustments!$G$235:$AE$236),0)))+(SUM(IF(Adjustments!$E$239:$E$251='June 13 - Dec 15 Reserve'!$F41,IF(Adjustments!$G$6:$AE$6='June 13 - Dec 15 Reserve'!N$7,Adjustments!$G$239:$AE$251),0))))</f>
        <v>-4949699.2000171319</v>
      </c>
      <c r="N41" s="144">
        <f t="shared" si="156"/>
        <v>-559665427.06386161</v>
      </c>
      <c r="O41" s="144">
        <f t="array" ref="O41">-((SUM(IF(Adjustments!$E$73:$E$133='June 13 - Dec 15 Reserve'!$F41,IF(Adjustments!$G$6:$AE$6='June 13 - Dec 15 Reserve'!N$7,Adjustments!$G$73:$AE$133),0)))+(SUM(IF(Adjustments!$E$136:$E$232='June 13 - Dec 15 Reserve'!$F41,IF(Adjustments!$G$6:$AE$6='June 13 - Dec 15 Reserve'!P$7,Adjustments!$G$136:$AE$232),0)))+(SUM(IF(Adjustments!$E$235:$E$236='June 13 - Dec 15 Reserve'!$F41,IF(Adjustments!$G$6:$AE$6='June 13 - Dec 15 Reserve'!P$7,Adjustments!$G$235:$AE$236),0)))+(SUM(IF(Adjustments!$E$239:$E$251='June 13 - Dec 15 Reserve'!$F41,IF(Adjustments!$G$6:$AE$6='June 13 - Dec 15 Reserve'!P$7,Adjustments!$G$239:$AE$251),0))))</f>
        <v>-4991137.231450025</v>
      </c>
      <c r="P41" s="144">
        <f t="shared" si="157"/>
        <v>-564656564.29531169</v>
      </c>
      <c r="Q41" s="144">
        <f t="array" ref="Q41">-((SUM(IF(Adjustments!$E$73:$E$133='June 13 - Dec 15 Reserve'!$F41,IF(Adjustments!$G$6:$AE$6='June 13 - Dec 15 Reserve'!P$7,Adjustments!$G$73:$AE$133),0)))+(SUM(IF(Adjustments!$E$136:$E$232='June 13 - Dec 15 Reserve'!$F41,IF(Adjustments!$G$6:$AE$6='June 13 - Dec 15 Reserve'!R$7,Adjustments!$G$136:$AE$232),0)))+(SUM(IF(Adjustments!$E$235:$E$236='June 13 - Dec 15 Reserve'!$F41,IF(Adjustments!$G$6:$AE$6='June 13 - Dec 15 Reserve'!R$7,Adjustments!$G$235:$AE$236),0)))+(SUM(IF(Adjustments!$E$239:$E$251='June 13 - Dec 15 Reserve'!$F41,IF(Adjustments!$G$6:$AE$6='June 13 - Dec 15 Reserve'!R$7,Adjustments!$G$239:$AE$251),0))))</f>
        <v>-5020746.2378194714</v>
      </c>
      <c r="R41" s="144">
        <f t="shared" si="158"/>
        <v>-569677310.53313112</v>
      </c>
      <c r="S41" s="144">
        <f t="array" ref="S41">-((SUM(IF(Adjustments!$E$73:$E$133='June 13 - Dec 15 Reserve'!$F41,IF(Adjustments!$G$6:$AE$6='June 13 - Dec 15 Reserve'!R$7,Adjustments!$G$73:$AE$133),0)))+(SUM(IF(Adjustments!$E$136:$E$232='June 13 - Dec 15 Reserve'!$F41,IF(Adjustments!$G$6:$AE$6='June 13 - Dec 15 Reserve'!T$7,Adjustments!$G$136:$AE$232),0)))+(SUM(IF(Adjustments!$E$235:$E$236='June 13 - Dec 15 Reserve'!$F41,IF(Adjustments!$G$6:$AE$6='June 13 - Dec 15 Reserve'!T$7,Adjustments!$G$235:$AE$236),0)))+(SUM(IF(Adjustments!$E$239:$E$251='June 13 - Dec 15 Reserve'!$F41,IF(Adjustments!$G$6:$AE$6='June 13 - Dec 15 Reserve'!T$7,Adjustments!$G$239:$AE$251),0))))</f>
        <v>-5040883.5678196913</v>
      </c>
      <c r="T41" s="144">
        <f t="shared" si="159"/>
        <v>-574718194.10095084</v>
      </c>
      <c r="U41" s="144">
        <f t="array" ref="U41">-((SUM(IF(Adjustments!$E$73:$E$133='June 13 - Dec 15 Reserve'!$F41,IF(Adjustments!$G$6:$AE$6='June 13 - Dec 15 Reserve'!T$7,Adjustments!$G$73:$AE$133),0)))+(SUM(IF(Adjustments!$E$136:$E$232='June 13 - Dec 15 Reserve'!$F41,IF(Adjustments!$G$6:$AE$6='June 13 - Dec 15 Reserve'!V$7,Adjustments!$G$136:$AE$232),0)))+(SUM(IF(Adjustments!$E$235:$E$236='June 13 - Dec 15 Reserve'!$F41,IF(Adjustments!$G$6:$AE$6='June 13 - Dec 15 Reserve'!V$7,Adjustments!$G$235:$AE$236),0)))+(SUM(IF(Adjustments!$E$239:$E$251='June 13 - Dec 15 Reserve'!$F41,IF(Adjustments!$G$6:$AE$6='June 13 - Dec 15 Reserve'!V$7,Adjustments!$G$239:$AE$251),0))))</f>
        <v>-4563872.1983365444</v>
      </c>
      <c r="V41" s="144">
        <f t="shared" si="160"/>
        <v>-579282066.29928744</v>
      </c>
      <c r="W41" s="144">
        <f t="array" ref="W41">-((SUM(IF(Adjustments!$E$73:$E$133='June 13 - Dec 15 Reserve'!$F41,IF(Adjustments!$G$6:$AE$6='June 13 - Dec 15 Reserve'!V$7,Adjustments!$G$73:$AE$133),0)))+(SUM(IF(Adjustments!$E$136:$E$232='June 13 - Dec 15 Reserve'!$F41,IF(Adjustments!$G$6:$AE$6='June 13 - Dec 15 Reserve'!X$7,Adjustments!$G$136:$AE$232),0)))+(SUM(IF(Adjustments!$E$235:$E$236='June 13 - Dec 15 Reserve'!$F41,IF(Adjustments!$G$6:$AE$6='June 13 - Dec 15 Reserve'!X$7,Adjustments!$G$235:$AE$236),0)))+(SUM(IF(Adjustments!$E$239:$E$251='June 13 - Dec 15 Reserve'!$F41,IF(Adjustments!$G$6:$AE$6='June 13 - Dec 15 Reserve'!X$7,Adjustments!$G$239:$AE$251),0))))</f>
        <v>-4575570.0079574017</v>
      </c>
      <c r="X41" s="144">
        <f t="shared" si="161"/>
        <v>-583857636.3072449</v>
      </c>
      <c r="Y41" s="144">
        <f t="array" ref="Y41">-((SUM(IF(Adjustments!$E$73:$E$133='June 13 - Dec 15 Reserve'!$F41,IF(Adjustments!$G$6:$AE$6='June 13 - Dec 15 Reserve'!X$7,Adjustments!$G$73:$AE$133),0)))+(SUM(IF(Adjustments!$E$136:$E$232='June 13 - Dec 15 Reserve'!$F41,IF(Adjustments!$G$6:$AE$6='June 13 - Dec 15 Reserve'!Z$7,Adjustments!$G$136:$AE$232),0)))+(SUM(IF(Adjustments!$E$235:$E$236='June 13 - Dec 15 Reserve'!$F41,IF(Adjustments!$G$6:$AE$6='June 13 - Dec 15 Reserve'!Z$7,Adjustments!$G$235:$AE$236),0)))+(SUM(IF(Adjustments!$E$239:$E$251='June 13 - Dec 15 Reserve'!$F41,IF(Adjustments!$G$6:$AE$6='June 13 - Dec 15 Reserve'!Z$7,Adjustments!$G$239:$AE$251),0))))</f>
        <v>-4587928.1692139031</v>
      </c>
      <c r="Z41" s="144">
        <f t="shared" si="162"/>
        <v>-588445564.47645879</v>
      </c>
      <c r="AA41" s="144">
        <f t="array" ref="AA41">-((SUM(IF(Adjustments!$E$73:$E$133='June 13 - Dec 15 Reserve'!$F41,IF(Adjustments!$G$6:$AE$6='June 13 - Dec 15 Reserve'!Z$7,Adjustments!$G$73:$AE$133),0)))+(SUM(IF(Adjustments!$E$136:$E$232='June 13 - Dec 15 Reserve'!$F41,IF(Adjustments!$G$6:$AE$6='June 13 - Dec 15 Reserve'!AB$7,Adjustments!$G$136:$AE$232),0)))+(SUM(IF(Adjustments!$E$235:$E$236='June 13 - Dec 15 Reserve'!$F41,IF(Adjustments!$G$6:$AE$6='June 13 - Dec 15 Reserve'!AB$7,Adjustments!$G$235:$AE$236),0)))+(SUM(IF(Adjustments!$E$239:$E$251='June 13 - Dec 15 Reserve'!$F41,IF(Adjustments!$G$6:$AE$6='June 13 - Dec 15 Reserve'!AB$7,Adjustments!$G$239:$AE$251),0))))</f>
        <v>-4612460.4981070124</v>
      </c>
      <c r="AB41" s="144">
        <f t="shared" si="163"/>
        <v>-593058024.97456574</v>
      </c>
      <c r="AC41" s="144">
        <f t="array" ref="AC41">-((SUM(IF(Adjustments!$E$73:$E$133='June 13 - Dec 15 Reserve'!$F41,IF(Adjustments!$G$6:$AE$6='June 13 - Dec 15 Reserve'!AB$7,Adjustments!$G$73:$AE$133),0)))+(SUM(IF(Adjustments!$E$136:$E$232='June 13 - Dec 15 Reserve'!$F41,IF(Adjustments!$G$6:$AE$6='June 13 - Dec 15 Reserve'!AD$7,Adjustments!$G$136:$AE$232),0)))+(SUM(IF(Adjustments!$E$235:$E$236='June 13 - Dec 15 Reserve'!$F41,IF(Adjustments!$G$6:$AE$6='June 13 - Dec 15 Reserve'!AD$7,Adjustments!$G$235:$AE$236),0)))+(SUM(IF(Adjustments!$E$239:$E$251='June 13 - Dec 15 Reserve'!$F41,IF(Adjustments!$G$6:$AE$6='June 13 - Dec 15 Reserve'!AD$7,Adjustments!$G$239:$AE$251),0))))</f>
        <v>-4640458.6399384076</v>
      </c>
      <c r="AD41" s="144">
        <f t="shared" si="164"/>
        <v>-597698483.6145041</v>
      </c>
      <c r="AE41" s="144">
        <f t="array" ref="AE41">-((SUM(IF(Adjustments!$E$73:$E$133='June 13 - Dec 15 Reserve'!$F41,IF(Adjustments!$G$6:$AE$6='June 13 - Dec 15 Reserve'!AD$7,Adjustments!$G$73:$AE$133),0)))+(SUM(IF(Adjustments!$E$136:$E$232='June 13 - Dec 15 Reserve'!$F41,IF(Adjustments!$G$6:$AE$6='June 13 - Dec 15 Reserve'!AF$7,Adjustments!$G$136:$AE$232),0)))+(SUM(IF(Adjustments!$E$235:$E$236='June 13 - Dec 15 Reserve'!$F41,IF(Adjustments!$G$6:$AE$6='June 13 - Dec 15 Reserve'!AF$7,Adjustments!$G$235:$AE$236),0)))+(SUM(IF(Adjustments!$E$239:$E$251='June 13 - Dec 15 Reserve'!$F41,IF(Adjustments!$G$6:$AE$6='June 13 - Dec 15 Reserve'!AF$7,Adjustments!$G$239:$AE$251),0))))</f>
        <v>-4652926.4526746459</v>
      </c>
      <c r="AF41" s="144">
        <f t="shared" si="165"/>
        <v>-602351410.06717873</v>
      </c>
      <c r="AG41" s="144">
        <f t="array" ref="AG41">-((SUM(IF(Adjustments!$E$73:$E$133='June 13 - Dec 15 Reserve'!$F41,IF(Adjustments!$G$6:$AE$6='June 13 - Dec 15 Reserve'!AF$7,Adjustments!$G$73:$AE$133),0)))+(SUM(IF(Adjustments!$E$136:$E$232='June 13 - Dec 15 Reserve'!$F41,IF(Adjustments!$G$6:$AE$6='June 13 - Dec 15 Reserve'!AH$7,Adjustments!$G$136:$AE$232),0)))+(SUM(IF(Adjustments!$E$235:$E$236='June 13 - Dec 15 Reserve'!$F41,IF(Adjustments!$G$6:$AE$6='June 13 - Dec 15 Reserve'!AH$7,Adjustments!$G$235:$AE$236),0)))+(SUM(IF(Adjustments!$E$239:$E$251='June 13 - Dec 15 Reserve'!$F41,IF(Adjustments!$G$6:$AE$6='June 13 - Dec 15 Reserve'!AH$7,Adjustments!$G$239:$AE$251),0))))</f>
        <v>-4667505.643472218</v>
      </c>
      <c r="AH41" s="144">
        <f t="shared" si="166"/>
        <v>-607018915.71065092</v>
      </c>
      <c r="AI41" s="144">
        <f t="array" ref="AI41">-((SUM(IF(Adjustments!$E$73:$E$133='June 13 - Dec 15 Reserve'!$F41,IF(Adjustments!$G$6:$AE$6='June 13 - Dec 15 Reserve'!AH$7,Adjustments!$G$73:$AE$133),0)))+(SUM(IF(Adjustments!$E$136:$E$232='June 13 - Dec 15 Reserve'!$F41,IF(Adjustments!$G$6:$AE$6='June 13 - Dec 15 Reserve'!AJ$7,Adjustments!$G$136:$AE$232),0)))+(SUM(IF(Adjustments!$E$235:$E$236='June 13 - Dec 15 Reserve'!$F41,IF(Adjustments!$G$6:$AE$6='June 13 - Dec 15 Reserve'!AJ$7,Adjustments!$G$235:$AE$236),0)))+(SUM(IF(Adjustments!$E$239:$E$251='June 13 - Dec 15 Reserve'!$F41,IF(Adjustments!$G$6:$AE$6='June 13 - Dec 15 Reserve'!AJ$7,Adjustments!$G$239:$AE$251),0))))</f>
        <v>-4680131.7494615084</v>
      </c>
      <c r="AJ41" s="144">
        <f t="shared" si="167"/>
        <v>-611699047.46011245</v>
      </c>
      <c r="AK41" s="144">
        <f t="array" ref="AK41">-((SUM(IF(Adjustments!$E$73:$E$133='June 13 - Dec 15 Reserve'!$F41,IF(Adjustments!$G$6:$AE$6='June 13 - Dec 15 Reserve'!AJ$7,Adjustments!$G$73:$AE$133),0)))+(SUM(IF(Adjustments!$E$136:$E$232='June 13 - Dec 15 Reserve'!$F41,IF(Adjustments!$G$6:$AE$6='June 13 - Dec 15 Reserve'!AL$7,Adjustments!$G$136:$AE$232),0)))+(SUM(IF(Adjustments!$E$235:$E$236='June 13 - Dec 15 Reserve'!$F41,IF(Adjustments!$G$6:$AE$6='June 13 - Dec 15 Reserve'!AL$7,Adjustments!$G$235:$AE$236),0)))+(SUM(IF(Adjustments!$E$239:$E$251='June 13 - Dec 15 Reserve'!$F41,IF(Adjustments!$G$6:$AE$6='June 13 - Dec 15 Reserve'!AL$7,Adjustments!$G$239:$AE$251),0))))</f>
        <v>-4699580.6759754978</v>
      </c>
      <c r="AL41" s="144">
        <f t="shared" si="168"/>
        <v>-616398628.13608789</v>
      </c>
      <c r="AM41" s="144">
        <f t="array" ref="AM41">-((SUM(IF(Adjustments!$E$73:$E$133='June 13 - Dec 15 Reserve'!$F41,IF(Adjustments!$G$6:$AE$6='June 13 - Dec 15 Reserve'!AL$7,Adjustments!$G$73:$AE$133),0)))+(SUM(IF(Adjustments!$E$136:$E$232='June 13 - Dec 15 Reserve'!$F41,IF(Adjustments!$G$6:$AE$6='June 13 - Dec 15 Reserve'!AN$7,Adjustments!$G$136:$AE$232),0)))+(SUM(IF(Adjustments!$E$235:$E$236='June 13 - Dec 15 Reserve'!$F41,IF(Adjustments!$G$6:$AE$6='June 13 - Dec 15 Reserve'!AN$7,Adjustments!$G$235:$AE$236),0)))+(SUM(IF(Adjustments!$E$239:$E$251='June 13 - Dec 15 Reserve'!$F41,IF(Adjustments!$G$6:$AE$6='June 13 - Dec 15 Reserve'!AN$7,Adjustments!$G$239:$AE$251),0))))</f>
        <v>-4728889.9935679445</v>
      </c>
      <c r="AN41" s="144">
        <f t="shared" si="169"/>
        <v>-621127518.12965584</v>
      </c>
      <c r="AO41" s="144">
        <f t="array" ref="AO41">-((SUM(IF(Adjustments!$E$73:$E$133='June 13 - Dec 15 Reserve'!$F41,IF(Adjustments!$G$6:$AE$6='June 13 - Dec 15 Reserve'!AN$7,Adjustments!$G$73:$AE$133),0)))+(SUM(IF(Adjustments!$E$136:$E$232='June 13 - Dec 15 Reserve'!$F41,IF(Adjustments!$G$6:$AE$6='June 13 - Dec 15 Reserve'!AP$7,Adjustments!$G$136:$AE$232),0)))+(SUM(IF(Adjustments!$E$235:$E$236='June 13 - Dec 15 Reserve'!$F41,IF(Adjustments!$G$6:$AE$6='June 13 - Dec 15 Reserve'!AP$7,Adjustments!$G$235:$AE$236),0)))+(SUM(IF(Adjustments!$E$239:$E$251='June 13 - Dec 15 Reserve'!$F41,IF(Adjustments!$G$6:$AE$6='June 13 - Dec 15 Reserve'!AP$7,Adjustments!$G$239:$AE$251),0))))</f>
        <v>-4760871.3039161032</v>
      </c>
      <c r="AP41" s="144">
        <f t="shared" si="170"/>
        <v>-625888389.43357193</v>
      </c>
      <c r="AQ41" s="144">
        <f t="array" ref="AQ41">-((SUM(IF(Adjustments!$E$73:$E$133='June 13 - Dec 15 Reserve'!$F41,IF(Adjustments!$G$6:$AE$6='June 13 - Dec 15 Reserve'!AP$7,Adjustments!$G$73:$AE$133),0)))+(SUM(IF(Adjustments!$E$136:$E$232='June 13 - Dec 15 Reserve'!$F41,IF(Adjustments!$G$6:$AE$6='June 13 - Dec 15 Reserve'!AR$7,Adjustments!$G$136:$AE$232),0)))+(SUM(IF(Adjustments!$E$235:$E$236='June 13 - Dec 15 Reserve'!$F41,IF(Adjustments!$G$6:$AE$6='June 13 - Dec 15 Reserve'!AR$7,Adjustments!$G$235:$AE$236),0)))+(SUM(IF(Adjustments!$E$239:$E$251='June 13 - Dec 15 Reserve'!$F41,IF(Adjustments!$G$6:$AE$6='June 13 - Dec 15 Reserve'!AR$7,Adjustments!$G$239:$AE$251),0))))</f>
        <v>-4785637.4313713005</v>
      </c>
      <c r="AR41" s="144">
        <f t="shared" si="171"/>
        <v>-630674026.86494327</v>
      </c>
      <c r="AS41" s="144">
        <f t="array" ref="AS41">-((SUM(IF(Adjustments!$E$73:$E$133='June 13 - Dec 15 Reserve'!$F41,IF(Adjustments!$G$6:$AE$6='June 13 - Dec 15 Reserve'!AR$7,Adjustments!$G$73:$AE$133),0)))+(SUM(IF(Adjustments!$E$136:$E$232='June 13 - Dec 15 Reserve'!$F41,IF(Adjustments!$G$6:$AE$6='June 13 - Dec 15 Reserve'!AT$7,Adjustments!$G$136:$AE$232),0)))+(SUM(IF(Adjustments!$E$235:$E$236='June 13 - Dec 15 Reserve'!$F41,IF(Adjustments!$G$6:$AE$6='June 13 - Dec 15 Reserve'!AT$7,Adjustments!$G$235:$AE$236),0)))+(SUM(IF(Adjustments!$E$239:$E$251='June 13 - Dec 15 Reserve'!$F41,IF(Adjustments!$G$6:$AE$6='June 13 - Dec 15 Reserve'!AT$7,Adjustments!$G$239:$AE$251),0))))</f>
        <v>-4794079.8493450033</v>
      </c>
      <c r="AT41" s="144">
        <f t="shared" si="172"/>
        <v>-635468106.71428823</v>
      </c>
      <c r="AU41" s="144">
        <f t="array" ref="AU41">-((SUM(IF(Adjustments!$E$73:$E$133='June 13 - Dec 15 Reserve'!$F41,IF(Adjustments!$G$6:$AE$6='June 13 - Dec 15 Reserve'!AT$7,Adjustments!$G$73:$AE$133),0)))+(SUM(IF(Adjustments!$E$136:$E$232='June 13 - Dec 15 Reserve'!$F41,IF(Adjustments!$G$6:$AE$6='June 13 - Dec 15 Reserve'!AV$7,Adjustments!$G$136:$AE$232),0)))+(SUM(IF(Adjustments!$E$235:$E$236='June 13 - Dec 15 Reserve'!$F41,IF(Adjustments!$G$6:$AE$6='June 13 - Dec 15 Reserve'!AV$7,Adjustments!$G$235:$AE$236),0)))+(SUM(IF(Adjustments!$E$239:$E$251='June 13 - Dec 15 Reserve'!$F41,IF(Adjustments!$G$6:$AE$6='June 13 - Dec 15 Reserve'!AV$7,Adjustments!$G$239:$AE$251),0))))</f>
        <v>-4796034.5797336325</v>
      </c>
      <c r="AV41" s="144">
        <f t="shared" si="173"/>
        <v>-640264141.29402184</v>
      </c>
      <c r="AW41" s="144">
        <f t="array" ref="AW41">-((SUM(IF(Adjustments!$E$73:$E$133='June 13 - Dec 15 Reserve'!$F41,IF(Adjustments!$G$6:$AE$6='June 13 - Dec 15 Reserve'!AV$7,Adjustments!$G$73:$AE$133),0)))+(SUM(IF(Adjustments!$E$136:$E$232='June 13 - Dec 15 Reserve'!$F41,IF(Adjustments!$G$6:$AE$6='June 13 - Dec 15 Reserve'!AX$7,Adjustments!$G$136:$AE$232),0)))+(SUM(IF(Adjustments!$E$235:$E$236='June 13 - Dec 15 Reserve'!$F41,IF(Adjustments!$G$6:$AE$6='June 13 - Dec 15 Reserve'!AX$7,Adjustments!$G$235:$AE$236),0)))+(SUM(IF(Adjustments!$E$239:$E$251='June 13 - Dec 15 Reserve'!$F41,IF(Adjustments!$G$6:$AE$6='June 13 - Dec 15 Reserve'!AX$7,Adjustments!$G$239:$AE$251),0))))</f>
        <v>-4812450.1560304267</v>
      </c>
      <c r="AX41" s="144">
        <f t="shared" si="174"/>
        <v>-645076591.45005226</v>
      </c>
      <c r="AY41" s="144">
        <f t="array" ref="AY41">-((SUM(IF(Adjustments!$E$73:$E$133='June 13 - Dec 15 Reserve'!$F41,IF(Adjustments!$G$6:$AE$6='June 13 - Dec 15 Reserve'!AX$7,Adjustments!$G$73:$AE$133),0)))+(SUM(IF(Adjustments!$E$136:$E$232='June 13 - Dec 15 Reserve'!$F41,IF(Adjustments!$G$6:$AE$6='June 13 - Dec 15 Reserve'!AZ$7,Adjustments!$G$136:$AE$232),0)))+(SUM(IF(Adjustments!$E$235:$E$236='June 13 - Dec 15 Reserve'!$F41,IF(Adjustments!$G$6:$AE$6='June 13 - Dec 15 Reserve'!AZ$7,Adjustments!$G$235:$AE$236),0)))+(SUM(IF(Adjustments!$E$239:$E$251='June 13 - Dec 15 Reserve'!$F41,IF(Adjustments!$G$6:$AE$6='June 13 - Dec 15 Reserve'!AZ$7,Adjustments!$G$239:$AE$251),0))))</f>
        <v>-4869647.8822638206</v>
      </c>
      <c r="AZ41" s="144">
        <f t="shared" si="175"/>
        <v>-649946239.33231604</v>
      </c>
      <c r="BA41" s="144">
        <f t="array" ref="BA41">-((SUM(IF(Adjustments!$E$73:$E$133='June 13 - Dec 15 Reserve'!$F41,IF(Adjustments!$G$6:$AE$6='June 13 - Dec 15 Reserve'!AZ$7,Adjustments!$G$73:$AE$133),0)))+(SUM(IF(Adjustments!$E$136:$E$232='June 13 - Dec 15 Reserve'!$F41,IF(Adjustments!$G$6:$AE$6='June 13 - Dec 15 Reserve'!BB$7,Adjustments!$G$136:$AE$232),0)))+(SUM(IF(Adjustments!$E$235:$E$236='June 13 - Dec 15 Reserve'!$F41,IF(Adjustments!$G$6:$AE$6='June 13 - Dec 15 Reserve'!BB$7,Adjustments!$G$235:$AE$236),0)))+(SUM(IF(Adjustments!$E$239:$E$251='June 13 - Dec 15 Reserve'!$F41,IF(Adjustments!$G$6:$AE$6='June 13 - Dec 15 Reserve'!BB$7,Adjustments!$G$239:$AE$251),0))))</f>
        <v>-4920681.8882598216</v>
      </c>
      <c r="BB41" s="144">
        <f t="shared" si="176"/>
        <v>-654866921.22057581</v>
      </c>
      <c r="BC41" s="144">
        <f t="array" ref="BC41">-((SUM(IF(Adjustments!$E$73:$E$133='June 13 - Dec 15 Reserve'!$F41,IF(Adjustments!$G$6:$AE$6='June 13 - Dec 15 Reserve'!BB$7,Adjustments!$G$73:$AE$133),0)))+(SUM(IF(Adjustments!$E$136:$E$232='June 13 - Dec 15 Reserve'!$F41,IF(Adjustments!$G$6:$AE$6='June 13 - Dec 15 Reserve'!BD$7,Adjustments!$G$136:$AE$232),0)))+(SUM(IF(Adjustments!$E$235:$E$236='June 13 - Dec 15 Reserve'!$F41,IF(Adjustments!$G$6:$AE$6='June 13 - Dec 15 Reserve'!BD$7,Adjustments!$G$235:$AE$236),0)))+(SUM(IF(Adjustments!$E$239:$E$251='June 13 - Dec 15 Reserve'!$F41,IF(Adjustments!$G$6:$AE$6='June 13 - Dec 15 Reserve'!BD$7,Adjustments!$G$239:$AE$251),0))))</f>
        <v>-5214535.3831801452</v>
      </c>
      <c r="BD41" s="144">
        <f t="shared" si="177"/>
        <v>-660081456.60375595</v>
      </c>
      <c r="BF41" s="151">
        <f>AVERAGE(AF41,AH41,AJ41,AL41,AN41,AP41,AR41,AT41,AV41,AX41,AZ41,BB41,BD41)</f>
        <v>-630835491.72440088</v>
      </c>
    </row>
    <row r="42" spans="1:58" s="144" customFormat="1">
      <c r="A42" s="119" t="s">
        <v>12</v>
      </c>
      <c r="B42" s="119"/>
      <c r="C42" s="119"/>
      <c r="D42" s="119"/>
      <c r="E42" s="119"/>
      <c r="F42" s="119"/>
      <c r="G42" s="119"/>
      <c r="H42" s="152">
        <f t="shared" ref="H42:AM42" si="178">SUBTOTAL(9,H39:H41)</f>
        <v>-1325067526.1076922</v>
      </c>
      <c r="I42" s="152">
        <f t="shared" si="178"/>
        <v>-6127240.9546751622</v>
      </c>
      <c r="J42" s="152">
        <f t="shared" si="178"/>
        <v>-1331194767.0623674</v>
      </c>
      <c r="K42" s="152">
        <f t="shared" si="178"/>
        <v>-6138422.0327577302</v>
      </c>
      <c r="L42" s="152">
        <f t="shared" si="178"/>
        <v>-1337333189.0951252</v>
      </c>
      <c r="M42" s="152">
        <f t="shared" si="178"/>
        <v>-6169360.524227554</v>
      </c>
      <c r="N42" s="152">
        <f t="shared" si="178"/>
        <v>-1343502549.6193528</v>
      </c>
      <c r="O42" s="152">
        <f t="shared" si="178"/>
        <v>-6209696.4513738127</v>
      </c>
      <c r="P42" s="152">
        <f t="shared" si="178"/>
        <v>-1349712246.0707266</v>
      </c>
      <c r="Q42" s="152">
        <f t="shared" si="178"/>
        <v>-6238203.3534566248</v>
      </c>
      <c r="R42" s="152">
        <f t="shared" si="178"/>
        <v>-1355950449.4241834</v>
      </c>
      <c r="S42" s="152">
        <f t="shared" si="178"/>
        <v>-6257238.5791702103</v>
      </c>
      <c r="T42" s="152">
        <f t="shared" si="178"/>
        <v>-1362207688.0033536</v>
      </c>
      <c r="U42" s="152">
        <f t="shared" si="178"/>
        <v>-5597878.9238124005</v>
      </c>
      <c r="V42" s="152">
        <f t="shared" si="178"/>
        <v>-1367805566.927166</v>
      </c>
      <c r="W42" s="152">
        <f t="shared" si="178"/>
        <v>-5608579.4513685312</v>
      </c>
      <c r="X42" s="152">
        <f t="shared" si="178"/>
        <v>-1373414146.3785343</v>
      </c>
      <c r="Y42" s="152">
        <f t="shared" si="178"/>
        <v>-5619940.3305603052</v>
      </c>
      <c r="Z42" s="152">
        <f t="shared" si="178"/>
        <v>-1379034086.7090948</v>
      </c>
      <c r="AA42" s="152">
        <f t="shared" si="178"/>
        <v>-5643475.3773886878</v>
      </c>
      <c r="AB42" s="152">
        <f t="shared" si="178"/>
        <v>-1384677562.0864835</v>
      </c>
      <c r="AC42" s="152">
        <f t="shared" si="178"/>
        <v>-5670476.2371553555</v>
      </c>
      <c r="AD42" s="152">
        <f t="shared" si="178"/>
        <v>-1390348038.3236387</v>
      </c>
      <c r="AE42" s="152">
        <f t="shared" si="178"/>
        <v>-5681946.7678268664</v>
      </c>
      <c r="AF42" s="152">
        <f t="shared" si="178"/>
        <v>-1396029985.0914655</v>
      </c>
      <c r="AG42" s="152">
        <f t="shared" si="178"/>
        <v>-5695528.6765597118</v>
      </c>
      <c r="AH42" s="152">
        <f t="shared" si="178"/>
        <v>-1401725513.7680254</v>
      </c>
      <c r="AI42" s="152">
        <f t="shared" si="178"/>
        <v>-5707157.5004842747</v>
      </c>
      <c r="AJ42" s="152">
        <f t="shared" si="178"/>
        <v>-1407432671.2685096</v>
      </c>
      <c r="AK42" s="152">
        <f t="shared" si="178"/>
        <v>-5725609.1449335366</v>
      </c>
      <c r="AL42" s="152">
        <f t="shared" si="178"/>
        <v>-1413158280.4134431</v>
      </c>
      <c r="AM42" s="152">
        <f t="shared" si="178"/>
        <v>-5753921.1804612568</v>
      </c>
      <c r="AN42" s="152">
        <f t="shared" ref="AN42:BD42" si="179">SUBTOTAL(9,AN39:AN41)</f>
        <v>-1418912201.5939045</v>
      </c>
      <c r="AO42" s="152">
        <f t="shared" si="179"/>
        <v>-5784905.208744688</v>
      </c>
      <c r="AP42" s="152">
        <f t="shared" si="179"/>
        <v>-1424697106.802649</v>
      </c>
      <c r="AQ42" s="152">
        <f t="shared" si="179"/>
        <v>-5808674.0541351587</v>
      </c>
      <c r="AR42" s="152">
        <f t="shared" si="179"/>
        <v>-1430505780.8567843</v>
      </c>
      <c r="AS42" s="152">
        <f t="shared" si="179"/>
        <v>-5816119.1900441339</v>
      </c>
      <c r="AT42" s="152">
        <f t="shared" si="179"/>
        <v>-1436321900.0468283</v>
      </c>
      <c r="AU42" s="152">
        <f t="shared" si="179"/>
        <v>-5817076.6383680366</v>
      </c>
      <c r="AV42" s="152">
        <f t="shared" si="179"/>
        <v>-1442138976.6851964</v>
      </c>
      <c r="AW42" s="152">
        <f t="shared" si="179"/>
        <v>-5832494.9326001033</v>
      </c>
      <c r="AX42" s="152">
        <f t="shared" si="179"/>
        <v>-1447971471.6177964</v>
      </c>
      <c r="AY42" s="152">
        <f t="shared" si="179"/>
        <v>-5888695.3767687697</v>
      </c>
      <c r="AZ42" s="152">
        <f t="shared" si="179"/>
        <v>-1453860166.994565</v>
      </c>
      <c r="BA42" s="152">
        <f t="shared" si="179"/>
        <v>-5938732.1007000441</v>
      </c>
      <c r="BB42" s="152">
        <f t="shared" si="179"/>
        <v>-1459798899.0952652</v>
      </c>
      <c r="BC42" s="152">
        <f t="shared" si="179"/>
        <v>-6231588.3135556402</v>
      </c>
      <c r="BD42" s="152">
        <f t="shared" si="179"/>
        <v>-1466030487.4088206</v>
      </c>
      <c r="BF42" s="153">
        <f t="shared" ref="BF42" si="180">SUBTOTAL(9,BF39:BF41)</f>
        <v>-1430660264.7417889</v>
      </c>
    </row>
    <row r="43" spans="1:58" s="144" customFormat="1">
      <c r="A43" s="119"/>
      <c r="B43" s="119"/>
      <c r="C43" s="119"/>
      <c r="D43" s="119"/>
      <c r="E43" s="119"/>
      <c r="F43" s="119"/>
      <c r="G43" s="119"/>
      <c r="BF43" s="151"/>
    </row>
    <row r="44" spans="1:58" s="144" customFormat="1">
      <c r="A44" s="14" t="s">
        <v>13</v>
      </c>
      <c r="B44" s="119"/>
      <c r="C44" s="119"/>
      <c r="D44" s="119"/>
      <c r="E44" s="119"/>
      <c r="F44" s="119"/>
      <c r="G44" s="119"/>
      <c r="BF44" s="151"/>
    </row>
    <row r="45" spans="1:58" s="144" customFormat="1">
      <c r="A45" s="119" t="s">
        <v>14</v>
      </c>
      <c r="B45" s="119" t="s">
        <v>45</v>
      </c>
      <c r="C45" s="119" t="s">
        <v>45</v>
      </c>
      <c r="D45" s="119" t="s">
        <v>78</v>
      </c>
      <c r="E45" s="119" t="s">
        <v>74</v>
      </c>
      <c r="F45" s="119" t="str">
        <f t="shared" ref="F45:F51" si="181">D45&amp;E45&amp;C45</f>
        <v>DDSTPCA</v>
      </c>
      <c r="G45" s="119" t="str">
        <f t="shared" ref="G45:G51" si="182">E45&amp;C45</f>
        <v>DSTPCA</v>
      </c>
      <c r="H45" s="144">
        <f t="array" ref="H45">SUM(IF('[25]RB Summary'!$C$917:$C$1168=$F45,'[25]RB Summary'!$G$917:$G$1168,0))</f>
        <v>-109417041.67999999</v>
      </c>
      <c r="I45" s="144">
        <f t="array" ref="I45">-((SUM(IF(Adjustments!$E$73:$E$133='June 13 - Dec 15 Reserve'!$F45,IF(Adjustments!$G$6:$AE$6='June 13 - Dec 15 Reserve'!H$7,Adjustments!$G$73:$AE$133),0)))+(SUM(IF(Adjustments!$E$136:$E$232='June 13 - Dec 15 Reserve'!$F45,IF(Adjustments!$G$6:$AE$6='June 13 - Dec 15 Reserve'!J$7,Adjustments!$G$136:$AE$232),0)))+(SUM(IF(Adjustments!$E$235:$E$236='June 13 - Dec 15 Reserve'!$F45,IF(Adjustments!$G$6:$AE$6='June 13 - Dec 15 Reserve'!J$7,Adjustments!$G$235:$AE$236),0)))+(SUM(IF(Adjustments!$E$239:$E$251='June 13 - Dec 15 Reserve'!$F45,IF(Adjustments!$G$6:$AE$6='June 13 - Dec 15 Reserve'!J$7,Adjustments!$G$239:$AE$251),0))))</f>
        <v>-420685.51041931327</v>
      </c>
      <c r="J45" s="144">
        <f t="shared" ref="J45:J51" si="183">H45+I45</f>
        <v>-109837727.1904193</v>
      </c>
      <c r="K45" s="144">
        <f t="array" ref="K45">-((SUM(IF(Adjustments!$E$73:$E$133='June 13 - Dec 15 Reserve'!$F45,IF(Adjustments!$G$6:$AE$6='June 13 - Dec 15 Reserve'!J$7,Adjustments!$G$73:$AE$133),0)))+(SUM(IF(Adjustments!$E$136:$E$232='June 13 - Dec 15 Reserve'!$F45,IF(Adjustments!$G$6:$AE$6='June 13 - Dec 15 Reserve'!L$7,Adjustments!$G$136:$AE$232),0)))+(SUM(IF(Adjustments!$E$235:$E$236='June 13 - Dec 15 Reserve'!$F45,IF(Adjustments!$G$6:$AE$6='June 13 - Dec 15 Reserve'!L$7,Adjustments!$G$235:$AE$236),0)))+(SUM(IF(Adjustments!$E$239:$E$251='June 13 - Dec 15 Reserve'!$F45,IF(Adjustments!$G$6:$AE$6='June 13 - Dec 15 Reserve'!L$7,Adjustments!$G$239:$AE$251),0))))</f>
        <v>-421880.25296176766</v>
      </c>
      <c r="L45" s="144">
        <f t="shared" ref="L45:L51" si="184">J45+K45</f>
        <v>-110259607.44338107</v>
      </c>
      <c r="M45" s="144">
        <f t="array" ref="M45">-((SUM(IF(Adjustments!$E$73:$E$133='June 13 - Dec 15 Reserve'!$F45,IF(Adjustments!$G$6:$AE$6='June 13 - Dec 15 Reserve'!L$7,Adjustments!$G$73:$AE$133),0)))+(SUM(IF(Adjustments!$E$136:$E$232='June 13 - Dec 15 Reserve'!$F45,IF(Adjustments!$G$6:$AE$6='June 13 - Dec 15 Reserve'!N$7,Adjustments!$G$136:$AE$232),0)))+(SUM(IF(Adjustments!$E$235:$E$236='June 13 - Dec 15 Reserve'!$F45,IF(Adjustments!$G$6:$AE$6='June 13 - Dec 15 Reserve'!N$7,Adjustments!$G$235:$AE$236),0)))+(SUM(IF(Adjustments!$E$239:$E$251='June 13 - Dec 15 Reserve'!$F45,IF(Adjustments!$G$6:$AE$6='June 13 - Dec 15 Reserve'!N$7,Adjustments!$G$239:$AE$251),0))))</f>
        <v>-423363.75290853652</v>
      </c>
      <c r="N45" s="144">
        <f t="shared" ref="N45:N51" si="185">L45+M45</f>
        <v>-110682971.19628961</v>
      </c>
      <c r="O45" s="144">
        <f t="array" ref="O45">-((SUM(IF(Adjustments!$E$73:$E$133='June 13 - Dec 15 Reserve'!$F45,IF(Adjustments!$G$6:$AE$6='June 13 - Dec 15 Reserve'!N$7,Adjustments!$G$73:$AE$133),0)))+(SUM(IF(Adjustments!$E$136:$E$232='June 13 - Dec 15 Reserve'!$F45,IF(Adjustments!$G$6:$AE$6='June 13 - Dec 15 Reserve'!P$7,Adjustments!$G$136:$AE$232),0)))+(SUM(IF(Adjustments!$E$235:$E$236='June 13 - Dec 15 Reserve'!$F45,IF(Adjustments!$G$6:$AE$6='June 13 - Dec 15 Reserve'!P$7,Adjustments!$G$235:$AE$236),0)))+(SUM(IF(Adjustments!$E$239:$E$251='June 13 - Dec 15 Reserve'!$F45,IF(Adjustments!$G$6:$AE$6='June 13 - Dec 15 Reserve'!P$7,Adjustments!$G$239:$AE$251),0))))</f>
        <v>-424647.60562632227</v>
      </c>
      <c r="P45" s="144">
        <f t="shared" ref="P45:P51" si="186">N45+O45</f>
        <v>-111107618.80191593</v>
      </c>
      <c r="Q45" s="144">
        <f t="array" ref="Q45">-((SUM(IF(Adjustments!$E$73:$E$133='June 13 - Dec 15 Reserve'!$F45,IF(Adjustments!$G$6:$AE$6='June 13 - Dec 15 Reserve'!P$7,Adjustments!$G$73:$AE$133),0)))+(SUM(IF(Adjustments!$E$136:$E$232='June 13 - Dec 15 Reserve'!$F45,IF(Adjustments!$G$6:$AE$6='June 13 - Dec 15 Reserve'!R$7,Adjustments!$G$136:$AE$232),0)))+(SUM(IF(Adjustments!$E$235:$E$236='June 13 - Dec 15 Reserve'!$F45,IF(Adjustments!$G$6:$AE$6='June 13 - Dec 15 Reserve'!R$7,Adjustments!$G$235:$AE$236),0)))+(SUM(IF(Adjustments!$E$239:$E$251='June 13 - Dec 15 Reserve'!$F45,IF(Adjustments!$G$6:$AE$6='June 13 - Dec 15 Reserve'!R$7,Adjustments!$G$239:$AE$251),0))))</f>
        <v>-425443.92598542402</v>
      </c>
      <c r="R45" s="144">
        <f t="shared" ref="R45:R51" si="187">P45+Q45</f>
        <v>-111533062.72790135</v>
      </c>
      <c r="S45" s="144">
        <f t="array" ref="S45">-((SUM(IF(Adjustments!$E$73:$E$133='June 13 - Dec 15 Reserve'!$F45,IF(Adjustments!$G$6:$AE$6='June 13 - Dec 15 Reserve'!R$7,Adjustments!$G$73:$AE$133),0)))+(SUM(IF(Adjustments!$E$136:$E$232='June 13 - Dec 15 Reserve'!$F45,IF(Adjustments!$G$6:$AE$6='June 13 - Dec 15 Reserve'!T$7,Adjustments!$G$136:$AE$232),0)))+(SUM(IF(Adjustments!$E$235:$E$236='June 13 - Dec 15 Reserve'!$F45,IF(Adjustments!$G$6:$AE$6='June 13 - Dec 15 Reserve'!T$7,Adjustments!$G$235:$AE$236),0)))+(SUM(IF(Adjustments!$E$239:$E$251='June 13 - Dec 15 Reserve'!$F45,IF(Adjustments!$G$6:$AE$6='June 13 - Dec 15 Reserve'!T$7,Adjustments!$G$239:$AE$251),0))))</f>
        <v>-426249.78516387119</v>
      </c>
      <c r="T45" s="144">
        <f t="shared" ref="T45:T51" si="188">R45+S45</f>
        <v>-111959312.51306522</v>
      </c>
      <c r="U45" s="144">
        <f t="array" ref="U45">-((SUM(IF(Adjustments!$E$73:$E$133='June 13 - Dec 15 Reserve'!$F45,IF(Adjustments!$G$6:$AE$6='June 13 - Dec 15 Reserve'!T$7,Adjustments!$G$73:$AE$133),0)))+(SUM(IF(Adjustments!$E$136:$E$232='June 13 - Dec 15 Reserve'!$F45,IF(Adjustments!$G$6:$AE$6='June 13 - Dec 15 Reserve'!V$7,Adjustments!$G$136:$AE$232),0)))+(SUM(IF(Adjustments!$E$235:$E$236='June 13 - Dec 15 Reserve'!$F45,IF(Adjustments!$G$6:$AE$6='June 13 - Dec 15 Reserve'!V$7,Adjustments!$G$235:$AE$236),0)))+(SUM(IF(Adjustments!$E$239:$E$251='June 13 - Dec 15 Reserve'!$F45,IF(Adjustments!$G$6:$AE$6='June 13 - Dec 15 Reserve'!V$7,Adjustments!$G$239:$AE$251),0))))</f>
        <v>-427110.5134749774</v>
      </c>
      <c r="V45" s="144">
        <f t="shared" ref="V45:V51" si="189">T45+U45</f>
        <v>-112386423.02654019</v>
      </c>
      <c r="W45" s="144">
        <f t="array" ref="W45">-((SUM(IF(Adjustments!$E$73:$E$133='June 13 - Dec 15 Reserve'!$F45,IF(Adjustments!$G$6:$AE$6='June 13 - Dec 15 Reserve'!V$7,Adjustments!$G$73:$AE$133),0)))+(SUM(IF(Adjustments!$E$136:$E$232='June 13 - Dec 15 Reserve'!$F45,IF(Adjustments!$G$6:$AE$6='June 13 - Dec 15 Reserve'!X$7,Adjustments!$G$136:$AE$232),0)))+(SUM(IF(Adjustments!$E$235:$E$236='June 13 - Dec 15 Reserve'!$F45,IF(Adjustments!$G$6:$AE$6='June 13 - Dec 15 Reserve'!X$7,Adjustments!$G$235:$AE$236),0)))+(SUM(IF(Adjustments!$E$239:$E$251='June 13 - Dec 15 Reserve'!$F45,IF(Adjustments!$G$6:$AE$6='June 13 - Dec 15 Reserve'!X$7,Adjustments!$G$239:$AE$251),0))))</f>
        <v>-427986.26875609538</v>
      </c>
      <c r="X45" s="144">
        <f t="shared" ref="X45:X51" si="190">V45+W45</f>
        <v>-112814409.29529628</v>
      </c>
      <c r="Y45" s="144">
        <f t="array" ref="Y45">-((SUM(IF(Adjustments!$E$73:$E$133='June 13 - Dec 15 Reserve'!$F45,IF(Adjustments!$G$6:$AE$6='June 13 - Dec 15 Reserve'!X$7,Adjustments!$G$73:$AE$133),0)))+(SUM(IF(Adjustments!$E$136:$E$232='June 13 - Dec 15 Reserve'!$F45,IF(Adjustments!$G$6:$AE$6='June 13 - Dec 15 Reserve'!Z$7,Adjustments!$G$136:$AE$232),0)))+(SUM(IF(Adjustments!$E$235:$E$236='June 13 - Dec 15 Reserve'!$F45,IF(Adjustments!$G$6:$AE$6='June 13 - Dec 15 Reserve'!Z$7,Adjustments!$G$235:$AE$236),0)))+(SUM(IF(Adjustments!$E$239:$E$251='June 13 - Dec 15 Reserve'!$F45,IF(Adjustments!$G$6:$AE$6='June 13 - Dec 15 Reserve'!Z$7,Adjustments!$G$239:$AE$251),0))))</f>
        <v>-428987.84722335666</v>
      </c>
      <c r="Z45" s="144">
        <f t="shared" ref="Z45:Z51" si="191">X45+Y45</f>
        <v>-113243397.14251964</v>
      </c>
      <c r="AA45" s="144">
        <f t="array" ref="AA45">-((SUM(IF(Adjustments!$E$73:$E$133='June 13 - Dec 15 Reserve'!$F45,IF(Adjustments!$G$6:$AE$6='June 13 - Dec 15 Reserve'!Z$7,Adjustments!$G$73:$AE$133),0)))+(SUM(IF(Adjustments!$E$136:$E$232='June 13 - Dec 15 Reserve'!$F45,IF(Adjustments!$G$6:$AE$6='June 13 - Dec 15 Reserve'!AB$7,Adjustments!$G$136:$AE$232),0)))+(SUM(IF(Adjustments!$E$235:$E$236='June 13 - Dec 15 Reserve'!$F45,IF(Adjustments!$G$6:$AE$6='June 13 - Dec 15 Reserve'!AB$7,Adjustments!$G$235:$AE$236),0)))+(SUM(IF(Adjustments!$E$239:$E$251='June 13 - Dec 15 Reserve'!$F45,IF(Adjustments!$G$6:$AE$6='June 13 - Dec 15 Reserve'!AB$7,Adjustments!$G$239:$AE$251),0))))</f>
        <v>-429981.18573507626</v>
      </c>
      <c r="AB45" s="144">
        <f t="shared" ref="AB45:AB51" si="192">Z45+AA45</f>
        <v>-113673378.32825471</v>
      </c>
      <c r="AC45" s="144">
        <f t="array" ref="AC45">-((SUM(IF(Adjustments!$E$73:$E$133='June 13 - Dec 15 Reserve'!$F45,IF(Adjustments!$G$6:$AE$6='June 13 - Dec 15 Reserve'!AB$7,Adjustments!$G$73:$AE$133),0)))+(SUM(IF(Adjustments!$E$136:$E$232='June 13 - Dec 15 Reserve'!$F45,IF(Adjustments!$G$6:$AE$6='June 13 - Dec 15 Reserve'!AD$7,Adjustments!$G$136:$AE$232),0)))+(SUM(IF(Adjustments!$E$235:$E$236='June 13 - Dec 15 Reserve'!$F45,IF(Adjustments!$G$6:$AE$6='June 13 - Dec 15 Reserve'!AD$7,Adjustments!$G$235:$AE$236),0)))+(SUM(IF(Adjustments!$E$239:$E$251='June 13 - Dec 15 Reserve'!$F45,IF(Adjustments!$G$6:$AE$6='June 13 - Dec 15 Reserve'!AD$7,Adjustments!$G$239:$AE$251),0))))</f>
        <v>-431858.09251619765</v>
      </c>
      <c r="AD45" s="144">
        <f t="shared" ref="AD45:AD51" si="193">AB45+AC45</f>
        <v>-114105236.42077091</v>
      </c>
      <c r="AE45" s="144">
        <f t="array" ref="AE45">-((SUM(IF(Adjustments!$E$73:$E$133='June 13 - Dec 15 Reserve'!$F45,IF(Adjustments!$G$6:$AE$6='June 13 - Dec 15 Reserve'!AD$7,Adjustments!$G$73:$AE$133),0)))+(SUM(IF(Adjustments!$E$136:$E$232='June 13 - Dec 15 Reserve'!$F45,IF(Adjustments!$G$6:$AE$6='June 13 - Dec 15 Reserve'!AF$7,Adjustments!$G$136:$AE$232),0)))+(SUM(IF(Adjustments!$E$235:$E$236='June 13 - Dec 15 Reserve'!$F45,IF(Adjustments!$G$6:$AE$6='June 13 - Dec 15 Reserve'!AF$7,Adjustments!$G$235:$AE$236),0)))+(SUM(IF(Adjustments!$E$239:$E$251='June 13 - Dec 15 Reserve'!$F45,IF(Adjustments!$G$6:$AE$6='June 13 - Dec 15 Reserve'!AF$7,Adjustments!$G$239:$AE$251),0))))</f>
        <v>-433778.07782229205</v>
      </c>
      <c r="AF45" s="144">
        <f t="shared" ref="AF45:AF51" si="194">AD45+AE45</f>
        <v>-114539014.49859321</v>
      </c>
      <c r="AG45" s="144">
        <f t="array" ref="AG45">-((SUM(IF(Adjustments!$E$73:$E$133='June 13 - Dec 15 Reserve'!$F45,IF(Adjustments!$G$6:$AE$6='June 13 - Dec 15 Reserve'!AF$7,Adjustments!$G$73:$AE$133),0)))+(SUM(IF(Adjustments!$E$136:$E$232='June 13 - Dec 15 Reserve'!$F45,IF(Adjustments!$G$6:$AE$6='June 13 - Dec 15 Reserve'!AH$7,Adjustments!$G$136:$AE$232),0)))+(SUM(IF(Adjustments!$E$235:$E$236='June 13 - Dec 15 Reserve'!$F45,IF(Adjustments!$G$6:$AE$6='June 13 - Dec 15 Reserve'!AH$7,Adjustments!$G$235:$AE$236),0)))+(SUM(IF(Adjustments!$E$239:$E$251='June 13 - Dec 15 Reserve'!$F45,IF(Adjustments!$G$6:$AE$6='June 13 - Dec 15 Reserve'!AH$7,Adjustments!$G$239:$AE$251),0))))</f>
        <v>-434736.43320596131</v>
      </c>
      <c r="AH45" s="144">
        <f t="shared" ref="AH45:AH51" si="195">AF45+AG45</f>
        <v>-114973750.93179917</v>
      </c>
      <c r="AI45" s="144">
        <f t="array" ref="AI45">-((SUM(IF(Adjustments!$E$73:$E$133='June 13 - Dec 15 Reserve'!$F45,IF(Adjustments!$G$6:$AE$6='June 13 - Dec 15 Reserve'!AH$7,Adjustments!$G$73:$AE$133),0)))+(SUM(IF(Adjustments!$E$136:$E$232='June 13 - Dec 15 Reserve'!$F45,IF(Adjustments!$G$6:$AE$6='June 13 - Dec 15 Reserve'!AJ$7,Adjustments!$G$136:$AE$232),0)))+(SUM(IF(Adjustments!$E$235:$E$236='June 13 - Dec 15 Reserve'!$F45,IF(Adjustments!$G$6:$AE$6='June 13 - Dec 15 Reserve'!AJ$7,Adjustments!$G$235:$AE$236),0)))+(SUM(IF(Adjustments!$E$239:$E$251='June 13 - Dec 15 Reserve'!$F45,IF(Adjustments!$G$6:$AE$6='June 13 - Dec 15 Reserve'!AJ$7,Adjustments!$G$239:$AE$251),0))))</f>
        <v>-435787.55016035185</v>
      </c>
      <c r="AJ45" s="144">
        <f t="shared" ref="AJ45:AJ51" si="196">AH45+AI45</f>
        <v>-115409538.48195952</v>
      </c>
      <c r="AK45" s="144">
        <f t="array" ref="AK45">-((SUM(IF(Adjustments!$E$73:$E$133='June 13 - Dec 15 Reserve'!$F45,IF(Adjustments!$G$6:$AE$6='June 13 - Dec 15 Reserve'!AJ$7,Adjustments!$G$73:$AE$133),0)))+(SUM(IF(Adjustments!$E$136:$E$232='June 13 - Dec 15 Reserve'!$F45,IF(Adjustments!$G$6:$AE$6='June 13 - Dec 15 Reserve'!AL$7,Adjustments!$G$136:$AE$232),0)))+(SUM(IF(Adjustments!$E$235:$E$236='June 13 - Dec 15 Reserve'!$F45,IF(Adjustments!$G$6:$AE$6='June 13 - Dec 15 Reserve'!AL$7,Adjustments!$G$235:$AE$236),0)))+(SUM(IF(Adjustments!$E$239:$E$251='June 13 - Dec 15 Reserve'!$F45,IF(Adjustments!$G$6:$AE$6='June 13 - Dec 15 Reserve'!AL$7,Adjustments!$G$239:$AE$251),0))))</f>
        <v>-436839.45327168197</v>
      </c>
      <c r="AL45" s="144">
        <f t="shared" ref="AL45:AL51" si="197">AJ45+AK45</f>
        <v>-115846377.93523121</v>
      </c>
      <c r="AM45" s="144">
        <f t="array" ref="AM45">-((SUM(IF(Adjustments!$E$73:$E$133='June 13 - Dec 15 Reserve'!$F45,IF(Adjustments!$G$6:$AE$6='June 13 - Dec 15 Reserve'!AL$7,Adjustments!$G$73:$AE$133),0)))+(SUM(IF(Adjustments!$E$136:$E$232='June 13 - Dec 15 Reserve'!$F45,IF(Adjustments!$G$6:$AE$6='June 13 - Dec 15 Reserve'!AN$7,Adjustments!$G$136:$AE$232),0)))+(SUM(IF(Adjustments!$E$235:$E$236='June 13 - Dec 15 Reserve'!$F45,IF(Adjustments!$G$6:$AE$6='June 13 - Dec 15 Reserve'!AN$7,Adjustments!$G$235:$AE$236),0)))+(SUM(IF(Adjustments!$E$239:$E$251='June 13 - Dec 15 Reserve'!$F45,IF(Adjustments!$G$6:$AE$6='June 13 - Dec 15 Reserve'!AN$7,Adjustments!$G$239:$AE$251),0))))</f>
        <v>-437741.62619809533</v>
      </c>
      <c r="AN45" s="144">
        <f t="shared" ref="AN45:AN51" si="198">AL45+AM45</f>
        <v>-116284119.56142931</v>
      </c>
      <c r="AO45" s="144">
        <f t="array" ref="AO45">-((SUM(IF(Adjustments!$E$73:$E$133='June 13 - Dec 15 Reserve'!$F45,IF(Adjustments!$G$6:$AE$6='June 13 - Dec 15 Reserve'!AN$7,Adjustments!$G$73:$AE$133),0)))+(SUM(IF(Adjustments!$E$136:$E$232='June 13 - Dec 15 Reserve'!$F45,IF(Adjustments!$G$6:$AE$6='June 13 - Dec 15 Reserve'!AP$7,Adjustments!$G$136:$AE$232),0)))+(SUM(IF(Adjustments!$E$235:$E$236='June 13 - Dec 15 Reserve'!$F45,IF(Adjustments!$G$6:$AE$6='June 13 - Dec 15 Reserve'!AP$7,Adjustments!$G$235:$AE$236),0)))+(SUM(IF(Adjustments!$E$239:$E$251='June 13 - Dec 15 Reserve'!$F45,IF(Adjustments!$G$6:$AE$6='June 13 - Dec 15 Reserve'!AP$7,Adjustments!$G$239:$AE$251),0))))</f>
        <v>-438600.79184988322</v>
      </c>
      <c r="AP45" s="144">
        <f t="shared" ref="AP45:AP51" si="199">AN45+AO45</f>
        <v>-116722720.35327919</v>
      </c>
      <c r="AQ45" s="144">
        <f t="array" ref="AQ45">-((SUM(IF(Adjustments!$E$73:$E$133='June 13 - Dec 15 Reserve'!$F45,IF(Adjustments!$G$6:$AE$6='June 13 - Dec 15 Reserve'!AP$7,Adjustments!$G$73:$AE$133),0)))+(SUM(IF(Adjustments!$E$136:$E$232='June 13 - Dec 15 Reserve'!$F45,IF(Adjustments!$G$6:$AE$6='June 13 - Dec 15 Reserve'!AR$7,Adjustments!$G$136:$AE$232),0)))+(SUM(IF(Adjustments!$E$235:$E$236='June 13 - Dec 15 Reserve'!$F45,IF(Adjustments!$G$6:$AE$6='June 13 - Dec 15 Reserve'!AR$7,Adjustments!$G$235:$AE$236),0)))+(SUM(IF(Adjustments!$E$239:$E$251='June 13 - Dec 15 Reserve'!$F45,IF(Adjustments!$G$6:$AE$6='June 13 - Dec 15 Reserve'!AR$7,Adjustments!$G$239:$AE$251),0))))</f>
        <v>-439511.61250263272</v>
      </c>
      <c r="AR45" s="144">
        <f t="shared" ref="AR45:AR51" si="200">AP45+AQ45</f>
        <v>-117162231.96578182</v>
      </c>
      <c r="AS45" s="144">
        <f t="array" ref="AS45">-((SUM(IF(Adjustments!$E$73:$E$133='June 13 - Dec 15 Reserve'!$F45,IF(Adjustments!$G$6:$AE$6='June 13 - Dec 15 Reserve'!AR$7,Adjustments!$G$73:$AE$133),0)))+(SUM(IF(Adjustments!$E$136:$E$232='June 13 - Dec 15 Reserve'!$F45,IF(Adjustments!$G$6:$AE$6='June 13 - Dec 15 Reserve'!AT$7,Adjustments!$G$136:$AE$232),0)))+(SUM(IF(Adjustments!$E$235:$E$236='June 13 - Dec 15 Reserve'!$F45,IF(Adjustments!$G$6:$AE$6='June 13 - Dec 15 Reserve'!AT$7,Adjustments!$G$235:$AE$236),0)))+(SUM(IF(Adjustments!$E$239:$E$251='June 13 - Dec 15 Reserve'!$F45,IF(Adjustments!$G$6:$AE$6='June 13 - Dec 15 Reserve'!AT$7,Adjustments!$G$239:$AE$251),0))))</f>
        <v>-440472.53815718001</v>
      </c>
      <c r="AT45" s="144">
        <f t="shared" ref="AT45:AT51" si="201">AR45+AS45</f>
        <v>-117602704.503939</v>
      </c>
      <c r="AU45" s="144">
        <f t="array" ref="AU45">-((SUM(IF(Adjustments!$E$73:$E$133='June 13 - Dec 15 Reserve'!$F45,IF(Adjustments!$G$6:$AE$6='June 13 - Dec 15 Reserve'!AT$7,Adjustments!$G$73:$AE$133),0)))+(SUM(IF(Adjustments!$E$136:$E$232='June 13 - Dec 15 Reserve'!$F45,IF(Adjustments!$G$6:$AE$6='June 13 - Dec 15 Reserve'!AV$7,Adjustments!$G$136:$AE$232),0)))+(SUM(IF(Adjustments!$E$235:$E$236='June 13 - Dec 15 Reserve'!$F45,IF(Adjustments!$G$6:$AE$6='June 13 - Dec 15 Reserve'!AV$7,Adjustments!$G$235:$AE$236),0)))+(SUM(IF(Adjustments!$E$239:$E$251='June 13 - Dec 15 Reserve'!$F45,IF(Adjustments!$G$6:$AE$6='June 13 - Dec 15 Reserve'!AV$7,Adjustments!$G$239:$AE$251),0))))</f>
        <v>-441482.51322846505</v>
      </c>
      <c r="AV45" s="144">
        <f t="shared" ref="AV45:AV51" si="202">AT45+AU45</f>
        <v>-118044187.01716746</v>
      </c>
      <c r="AW45" s="144">
        <f t="array" ref="AW45">-((SUM(IF(Adjustments!$E$73:$E$133='June 13 - Dec 15 Reserve'!$F45,IF(Adjustments!$G$6:$AE$6='June 13 - Dec 15 Reserve'!AV$7,Adjustments!$G$73:$AE$133),0)))+(SUM(IF(Adjustments!$E$136:$E$232='June 13 - Dec 15 Reserve'!$F45,IF(Adjustments!$G$6:$AE$6='June 13 - Dec 15 Reserve'!AX$7,Adjustments!$G$136:$AE$232),0)))+(SUM(IF(Adjustments!$E$235:$E$236='June 13 - Dec 15 Reserve'!$F45,IF(Adjustments!$G$6:$AE$6='June 13 - Dec 15 Reserve'!AX$7,Adjustments!$G$235:$AE$236),0)))+(SUM(IF(Adjustments!$E$239:$E$251='June 13 - Dec 15 Reserve'!$F45,IF(Adjustments!$G$6:$AE$6='June 13 - Dec 15 Reserve'!AX$7,Adjustments!$G$239:$AE$251),0))))</f>
        <v>-442657.5538060824</v>
      </c>
      <c r="AX45" s="144">
        <f t="shared" ref="AX45:AX51" si="203">AV45+AW45</f>
        <v>-118486844.57097355</v>
      </c>
      <c r="AY45" s="144">
        <f t="array" ref="AY45">-((SUM(IF(Adjustments!$E$73:$E$133='June 13 - Dec 15 Reserve'!$F45,IF(Adjustments!$G$6:$AE$6='June 13 - Dec 15 Reserve'!AX$7,Adjustments!$G$73:$AE$133),0)))+(SUM(IF(Adjustments!$E$136:$E$232='June 13 - Dec 15 Reserve'!$F45,IF(Adjustments!$G$6:$AE$6='June 13 - Dec 15 Reserve'!AZ$7,Adjustments!$G$136:$AE$232),0)))+(SUM(IF(Adjustments!$E$235:$E$236='June 13 - Dec 15 Reserve'!$F45,IF(Adjustments!$G$6:$AE$6='June 13 - Dec 15 Reserve'!AZ$7,Adjustments!$G$235:$AE$236),0)))+(SUM(IF(Adjustments!$E$239:$E$251='June 13 - Dec 15 Reserve'!$F45,IF(Adjustments!$G$6:$AE$6='June 13 - Dec 15 Reserve'!AZ$7,Adjustments!$G$239:$AE$251),0))))</f>
        <v>-443843.22393171751</v>
      </c>
      <c r="AZ45" s="144">
        <f t="shared" ref="AZ45:AZ51" si="204">AX45+AY45</f>
        <v>-118930687.79490526</v>
      </c>
      <c r="BA45" s="144">
        <f t="array" ref="BA45">-((SUM(IF(Adjustments!$E$73:$E$133='June 13 - Dec 15 Reserve'!$F45,IF(Adjustments!$G$6:$AE$6='June 13 - Dec 15 Reserve'!AZ$7,Adjustments!$G$73:$AE$133),0)))+(SUM(IF(Adjustments!$E$136:$E$232='June 13 - Dec 15 Reserve'!$F45,IF(Adjustments!$G$6:$AE$6='June 13 - Dec 15 Reserve'!BB$7,Adjustments!$G$136:$AE$232),0)))+(SUM(IF(Adjustments!$E$235:$E$236='June 13 - Dec 15 Reserve'!$F45,IF(Adjustments!$G$6:$AE$6='June 13 - Dec 15 Reserve'!BB$7,Adjustments!$G$235:$AE$236),0)))+(SUM(IF(Adjustments!$E$239:$E$251='June 13 - Dec 15 Reserve'!$F45,IF(Adjustments!$G$6:$AE$6='June 13 - Dec 15 Reserve'!BB$7,Adjustments!$G$239:$AE$251),0))))</f>
        <v>-444967.26375282911</v>
      </c>
      <c r="BB45" s="144">
        <f t="shared" ref="BB45:BB51" si="205">AZ45+BA45</f>
        <v>-119375655.05865809</v>
      </c>
      <c r="BC45" s="144">
        <f t="array" ref="BC45">-((SUM(IF(Adjustments!$E$73:$E$133='June 13 - Dec 15 Reserve'!$F45,IF(Adjustments!$G$6:$AE$6='June 13 - Dec 15 Reserve'!BB$7,Adjustments!$G$73:$AE$133),0)))+(SUM(IF(Adjustments!$E$136:$E$232='June 13 - Dec 15 Reserve'!$F45,IF(Adjustments!$G$6:$AE$6='June 13 - Dec 15 Reserve'!BD$7,Adjustments!$G$136:$AE$232),0)))+(SUM(IF(Adjustments!$E$235:$E$236='June 13 - Dec 15 Reserve'!$F45,IF(Adjustments!$G$6:$AE$6='June 13 - Dec 15 Reserve'!BD$7,Adjustments!$G$235:$AE$236),0)))+(SUM(IF(Adjustments!$E$239:$E$251='June 13 - Dec 15 Reserve'!$F45,IF(Adjustments!$G$6:$AE$6='June 13 - Dec 15 Reserve'!BD$7,Adjustments!$G$239:$AE$251),0))))</f>
        <v>-446312.18987805332</v>
      </c>
      <c r="BD45" s="144">
        <f t="shared" ref="BD45:BD51" si="206">BB45+BC45</f>
        <v>-119821967.24853614</v>
      </c>
      <c r="BF45" s="151">
        <f t="shared" ref="BF45:BF51" si="207">AVERAGE(AF45,AH45,AJ45,AL45,AN45,AP45,AR45,AT45,AV45,AX45,AZ45,BB45,BD45)</f>
        <v>-117169215.37863484</v>
      </c>
    </row>
    <row r="46" spans="1:58" s="144" customFormat="1">
      <c r="A46" s="119" t="s">
        <v>15</v>
      </c>
      <c r="B46" s="119" t="s">
        <v>46</v>
      </c>
      <c r="C46" s="119" t="s">
        <v>46</v>
      </c>
      <c r="D46" s="119" t="s">
        <v>78</v>
      </c>
      <c r="E46" s="119" t="s">
        <v>74</v>
      </c>
      <c r="F46" s="119" t="str">
        <f t="shared" si="181"/>
        <v>DDSTPOR</v>
      </c>
      <c r="G46" s="119" t="str">
        <f t="shared" si="182"/>
        <v>DSTPOR</v>
      </c>
      <c r="H46" s="144">
        <f t="array" ref="H46">SUM(IF('[25]RB Summary'!$C$917:$C$1168=$F46,'[25]RB Summary'!$G$917:$G$1168,0))</f>
        <v>-849860523.7299999</v>
      </c>
      <c r="I46" s="144">
        <f t="array" ref="I46">-((SUM(IF(Adjustments!$E$73:$E$133='June 13 - Dec 15 Reserve'!$F46,IF(Adjustments!$G$6:$AE$6='June 13 - Dec 15 Reserve'!H$7,Adjustments!$G$73:$AE$133),0)))+(SUM(IF(Adjustments!$E$136:$E$232='June 13 - Dec 15 Reserve'!$F46,IF(Adjustments!$G$6:$AE$6='June 13 - Dec 15 Reserve'!J$7,Adjustments!$G$136:$AE$232),0)))+(SUM(IF(Adjustments!$E$235:$E$236='June 13 - Dec 15 Reserve'!$F46,IF(Adjustments!$G$6:$AE$6='June 13 - Dec 15 Reserve'!J$7,Adjustments!$G$235:$AE$236),0)))+(SUM(IF(Adjustments!$E$239:$E$251='June 13 - Dec 15 Reserve'!$F46,IF(Adjustments!$G$6:$AE$6='June 13 - Dec 15 Reserve'!J$7,Adjustments!$G$239:$AE$251),0))))</f>
        <v>-3098035.2589054452</v>
      </c>
      <c r="J46" s="144">
        <f t="shared" si="183"/>
        <v>-852958558.98890531</v>
      </c>
      <c r="K46" s="144">
        <f t="array" ref="K46">-((SUM(IF(Adjustments!$E$73:$E$133='June 13 - Dec 15 Reserve'!$F46,IF(Adjustments!$G$6:$AE$6='June 13 - Dec 15 Reserve'!J$7,Adjustments!$G$73:$AE$133),0)))+(SUM(IF(Adjustments!$E$136:$E$232='June 13 - Dec 15 Reserve'!$F46,IF(Adjustments!$G$6:$AE$6='June 13 - Dec 15 Reserve'!L$7,Adjustments!$G$136:$AE$232),0)))+(SUM(IF(Adjustments!$E$235:$E$236='June 13 - Dec 15 Reserve'!$F46,IF(Adjustments!$G$6:$AE$6='June 13 - Dec 15 Reserve'!L$7,Adjustments!$G$235:$AE$236),0)))+(SUM(IF(Adjustments!$E$239:$E$251='June 13 - Dec 15 Reserve'!$F46,IF(Adjustments!$G$6:$AE$6='June 13 - Dec 15 Reserve'!L$7,Adjustments!$G$239:$AE$251),0))))</f>
        <v>-3106181.7214096189</v>
      </c>
      <c r="L46" s="144">
        <f t="shared" si="184"/>
        <v>-856064740.71031499</v>
      </c>
      <c r="M46" s="144">
        <f t="array" ref="M46">-((SUM(IF(Adjustments!$E$73:$E$133='June 13 - Dec 15 Reserve'!$F46,IF(Adjustments!$G$6:$AE$6='June 13 - Dec 15 Reserve'!L$7,Adjustments!$G$73:$AE$133),0)))+(SUM(IF(Adjustments!$E$136:$E$232='June 13 - Dec 15 Reserve'!$F46,IF(Adjustments!$G$6:$AE$6='June 13 - Dec 15 Reserve'!N$7,Adjustments!$G$136:$AE$232),0)))+(SUM(IF(Adjustments!$E$235:$E$236='June 13 - Dec 15 Reserve'!$F46,IF(Adjustments!$G$6:$AE$6='June 13 - Dec 15 Reserve'!N$7,Adjustments!$G$235:$AE$236),0)))+(SUM(IF(Adjustments!$E$239:$E$251='June 13 - Dec 15 Reserve'!$F46,IF(Adjustments!$G$6:$AE$6='June 13 - Dec 15 Reserve'!N$7,Adjustments!$G$239:$AE$251),0))))</f>
        <v>-3121572.0013570236</v>
      </c>
      <c r="N46" s="144">
        <f t="shared" si="185"/>
        <v>-859186312.71167207</v>
      </c>
      <c r="O46" s="144">
        <f t="array" ref="O46">-((SUM(IF(Adjustments!$E$73:$E$133='June 13 - Dec 15 Reserve'!$F46,IF(Adjustments!$G$6:$AE$6='June 13 - Dec 15 Reserve'!N$7,Adjustments!$G$73:$AE$133),0)))+(SUM(IF(Adjustments!$E$136:$E$232='June 13 - Dec 15 Reserve'!$F46,IF(Adjustments!$G$6:$AE$6='June 13 - Dec 15 Reserve'!P$7,Adjustments!$G$136:$AE$232),0)))+(SUM(IF(Adjustments!$E$235:$E$236='June 13 - Dec 15 Reserve'!$F46,IF(Adjustments!$G$6:$AE$6='June 13 - Dec 15 Reserve'!P$7,Adjustments!$G$235:$AE$236),0)))+(SUM(IF(Adjustments!$E$239:$E$251='June 13 - Dec 15 Reserve'!$F46,IF(Adjustments!$G$6:$AE$6='June 13 - Dec 15 Reserve'!P$7,Adjustments!$G$239:$AE$251),0))))</f>
        <v>-3136831.8120544348</v>
      </c>
      <c r="P46" s="144">
        <f t="shared" si="186"/>
        <v>-862323144.52372646</v>
      </c>
      <c r="Q46" s="144">
        <f t="array" ref="Q46">-((SUM(IF(Adjustments!$E$73:$E$133='June 13 - Dec 15 Reserve'!$F46,IF(Adjustments!$G$6:$AE$6='June 13 - Dec 15 Reserve'!P$7,Adjustments!$G$73:$AE$133),0)))+(SUM(IF(Adjustments!$E$136:$E$232='June 13 - Dec 15 Reserve'!$F46,IF(Adjustments!$G$6:$AE$6='June 13 - Dec 15 Reserve'!R$7,Adjustments!$G$136:$AE$232),0)))+(SUM(IF(Adjustments!$E$235:$E$236='June 13 - Dec 15 Reserve'!$F46,IF(Adjustments!$G$6:$AE$6='June 13 - Dec 15 Reserve'!R$7,Adjustments!$G$235:$AE$236),0)))+(SUM(IF(Adjustments!$E$239:$E$251='June 13 - Dec 15 Reserve'!$F46,IF(Adjustments!$G$6:$AE$6='June 13 - Dec 15 Reserve'!R$7,Adjustments!$G$239:$AE$251),0))))</f>
        <v>-3149447.438646297</v>
      </c>
      <c r="R46" s="144">
        <f t="shared" si="187"/>
        <v>-865472591.96237278</v>
      </c>
      <c r="S46" s="144">
        <f t="array" ref="S46">-((SUM(IF(Adjustments!$E$73:$E$133='June 13 - Dec 15 Reserve'!$F46,IF(Adjustments!$G$6:$AE$6='June 13 - Dec 15 Reserve'!R$7,Adjustments!$G$73:$AE$133),0)))+(SUM(IF(Adjustments!$E$136:$E$232='June 13 - Dec 15 Reserve'!$F46,IF(Adjustments!$G$6:$AE$6='June 13 - Dec 15 Reserve'!T$7,Adjustments!$G$136:$AE$232),0)))+(SUM(IF(Adjustments!$E$235:$E$236='June 13 - Dec 15 Reserve'!$F46,IF(Adjustments!$G$6:$AE$6='June 13 - Dec 15 Reserve'!T$7,Adjustments!$G$235:$AE$236),0)))+(SUM(IF(Adjustments!$E$239:$E$251='June 13 - Dec 15 Reserve'!$F46,IF(Adjustments!$G$6:$AE$6='June 13 - Dec 15 Reserve'!T$7,Adjustments!$G$239:$AE$251),0))))</f>
        <v>-3162541.0163390972</v>
      </c>
      <c r="T46" s="144">
        <f t="shared" si="188"/>
        <v>-868635132.97871184</v>
      </c>
      <c r="U46" s="144">
        <f t="array" ref="U46">-((SUM(IF(Adjustments!$E$73:$E$133='June 13 - Dec 15 Reserve'!$F46,IF(Adjustments!$G$6:$AE$6='June 13 - Dec 15 Reserve'!T$7,Adjustments!$G$73:$AE$133),0)))+(SUM(IF(Adjustments!$E$136:$E$232='June 13 - Dec 15 Reserve'!$F46,IF(Adjustments!$G$6:$AE$6='June 13 - Dec 15 Reserve'!V$7,Adjustments!$G$136:$AE$232),0)))+(SUM(IF(Adjustments!$E$235:$E$236='June 13 - Dec 15 Reserve'!$F46,IF(Adjustments!$G$6:$AE$6='June 13 - Dec 15 Reserve'!V$7,Adjustments!$G$235:$AE$236),0)))+(SUM(IF(Adjustments!$E$239:$E$251='June 13 - Dec 15 Reserve'!$F46,IF(Adjustments!$G$6:$AE$6='June 13 - Dec 15 Reserve'!V$7,Adjustments!$G$239:$AE$251),0))))</f>
        <v>-2684490.6159296073</v>
      </c>
      <c r="V46" s="144">
        <f t="shared" si="189"/>
        <v>-871319623.59464145</v>
      </c>
      <c r="W46" s="144">
        <f t="array" ref="W46">-((SUM(IF(Adjustments!$E$73:$E$133='June 13 - Dec 15 Reserve'!$F46,IF(Adjustments!$G$6:$AE$6='June 13 - Dec 15 Reserve'!V$7,Adjustments!$G$73:$AE$133),0)))+(SUM(IF(Adjustments!$E$136:$E$232='June 13 - Dec 15 Reserve'!$F46,IF(Adjustments!$G$6:$AE$6='June 13 - Dec 15 Reserve'!X$7,Adjustments!$G$136:$AE$232),0)))+(SUM(IF(Adjustments!$E$235:$E$236='June 13 - Dec 15 Reserve'!$F46,IF(Adjustments!$G$6:$AE$6='June 13 - Dec 15 Reserve'!X$7,Adjustments!$G$235:$AE$236),0)))+(SUM(IF(Adjustments!$E$239:$E$251='June 13 - Dec 15 Reserve'!$F46,IF(Adjustments!$G$6:$AE$6='June 13 - Dec 15 Reserve'!X$7,Adjustments!$G$239:$AE$251),0))))</f>
        <v>-2689357.541697253</v>
      </c>
      <c r="X46" s="144">
        <f t="shared" si="190"/>
        <v>-874008981.13633871</v>
      </c>
      <c r="Y46" s="144">
        <f t="array" ref="Y46">-((SUM(IF(Adjustments!$E$73:$E$133='June 13 - Dec 15 Reserve'!$F46,IF(Adjustments!$G$6:$AE$6='June 13 - Dec 15 Reserve'!X$7,Adjustments!$G$73:$AE$133),0)))+(SUM(IF(Adjustments!$E$136:$E$232='June 13 - Dec 15 Reserve'!$F46,IF(Adjustments!$G$6:$AE$6='June 13 - Dec 15 Reserve'!Z$7,Adjustments!$G$136:$AE$232),0)))+(SUM(IF(Adjustments!$E$235:$E$236='June 13 - Dec 15 Reserve'!$F46,IF(Adjustments!$G$6:$AE$6='June 13 - Dec 15 Reserve'!Z$7,Adjustments!$G$235:$AE$236),0)))+(SUM(IF(Adjustments!$E$239:$E$251='June 13 - Dec 15 Reserve'!$F46,IF(Adjustments!$G$6:$AE$6='June 13 - Dec 15 Reserve'!Z$7,Adjustments!$G$239:$AE$251),0))))</f>
        <v>-2695015.7494217954</v>
      </c>
      <c r="Z46" s="144">
        <f t="shared" si="191"/>
        <v>-876703996.88576055</v>
      </c>
      <c r="AA46" s="144">
        <f t="array" ref="AA46">-((SUM(IF(Adjustments!$E$73:$E$133='June 13 - Dec 15 Reserve'!$F46,IF(Adjustments!$G$6:$AE$6='June 13 - Dec 15 Reserve'!Z$7,Adjustments!$G$73:$AE$133),0)))+(SUM(IF(Adjustments!$E$136:$E$232='June 13 - Dec 15 Reserve'!$F46,IF(Adjustments!$G$6:$AE$6='June 13 - Dec 15 Reserve'!AB$7,Adjustments!$G$136:$AE$232),0)))+(SUM(IF(Adjustments!$E$235:$E$236='June 13 - Dec 15 Reserve'!$F46,IF(Adjustments!$G$6:$AE$6='June 13 - Dec 15 Reserve'!AB$7,Adjustments!$G$235:$AE$236),0)))+(SUM(IF(Adjustments!$E$239:$E$251='June 13 - Dec 15 Reserve'!$F46,IF(Adjustments!$G$6:$AE$6='June 13 - Dec 15 Reserve'!AB$7,Adjustments!$G$239:$AE$251),0))))</f>
        <v>-2700997.9412027542</v>
      </c>
      <c r="AB46" s="144">
        <f t="shared" si="192"/>
        <v>-879404994.82696331</v>
      </c>
      <c r="AC46" s="144">
        <f t="array" ref="AC46">-((SUM(IF(Adjustments!$E$73:$E$133='June 13 - Dec 15 Reserve'!$F46,IF(Adjustments!$G$6:$AE$6='June 13 - Dec 15 Reserve'!AB$7,Adjustments!$G$73:$AE$133),0)))+(SUM(IF(Adjustments!$E$136:$E$232='June 13 - Dec 15 Reserve'!$F46,IF(Adjustments!$G$6:$AE$6='June 13 - Dec 15 Reserve'!AD$7,Adjustments!$G$136:$AE$232),0)))+(SUM(IF(Adjustments!$E$235:$E$236='June 13 - Dec 15 Reserve'!$F46,IF(Adjustments!$G$6:$AE$6='June 13 - Dec 15 Reserve'!AD$7,Adjustments!$G$235:$AE$236),0)))+(SUM(IF(Adjustments!$E$239:$E$251='June 13 - Dec 15 Reserve'!$F46,IF(Adjustments!$G$6:$AE$6='June 13 - Dec 15 Reserve'!AD$7,Adjustments!$G$239:$AE$251),0))))</f>
        <v>-2706463.6122532967</v>
      </c>
      <c r="AD46" s="144">
        <f t="shared" si="193"/>
        <v>-882111458.43921661</v>
      </c>
      <c r="AE46" s="144">
        <f t="array" ref="AE46">-((SUM(IF(Adjustments!$E$73:$E$133='June 13 - Dec 15 Reserve'!$F46,IF(Adjustments!$G$6:$AE$6='June 13 - Dec 15 Reserve'!AD$7,Adjustments!$G$73:$AE$133),0)))+(SUM(IF(Adjustments!$E$136:$E$232='June 13 - Dec 15 Reserve'!$F46,IF(Adjustments!$G$6:$AE$6='June 13 - Dec 15 Reserve'!AF$7,Adjustments!$G$136:$AE$232),0)))+(SUM(IF(Adjustments!$E$235:$E$236='June 13 - Dec 15 Reserve'!$F46,IF(Adjustments!$G$6:$AE$6='June 13 - Dec 15 Reserve'!AF$7,Adjustments!$G$235:$AE$236),0)))+(SUM(IF(Adjustments!$E$239:$E$251='June 13 - Dec 15 Reserve'!$F46,IF(Adjustments!$G$6:$AE$6='June 13 - Dec 15 Reserve'!AF$7,Adjustments!$G$239:$AE$251),0))))</f>
        <v>-2712002.975794096</v>
      </c>
      <c r="AF46" s="144">
        <f t="shared" si="194"/>
        <v>-884823461.41501069</v>
      </c>
      <c r="AG46" s="144">
        <f t="array" ref="AG46">-((SUM(IF(Adjustments!$E$73:$E$133='June 13 - Dec 15 Reserve'!$F46,IF(Adjustments!$G$6:$AE$6='June 13 - Dec 15 Reserve'!AF$7,Adjustments!$G$73:$AE$133),0)))+(SUM(IF(Adjustments!$E$136:$E$232='June 13 - Dec 15 Reserve'!$F46,IF(Adjustments!$G$6:$AE$6='June 13 - Dec 15 Reserve'!AH$7,Adjustments!$G$136:$AE$232),0)))+(SUM(IF(Adjustments!$E$235:$E$236='June 13 - Dec 15 Reserve'!$F46,IF(Adjustments!$G$6:$AE$6='June 13 - Dec 15 Reserve'!AH$7,Adjustments!$G$235:$AE$236),0)))+(SUM(IF(Adjustments!$E$239:$E$251='June 13 - Dec 15 Reserve'!$F46,IF(Adjustments!$G$6:$AE$6='June 13 - Dec 15 Reserve'!AH$7,Adjustments!$G$239:$AE$251),0))))</f>
        <v>-2718090.5559063689</v>
      </c>
      <c r="AH46" s="144">
        <f t="shared" si="195"/>
        <v>-887541551.97091711</v>
      </c>
      <c r="AI46" s="144">
        <f t="array" ref="AI46">-((SUM(IF(Adjustments!$E$73:$E$133='June 13 - Dec 15 Reserve'!$F46,IF(Adjustments!$G$6:$AE$6='June 13 - Dec 15 Reserve'!AH$7,Adjustments!$G$73:$AE$133),0)))+(SUM(IF(Adjustments!$E$136:$E$232='June 13 - Dec 15 Reserve'!$F46,IF(Adjustments!$G$6:$AE$6='June 13 - Dec 15 Reserve'!AJ$7,Adjustments!$G$136:$AE$232),0)))+(SUM(IF(Adjustments!$E$235:$E$236='June 13 - Dec 15 Reserve'!$F46,IF(Adjustments!$G$6:$AE$6='June 13 - Dec 15 Reserve'!AJ$7,Adjustments!$G$235:$AE$236),0)))+(SUM(IF(Adjustments!$E$239:$E$251='June 13 - Dec 15 Reserve'!$F46,IF(Adjustments!$G$6:$AE$6='June 13 - Dec 15 Reserve'!AJ$7,Adjustments!$G$239:$AE$251),0))))</f>
        <v>-2724809.5475752908</v>
      </c>
      <c r="AJ46" s="144">
        <f t="shared" si="196"/>
        <v>-890266361.51849234</v>
      </c>
      <c r="AK46" s="144">
        <f t="array" ref="AK46">-((SUM(IF(Adjustments!$E$73:$E$133='June 13 - Dec 15 Reserve'!$F46,IF(Adjustments!$G$6:$AE$6='June 13 - Dec 15 Reserve'!AJ$7,Adjustments!$G$73:$AE$133),0)))+(SUM(IF(Adjustments!$E$136:$E$232='June 13 - Dec 15 Reserve'!$F46,IF(Adjustments!$G$6:$AE$6='June 13 - Dec 15 Reserve'!AL$7,Adjustments!$G$136:$AE$232),0)))+(SUM(IF(Adjustments!$E$235:$E$236='June 13 - Dec 15 Reserve'!$F46,IF(Adjustments!$G$6:$AE$6='June 13 - Dec 15 Reserve'!AL$7,Adjustments!$G$235:$AE$236),0)))+(SUM(IF(Adjustments!$E$239:$E$251='June 13 - Dec 15 Reserve'!$F46,IF(Adjustments!$G$6:$AE$6='June 13 - Dec 15 Reserve'!AL$7,Adjustments!$G$239:$AE$251),0))))</f>
        <v>-2730861.8001922164</v>
      </c>
      <c r="AL46" s="144">
        <f t="shared" si="197"/>
        <v>-892997223.31868458</v>
      </c>
      <c r="AM46" s="144">
        <f t="array" ref="AM46">-((SUM(IF(Adjustments!$E$73:$E$133='June 13 - Dec 15 Reserve'!$F46,IF(Adjustments!$G$6:$AE$6='June 13 - Dec 15 Reserve'!AL$7,Adjustments!$G$73:$AE$133),0)))+(SUM(IF(Adjustments!$E$136:$E$232='June 13 - Dec 15 Reserve'!$F46,IF(Adjustments!$G$6:$AE$6='June 13 - Dec 15 Reserve'!AN$7,Adjustments!$G$136:$AE$232),0)))+(SUM(IF(Adjustments!$E$235:$E$236='June 13 - Dec 15 Reserve'!$F46,IF(Adjustments!$G$6:$AE$6='June 13 - Dec 15 Reserve'!AN$7,Adjustments!$G$235:$AE$236),0)))+(SUM(IF(Adjustments!$E$239:$E$251='June 13 - Dec 15 Reserve'!$F46,IF(Adjustments!$G$6:$AE$6='June 13 - Dec 15 Reserve'!AN$7,Adjustments!$G$239:$AE$251),0))))</f>
        <v>-2736120.9366029729</v>
      </c>
      <c r="AN46" s="144">
        <f t="shared" si="198"/>
        <v>-895733344.25528753</v>
      </c>
      <c r="AO46" s="144">
        <f t="array" ref="AO46">-((SUM(IF(Adjustments!$E$73:$E$133='June 13 - Dec 15 Reserve'!$F46,IF(Adjustments!$G$6:$AE$6='June 13 - Dec 15 Reserve'!AN$7,Adjustments!$G$73:$AE$133),0)))+(SUM(IF(Adjustments!$E$136:$E$232='June 13 - Dec 15 Reserve'!$F46,IF(Adjustments!$G$6:$AE$6='June 13 - Dec 15 Reserve'!AP$7,Adjustments!$G$136:$AE$232),0)))+(SUM(IF(Adjustments!$E$235:$E$236='June 13 - Dec 15 Reserve'!$F46,IF(Adjustments!$G$6:$AE$6='June 13 - Dec 15 Reserve'!AP$7,Adjustments!$G$235:$AE$236),0)))+(SUM(IF(Adjustments!$E$239:$E$251='June 13 - Dec 15 Reserve'!$F46,IF(Adjustments!$G$6:$AE$6='June 13 - Dec 15 Reserve'!AP$7,Adjustments!$G$239:$AE$251),0))))</f>
        <v>-2741337.6644774843</v>
      </c>
      <c r="AP46" s="144">
        <f t="shared" si="199"/>
        <v>-898474681.919765</v>
      </c>
      <c r="AQ46" s="144">
        <f t="array" ref="AQ46">-((SUM(IF(Adjustments!$E$73:$E$133='June 13 - Dec 15 Reserve'!$F46,IF(Adjustments!$G$6:$AE$6='June 13 - Dec 15 Reserve'!AP$7,Adjustments!$G$73:$AE$133),0)))+(SUM(IF(Adjustments!$E$136:$E$232='June 13 - Dec 15 Reserve'!$F46,IF(Adjustments!$G$6:$AE$6='June 13 - Dec 15 Reserve'!AR$7,Adjustments!$G$136:$AE$232),0)))+(SUM(IF(Adjustments!$E$235:$E$236='June 13 - Dec 15 Reserve'!$F46,IF(Adjustments!$G$6:$AE$6='June 13 - Dec 15 Reserve'!AR$7,Adjustments!$G$235:$AE$236),0)))+(SUM(IF(Adjustments!$E$239:$E$251='June 13 - Dec 15 Reserve'!$F46,IF(Adjustments!$G$6:$AE$6='June 13 - Dec 15 Reserve'!AR$7,Adjustments!$G$239:$AE$251),0))))</f>
        <v>-2748863.6583687053</v>
      </c>
      <c r="AR46" s="144">
        <f t="shared" si="200"/>
        <v>-901223545.5781337</v>
      </c>
      <c r="AS46" s="144">
        <f t="array" ref="AS46">-((SUM(IF(Adjustments!$E$73:$E$133='June 13 - Dec 15 Reserve'!$F46,IF(Adjustments!$G$6:$AE$6='June 13 - Dec 15 Reserve'!AR$7,Adjustments!$G$73:$AE$133),0)))+(SUM(IF(Adjustments!$E$136:$E$232='June 13 - Dec 15 Reserve'!$F46,IF(Adjustments!$G$6:$AE$6='June 13 - Dec 15 Reserve'!AT$7,Adjustments!$G$136:$AE$232),0)))+(SUM(IF(Adjustments!$E$235:$E$236='June 13 - Dec 15 Reserve'!$F46,IF(Adjustments!$G$6:$AE$6='June 13 - Dec 15 Reserve'!AT$7,Adjustments!$G$235:$AE$236),0)))+(SUM(IF(Adjustments!$E$239:$E$251='June 13 - Dec 15 Reserve'!$F46,IF(Adjustments!$G$6:$AE$6='June 13 - Dec 15 Reserve'!AT$7,Adjustments!$G$239:$AE$251),0))))</f>
        <v>-2756424.6908731139</v>
      </c>
      <c r="AT46" s="144">
        <f t="shared" si="201"/>
        <v>-903979970.26900685</v>
      </c>
      <c r="AU46" s="144">
        <f t="array" ref="AU46">-((SUM(IF(Adjustments!$E$73:$E$133='June 13 - Dec 15 Reserve'!$F46,IF(Adjustments!$G$6:$AE$6='June 13 - Dec 15 Reserve'!AT$7,Adjustments!$G$73:$AE$133),0)))+(SUM(IF(Adjustments!$E$136:$E$232='June 13 - Dec 15 Reserve'!$F46,IF(Adjustments!$G$6:$AE$6='June 13 - Dec 15 Reserve'!AV$7,Adjustments!$G$136:$AE$232),0)))+(SUM(IF(Adjustments!$E$235:$E$236='June 13 - Dec 15 Reserve'!$F46,IF(Adjustments!$G$6:$AE$6='June 13 - Dec 15 Reserve'!AV$7,Adjustments!$G$235:$AE$236),0)))+(SUM(IF(Adjustments!$E$239:$E$251='June 13 - Dec 15 Reserve'!$F46,IF(Adjustments!$G$6:$AE$6='June 13 - Dec 15 Reserve'!AV$7,Adjustments!$G$239:$AE$251),0))))</f>
        <v>-2761613.3610893432</v>
      </c>
      <c r="AV46" s="144">
        <f t="shared" si="202"/>
        <v>-906741583.6300962</v>
      </c>
      <c r="AW46" s="144">
        <f t="array" ref="AW46">-((SUM(IF(Adjustments!$E$73:$E$133='June 13 - Dec 15 Reserve'!$F46,IF(Adjustments!$G$6:$AE$6='June 13 - Dec 15 Reserve'!AV$7,Adjustments!$G$73:$AE$133),0)))+(SUM(IF(Adjustments!$E$136:$E$232='June 13 - Dec 15 Reserve'!$F46,IF(Adjustments!$G$6:$AE$6='June 13 - Dec 15 Reserve'!AX$7,Adjustments!$G$136:$AE$232),0)))+(SUM(IF(Adjustments!$E$235:$E$236='June 13 - Dec 15 Reserve'!$F46,IF(Adjustments!$G$6:$AE$6='June 13 - Dec 15 Reserve'!AX$7,Adjustments!$G$235:$AE$236),0)))+(SUM(IF(Adjustments!$E$239:$E$251='June 13 - Dec 15 Reserve'!$F46,IF(Adjustments!$G$6:$AE$6='June 13 - Dec 15 Reserve'!AX$7,Adjustments!$G$239:$AE$251),0))))</f>
        <v>-2767621.6894528377</v>
      </c>
      <c r="AX46" s="144">
        <f t="shared" si="203"/>
        <v>-909509205.31954908</v>
      </c>
      <c r="AY46" s="144">
        <f t="array" ref="AY46">-((SUM(IF(Adjustments!$E$73:$E$133='June 13 - Dec 15 Reserve'!$F46,IF(Adjustments!$G$6:$AE$6='June 13 - Dec 15 Reserve'!AX$7,Adjustments!$G$73:$AE$133),0)))+(SUM(IF(Adjustments!$E$136:$E$232='June 13 - Dec 15 Reserve'!$F46,IF(Adjustments!$G$6:$AE$6='June 13 - Dec 15 Reserve'!AZ$7,Adjustments!$G$136:$AE$232),0)))+(SUM(IF(Adjustments!$E$235:$E$236='June 13 - Dec 15 Reserve'!$F46,IF(Adjustments!$G$6:$AE$6='June 13 - Dec 15 Reserve'!AZ$7,Adjustments!$G$235:$AE$236),0)))+(SUM(IF(Adjustments!$E$239:$E$251='June 13 - Dec 15 Reserve'!$F46,IF(Adjustments!$G$6:$AE$6='June 13 - Dec 15 Reserve'!AZ$7,Adjustments!$G$239:$AE$251),0))))</f>
        <v>-2773969.6967719872</v>
      </c>
      <c r="AZ46" s="144">
        <f t="shared" si="204"/>
        <v>-912283175.01632106</v>
      </c>
      <c r="BA46" s="144">
        <f t="array" ref="BA46">-((SUM(IF(Adjustments!$E$73:$E$133='June 13 - Dec 15 Reserve'!$F46,IF(Adjustments!$G$6:$AE$6='June 13 - Dec 15 Reserve'!AZ$7,Adjustments!$G$73:$AE$133),0)))+(SUM(IF(Adjustments!$E$136:$E$232='June 13 - Dec 15 Reserve'!$F46,IF(Adjustments!$G$6:$AE$6='June 13 - Dec 15 Reserve'!BB$7,Adjustments!$G$136:$AE$232),0)))+(SUM(IF(Adjustments!$E$235:$E$236='June 13 - Dec 15 Reserve'!$F46,IF(Adjustments!$G$6:$AE$6='June 13 - Dec 15 Reserve'!BB$7,Adjustments!$G$235:$AE$236),0)))+(SUM(IF(Adjustments!$E$239:$E$251='June 13 - Dec 15 Reserve'!$F46,IF(Adjustments!$G$6:$AE$6='June 13 - Dec 15 Reserve'!BB$7,Adjustments!$G$239:$AE$251),0))))</f>
        <v>-2779793.0818801555</v>
      </c>
      <c r="BB46" s="144">
        <f t="shared" si="205"/>
        <v>-915062968.09820127</v>
      </c>
      <c r="BC46" s="144">
        <f t="array" ref="BC46">-((SUM(IF(Adjustments!$E$73:$E$133='June 13 - Dec 15 Reserve'!$F46,IF(Adjustments!$G$6:$AE$6='June 13 - Dec 15 Reserve'!BB$7,Adjustments!$G$73:$AE$133),0)))+(SUM(IF(Adjustments!$E$136:$E$232='June 13 - Dec 15 Reserve'!$F46,IF(Adjustments!$G$6:$AE$6='June 13 - Dec 15 Reserve'!BD$7,Adjustments!$G$136:$AE$232),0)))+(SUM(IF(Adjustments!$E$235:$E$236='June 13 - Dec 15 Reserve'!$F46,IF(Adjustments!$G$6:$AE$6='June 13 - Dec 15 Reserve'!BD$7,Adjustments!$G$235:$AE$236),0)))+(SUM(IF(Adjustments!$E$239:$E$251='June 13 - Dec 15 Reserve'!$F46,IF(Adjustments!$G$6:$AE$6='June 13 - Dec 15 Reserve'!BD$7,Adjustments!$G$239:$AE$251),0))))</f>
        <v>-2785649.8706701207</v>
      </c>
      <c r="BD46" s="144">
        <f t="shared" si="206"/>
        <v>-917848617.96887136</v>
      </c>
      <c r="BF46" s="151">
        <f t="shared" si="207"/>
        <v>-901268130.02141058</v>
      </c>
    </row>
    <row r="47" spans="1:58" s="144" customFormat="1">
      <c r="A47" s="119" t="s">
        <v>16</v>
      </c>
      <c r="B47" s="119" t="s">
        <v>47</v>
      </c>
      <c r="C47" s="119" t="s">
        <v>47</v>
      </c>
      <c r="D47" s="119" t="s">
        <v>78</v>
      </c>
      <c r="E47" s="119" t="s">
        <v>74</v>
      </c>
      <c r="F47" s="119" t="str">
        <f t="shared" si="181"/>
        <v>DDSTPWA</v>
      </c>
      <c r="G47" s="119" t="str">
        <f t="shared" si="182"/>
        <v>DSTPWA</v>
      </c>
      <c r="H47" s="144">
        <f t="array" ref="H47">SUM(IF('[25]RB Summary'!$C$917:$C$1168=$F47,'[25]RB Summary'!$G$917:$G$1168,0))</f>
        <v>-193564427.95000002</v>
      </c>
      <c r="I47" s="144">
        <f t="array" ref="I47">-((SUM(IF(Adjustments!$E$73:$E$133='June 13 - Dec 15 Reserve'!$F47,IF(Adjustments!$G$6:$AE$6='June 13 - Dec 15 Reserve'!H$7,Adjustments!$G$73:$AE$133),0)))+(SUM(IF(Adjustments!$E$136:$E$232='June 13 - Dec 15 Reserve'!$F47,IF(Adjustments!$G$6:$AE$6='June 13 - Dec 15 Reserve'!J$7,Adjustments!$G$136:$AE$232),0)))+(SUM(IF(Adjustments!$E$235:$E$236='June 13 - Dec 15 Reserve'!$F47,IF(Adjustments!$G$6:$AE$6='June 13 - Dec 15 Reserve'!J$7,Adjustments!$G$235:$AE$236),0)))+(SUM(IF(Adjustments!$E$239:$E$251='June 13 - Dec 15 Reserve'!$F47,IF(Adjustments!$G$6:$AE$6='June 13 - Dec 15 Reserve'!J$7,Adjustments!$G$239:$AE$251),0))))</f>
        <v>-733386.45849621284</v>
      </c>
      <c r="J47" s="144">
        <f t="shared" si="183"/>
        <v>-194297814.40849623</v>
      </c>
      <c r="K47" s="144">
        <f t="array" ref="K47">-((SUM(IF(Adjustments!$E$73:$E$133='June 13 - Dec 15 Reserve'!$F47,IF(Adjustments!$G$6:$AE$6='June 13 - Dec 15 Reserve'!J$7,Adjustments!$G$73:$AE$133),0)))+(SUM(IF(Adjustments!$E$136:$E$232='June 13 - Dec 15 Reserve'!$F47,IF(Adjustments!$G$6:$AE$6='June 13 - Dec 15 Reserve'!L$7,Adjustments!$G$136:$AE$232),0)))+(SUM(IF(Adjustments!$E$235:$E$236='June 13 - Dec 15 Reserve'!$F47,IF(Adjustments!$G$6:$AE$6='June 13 - Dec 15 Reserve'!L$7,Adjustments!$G$235:$AE$236),0)))+(SUM(IF(Adjustments!$E$239:$E$251='June 13 - Dec 15 Reserve'!$F47,IF(Adjustments!$G$6:$AE$6='June 13 - Dec 15 Reserve'!L$7,Adjustments!$G$239:$AE$251),0))))</f>
        <v>-734549.85464267421</v>
      </c>
      <c r="L47" s="144">
        <f t="shared" si="184"/>
        <v>-195032364.26313889</v>
      </c>
      <c r="M47" s="144">
        <f t="array" ref="M47">-((SUM(IF(Adjustments!$E$73:$E$133='June 13 - Dec 15 Reserve'!$F47,IF(Adjustments!$G$6:$AE$6='June 13 - Dec 15 Reserve'!L$7,Adjustments!$G$73:$AE$133),0)))+(SUM(IF(Adjustments!$E$136:$E$232='June 13 - Dec 15 Reserve'!$F47,IF(Adjustments!$G$6:$AE$6='June 13 - Dec 15 Reserve'!N$7,Adjustments!$G$136:$AE$232),0)))+(SUM(IF(Adjustments!$E$235:$E$236='June 13 - Dec 15 Reserve'!$F47,IF(Adjustments!$G$6:$AE$6='June 13 - Dec 15 Reserve'!N$7,Adjustments!$G$235:$AE$236),0)))+(SUM(IF(Adjustments!$E$239:$E$251='June 13 - Dec 15 Reserve'!$F47,IF(Adjustments!$G$6:$AE$6='June 13 - Dec 15 Reserve'!N$7,Adjustments!$G$239:$AE$251),0))))</f>
        <v>-735517.90748437762</v>
      </c>
      <c r="N47" s="144">
        <f t="shared" si="185"/>
        <v>-195767882.17062327</v>
      </c>
      <c r="O47" s="144">
        <f t="array" ref="O47">-((SUM(IF(Adjustments!$E$73:$E$133='June 13 - Dec 15 Reserve'!$F47,IF(Adjustments!$G$6:$AE$6='June 13 - Dec 15 Reserve'!N$7,Adjustments!$G$73:$AE$133),0)))+(SUM(IF(Adjustments!$E$136:$E$232='June 13 - Dec 15 Reserve'!$F47,IF(Adjustments!$G$6:$AE$6='June 13 - Dec 15 Reserve'!P$7,Adjustments!$G$136:$AE$232),0)))+(SUM(IF(Adjustments!$E$235:$E$236='June 13 - Dec 15 Reserve'!$F47,IF(Adjustments!$G$6:$AE$6='June 13 - Dec 15 Reserve'!P$7,Adjustments!$G$235:$AE$236),0)))+(SUM(IF(Adjustments!$E$239:$E$251='June 13 - Dec 15 Reserve'!$F47,IF(Adjustments!$G$6:$AE$6='June 13 - Dec 15 Reserve'!P$7,Adjustments!$G$239:$AE$251),0))))</f>
        <v>-736237.32508038508</v>
      </c>
      <c r="P47" s="144">
        <f t="shared" si="186"/>
        <v>-196504119.49570367</v>
      </c>
      <c r="Q47" s="144">
        <f t="array" ref="Q47">-((SUM(IF(Adjustments!$E$73:$E$133='June 13 - Dec 15 Reserve'!$F47,IF(Adjustments!$G$6:$AE$6='June 13 - Dec 15 Reserve'!P$7,Adjustments!$G$73:$AE$133),0)))+(SUM(IF(Adjustments!$E$136:$E$232='June 13 - Dec 15 Reserve'!$F47,IF(Adjustments!$G$6:$AE$6='June 13 - Dec 15 Reserve'!R$7,Adjustments!$G$136:$AE$232),0)))+(SUM(IF(Adjustments!$E$235:$E$236='June 13 - Dec 15 Reserve'!$F47,IF(Adjustments!$G$6:$AE$6='June 13 - Dec 15 Reserve'!R$7,Adjustments!$G$235:$AE$236),0)))+(SUM(IF(Adjustments!$E$239:$E$251='June 13 - Dec 15 Reserve'!$F47,IF(Adjustments!$G$6:$AE$6='June 13 - Dec 15 Reserve'!R$7,Adjustments!$G$239:$AE$251),0))))</f>
        <v>-736818.32906336442</v>
      </c>
      <c r="R47" s="144">
        <f t="shared" si="187"/>
        <v>-197240937.82476702</v>
      </c>
      <c r="S47" s="144">
        <f t="array" ref="S47">-((SUM(IF(Adjustments!$E$73:$E$133='June 13 - Dec 15 Reserve'!$F47,IF(Adjustments!$G$6:$AE$6='June 13 - Dec 15 Reserve'!R$7,Adjustments!$G$73:$AE$133),0)))+(SUM(IF(Adjustments!$E$136:$E$232='June 13 - Dec 15 Reserve'!$F47,IF(Adjustments!$G$6:$AE$6='June 13 - Dec 15 Reserve'!T$7,Adjustments!$G$136:$AE$232),0)))+(SUM(IF(Adjustments!$E$235:$E$236='June 13 - Dec 15 Reserve'!$F47,IF(Adjustments!$G$6:$AE$6='June 13 - Dec 15 Reserve'!T$7,Adjustments!$G$235:$AE$236),0)))+(SUM(IF(Adjustments!$E$239:$E$251='June 13 - Dec 15 Reserve'!$F47,IF(Adjustments!$G$6:$AE$6='June 13 - Dec 15 Reserve'!T$7,Adjustments!$G$239:$AE$251),0))))</f>
        <v>-737564.46588912292</v>
      </c>
      <c r="T47" s="144">
        <f t="shared" si="188"/>
        <v>-197978502.29065615</v>
      </c>
      <c r="U47" s="144">
        <f t="array" ref="U47">-((SUM(IF(Adjustments!$E$73:$E$133='June 13 - Dec 15 Reserve'!$F47,IF(Adjustments!$G$6:$AE$6='June 13 - Dec 15 Reserve'!T$7,Adjustments!$G$73:$AE$133),0)))+(SUM(IF(Adjustments!$E$136:$E$232='June 13 - Dec 15 Reserve'!$F47,IF(Adjustments!$G$6:$AE$6='June 13 - Dec 15 Reserve'!V$7,Adjustments!$G$136:$AE$232),0)))+(SUM(IF(Adjustments!$E$235:$E$236='June 13 - Dec 15 Reserve'!$F47,IF(Adjustments!$G$6:$AE$6='June 13 - Dec 15 Reserve'!V$7,Adjustments!$G$235:$AE$236),0)))+(SUM(IF(Adjustments!$E$239:$E$251='June 13 - Dec 15 Reserve'!$F47,IF(Adjustments!$G$6:$AE$6='June 13 - Dec 15 Reserve'!V$7,Adjustments!$G$239:$AE$251),0))))</f>
        <v>-628004.58989313757</v>
      </c>
      <c r="V47" s="144">
        <f t="shared" si="189"/>
        <v>-198606506.88054928</v>
      </c>
      <c r="W47" s="144">
        <f t="array" ref="W47">-((SUM(IF(Adjustments!$E$73:$E$133='June 13 - Dec 15 Reserve'!$F47,IF(Adjustments!$G$6:$AE$6='June 13 - Dec 15 Reserve'!V$7,Adjustments!$G$73:$AE$133),0)))+(SUM(IF(Adjustments!$E$136:$E$232='June 13 - Dec 15 Reserve'!$F47,IF(Adjustments!$G$6:$AE$6='June 13 - Dec 15 Reserve'!X$7,Adjustments!$G$136:$AE$232),0)))+(SUM(IF(Adjustments!$E$235:$E$236='June 13 - Dec 15 Reserve'!$F47,IF(Adjustments!$G$6:$AE$6='June 13 - Dec 15 Reserve'!X$7,Adjustments!$G$235:$AE$236),0)))+(SUM(IF(Adjustments!$E$239:$E$251='June 13 - Dec 15 Reserve'!$F47,IF(Adjustments!$G$6:$AE$6='June 13 - Dec 15 Reserve'!X$7,Adjustments!$G$239:$AE$251),0))))</f>
        <v>-628955.64171407185</v>
      </c>
      <c r="X47" s="144">
        <f t="shared" si="190"/>
        <v>-199235462.52226335</v>
      </c>
      <c r="Y47" s="144">
        <f t="array" ref="Y47">-((SUM(IF(Adjustments!$E$73:$E$133='June 13 - Dec 15 Reserve'!$F47,IF(Adjustments!$G$6:$AE$6='June 13 - Dec 15 Reserve'!X$7,Adjustments!$G$73:$AE$133),0)))+(SUM(IF(Adjustments!$E$136:$E$232='June 13 - Dec 15 Reserve'!$F47,IF(Adjustments!$G$6:$AE$6='June 13 - Dec 15 Reserve'!Z$7,Adjustments!$G$136:$AE$232),0)))+(SUM(IF(Adjustments!$E$235:$E$236='June 13 - Dec 15 Reserve'!$F47,IF(Adjustments!$G$6:$AE$6='June 13 - Dec 15 Reserve'!Z$7,Adjustments!$G$235:$AE$236),0)))+(SUM(IF(Adjustments!$E$239:$E$251='June 13 - Dec 15 Reserve'!$F47,IF(Adjustments!$G$6:$AE$6='June 13 - Dec 15 Reserve'!Z$7,Adjustments!$G$239:$AE$251),0))))</f>
        <v>-630164.03196560219</v>
      </c>
      <c r="Z47" s="144">
        <f t="shared" si="191"/>
        <v>-199865626.55422896</v>
      </c>
      <c r="AA47" s="144">
        <f t="array" ref="AA47">-((SUM(IF(Adjustments!$E$73:$E$133='June 13 - Dec 15 Reserve'!$F47,IF(Adjustments!$G$6:$AE$6='June 13 - Dec 15 Reserve'!Z$7,Adjustments!$G$73:$AE$133),0)))+(SUM(IF(Adjustments!$E$136:$E$232='June 13 - Dec 15 Reserve'!$F47,IF(Adjustments!$G$6:$AE$6='June 13 - Dec 15 Reserve'!AB$7,Adjustments!$G$136:$AE$232),0)))+(SUM(IF(Adjustments!$E$235:$E$236='June 13 - Dec 15 Reserve'!$F47,IF(Adjustments!$G$6:$AE$6='June 13 - Dec 15 Reserve'!AB$7,Adjustments!$G$235:$AE$236),0)))+(SUM(IF(Adjustments!$E$239:$E$251='June 13 - Dec 15 Reserve'!$F47,IF(Adjustments!$G$6:$AE$6='June 13 - Dec 15 Reserve'!AB$7,Adjustments!$G$239:$AE$251),0))))</f>
        <v>-632450.51576660376</v>
      </c>
      <c r="AB47" s="144">
        <f t="shared" si="192"/>
        <v>-200498077.06999555</v>
      </c>
      <c r="AC47" s="144">
        <f t="array" ref="AC47">-((SUM(IF(Adjustments!$E$73:$E$133='June 13 - Dec 15 Reserve'!$F47,IF(Adjustments!$G$6:$AE$6='June 13 - Dec 15 Reserve'!AB$7,Adjustments!$G$73:$AE$133),0)))+(SUM(IF(Adjustments!$E$136:$E$232='June 13 - Dec 15 Reserve'!$F47,IF(Adjustments!$G$6:$AE$6='June 13 - Dec 15 Reserve'!AD$7,Adjustments!$G$136:$AE$232),0)))+(SUM(IF(Adjustments!$E$235:$E$236='June 13 - Dec 15 Reserve'!$F47,IF(Adjustments!$G$6:$AE$6='June 13 - Dec 15 Reserve'!AD$7,Adjustments!$G$235:$AE$236),0)))+(SUM(IF(Adjustments!$E$239:$E$251='June 13 - Dec 15 Reserve'!$F47,IF(Adjustments!$G$6:$AE$6='June 13 - Dec 15 Reserve'!AD$7,Adjustments!$G$239:$AE$251),0))))</f>
        <v>-634624.06775323465</v>
      </c>
      <c r="AD47" s="144">
        <f t="shared" si="193"/>
        <v>-201132701.13774878</v>
      </c>
      <c r="AE47" s="144">
        <f t="array" ref="AE47">-((SUM(IF(Adjustments!$E$73:$E$133='June 13 - Dec 15 Reserve'!$F47,IF(Adjustments!$G$6:$AE$6='June 13 - Dec 15 Reserve'!AD$7,Adjustments!$G$73:$AE$133),0)))+(SUM(IF(Adjustments!$E$136:$E$232='June 13 - Dec 15 Reserve'!$F47,IF(Adjustments!$G$6:$AE$6='June 13 - Dec 15 Reserve'!AF$7,Adjustments!$G$136:$AE$232),0)))+(SUM(IF(Adjustments!$E$235:$E$236='June 13 - Dec 15 Reserve'!$F47,IF(Adjustments!$G$6:$AE$6='June 13 - Dec 15 Reserve'!AF$7,Adjustments!$G$235:$AE$236),0)))+(SUM(IF(Adjustments!$E$239:$E$251='June 13 - Dec 15 Reserve'!$F47,IF(Adjustments!$G$6:$AE$6='June 13 - Dec 15 Reserve'!AF$7,Adjustments!$G$239:$AE$251),0))))</f>
        <v>-641203.06855334691</v>
      </c>
      <c r="AF47" s="144">
        <f t="shared" si="194"/>
        <v>-201773904.20630214</v>
      </c>
      <c r="AG47" s="144">
        <f t="array" ref="AG47">-((SUM(IF(Adjustments!$E$73:$E$133='June 13 - Dec 15 Reserve'!$F47,IF(Adjustments!$G$6:$AE$6='June 13 - Dec 15 Reserve'!AF$7,Adjustments!$G$73:$AE$133),0)))+(SUM(IF(Adjustments!$E$136:$E$232='June 13 - Dec 15 Reserve'!$F47,IF(Adjustments!$G$6:$AE$6='June 13 - Dec 15 Reserve'!AH$7,Adjustments!$G$136:$AE$232),0)))+(SUM(IF(Adjustments!$E$235:$E$236='June 13 - Dec 15 Reserve'!$F47,IF(Adjustments!$G$6:$AE$6='June 13 - Dec 15 Reserve'!AH$7,Adjustments!$G$235:$AE$236),0)))+(SUM(IF(Adjustments!$E$239:$E$251='June 13 - Dec 15 Reserve'!$F47,IF(Adjustments!$G$6:$AE$6='June 13 - Dec 15 Reserve'!AH$7,Adjustments!$G$239:$AE$251),0))))</f>
        <v>-647726.11903181509</v>
      </c>
      <c r="AH47" s="144">
        <f t="shared" si="195"/>
        <v>-202421630.32533395</v>
      </c>
      <c r="AI47" s="144">
        <f t="array" ref="AI47">-((SUM(IF(Adjustments!$E$73:$E$133='June 13 - Dec 15 Reserve'!$F47,IF(Adjustments!$G$6:$AE$6='June 13 - Dec 15 Reserve'!AH$7,Adjustments!$G$73:$AE$133),0)))+(SUM(IF(Adjustments!$E$136:$E$232='June 13 - Dec 15 Reserve'!$F47,IF(Adjustments!$G$6:$AE$6='June 13 - Dec 15 Reserve'!AJ$7,Adjustments!$G$136:$AE$232),0)))+(SUM(IF(Adjustments!$E$235:$E$236='June 13 - Dec 15 Reserve'!$F47,IF(Adjustments!$G$6:$AE$6='June 13 - Dec 15 Reserve'!AJ$7,Adjustments!$G$235:$AE$236),0)))+(SUM(IF(Adjustments!$E$239:$E$251='June 13 - Dec 15 Reserve'!$F47,IF(Adjustments!$G$6:$AE$6='June 13 - Dec 15 Reserve'!AJ$7,Adjustments!$G$239:$AE$251),0))))</f>
        <v>-649046.73966038413</v>
      </c>
      <c r="AJ47" s="144">
        <f t="shared" si="196"/>
        <v>-203070677.06499434</v>
      </c>
      <c r="AK47" s="144">
        <f t="array" ref="AK47">-((SUM(IF(Adjustments!$E$73:$E$133='June 13 - Dec 15 Reserve'!$F47,IF(Adjustments!$G$6:$AE$6='June 13 - Dec 15 Reserve'!AJ$7,Adjustments!$G$73:$AE$133),0)))+(SUM(IF(Adjustments!$E$136:$E$232='June 13 - Dec 15 Reserve'!$F47,IF(Adjustments!$G$6:$AE$6='June 13 - Dec 15 Reserve'!AL$7,Adjustments!$G$136:$AE$232),0)))+(SUM(IF(Adjustments!$E$235:$E$236='June 13 - Dec 15 Reserve'!$F47,IF(Adjustments!$G$6:$AE$6='June 13 - Dec 15 Reserve'!AL$7,Adjustments!$G$235:$AE$236),0)))+(SUM(IF(Adjustments!$E$239:$E$251='June 13 - Dec 15 Reserve'!$F47,IF(Adjustments!$G$6:$AE$6='June 13 - Dec 15 Reserve'!AL$7,Adjustments!$G$239:$AE$251),0))))</f>
        <v>-650307.44798433827</v>
      </c>
      <c r="AL47" s="144">
        <f t="shared" si="197"/>
        <v>-203720984.51297867</v>
      </c>
      <c r="AM47" s="144">
        <f t="array" ref="AM47">-((SUM(IF(Adjustments!$E$73:$E$133='June 13 - Dec 15 Reserve'!$F47,IF(Adjustments!$G$6:$AE$6='June 13 - Dec 15 Reserve'!AL$7,Adjustments!$G$73:$AE$133),0)))+(SUM(IF(Adjustments!$E$136:$E$232='June 13 - Dec 15 Reserve'!$F47,IF(Adjustments!$G$6:$AE$6='June 13 - Dec 15 Reserve'!AN$7,Adjustments!$G$136:$AE$232),0)))+(SUM(IF(Adjustments!$E$235:$E$236='June 13 - Dec 15 Reserve'!$F47,IF(Adjustments!$G$6:$AE$6='June 13 - Dec 15 Reserve'!AN$7,Adjustments!$G$235:$AE$236),0)))+(SUM(IF(Adjustments!$E$239:$E$251='June 13 - Dec 15 Reserve'!$F47,IF(Adjustments!$G$6:$AE$6='June 13 - Dec 15 Reserve'!AN$7,Adjustments!$G$239:$AE$251),0))))</f>
        <v>-656953.78607370122</v>
      </c>
      <c r="AN47" s="144">
        <f t="shared" si="198"/>
        <v>-204377938.29905239</v>
      </c>
      <c r="AO47" s="144">
        <f t="array" ref="AO47">-((SUM(IF(Adjustments!$E$73:$E$133='June 13 - Dec 15 Reserve'!$F47,IF(Adjustments!$G$6:$AE$6='June 13 - Dec 15 Reserve'!AN$7,Adjustments!$G$73:$AE$133),0)))+(SUM(IF(Adjustments!$E$136:$E$232='June 13 - Dec 15 Reserve'!$F47,IF(Adjustments!$G$6:$AE$6='June 13 - Dec 15 Reserve'!AP$7,Adjustments!$G$136:$AE$232),0)))+(SUM(IF(Adjustments!$E$235:$E$236='June 13 - Dec 15 Reserve'!$F47,IF(Adjustments!$G$6:$AE$6='June 13 - Dec 15 Reserve'!AP$7,Adjustments!$G$235:$AE$236),0)))+(SUM(IF(Adjustments!$E$239:$E$251='June 13 - Dec 15 Reserve'!$F47,IF(Adjustments!$G$6:$AE$6='June 13 - Dec 15 Reserve'!AP$7,Adjustments!$G$239:$AE$251),0))))</f>
        <v>-663701.0711786024</v>
      </c>
      <c r="AP47" s="144">
        <f t="shared" si="199"/>
        <v>-205041639.370231</v>
      </c>
      <c r="AQ47" s="144">
        <f t="array" ref="AQ47">-((SUM(IF(Adjustments!$E$73:$E$133='June 13 - Dec 15 Reserve'!$F47,IF(Adjustments!$G$6:$AE$6='June 13 - Dec 15 Reserve'!AP$7,Adjustments!$G$73:$AE$133),0)))+(SUM(IF(Adjustments!$E$136:$E$232='June 13 - Dec 15 Reserve'!$F47,IF(Adjustments!$G$6:$AE$6='June 13 - Dec 15 Reserve'!AR$7,Adjustments!$G$136:$AE$232),0)))+(SUM(IF(Adjustments!$E$235:$E$236='June 13 - Dec 15 Reserve'!$F47,IF(Adjustments!$G$6:$AE$6='June 13 - Dec 15 Reserve'!AR$7,Adjustments!$G$235:$AE$236),0)))+(SUM(IF(Adjustments!$E$239:$E$251='June 13 - Dec 15 Reserve'!$F47,IF(Adjustments!$G$6:$AE$6='June 13 - Dec 15 Reserve'!AR$7,Adjustments!$G$239:$AE$251),0))))</f>
        <v>-664932.08446215303</v>
      </c>
      <c r="AR47" s="144">
        <f t="shared" si="200"/>
        <v>-205706571.45469317</v>
      </c>
      <c r="AS47" s="144">
        <f t="array" ref="AS47">-((SUM(IF(Adjustments!$E$73:$E$133='June 13 - Dec 15 Reserve'!$F47,IF(Adjustments!$G$6:$AE$6='June 13 - Dec 15 Reserve'!AR$7,Adjustments!$G$73:$AE$133),0)))+(SUM(IF(Adjustments!$E$136:$E$232='June 13 - Dec 15 Reserve'!$F47,IF(Adjustments!$G$6:$AE$6='June 13 - Dec 15 Reserve'!AT$7,Adjustments!$G$136:$AE$232),0)))+(SUM(IF(Adjustments!$E$235:$E$236='June 13 - Dec 15 Reserve'!$F47,IF(Adjustments!$G$6:$AE$6='June 13 - Dec 15 Reserve'!AT$7,Adjustments!$G$235:$AE$236),0)))+(SUM(IF(Adjustments!$E$239:$E$251='June 13 - Dec 15 Reserve'!$F47,IF(Adjustments!$G$6:$AE$6='June 13 - Dec 15 Reserve'!AT$7,Adjustments!$G$239:$AE$251),0))))</f>
        <v>-666035.83832178055</v>
      </c>
      <c r="AT47" s="144">
        <f t="shared" si="201"/>
        <v>-206372607.29301494</v>
      </c>
      <c r="AU47" s="144">
        <f t="array" ref="AU47">-((SUM(IF(Adjustments!$E$73:$E$133='June 13 - Dec 15 Reserve'!$F47,IF(Adjustments!$G$6:$AE$6='June 13 - Dec 15 Reserve'!AT$7,Adjustments!$G$73:$AE$133),0)))+(SUM(IF(Adjustments!$E$136:$E$232='June 13 - Dec 15 Reserve'!$F47,IF(Adjustments!$G$6:$AE$6='June 13 - Dec 15 Reserve'!AV$7,Adjustments!$G$136:$AE$232),0)))+(SUM(IF(Adjustments!$E$235:$E$236='June 13 - Dec 15 Reserve'!$F47,IF(Adjustments!$G$6:$AE$6='June 13 - Dec 15 Reserve'!AV$7,Adjustments!$G$235:$AE$236),0)))+(SUM(IF(Adjustments!$E$239:$E$251='June 13 - Dec 15 Reserve'!$F47,IF(Adjustments!$G$6:$AE$6='June 13 - Dec 15 Reserve'!AV$7,Adjustments!$G$239:$AE$251),0))))</f>
        <v>-667009.08475569193</v>
      </c>
      <c r="AV47" s="144">
        <f t="shared" si="202"/>
        <v>-207039616.37777063</v>
      </c>
      <c r="AW47" s="144">
        <f t="array" ref="AW47">-((SUM(IF(Adjustments!$E$73:$E$133='June 13 - Dec 15 Reserve'!$F47,IF(Adjustments!$G$6:$AE$6='June 13 - Dec 15 Reserve'!AV$7,Adjustments!$G$73:$AE$133),0)))+(SUM(IF(Adjustments!$E$136:$E$232='June 13 - Dec 15 Reserve'!$F47,IF(Adjustments!$G$6:$AE$6='June 13 - Dec 15 Reserve'!AX$7,Adjustments!$G$136:$AE$232),0)))+(SUM(IF(Adjustments!$E$235:$E$236='June 13 - Dec 15 Reserve'!$F47,IF(Adjustments!$G$6:$AE$6='June 13 - Dec 15 Reserve'!AX$7,Adjustments!$G$235:$AE$236),0)))+(SUM(IF(Adjustments!$E$239:$E$251='June 13 - Dec 15 Reserve'!$F47,IF(Adjustments!$G$6:$AE$6='June 13 - Dec 15 Reserve'!AX$7,Adjustments!$G$239:$AE$251),0))))</f>
        <v>-668243.2842357232</v>
      </c>
      <c r="AX47" s="144">
        <f t="shared" si="203"/>
        <v>-207707859.66200635</v>
      </c>
      <c r="AY47" s="144">
        <f t="array" ref="AY47">-((SUM(IF(Adjustments!$E$73:$E$133='June 13 - Dec 15 Reserve'!$F47,IF(Adjustments!$G$6:$AE$6='June 13 - Dec 15 Reserve'!AX$7,Adjustments!$G$73:$AE$133),0)))+(SUM(IF(Adjustments!$E$136:$E$232='June 13 - Dec 15 Reserve'!$F47,IF(Adjustments!$G$6:$AE$6='June 13 - Dec 15 Reserve'!AZ$7,Adjustments!$G$136:$AE$232),0)))+(SUM(IF(Adjustments!$E$235:$E$236='June 13 - Dec 15 Reserve'!$F47,IF(Adjustments!$G$6:$AE$6='June 13 - Dec 15 Reserve'!AZ$7,Adjustments!$G$235:$AE$236),0)))+(SUM(IF(Adjustments!$E$239:$E$251='June 13 - Dec 15 Reserve'!$F47,IF(Adjustments!$G$6:$AE$6='June 13 - Dec 15 Reserve'!AZ$7,Adjustments!$G$239:$AE$251),0))))</f>
        <v>-669575.15706790844</v>
      </c>
      <c r="AZ47" s="144">
        <f t="shared" si="204"/>
        <v>-208377434.81907424</v>
      </c>
      <c r="BA47" s="144">
        <f t="array" ref="BA47">-((SUM(IF(Adjustments!$E$73:$E$133='June 13 - Dec 15 Reserve'!$F47,IF(Adjustments!$G$6:$AE$6='June 13 - Dec 15 Reserve'!AZ$7,Adjustments!$G$73:$AE$133),0)))+(SUM(IF(Adjustments!$E$136:$E$232='June 13 - Dec 15 Reserve'!$F47,IF(Adjustments!$G$6:$AE$6='June 13 - Dec 15 Reserve'!BB$7,Adjustments!$G$136:$AE$232),0)))+(SUM(IF(Adjustments!$E$235:$E$236='June 13 - Dec 15 Reserve'!$F47,IF(Adjustments!$G$6:$AE$6='June 13 - Dec 15 Reserve'!BB$7,Adjustments!$G$235:$AE$236),0)))+(SUM(IF(Adjustments!$E$239:$E$251='June 13 - Dec 15 Reserve'!$F47,IF(Adjustments!$G$6:$AE$6='June 13 - Dec 15 Reserve'!BB$7,Adjustments!$G$239:$AE$251),0))))</f>
        <v>-670747.11306556547</v>
      </c>
      <c r="BB47" s="144">
        <f t="shared" si="205"/>
        <v>-209048181.93213981</v>
      </c>
      <c r="BC47" s="144">
        <f t="array" ref="BC47">-((SUM(IF(Adjustments!$E$73:$E$133='June 13 - Dec 15 Reserve'!$F47,IF(Adjustments!$G$6:$AE$6='June 13 - Dec 15 Reserve'!BB$7,Adjustments!$G$73:$AE$133),0)))+(SUM(IF(Adjustments!$E$136:$E$232='June 13 - Dec 15 Reserve'!$F47,IF(Adjustments!$G$6:$AE$6='June 13 - Dec 15 Reserve'!BD$7,Adjustments!$G$136:$AE$232),0)))+(SUM(IF(Adjustments!$E$235:$E$236='June 13 - Dec 15 Reserve'!$F47,IF(Adjustments!$G$6:$AE$6='June 13 - Dec 15 Reserve'!BD$7,Adjustments!$G$235:$AE$236),0)))+(SUM(IF(Adjustments!$E$239:$E$251='June 13 - Dec 15 Reserve'!$F47,IF(Adjustments!$G$6:$AE$6='June 13 - Dec 15 Reserve'!BD$7,Adjustments!$G$239:$AE$251),0))))</f>
        <v>-671942.37948824361</v>
      </c>
      <c r="BD47" s="144">
        <f t="shared" si="206"/>
        <v>-209720124.31162804</v>
      </c>
      <c r="BF47" s="151">
        <f t="shared" si="207"/>
        <v>-205721474.58686304</v>
      </c>
    </row>
    <row r="48" spans="1:58" s="144" customFormat="1">
      <c r="A48" s="119" t="s">
        <v>17</v>
      </c>
      <c r="B48" s="119" t="s">
        <v>48</v>
      </c>
      <c r="C48" s="119" t="s">
        <v>48</v>
      </c>
      <c r="D48" s="119" t="s">
        <v>78</v>
      </c>
      <c r="E48" s="119" t="s">
        <v>74</v>
      </c>
      <c r="F48" s="119" t="str">
        <f t="shared" si="181"/>
        <v>DDSTPWYP</v>
      </c>
      <c r="G48" s="119" t="str">
        <f t="shared" si="182"/>
        <v>DSTPWYP</v>
      </c>
      <c r="H48" s="144">
        <f t="array" ref="H48">SUM(IF('[25]RB Summary'!$C$917:$C$1168=$F48,'[25]RB Summary'!$G$917:$G$1168,0))</f>
        <v>-202137246.94999996</v>
      </c>
      <c r="I48" s="144">
        <f t="array" ref="I48">-((SUM(IF(Adjustments!$E$73:$E$133='June 13 - Dec 15 Reserve'!$F48,IF(Adjustments!$G$6:$AE$6='June 13 - Dec 15 Reserve'!H$7,Adjustments!$G$73:$AE$133),0)))+(SUM(IF(Adjustments!$E$136:$E$232='June 13 - Dec 15 Reserve'!$F48,IF(Adjustments!$G$6:$AE$6='June 13 - Dec 15 Reserve'!J$7,Adjustments!$G$136:$AE$232),0)))+(SUM(IF(Adjustments!$E$235:$E$236='June 13 - Dec 15 Reserve'!$F48,IF(Adjustments!$G$6:$AE$6='June 13 - Dec 15 Reserve'!J$7,Adjustments!$G$235:$AE$236),0)))+(SUM(IF(Adjustments!$E$239:$E$251='June 13 - Dec 15 Reserve'!$F48,IF(Adjustments!$G$6:$AE$6='June 13 - Dec 15 Reserve'!J$7,Adjustments!$G$239:$AE$251),0))))</f>
        <v>-623928.28012530843</v>
      </c>
      <c r="J48" s="144">
        <f t="shared" si="183"/>
        <v>-202761175.23012528</v>
      </c>
      <c r="K48" s="144">
        <f t="array" ref="K48">-((SUM(IF(Adjustments!$E$73:$E$133='June 13 - Dec 15 Reserve'!$F48,IF(Adjustments!$G$6:$AE$6='June 13 - Dec 15 Reserve'!J$7,Adjustments!$G$73:$AE$133),0)))+(SUM(IF(Adjustments!$E$136:$E$232='June 13 - Dec 15 Reserve'!$F48,IF(Adjustments!$G$6:$AE$6='June 13 - Dec 15 Reserve'!L$7,Adjustments!$G$136:$AE$232),0)))+(SUM(IF(Adjustments!$E$235:$E$236='June 13 - Dec 15 Reserve'!$F48,IF(Adjustments!$G$6:$AE$6='June 13 - Dec 15 Reserve'!L$7,Adjustments!$G$235:$AE$236),0)))+(SUM(IF(Adjustments!$E$239:$E$251='June 13 - Dec 15 Reserve'!$F48,IF(Adjustments!$G$6:$AE$6='June 13 - Dec 15 Reserve'!L$7,Adjustments!$G$239:$AE$251),0))))</f>
        <v>-628601.69692262809</v>
      </c>
      <c r="L48" s="144">
        <f t="shared" si="184"/>
        <v>-203389776.92704791</v>
      </c>
      <c r="M48" s="144">
        <f t="array" ref="M48">-((SUM(IF(Adjustments!$E$73:$E$133='June 13 - Dec 15 Reserve'!$F48,IF(Adjustments!$G$6:$AE$6='June 13 - Dec 15 Reserve'!L$7,Adjustments!$G$73:$AE$133),0)))+(SUM(IF(Adjustments!$E$136:$E$232='June 13 - Dec 15 Reserve'!$F48,IF(Adjustments!$G$6:$AE$6='June 13 - Dec 15 Reserve'!N$7,Adjustments!$G$136:$AE$232),0)))+(SUM(IF(Adjustments!$E$235:$E$236='June 13 - Dec 15 Reserve'!$F48,IF(Adjustments!$G$6:$AE$6='June 13 - Dec 15 Reserve'!N$7,Adjustments!$G$235:$AE$236),0)))+(SUM(IF(Adjustments!$E$239:$E$251='June 13 - Dec 15 Reserve'!$F48,IF(Adjustments!$G$6:$AE$6='June 13 - Dec 15 Reserve'!N$7,Adjustments!$G$239:$AE$251),0))))</f>
        <v>-633653.38263112854</v>
      </c>
      <c r="N48" s="144">
        <f t="shared" si="185"/>
        <v>-204023430.30967903</v>
      </c>
      <c r="O48" s="144">
        <f t="array" ref="O48">-((SUM(IF(Adjustments!$E$73:$E$133='June 13 - Dec 15 Reserve'!$F48,IF(Adjustments!$G$6:$AE$6='June 13 - Dec 15 Reserve'!N$7,Adjustments!$G$73:$AE$133),0)))+(SUM(IF(Adjustments!$E$136:$E$232='June 13 - Dec 15 Reserve'!$F48,IF(Adjustments!$G$6:$AE$6='June 13 - Dec 15 Reserve'!P$7,Adjustments!$G$136:$AE$232),0)))+(SUM(IF(Adjustments!$E$235:$E$236='June 13 - Dec 15 Reserve'!$F48,IF(Adjustments!$G$6:$AE$6='June 13 - Dec 15 Reserve'!P$7,Adjustments!$G$235:$AE$236),0)))+(SUM(IF(Adjustments!$E$239:$E$251='June 13 - Dec 15 Reserve'!$F48,IF(Adjustments!$G$6:$AE$6='June 13 - Dec 15 Reserve'!P$7,Adjustments!$G$239:$AE$251),0))))</f>
        <v>-640503.86736242019</v>
      </c>
      <c r="P48" s="144">
        <f t="shared" si="186"/>
        <v>-204663934.17704144</v>
      </c>
      <c r="Q48" s="144">
        <f t="array" ref="Q48">-((SUM(IF(Adjustments!$E$73:$E$133='June 13 - Dec 15 Reserve'!$F48,IF(Adjustments!$G$6:$AE$6='June 13 - Dec 15 Reserve'!P$7,Adjustments!$G$73:$AE$133),0)))+(SUM(IF(Adjustments!$E$136:$E$232='June 13 - Dec 15 Reserve'!$F48,IF(Adjustments!$G$6:$AE$6='June 13 - Dec 15 Reserve'!R$7,Adjustments!$G$136:$AE$232),0)))+(SUM(IF(Adjustments!$E$235:$E$236='June 13 - Dec 15 Reserve'!$F48,IF(Adjustments!$G$6:$AE$6='June 13 - Dec 15 Reserve'!R$7,Adjustments!$G$235:$AE$236),0)))+(SUM(IF(Adjustments!$E$239:$E$251='June 13 - Dec 15 Reserve'!$F48,IF(Adjustments!$G$6:$AE$6='June 13 - Dec 15 Reserve'!R$7,Adjustments!$G$239:$AE$251),0))))</f>
        <v>-647155.45568309736</v>
      </c>
      <c r="R48" s="144">
        <f t="shared" si="187"/>
        <v>-205311089.63272455</v>
      </c>
      <c r="S48" s="144">
        <f t="array" ref="S48">-((SUM(IF(Adjustments!$E$73:$E$133='June 13 - Dec 15 Reserve'!$F48,IF(Adjustments!$G$6:$AE$6='June 13 - Dec 15 Reserve'!R$7,Adjustments!$G$73:$AE$133),0)))+(SUM(IF(Adjustments!$E$136:$E$232='June 13 - Dec 15 Reserve'!$F48,IF(Adjustments!$G$6:$AE$6='June 13 - Dec 15 Reserve'!T$7,Adjustments!$G$136:$AE$232),0)))+(SUM(IF(Adjustments!$E$235:$E$236='June 13 - Dec 15 Reserve'!$F48,IF(Adjustments!$G$6:$AE$6='June 13 - Dec 15 Reserve'!T$7,Adjustments!$G$235:$AE$236),0)))+(SUM(IF(Adjustments!$E$239:$E$251='June 13 - Dec 15 Reserve'!$F48,IF(Adjustments!$G$6:$AE$6='June 13 - Dec 15 Reserve'!T$7,Adjustments!$G$239:$AE$251),0))))</f>
        <v>-651208.98585956206</v>
      </c>
      <c r="T48" s="144">
        <f t="shared" si="188"/>
        <v>-205962298.61858413</v>
      </c>
      <c r="U48" s="144">
        <f t="array" ref="U48">-((SUM(IF(Adjustments!$E$73:$E$133='June 13 - Dec 15 Reserve'!$F48,IF(Adjustments!$G$6:$AE$6='June 13 - Dec 15 Reserve'!T$7,Adjustments!$G$73:$AE$133),0)))+(SUM(IF(Adjustments!$E$136:$E$232='June 13 - Dec 15 Reserve'!$F48,IF(Adjustments!$G$6:$AE$6='June 13 - Dec 15 Reserve'!V$7,Adjustments!$G$136:$AE$232),0)))+(SUM(IF(Adjustments!$E$235:$E$236='June 13 - Dec 15 Reserve'!$F48,IF(Adjustments!$G$6:$AE$6='June 13 - Dec 15 Reserve'!V$7,Adjustments!$G$235:$AE$236),0)))+(SUM(IF(Adjustments!$E$239:$E$251='June 13 - Dec 15 Reserve'!$F48,IF(Adjustments!$G$6:$AE$6='June 13 - Dec 15 Reserve'!V$7,Adjustments!$G$239:$AE$251),0))))</f>
        <v>-690977.57220267842</v>
      </c>
      <c r="V48" s="144">
        <f t="shared" si="189"/>
        <v>-206653276.19078681</v>
      </c>
      <c r="W48" s="144">
        <f t="array" ref="W48">-((SUM(IF(Adjustments!$E$73:$E$133='June 13 - Dec 15 Reserve'!$F48,IF(Adjustments!$G$6:$AE$6='June 13 - Dec 15 Reserve'!V$7,Adjustments!$G$73:$AE$133),0)))+(SUM(IF(Adjustments!$E$136:$E$232='June 13 - Dec 15 Reserve'!$F48,IF(Adjustments!$G$6:$AE$6='June 13 - Dec 15 Reserve'!X$7,Adjustments!$G$136:$AE$232),0)))+(SUM(IF(Adjustments!$E$235:$E$236='June 13 - Dec 15 Reserve'!$F48,IF(Adjustments!$G$6:$AE$6='June 13 - Dec 15 Reserve'!X$7,Adjustments!$G$235:$AE$236),0)))+(SUM(IF(Adjustments!$E$239:$E$251='June 13 - Dec 15 Reserve'!$F48,IF(Adjustments!$G$6:$AE$6='June 13 - Dec 15 Reserve'!X$7,Adjustments!$G$239:$AE$251),0))))</f>
        <v>-692670.86842041102</v>
      </c>
      <c r="X48" s="144">
        <f t="shared" si="190"/>
        <v>-207345947.05920723</v>
      </c>
      <c r="Y48" s="144">
        <f t="array" ref="Y48">-((SUM(IF(Adjustments!$E$73:$E$133='June 13 - Dec 15 Reserve'!$F48,IF(Adjustments!$G$6:$AE$6='June 13 - Dec 15 Reserve'!X$7,Adjustments!$G$73:$AE$133),0)))+(SUM(IF(Adjustments!$E$136:$E$232='June 13 - Dec 15 Reserve'!$F48,IF(Adjustments!$G$6:$AE$6='June 13 - Dec 15 Reserve'!Z$7,Adjustments!$G$136:$AE$232),0)))+(SUM(IF(Adjustments!$E$235:$E$236='June 13 - Dec 15 Reserve'!$F48,IF(Adjustments!$G$6:$AE$6='June 13 - Dec 15 Reserve'!Z$7,Adjustments!$G$235:$AE$236),0)))+(SUM(IF(Adjustments!$E$239:$E$251='June 13 - Dec 15 Reserve'!$F48,IF(Adjustments!$G$6:$AE$6='June 13 - Dec 15 Reserve'!Z$7,Adjustments!$G$239:$AE$251),0))))</f>
        <v>-695019.487294044</v>
      </c>
      <c r="Z48" s="144">
        <f t="shared" si="191"/>
        <v>-208040966.54650128</v>
      </c>
      <c r="AA48" s="144">
        <f t="array" ref="AA48">-((SUM(IF(Adjustments!$E$73:$E$133='June 13 - Dec 15 Reserve'!$F48,IF(Adjustments!$G$6:$AE$6='June 13 - Dec 15 Reserve'!Z$7,Adjustments!$G$73:$AE$133),0)))+(SUM(IF(Adjustments!$E$136:$E$232='June 13 - Dec 15 Reserve'!$F48,IF(Adjustments!$G$6:$AE$6='June 13 - Dec 15 Reserve'!AB$7,Adjustments!$G$136:$AE$232),0)))+(SUM(IF(Adjustments!$E$235:$E$236='June 13 - Dec 15 Reserve'!$F48,IF(Adjustments!$G$6:$AE$6='June 13 - Dec 15 Reserve'!AB$7,Adjustments!$G$235:$AE$236),0)))+(SUM(IF(Adjustments!$E$239:$E$251='June 13 - Dec 15 Reserve'!$F48,IF(Adjustments!$G$6:$AE$6='June 13 - Dec 15 Reserve'!AB$7,Adjustments!$G$239:$AE$251),0))))</f>
        <v>-697583.35048848472</v>
      </c>
      <c r="AB48" s="144">
        <f t="shared" si="192"/>
        <v>-208738549.89698976</v>
      </c>
      <c r="AC48" s="144">
        <f t="array" ref="AC48">-((SUM(IF(Adjustments!$E$73:$E$133='June 13 - Dec 15 Reserve'!$F48,IF(Adjustments!$G$6:$AE$6='June 13 - Dec 15 Reserve'!AB$7,Adjustments!$G$73:$AE$133),0)))+(SUM(IF(Adjustments!$E$136:$E$232='June 13 - Dec 15 Reserve'!$F48,IF(Adjustments!$G$6:$AE$6='June 13 - Dec 15 Reserve'!AD$7,Adjustments!$G$136:$AE$232),0)))+(SUM(IF(Adjustments!$E$235:$E$236='June 13 - Dec 15 Reserve'!$F48,IF(Adjustments!$G$6:$AE$6='June 13 - Dec 15 Reserve'!AD$7,Adjustments!$G$235:$AE$236),0)))+(SUM(IF(Adjustments!$E$239:$E$251='June 13 - Dec 15 Reserve'!$F48,IF(Adjustments!$G$6:$AE$6='June 13 - Dec 15 Reserve'!AD$7,Adjustments!$G$239:$AE$251),0))))</f>
        <v>-705803.49324260803</v>
      </c>
      <c r="AD48" s="144">
        <f t="shared" si="193"/>
        <v>-209444353.39023238</v>
      </c>
      <c r="AE48" s="144">
        <f t="array" ref="AE48">-((SUM(IF(Adjustments!$E$73:$E$133='June 13 - Dec 15 Reserve'!$F48,IF(Adjustments!$G$6:$AE$6='June 13 - Dec 15 Reserve'!AD$7,Adjustments!$G$73:$AE$133),0)))+(SUM(IF(Adjustments!$E$136:$E$232='June 13 - Dec 15 Reserve'!$F48,IF(Adjustments!$G$6:$AE$6='June 13 - Dec 15 Reserve'!AF$7,Adjustments!$G$136:$AE$232),0)))+(SUM(IF(Adjustments!$E$235:$E$236='June 13 - Dec 15 Reserve'!$F48,IF(Adjustments!$G$6:$AE$6='June 13 - Dec 15 Reserve'!AF$7,Adjustments!$G$235:$AE$236),0)))+(SUM(IF(Adjustments!$E$239:$E$251='June 13 - Dec 15 Reserve'!$F48,IF(Adjustments!$G$6:$AE$6='June 13 - Dec 15 Reserve'!AF$7,Adjustments!$G$239:$AE$251),0))))</f>
        <v>-714426.78225933353</v>
      </c>
      <c r="AF48" s="144">
        <f t="shared" si="194"/>
        <v>-210158780.17249173</v>
      </c>
      <c r="AG48" s="144">
        <f t="array" ref="AG48">-((SUM(IF(Adjustments!$E$73:$E$133='June 13 - Dec 15 Reserve'!$F48,IF(Adjustments!$G$6:$AE$6='June 13 - Dec 15 Reserve'!AF$7,Adjustments!$G$73:$AE$133),0)))+(SUM(IF(Adjustments!$E$136:$E$232='June 13 - Dec 15 Reserve'!$F48,IF(Adjustments!$G$6:$AE$6='June 13 - Dec 15 Reserve'!AH$7,Adjustments!$G$136:$AE$232),0)))+(SUM(IF(Adjustments!$E$235:$E$236='June 13 - Dec 15 Reserve'!$F48,IF(Adjustments!$G$6:$AE$6='June 13 - Dec 15 Reserve'!AH$7,Adjustments!$G$235:$AE$236),0)))+(SUM(IF(Adjustments!$E$239:$E$251='June 13 - Dec 15 Reserve'!$F48,IF(Adjustments!$G$6:$AE$6='June 13 - Dec 15 Reserve'!AH$7,Adjustments!$G$239:$AE$251),0))))</f>
        <v>-717485.55840127089</v>
      </c>
      <c r="AH48" s="144">
        <f t="shared" si="195"/>
        <v>-210876265.73089299</v>
      </c>
      <c r="AI48" s="144">
        <f t="array" ref="AI48">-((SUM(IF(Adjustments!$E$73:$E$133='June 13 - Dec 15 Reserve'!$F48,IF(Adjustments!$G$6:$AE$6='June 13 - Dec 15 Reserve'!AH$7,Adjustments!$G$73:$AE$133),0)))+(SUM(IF(Adjustments!$E$136:$E$232='June 13 - Dec 15 Reserve'!$F48,IF(Adjustments!$G$6:$AE$6='June 13 - Dec 15 Reserve'!AJ$7,Adjustments!$G$136:$AE$232),0)))+(SUM(IF(Adjustments!$E$235:$E$236='June 13 - Dec 15 Reserve'!$F48,IF(Adjustments!$G$6:$AE$6='June 13 - Dec 15 Reserve'!AJ$7,Adjustments!$G$235:$AE$236),0)))+(SUM(IF(Adjustments!$E$239:$E$251='June 13 - Dec 15 Reserve'!$F48,IF(Adjustments!$G$6:$AE$6='June 13 - Dec 15 Reserve'!AJ$7,Adjustments!$G$239:$AE$251),0))))</f>
        <v>-720526.79291762866</v>
      </c>
      <c r="AJ48" s="144">
        <f t="shared" si="196"/>
        <v>-211596792.52381063</v>
      </c>
      <c r="AK48" s="144">
        <f t="array" ref="AK48">-((SUM(IF(Adjustments!$E$73:$E$133='June 13 - Dec 15 Reserve'!$F48,IF(Adjustments!$G$6:$AE$6='June 13 - Dec 15 Reserve'!AJ$7,Adjustments!$G$73:$AE$133),0)))+(SUM(IF(Adjustments!$E$136:$E$232='June 13 - Dec 15 Reserve'!$F48,IF(Adjustments!$G$6:$AE$6='June 13 - Dec 15 Reserve'!AL$7,Adjustments!$G$136:$AE$232),0)))+(SUM(IF(Adjustments!$E$235:$E$236='June 13 - Dec 15 Reserve'!$F48,IF(Adjustments!$G$6:$AE$6='June 13 - Dec 15 Reserve'!AL$7,Adjustments!$G$235:$AE$236),0)))+(SUM(IF(Adjustments!$E$239:$E$251='June 13 - Dec 15 Reserve'!$F48,IF(Adjustments!$G$6:$AE$6='June 13 - Dec 15 Reserve'!AL$7,Adjustments!$G$239:$AE$251),0))))</f>
        <v>-723526.08148176863</v>
      </c>
      <c r="AL48" s="144">
        <f t="shared" si="197"/>
        <v>-212320318.60529238</v>
      </c>
      <c r="AM48" s="144">
        <f t="array" ref="AM48">-((SUM(IF(Adjustments!$E$73:$E$133='June 13 - Dec 15 Reserve'!$F48,IF(Adjustments!$G$6:$AE$6='June 13 - Dec 15 Reserve'!AL$7,Adjustments!$G$73:$AE$133),0)))+(SUM(IF(Adjustments!$E$136:$E$232='June 13 - Dec 15 Reserve'!$F48,IF(Adjustments!$G$6:$AE$6='June 13 - Dec 15 Reserve'!AN$7,Adjustments!$G$136:$AE$232),0)))+(SUM(IF(Adjustments!$E$235:$E$236='June 13 - Dec 15 Reserve'!$F48,IF(Adjustments!$G$6:$AE$6='June 13 - Dec 15 Reserve'!AN$7,Adjustments!$G$235:$AE$236),0)))+(SUM(IF(Adjustments!$E$239:$E$251='June 13 - Dec 15 Reserve'!$F48,IF(Adjustments!$G$6:$AE$6='June 13 - Dec 15 Reserve'!AN$7,Adjustments!$G$239:$AE$251),0))))</f>
        <v>-726324.86574885168</v>
      </c>
      <c r="AN48" s="144">
        <f t="shared" si="198"/>
        <v>-213046643.47104123</v>
      </c>
      <c r="AO48" s="144">
        <f t="array" ref="AO48">-((SUM(IF(Adjustments!$E$73:$E$133='June 13 - Dec 15 Reserve'!$F48,IF(Adjustments!$G$6:$AE$6='June 13 - Dec 15 Reserve'!AN$7,Adjustments!$G$73:$AE$133),0)))+(SUM(IF(Adjustments!$E$136:$E$232='June 13 - Dec 15 Reserve'!$F48,IF(Adjustments!$G$6:$AE$6='June 13 - Dec 15 Reserve'!AP$7,Adjustments!$G$136:$AE$232),0)))+(SUM(IF(Adjustments!$E$235:$E$236='June 13 - Dec 15 Reserve'!$F48,IF(Adjustments!$G$6:$AE$6='June 13 - Dec 15 Reserve'!AP$7,Adjustments!$G$235:$AE$236),0)))+(SUM(IF(Adjustments!$E$239:$E$251='June 13 - Dec 15 Reserve'!$F48,IF(Adjustments!$G$6:$AE$6='June 13 - Dec 15 Reserve'!AP$7,Adjustments!$G$239:$AE$251),0))))</f>
        <v>-728760.41699163534</v>
      </c>
      <c r="AP48" s="144">
        <f t="shared" si="199"/>
        <v>-213775403.88803285</v>
      </c>
      <c r="AQ48" s="144">
        <f t="array" ref="AQ48">-((SUM(IF(Adjustments!$E$73:$E$133='June 13 - Dec 15 Reserve'!$F48,IF(Adjustments!$G$6:$AE$6='June 13 - Dec 15 Reserve'!AP$7,Adjustments!$G$73:$AE$133),0)))+(SUM(IF(Adjustments!$E$136:$E$232='June 13 - Dec 15 Reserve'!$F48,IF(Adjustments!$G$6:$AE$6='June 13 - Dec 15 Reserve'!AR$7,Adjustments!$G$136:$AE$232),0)))+(SUM(IF(Adjustments!$E$235:$E$236='June 13 - Dec 15 Reserve'!$F48,IF(Adjustments!$G$6:$AE$6='June 13 - Dec 15 Reserve'!AR$7,Adjustments!$G$235:$AE$236),0)))+(SUM(IF(Adjustments!$E$239:$E$251='June 13 - Dec 15 Reserve'!$F48,IF(Adjustments!$G$6:$AE$6='June 13 - Dec 15 Reserve'!AR$7,Adjustments!$G$239:$AE$251),0))))</f>
        <v>-730866.9902659558</v>
      </c>
      <c r="AR48" s="144">
        <f t="shared" si="200"/>
        <v>-214506270.87829882</v>
      </c>
      <c r="AS48" s="144">
        <f t="array" ref="AS48">-((SUM(IF(Adjustments!$E$73:$E$133='June 13 - Dec 15 Reserve'!$F48,IF(Adjustments!$G$6:$AE$6='June 13 - Dec 15 Reserve'!AR$7,Adjustments!$G$73:$AE$133),0)))+(SUM(IF(Adjustments!$E$136:$E$232='June 13 - Dec 15 Reserve'!$F48,IF(Adjustments!$G$6:$AE$6='June 13 - Dec 15 Reserve'!AT$7,Adjustments!$G$136:$AE$232),0)))+(SUM(IF(Adjustments!$E$235:$E$236='June 13 - Dec 15 Reserve'!$F48,IF(Adjustments!$G$6:$AE$6='June 13 - Dec 15 Reserve'!AT$7,Adjustments!$G$235:$AE$236),0)))+(SUM(IF(Adjustments!$E$239:$E$251='June 13 - Dec 15 Reserve'!$F48,IF(Adjustments!$G$6:$AE$6='June 13 - Dec 15 Reserve'!AT$7,Adjustments!$G$239:$AE$251),0))))</f>
        <v>-732585.33356125408</v>
      </c>
      <c r="AT48" s="144">
        <f t="shared" si="201"/>
        <v>-215238856.21186006</v>
      </c>
      <c r="AU48" s="144">
        <f t="array" ref="AU48">-((SUM(IF(Adjustments!$E$73:$E$133='June 13 - Dec 15 Reserve'!$F48,IF(Adjustments!$G$6:$AE$6='June 13 - Dec 15 Reserve'!AT$7,Adjustments!$G$73:$AE$133),0)))+(SUM(IF(Adjustments!$E$136:$E$232='June 13 - Dec 15 Reserve'!$F48,IF(Adjustments!$G$6:$AE$6='June 13 - Dec 15 Reserve'!AV$7,Adjustments!$G$136:$AE$232),0)))+(SUM(IF(Adjustments!$E$235:$E$236='June 13 - Dec 15 Reserve'!$F48,IF(Adjustments!$G$6:$AE$6='June 13 - Dec 15 Reserve'!AV$7,Adjustments!$G$235:$AE$236),0)))+(SUM(IF(Adjustments!$E$239:$E$251='June 13 - Dec 15 Reserve'!$F48,IF(Adjustments!$G$6:$AE$6='June 13 - Dec 15 Reserve'!AV$7,Adjustments!$G$239:$AE$251),0))))</f>
        <v>-734174.50243867154</v>
      </c>
      <c r="AV48" s="144">
        <f t="shared" si="202"/>
        <v>-215973030.71429873</v>
      </c>
      <c r="AW48" s="144">
        <f t="array" ref="AW48">-((SUM(IF(Adjustments!$E$73:$E$133='June 13 - Dec 15 Reserve'!$F48,IF(Adjustments!$G$6:$AE$6='June 13 - Dec 15 Reserve'!AV$7,Adjustments!$G$73:$AE$133),0)))+(SUM(IF(Adjustments!$E$136:$E$232='June 13 - Dec 15 Reserve'!$F48,IF(Adjustments!$G$6:$AE$6='June 13 - Dec 15 Reserve'!AX$7,Adjustments!$G$136:$AE$232),0)))+(SUM(IF(Adjustments!$E$235:$E$236='June 13 - Dec 15 Reserve'!$F48,IF(Adjustments!$G$6:$AE$6='June 13 - Dec 15 Reserve'!AX$7,Adjustments!$G$235:$AE$236),0)))+(SUM(IF(Adjustments!$E$239:$E$251='June 13 - Dec 15 Reserve'!$F48,IF(Adjustments!$G$6:$AE$6='June 13 - Dec 15 Reserve'!AX$7,Adjustments!$G$239:$AE$251),0))))</f>
        <v>-736259.31200457073</v>
      </c>
      <c r="AX48" s="144">
        <f t="shared" si="203"/>
        <v>-216709290.02630329</v>
      </c>
      <c r="AY48" s="144">
        <f t="array" ref="AY48">-((SUM(IF(Adjustments!$E$73:$E$133='June 13 - Dec 15 Reserve'!$F48,IF(Adjustments!$G$6:$AE$6='June 13 - Dec 15 Reserve'!AX$7,Adjustments!$G$73:$AE$133),0)))+(SUM(IF(Adjustments!$E$136:$E$232='June 13 - Dec 15 Reserve'!$F48,IF(Adjustments!$G$6:$AE$6='June 13 - Dec 15 Reserve'!AZ$7,Adjustments!$G$136:$AE$232),0)))+(SUM(IF(Adjustments!$E$235:$E$236='June 13 - Dec 15 Reserve'!$F48,IF(Adjustments!$G$6:$AE$6='June 13 - Dec 15 Reserve'!AZ$7,Adjustments!$G$235:$AE$236),0)))+(SUM(IF(Adjustments!$E$239:$E$251='June 13 - Dec 15 Reserve'!$F48,IF(Adjustments!$G$6:$AE$6='June 13 - Dec 15 Reserve'!AZ$7,Adjustments!$G$239:$AE$251),0))))</f>
        <v>-738470.34621448966</v>
      </c>
      <c r="AZ48" s="144">
        <f t="shared" si="204"/>
        <v>-217447760.37251779</v>
      </c>
      <c r="BA48" s="144">
        <f t="array" ref="BA48">-((SUM(IF(Adjustments!$E$73:$E$133='June 13 - Dec 15 Reserve'!$F48,IF(Adjustments!$G$6:$AE$6='June 13 - Dec 15 Reserve'!AZ$7,Adjustments!$G$73:$AE$133),0)))+(SUM(IF(Adjustments!$E$136:$E$232='June 13 - Dec 15 Reserve'!$F48,IF(Adjustments!$G$6:$AE$6='June 13 - Dec 15 Reserve'!BB$7,Adjustments!$G$136:$AE$232),0)))+(SUM(IF(Adjustments!$E$235:$E$236='June 13 - Dec 15 Reserve'!$F48,IF(Adjustments!$G$6:$AE$6='June 13 - Dec 15 Reserve'!BB$7,Adjustments!$G$235:$AE$236),0)))+(SUM(IF(Adjustments!$E$239:$E$251='June 13 - Dec 15 Reserve'!$F48,IF(Adjustments!$G$6:$AE$6='June 13 - Dec 15 Reserve'!BB$7,Adjustments!$G$239:$AE$251),0))))</f>
        <v>-740542.91574167425</v>
      </c>
      <c r="BB48" s="144">
        <f t="shared" si="205"/>
        <v>-218188303.28825948</v>
      </c>
      <c r="BC48" s="144">
        <f t="array" ref="BC48">-((SUM(IF(Adjustments!$E$73:$E$133='June 13 - Dec 15 Reserve'!$F48,IF(Adjustments!$G$6:$AE$6='June 13 - Dec 15 Reserve'!BB$7,Adjustments!$G$73:$AE$133),0)))+(SUM(IF(Adjustments!$E$136:$E$232='June 13 - Dec 15 Reserve'!$F48,IF(Adjustments!$G$6:$AE$6='June 13 - Dec 15 Reserve'!BD$7,Adjustments!$G$136:$AE$232),0)))+(SUM(IF(Adjustments!$E$235:$E$236='June 13 - Dec 15 Reserve'!$F48,IF(Adjustments!$G$6:$AE$6='June 13 - Dec 15 Reserve'!BD$7,Adjustments!$G$235:$AE$236),0)))+(SUM(IF(Adjustments!$E$239:$E$251='June 13 - Dec 15 Reserve'!$F48,IF(Adjustments!$G$6:$AE$6='June 13 - Dec 15 Reserve'!BD$7,Adjustments!$G$239:$AE$251),0))))</f>
        <v>-742875.59636669245</v>
      </c>
      <c r="BD48" s="144">
        <f t="shared" si="206"/>
        <v>-218931178.88462618</v>
      </c>
      <c r="BF48" s="151">
        <f t="shared" si="207"/>
        <v>-214520684.21290201</v>
      </c>
    </row>
    <row r="49" spans="1:58" s="144" customFormat="1">
      <c r="A49" s="119" t="s">
        <v>18</v>
      </c>
      <c r="B49" s="119" t="s">
        <v>49</v>
      </c>
      <c r="C49" s="119" t="s">
        <v>49</v>
      </c>
      <c r="D49" s="119" t="s">
        <v>78</v>
      </c>
      <c r="E49" s="119" t="s">
        <v>74</v>
      </c>
      <c r="F49" s="119" t="str">
        <f t="shared" si="181"/>
        <v>DDSTPUT</v>
      </c>
      <c r="G49" s="119" t="str">
        <f t="shared" si="182"/>
        <v>DSTPUT</v>
      </c>
      <c r="H49" s="144">
        <f t="array" ref="H49">SUM(IF('[25]RB Summary'!$C$917:$C$1168=$F49,'[25]RB Summary'!$G$917:$G$1168,0))</f>
        <v>-805169815.38</v>
      </c>
      <c r="I49" s="144">
        <f t="array" ref="I49">-((SUM(IF(Adjustments!$E$73:$E$133='June 13 - Dec 15 Reserve'!$F49,IF(Adjustments!$G$6:$AE$6='June 13 - Dec 15 Reserve'!H$7,Adjustments!$G$73:$AE$133),0)))+(SUM(IF(Adjustments!$E$136:$E$232='June 13 - Dec 15 Reserve'!$F49,IF(Adjustments!$G$6:$AE$6='June 13 - Dec 15 Reserve'!J$7,Adjustments!$G$136:$AE$232),0)))+(SUM(IF(Adjustments!$E$235:$E$236='June 13 - Dec 15 Reserve'!$F49,IF(Adjustments!$G$6:$AE$6='June 13 - Dec 15 Reserve'!J$7,Adjustments!$G$235:$AE$236),0)))+(SUM(IF(Adjustments!$E$239:$E$251='June 13 - Dec 15 Reserve'!$F49,IF(Adjustments!$G$6:$AE$6='June 13 - Dec 15 Reserve'!J$7,Adjustments!$G$239:$AE$251),0))))</f>
        <v>-2454220.9651676733</v>
      </c>
      <c r="J49" s="144">
        <f t="shared" si="183"/>
        <v>-807624036.34516764</v>
      </c>
      <c r="K49" s="144">
        <f t="array" ref="K49">-((SUM(IF(Adjustments!$E$73:$E$133='June 13 - Dec 15 Reserve'!$F49,IF(Adjustments!$G$6:$AE$6='June 13 - Dec 15 Reserve'!J$7,Adjustments!$G$73:$AE$133),0)))+(SUM(IF(Adjustments!$E$136:$E$232='June 13 - Dec 15 Reserve'!$F49,IF(Adjustments!$G$6:$AE$6='June 13 - Dec 15 Reserve'!L$7,Adjustments!$G$136:$AE$232),0)))+(SUM(IF(Adjustments!$E$235:$E$236='June 13 - Dec 15 Reserve'!$F49,IF(Adjustments!$G$6:$AE$6='June 13 - Dec 15 Reserve'!L$7,Adjustments!$G$235:$AE$236),0)))+(SUM(IF(Adjustments!$E$239:$E$251='June 13 - Dec 15 Reserve'!$F49,IF(Adjustments!$G$6:$AE$6='June 13 - Dec 15 Reserve'!L$7,Adjustments!$G$239:$AE$251),0))))</f>
        <v>-2464525.3498119051</v>
      </c>
      <c r="L49" s="144">
        <f t="shared" si="184"/>
        <v>-810088561.69497955</v>
      </c>
      <c r="M49" s="144">
        <f t="array" ref="M49">-((SUM(IF(Adjustments!$E$73:$E$133='June 13 - Dec 15 Reserve'!$F49,IF(Adjustments!$G$6:$AE$6='June 13 - Dec 15 Reserve'!L$7,Adjustments!$G$73:$AE$133),0)))+(SUM(IF(Adjustments!$E$136:$E$232='June 13 - Dec 15 Reserve'!$F49,IF(Adjustments!$G$6:$AE$6='June 13 - Dec 15 Reserve'!N$7,Adjustments!$G$136:$AE$232),0)))+(SUM(IF(Adjustments!$E$235:$E$236='June 13 - Dec 15 Reserve'!$F49,IF(Adjustments!$G$6:$AE$6='June 13 - Dec 15 Reserve'!N$7,Adjustments!$G$235:$AE$236),0)))+(SUM(IF(Adjustments!$E$239:$E$251='June 13 - Dec 15 Reserve'!$F49,IF(Adjustments!$G$6:$AE$6='June 13 - Dec 15 Reserve'!N$7,Adjustments!$G$239:$AE$251),0))))</f>
        <v>-2475112.4940903438</v>
      </c>
      <c r="N49" s="144">
        <f t="shared" si="185"/>
        <v>-812563674.18906987</v>
      </c>
      <c r="O49" s="144">
        <f t="array" ref="O49">-((SUM(IF(Adjustments!$E$73:$E$133='June 13 - Dec 15 Reserve'!$F49,IF(Adjustments!$G$6:$AE$6='June 13 - Dec 15 Reserve'!N$7,Adjustments!$G$73:$AE$133),0)))+(SUM(IF(Adjustments!$E$136:$E$232='June 13 - Dec 15 Reserve'!$F49,IF(Adjustments!$G$6:$AE$6='June 13 - Dec 15 Reserve'!P$7,Adjustments!$G$136:$AE$232),0)))+(SUM(IF(Adjustments!$E$235:$E$236='June 13 - Dec 15 Reserve'!$F49,IF(Adjustments!$G$6:$AE$6='June 13 - Dec 15 Reserve'!P$7,Adjustments!$G$235:$AE$236),0)))+(SUM(IF(Adjustments!$E$239:$E$251='June 13 - Dec 15 Reserve'!$F49,IF(Adjustments!$G$6:$AE$6='June 13 - Dec 15 Reserve'!P$7,Adjustments!$G$239:$AE$251),0))))</f>
        <v>-2485589.6845612042</v>
      </c>
      <c r="P49" s="144">
        <f t="shared" si="186"/>
        <v>-815049263.87363112</v>
      </c>
      <c r="Q49" s="144">
        <f t="array" ref="Q49">-((SUM(IF(Adjustments!$E$73:$E$133='June 13 - Dec 15 Reserve'!$F49,IF(Adjustments!$G$6:$AE$6='June 13 - Dec 15 Reserve'!P$7,Adjustments!$G$73:$AE$133),0)))+(SUM(IF(Adjustments!$E$136:$E$232='June 13 - Dec 15 Reserve'!$F49,IF(Adjustments!$G$6:$AE$6='June 13 - Dec 15 Reserve'!R$7,Adjustments!$G$136:$AE$232),0)))+(SUM(IF(Adjustments!$E$235:$E$236='June 13 - Dec 15 Reserve'!$F49,IF(Adjustments!$G$6:$AE$6='June 13 - Dec 15 Reserve'!R$7,Adjustments!$G$235:$AE$236),0)))+(SUM(IF(Adjustments!$E$239:$E$251='June 13 - Dec 15 Reserve'!$F49,IF(Adjustments!$G$6:$AE$6='June 13 - Dec 15 Reserve'!R$7,Adjustments!$G$239:$AE$251),0))))</f>
        <v>-2496148.2717330717</v>
      </c>
      <c r="R49" s="144">
        <f t="shared" si="187"/>
        <v>-817545412.14536417</v>
      </c>
      <c r="S49" s="144">
        <f t="array" ref="S49">-((SUM(IF(Adjustments!$E$73:$E$133='June 13 - Dec 15 Reserve'!$F49,IF(Adjustments!$G$6:$AE$6='June 13 - Dec 15 Reserve'!R$7,Adjustments!$G$73:$AE$133),0)))+(SUM(IF(Adjustments!$E$136:$E$232='June 13 - Dec 15 Reserve'!$F49,IF(Adjustments!$G$6:$AE$6='June 13 - Dec 15 Reserve'!T$7,Adjustments!$G$136:$AE$232),0)))+(SUM(IF(Adjustments!$E$235:$E$236='June 13 - Dec 15 Reserve'!$F49,IF(Adjustments!$G$6:$AE$6='June 13 - Dec 15 Reserve'!T$7,Adjustments!$G$235:$AE$236),0)))+(SUM(IF(Adjustments!$E$239:$E$251='June 13 - Dec 15 Reserve'!$F49,IF(Adjustments!$G$6:$AE$6='June 13 - Dec 15 Reserve'!T$7,Adjustments!$G$239:$AE$251),0))))</f>
        <v>-2505019.407148852</v>
      </c>
      <c r="T49" s="144">
        <f t="shared" si="188"/>
        <v>-820050431.552513</v>
      </c>
      <c r="U49" s="144">
        <f t="array" ref="U49">-((SUM(IF(Adjustments!$E$73:$E$133='June 13 - Dec 15 Reserve'!$F49,IF(Adjustments!$G$6:$AE$6='June 13 - Dec 15 Reserve'!T$7,Adjustments!$G$73:$AE$133),0)))+(SUM(IF(Adjustments!$E$136:$E$232='June 13 - Dec 15 Reserve'!$F49,IF(Adjustments!$G$6:$AE$6='June 13 - Dec 15 Reserve'!V$7,Adjustments!$G$136:$AE$232),0)))+(SUM(IF(Adjustments!$E$235:$E$236='June 13 - Dec 15 Reserve'!$F49,IF(Adjustments!$G$6:$AE$6='June 13 - Dec 15 Reserve'!V$7,Adjustments!$G$235:$AE$236),0)))+(SUM(IF(Adjustments!$E$239:$E$251='June 13 - Dec 15 Reserve'!$F49,IF(Adjustments!$G$6:$AE$6='June 13 - Dec 15 Reserve'!V$7,Adjustments!$G$239:$AE$251),0))))</f>
        <v>-2800222.5460816463</v>
      </c>
      <c r="V49" s="144">
        <f t="shared" si="189"/>
        <v>-822850654.09859467</v>
      </c>
      <c r="W49" s="144">
        <f t="array" ref="W49">-((SUM(IF(Adjustments!$E$73:$E$133='June 13 - Dec 15 Reserve'!$F49,IF(Adjustments!$G$6:$AE$6='June 13 - Dec 15 Reserve'!V$7,Adjustments!$G$73:$AE$133),0)))+(SUM(IF(Adjustments!$E$136:$E$232='June 13 - Dec 15 Reserve'!$F49,IF(Adjustments!$G$6:$AE$6='June 13 - Dec 15 Reserve'!X$7,Adjustments!$G$136:$AE$232),0)))+(SUM(IF(Adjustments!$E$235:$E$236='June 13 - Dec 15 Reserve'!$F49,IF(Adjustments!$G$6:$AE$6='June 13 - Dec 15 Reserve'!X$7,Adjustments!$G$235:$AE$236),0)))+(SUM(IF(Adjustments!$E$239:$E$251='June 13 - Dec 15 Reserve'!$F49,IF(Adjustments!$G$6:$AE$6='June 13 - Dec 15 Reserve'!X$7,Adjustments!$G$239:$AE$251),0))))</f>
        <v>-2807151.584421074</v>
      </c>
      <c r="X49" s="144">
        <f t="shared" si="190"/>
        <v>-825657805.6830157</v>
      </c>
      <c r="Y49" s="144">
        <f t="array" ref="Y49">-((SUM(IF(Adjustments!$E$73:$E$133='June 13 - Dec 15 Reserve'!$F49,IF(Adjustments!$G$6:$AE$6='June 13 - Dec 15 Reserve'!X$7,Adjustments!$G$73:$AE$133),0)))+(SUM(IF(Adjustments!$E$136:$E$232='June 13 - Dec 15 Reserve'!$F49,IF(Adjustments!$G$6:$AE$6='June 13 - Dec 15 Reserve'!Z$7,Adjustments!$G$136:$AE$232),0)))+(SUM(IF(Adjustments!$E$235:$E$236='June 13 - Dec 15 Reserve'!$F49,IF(Adjustments!$G$6:$AE$6='June 13 - Dec 15 Reserve'!Z$7,Adjustments!$G$235:$AE$236),0)))+(SUM(IF(Adjustments!$E$239:$E$251='June 13 - Dec 15 Reserve'!$F49,IF(Adjustments!$G$6:$AE$6='June 13 - Dec 15 Reserve'!Z$7,Adjustments!$G$239:$AE$251),0))))</f>
        <v>-2815401.5501350788</v>
      </c>
      <c r="Z49" s="144">
        <f t="shared" si="191"/>
        <v>-828473207.23315084</v>
      </c>
      <c r="AA49" s="144">
        <f t="array" ref="AA49">-((SUM(IF(Adjustments!$E$73:$E$133='June 13 - Dec 15 Reserve'!$F49,IF(Adjustments!$G$6:$AE$6='June 13 - Dec 15 Reserve'!Z$7,Adjustments!$G$73:$AE$133),0)))+(SUM(IF(Adjustments!$E$136:$E$232='June 13 - Dec 15 Reserve'!$F49,IF(Adjustments!$G$6:$AE$6='June 13 - Dec 15 Reserve'!AB$7,Adjustments!$G$136:$AE$232),0)))+(SUM(IF(Adjustments!$E$235:$E$236='June 13 - Dec 15 Reserve'!$F49,IF(Adjustments!$G$6:$AE$6='June 13 - Dec 15 Reserve'!AB$7,Adjustments!$G$235:$AE$236),0)))+(SUM(IF(Adjustments!$E$239:$E$251='June 13 - Dec 15 Reserve'!$F49,IF(Adjustments!$G$6:$AE$6='June 13 - Dec 15 Reserve'!AB$7,Adjustments!$G$239:$AE$251),0))))</f>
        <v>-2824341.0348269222</v>
      </c>
      <c r="AB49" s="144">
        <f t="shared" si="192"/>
        <v>-831297548.26797771</v>
      </c>
      <c r="AC49" s="144">
        <f t="array" ref="AC49">-((SUM(IF(Adjustments!$E$73:$E$133='June 13 - Dec 15 Reserve'!$F49,IF(Adjustments!$G$6:$AE$6='June 13 - Dec 15 Reserve'!AB$7,Adjustments!$G$73:$AE$133),0)))+(SUM(IF(Adjustments!$E$136:$E$232='June 13 - Dec 15 Reserve'!$F49,IF(Adjustments!$G$6:$AE$6='June 13 - Dec 15 Reserve'!AD$7,Adjustments!$G$136:$AE$232),0)))+(SUM(IF(Adjustments!$E$235:$E$236='June 13 - Dec 15 Reserve'!$F49,IF(Adjustments!$G$6:$AE$6='June 13 - Dec 15 Reserve'!AD$7,Adjustments!$G$235:$AE$236),0)))+(SUM(IF(Adjustments!$E$239:$E$251='June 13 - Dec 15 Reserve'!$F49,IF(Adjustments!$G$6:$AE$6='June 13 - Dec 15 Reserve'!AD$7,Adjustments!$G$239:$AE$251),0))))</f>
        <v>-2833347.6600677269</v>
      </c>
      <c r="AD49" s="144">
        <f t="shared" si="193"/>
        <v>-834130895.92804539</v>
      </c>
      <c r="AE49" s="144">
        <f t="array" ref="AE49">-((SUM(IF(Adjustments!$E$73:$E$133='June 13 - Dec 15 Reserve'!$F49,IF(Adjustments!$G$6:$AE$6='June 13 - Dec 15 Reserve'!AD$7,Adjustments!$G$73:$AE$133),0)))+(SUM(IF(Adjustments!$E$136:$E$232='June 13 - Dec 15 Reserve'!$F49,IF(Adjustments!$G$6:$AE$6='June 13 - Dec 15 Reserve'!AF$7,Adjustments!$G$136:$AE$232),0)))+(SUM(IF(Adjustments!$E$235:$E$236='June 13 - Dec 15 Reserve'!$F49,IF(Adjustments!$G$6:$AE$6='June 13 - Dec 15 Reserve'!AF$7,Adjustments!$G$235:$AE$236),0)))+(SUM(IF(Adjustments!$E$239:$E$251='June 13 - Dec 15 Reserve'!$F49,IF(Adjustments!$G$6:$AE$6='June 13 - Dec 15 Reserve'!AF$7,Adjustments!$G$239:$AE$251),0))))</f>
        <v>-2843049.9322357969</v>
      </c>
      <c r="AF49" s="144">
        <f t="shared" si="194"/>
        <v>-836973945.86028123</v>
      </c>
      <c r="AG49" s="144">
        <f t="array" ref="AG49">-((SUM(IF(Adjustments!$E$73:$E$133='June 13 - Dec 15 Reserve'!$F49,IF(Adjustments!$G$6:$AE$6='June 13 - Dec 15 Reserve'!AF$7,Adjustments!$G$73:$AE$133),0)))+(SUM(IF(Adjustments!$E$136:$E$232='June 13 - Dec 15 Reserve'!$F49,IF(Adjustments!$G$6:$AE$6='June 13 - Dec 15 Reserve'!AH$7,Adjustments!$G$136:$AE$232),0)))+(SUM(IF(Adjustments!$E$235:$E$236='June 13 - Dec 15 Reserve'!$F49,IF(Adjustments!$G$6:$AE$6='June 13 - Dec 15 Reserve'!AH$7,Adjustments!$G$235:$AE$236),0)))+(SUM(IF(Adjustments!$E$239:$E$251='June 13 - Dec 15 Reserve'!$F49,IF(Adjustments!$G$6:$AE$6='June 13 - Dec 15 Reserve'!AH$7,Adjustments!$G$239:$AE$251),0))))</f>
        <v>-2852368.7645004746</v>
      </c>
      <c r="AH49" s="144">
        <f t="shared" si="195"/>
        <v>-839826314.62478173</v>
      </c>
      <c r="AI49" s="144">
        <f t="array" ref="AI49">-((SUM(IF(Adjustments!$E$73:$E$133='June 13 - Dec 15 Reserve'!$F49,IF(Adjustments!$G$6:$AE$6='June 13 - Dec 15 Reserve'!AH$7,Adjustments!$G$73:$AE$133),0)))+(SUM(IF(Adjustments!$E$136:$E$232='June 13 - Dec 15 Reserve'!$F49,IF(Adjustments!$G$6:$AE$6='June 13 - Dec 15 Reserve'!AJ$7,Adjustments!$G$136:$AE$232),0)))+(SUM(IF(Adjustments!$E$235:$E$236='June 13 - Dec 15 Reserve'!$F49,IF(Adjustments!$G$6:$AE$6='June 13 - Dec 15 Reserve'!AJ$7,Adjustments!$G$235:$AE$236),0)))+(SUM(IF(Adjustments!$E$239:$E$251='June 13 - Dec 15 Reserve'!$F49,IF(Adjustments!$G$6:$AE$6='June 13 - Dec 15 Reserve'!AJ$7,Adjustments!$G$239:$AE$251),0))))</f>
        <v>-2861536.2154963305</v>
      </c>
      <c r="AJ49" s="144">
        <f t="shared" si="196"/>
        <v>-842687850.84027803</v>
      </c>
      <c r="AK49" s="144">
        <f t="array" ref="AK49">-((SUM(IF(Adjustments!$E$73:$E$133='June 13 - Dec 15 Reserve'!$F49,IF(Adjustments!$G$6:$AE$6='June 13 - Dec 15 Reserve'!AJ$7,Adjustments!$G$73:$AE$133),0)))+(SUM(IF(Adjustments!$E$136:$E$232='June 13 - Dec 15 Reserve'!$F49,IF(Adjustments!$G$6:$AE$6='June 13 - Dec 15 Reserve'!AL$7,Adjustments!$G$136:$AE$232),0)))+(SUM(IF(Adjustments!$E$235:$E$236='June 13 - Dec 15 Reserve'!$F49,IF(Adjustments!$G$6:$AE$6='June 13 - Dec 15 Reserve'!AL$7,Adjustments!$G$235:$AE$236),0)))+(SUM(IF(Adjustments!$E$239:$E$251='June 13 - Dec 15 Reserve'!$F49,IF(Adjustments!$G$6:$AE$6='June 13 - Dec 15 Reserve'!AL$7,Adjustments!$G$239:$AE$251),0))))</f>
        <v>-2871001.7589160344</v>
      </c>
      <c r="AL49" s="144">
        <f t="shared" si="197"/>
        <v>-845558852.59919405</v>
      </c>
      <c r="AM49" s="144">
        <f t="array" ref="AM49">-((SUM(IF(Adjustments!$E$73:$E$133='June 13 - Dec 15 Reserve'!$F49,IF(Adjustments!$G$6:$AE$6='June 13 - Dec 15 Reserve'!AL$7,Adjustments!$G$73:$AE$133),0)))+(SUM(IF(Adjustments!$E$136:$E$232='June 13 - Dec 15 Reserve'!$F49,IF(Adjustments!$G$6:$AE$6='June 13 - Dec 15 Reserve'!AN$7,Adjustments!$G$136:$AE$232),0)))+(SUM(IF(Adjustments!$E$235:$E$236='June 13 - Dec 15 Reserve'!$F49,IF(Adjustments!$G$6:$AE$6='June 13 - Dec 15 Reserve'!AN$7,Adjustments!$G$235:$AE$236),0)))+(SUM(IF(Adjustments!$E$239:$E$251='June 13 - Dec 15 Reserve'!$F49,IF(Adjustments!$G$6:$AE$6='June 13 - Dec 15 Reserve'!AN$7,Adjustments!$G$239:$AE$251),0))))</f>
        <v>-2880413.4664034275</v>
      </c>
      <c r="AN49" s="144">
        <f t="shared" si="198"/>
        <v>-848439266.06559753</v>
      </c>
      <c r="AO49" s="144">
        <f t="array" ref="AO49">-((SUM(IF(Adjustments!$E$73:$E$133='June 13 - Dec 15 Reserve'!$F49,IF(Adjustments!$G$6:$AE$6='June 13 - Dec 15 Reserve'!AN$7,Adjustments!$G$73:$AE$133),0)))+(SUM(IF(Adjustments!$E$136:$E$232='June 13 - Dec 15 Reserve'!$F49,IF(Adjustments!$G$6:$AE$6='June 13 - Dec 15 Reserve'!AP$7,Adjustments!$G$136:$AE$232),0)))+(SUM(IF(Adjustments!$E$235:$E$236='June 13 - Dec 15 Reserve'!$F49,IF(Adjustments!$G$6:$AE$6='June 13 - Dec 15 Reserve'!AP$7,Adjustments!$G$235:$AE$236),0)))+(SUM(IF(Adjustments!$E$239:$E$251='June 13 - Dec 15 Reserve'!$F49,IF(Adjustments!$G$6:$AE$6='June 13 - Dec 15 Reserve'!AP$7,Adjustments!$G$239:$AE$251),0))))</f>
        <v>-2889038.1209096657</v>
      </c>
      <c r="AP49" s="144">
        <f t="shared" si="199"/>
        <v>-851328304.18650723</v>
      </c>
      <c r="AQ49" s="144">
        <f t="array" ref="AQ49">-((SUM(IF(Adjustments!$E$73:$E$133='June 13 - Dec 15 Reserve'!$F49,IF(Adjustments!$G$6:$AE$6='June 13 - Dec 15 Reserve'!AP$7,Adjustments!$G$73:$AE$133),0)))+(SUM(IF(Adjustments!$E$136:$E$232='June 13 - Dec 15 Reserve'!$F49,IF(Adjustments!$G$6:$AE$6='June 13 - Dec 15 Reserve'!AR$7,Adjustments!$G$136:$AE$232),0)))+(SUM(IF(Adjustments!$E$235:$E$236='June 13 - Dec 15 Reserve'!$F49,IF(Adjustments!$G$6:$AE$6='June 13 - Dec 15 Reserve'!AR$7,Adjustments!$G$235:$AE$236),0)))+(SUM(IF(Adjustments!$E$239:$E$251='June 13 - Dec 15 Reserve'!$F49,IF(Adjustments!$G$6:$AE$6='June 13 - Dec 15 Reserve'!AR$7,Adjustments!$G$239:$AE$251),0))))</f>
        <v>-2897210.5795882847</v>
      </c>
      <c r="AR49" s="144">
        <f t="shared" si="200"/>
        <v>-854225514.76609552</v>
      </c>
      <c r="AS49" s="144">
        <f t="array" ref="AS49">-((SUM(IF(Adjustments!$E$73:$E$133='June 13 - Dec 15 Reserve'!$F49,IF(Adjustments!$G$6:$AE$6='June 13 - Dec 15 Reserve'!AR$7,Adjustments!$G$73:$AE$133),0)))+(SUM(IF(Adjustments!$E$136:$E$232='June 13 - Dec 15 Reserve'!$F49,IF(Adjustments!$G$6:$AE$6='June 13 - Dec 15 Reserve'!AT$7,Adjustments!$G$136:$AE$232),0)))+(SUM(IF(Adjustments!$E$235:$E$236='June 13 - Dec 15 Reserve'!$F49,IF(Adjustments!$G$6:$AE$6='June 13 - Dec 15 Reserve'!AT$7,Adjustments!$G$235:$AE$236),0)))+(SUM(IF(Adjustments!$E$239:$E$251='June 13 - Dec 15 Reserve'!$F49,IF(Adjustments!$G$6:$AE$6='June 13 - Dec 15 Reserve'!AT$7,Adjustments!$G$239:$AE$251),0))))</f>
        <v>-2905610.0305763567</v>
      </c>
      <c r="AT49" s="144">
        <f t="shared" si="201"/>
        <v>-857131124.79667187</v>
      </c>
      <c r="AU49" s="144">
        <f t="array" ref="AU49">-((SUM(IF(Adjustments!$E$73:$E$133='June 13 - Dec 15 Reserve'!$F49,IF(Adjustments!$G$6:$AE$6='June 13 - Dec 15 Reserve'!AT$7,Adjustments!$G$73:$AE$133),0)))+(SUM(IF(Adjustments!$E$136:$E$232='June 13 - Dec 15 Reserve'!$F49,IF(Adjustments!$G$6:$AE$6='June 13 - Dec 15 Reserve'!AV$7,Adjustments!$G$136:$AE$232),0)))+(SUM(IF(Adjustments!$E$235:$E$236='June 13 - Dec 15 Reserve'!$F49,IF(Adjustments!$G$6:$AE$6='June 13 - Dec 15 Reserve'!AV$7,Adjustments!$G$235:$AE$236),0)))+(SUM(IF(Adjustments!$E$239:$E$251='June 13 - Dec 15 Reserve'!$F49,IF(Adjustments!$G$6:$AE$6='June 13 - Dec 15 Reserve'!AV$7,Adjustments!$G$239:$AE$251),0))))</f>
        <v>-2913979.4649440255</v>
      </c>
      <c r="AV49" s="144">
        <f t="shared" si="202"/>
        <v>-860045104.26161587</v>
      </c>
      <c r="AW49" s="144">
        <f t="array" ref="AW49">-((SUM(IF(Adjustments!$E$73:$E$133='June 13 - Dec 15 Reserve'!$F49,IF(Adjustments!$G$6:$AE$6='June 13 - Dec 15 Reserve'!AV$7,Adjustments!$G$73:$AE$133),0)))+(SUM(IF(Adjustments!$E$136:$E$232='June 13 - Dec 15 Reserve'!$F49,IF(Adjustments!$G$6:$AE$6='June 13 - Dec 15 Reserve'!AX$7,Adjustments!$G$136:$AE$232),0)))+(SUM(IF(Adjustments!$E$235:$E$236='June 13 - Dec 15 Reserve'!$F49,IF(Adjustments!$G$6:$AE$6='June 13 - Dec 15 Reserve'!AX$7,Adjustments!$G$235:$AE$236),0)))+(SUM(IF(Adjustments!$E$239:$E$251='June 13 - Dec 15 Reserve'!$F49,IF(Adjustments!$G$6:$AE$6='June 13 - Dec 15 Reserve'!AX$7,Adjustments!$G$239:$AE$251),0))))</f>
        <v>-2923619.4653023686</v>
      </c>
      <c r="AX49" s="144">
        <f t="shared" si="203"/>
        <v>-862968723.72691822</v>
      </c>
      <c r="AY49" s="144">
        <f t="array" ref="AY49">-((SUM(IF(Adjustments!$E$73:$E$133='June 13 - Dec 15 Reserve'!$F49,IF(Adjustments!$G$6:$AE$6='June 13 - Dec 15 Reserve'!AX$7,Adjustments!$G$73:$AE$133),0)))+(SUM(IF(Adjustments!$E$136:$E$232='June 13 - Dec 15 Reserve'!$F49,IF(Adjustments!$G$6:$AE$6='June 13 - Dec 15 Reserve'!AZ$7,Adjustments!$G$136:$AE$232),0)))+(SUM(IF(Adjustments!$E$235:$E$236='June 13 - Dec 15 Reserve'!$F49,IF(Adjustments!$G$6:$AE$6='June 13 - Dec 15 Reserve'!AZ$7,Adjustments!$G$235:$AE$236),0)))+(SUM(IF(Adjustments!$E$239:$E$251='June 13 - Dec 15 Reserve'!$F49,IF(Adjustments!$G$6:$AE$6='June 13 - Dec 15 Reserve'!AZ$7,Adjustments!$G$239:$AE$251),0))))</f>
        <v>-2942841.2879921691</v>
      </c>
      <c r="AZ49" s="144">
        <f t="shared" si="204"/>
        <v>-865911565.01491034</v>
      </c>
      <c r="BA49" s="144">
        <f t="array" ref="BA49">-((SUM(IF(Adjustments!$E$73:$E$133='June 13 - Dec 15 Reserve'!$F49,IF(Adjustments!$G$6:$AE$6='June 13 - Dec 15 Reserve'!AZ$7,Adjustments!$G$73:$AE$133),0)))+(SUM(IF(Adjustments!$E$136:$E$232='June 13 - Dec 15 Reserve'!$F49,IF(Adjustments!$G$6:$AE$6='June 13 - Dec 15 Reserve'!BB$7,Adjustments!$G$136:$AE$232),0)))+(SUM(IF(Adjustments!$E$235:$E$236='June 13 - Dec 15 Reserve'!$F49,IF(Adjustments!$G$6:$AE$6='June 13 - Dec 15 Reserve'!BB$7,Adjustments!$G$235:$AE$236),0)))+(SUM(IF(Adjustments!$E$239:$E$251='June 13 - Dec 15 Reserve'!$F49,IF(Adjustments!$G$6:$AE$6='June 13 - Dec 15 Reserve'!BB$7,Adjustments!$G$239:$AE$251),0))))</f>
        <v>-2961766.5945618702</v>
      </c>
      <c r="BB49" s="144">
        <f t="shared" si="205"/>
        <v>-868873331.60947216</v>
      </c>
      <c r="BC49" s="144">
        <f t="array" ref="BC49">-((SUM(IF(Adjustments!$E$73:$E$133='June 13 - Dec 15 Reserve'!$F49,IF(Adjustments!$G$6:$AE$6='June 13 - Dec 15 Reserve'!BB$7,Adjustments!$G$73:$AE$133),0)))+(SUM(IF(Adjustments!$E$136:$E$232='June 13 - Dec 15 Reserve'!$F49,IF(Adjustments!$G$6:$AE$6='June 13 - Dec 15 Reserve'!BD$7,Adjustments!$G$136:$AE$232),0)))+(SUM(IF(Adjustments!$E$235:$E$236='June 13 - Dec 15 Reserve'!$F49,IF(Adjustments!$G$6:$AE$6='June 13 - Dec 15 Reserve'!BD$7,Adjustments!$G$235:$AE$236),0)))+(SUM(IF(Adjustments!$E$239:$E$251='June 13 - Dec 15 Reserve'!$F49,IF(Adjustments!$G$6:$AE$6='June 13 - Dec 15 Reserve'!BD$7,Adjustments!$G$239:$AE$251),0))))</f>
        <v>-2972062.5753676398</v>
      </c>
      <c r="BD49" s="144">
        <f t="shared" si="206"/>
        <v>-871845394.18483984</v>
      </c>
      <c r="BF49" s="151">
        <f t="shared" si="207"/>
        <v>-854293484.0413202</v>
      </c>
    </row>
    <row r="50" spans="1:58" s="144" customFormat="1">
      <c r="A50" s="119" t="s">
        <v>19</v>
      </c>
      <c r="B50" s="119" t="s">
        <v>50</v>
      </c>
      <c r="C50" s="119" t="s">
        <v>50</v>
      </c>
      <c r="D50" s="119" t="s">
        <v>78</v>
      </c>
      <c r="E50" s="119" t="s">
        <v>74</v>
      </c>
      <c r="F50" s="119" t="str">
        <f t="shared" si="181"/>
        <v>DDSTPID</v>
      </c>
      <c r="G50" s="119" t="str">
        <f t="shared" si="182"/>
        <v>DSTPID</v>
      </c>
      <c r="H50" s="144">
        <f t="array" ref="H50">SUM(IF('[25]RB Summary'!$C$917:$C$1168=$F50,'[25]RB Summary'!$G$917:$G$1168,0))</f>
        <v>-126750128.49076924</v>
      </c>
      <c r="I50" s="144">
        <f t="array" ref="I50">-((SUM(IF(Adjustments!$E$73:$E$133='June 13 - Dec 15 Reserve'!$F50,IF(Adjustments!$G$6:$AE$6='June 13 - Dec 15 Reserve'!H$7,Adjustments!$G$73:$AE$133),0)))+(SUM(IF(Adjustments!$E$136:$E$232='June 13 - Dec 15 Reserve'!$F50,IF(Adjustments!$G$6:$AE$6='June 13 - Dec 15 Reserve'!J$7,Adjustments!$G$136:$AE$232),0)))+(SUM(IF(Adjustments!$E$235:$E$236='June 13 - Dec 15 Reserve'!$F50,IF(Adjustments!$G$6:$AE$6='June 13 - Dec 15 Reserve'!J$7,Adjustments!$G$235:$AE$236),0)))+(SUM(IF(Adjustments!$E$239:$E$251='June 13 - Dec 15 Reserve'!$F50,IF(Adjustments!$G$6:$AE$6='June 13 - Dec 15 Reserve'!J$7,Adjustments!$G$239:$AE$251),0))))</f>
        <v>-361631.24872840423</v>
      </c>
      <c r="J50" s="144">
        <f t="shared" si="183"/>
        <v>-127111759.73949765</v>
      </c>
      <c r="K50" s="144">
        <f t="array" ref="K50">-((SUM(IF(Adjustments!$E$73:$E$133='June 13 - Dec 15 Reserve'!$F50,IF(Adjustments!$G$6:$AE$6='June 13 - Dec 15 Reserve'!J$7,Adjustments!$G$73:$AE$133),0)))+(SUM(IF(Adjustments!$E$136:$E$232='June 13 - Dec 15 Reserve'!$F50,IF(Adjustments!$G$6:$AE$6='June 13 - Dec 15 Reserve'!L$7,Adjustments!$G$136:$AE$232),0)))+(SUM(IF(Adjustments!$E$235:$E$236='June 13 - Dec 15 Reserve'!$F50,IF(Adjustments!$G$6:$AE$6='June 13 - Dec 15 Reserve'!L$7,Adjustments!$G$235:$AE$236),0)))+(SUM(IF(Adjustments!$E$239:$E$251='June 13 - Dec 15 Reserve'!$F50,IF(Adjustments!$G$6:$AE$6='June 13 - Dec 15 Reserve'!L$7,Adjustments!$G$239:$AE$251),0))))</f>
        <v>-363099.67770042474</v>
      </c>
      <c r="L50" s="144">
        <f t="shared" si="184"/>
        <v>-127474859.41719808</v>
      </c>
      <c r="M50" s="144">
        <f t="array" ref="M50">-((SUM(IF(Adjustments!$E$73:$E$133='June 13 - Dec 15 Reserve'!$F50,IF(Adjustments!$G$6:$AE$6='June 13 - Dec 15 Reserve'!L$7,Adjustments!$G$73:$AE$133),0)))+(SUM(IF(Adjustments!$E$136:$E$232='June 13 - Dec 15 Reserve'!$F50,IF(Adjustments!$G$6:$AE$6='June 13 - Dec 15 Reserve'!N$7,Adjustments!$G$136:$AE$232),0)))+(SUM(IF(Adjustments!$E$235:$E$236='June 13 - Dec 15 Reserve'!$F50,IF(Adjustments!$G$6:$AE$6='June 13 - Dec 15 Reserve'!N$7,Adjustments!$G$235:$AE$236),0)))+(SUM(IF(Adjustments!$E$239:$E$251='June 13 - Dec 15 Reserve'!$F50,IF(Adjustments!$G$6:$AE$6='June 13 - Dec 15 Reserve'!N$7,Adjustments!$G$239:$AE$251),0))))</f>
        <v>-364664.52074831451</v>
      </c>
      <c r="N50" s="144">
        <f t="shared" si="185"/>
        <v>-127839523.93794639</v>
      </c>
      <c r="O50" s="144">
        <f t="array" ref="O50">-((SUM(IF(Adjustments!$E$73:$E$133='June 13 - Dec 15 Reserve'!$F50,IF(Adjustments!$G$6:$AE$6='June 13 - Dec 15 Reserve'!N$7,Adjustments!$G$73:$AE$133),0)))+(SUM(IF(Adjustments!$E$136:$E$232='June 13 - Dec 15 Reserve'!$F50,IF(Adjustments!$G$6:$AE$6='June 13 - Dec 15 Reserve'!P$7,Adjustments!$G$136:$AE$232),0)))+(SUM(IF(Adjustments!$E$235:$E$236='June 13 - Dec 15 Reserve'!$F50,IF(Adjustments!$G$6:$AE$6='June 13 - Dec 15 Reserve'!P$7,Adjustments!$G$235:$AE$236),0)))+(SUM(IF(Adjustments!$E$239:$E$251='June 13 - Dec 15 Reserve'!$F50,IF(Adjustments!$G$6:$AE$6='June 13 - Dec 15 Reserve'!P$7,Adjustments!$G$239:$AE$251),0))))</f>
        <v>-366136.00408270612</v>
      </c>
      <c r="P50" s="144">
        <f t="shared" si="186"/>
        <v>-128205659.9420291</v>
      </c>
      <c r="Q50" s="144">
        <f t="array" ref="Q50">-((SUM(IF(Adjustments!$E$73:$E$133='June 13 - Dec 15 Reserve'!$F50,IF(Adjustments!$G$6:$AE$6='June 13 - Dec 15 Reserve'!P$7,Adjustments!$G$73:$AE$133),0)))+(SUM(IF(Adjustments!$E$136:$E$232='June 13 - Dec 15 Reserve'!$F50,IF(Adjustments!$G$6:$AE$6='June 13 - Dec 15 Reserve'!R$7,Adjustments!$G$136:$AE$232),0)))+(SUM(IF(Adjustments!$E$235:$E$236='June 13 - Dec 15 Reserve'!$F50,IF(Adjustments!$G$6:$AE$6='June 13 - Dec 15 Reserve'!R$7,Adjustments!$G$235:$AE$236),0)))+(SUM(IF(Adjustments!$E$239:$E$251='June 13 - Dec 15 Reserve'!$F50,IF(Adjustments!$G$6:$AE$6='June 13 - Dec 15 Reserve'!R$7,Adjustments!$G$239:$AE$251),0))))</f>
        <v>-367555.84950454353</v>
      </c>
      <c r="R50" s="144">
        <f t="shared" si="187"/>
        <v>-128573215.79153365</v>
      </c>
      <c r="S50" s="144">
        <f t="array" ref="S50">-((SUM(IF(Adjustments!$E$73:$E$133='June 13 - Dec 15 Reserve'!$F50,IF(Adjustments!$G$6:$AE$6='June 13 - Dec 15 Reserve'!R$7,Adjustments!$G$73:$AE$133),0)))+(SUM(IF(Adjustments!$E$136:$E$232='June 13 - Dec 15 Reserve'!$F50,IF(Adjustments!$G$6:$AE$6='June 13 - Dec 15 Reserve'!T$7,Adjustments!$G$136:$AE$232),0)))+(SUM(IF(Adjustments!$E$235:$E$236='June 13 - Dec 15 Reserve'!$F50,IF(Adjustments!$G$6:$AE$6='June 13 - Dec 15 Reserve'!T$7,Adjustments!$G$235:$AE$236),0)))+(SUM(IF(Adjustments!$E$239:$E$251='June 13 - Dec 15 Reserve'!$F50,IF(Adjustments!$G$6:$AE$6='June 13 - Dec 15 Reserve'!T$7,Adjustments!$G$239:$AE$251),0))))</f>
        <v>-368845.9754249964</v>
      </c>
      <c r="T50" s="144">
        <f t="shared" si="188"/>
        <v>-128942061.76695864</v>
      </c>
      <c r="U50" s="144">
        <f t="array" ref="U50">-((SUM(IF(Adjustments!$E$73:$E$133='June 13 - Dec 15 Reserve'!$F50,IF(Adjustments!$G$6:$AE$6='June 13 - Dec 15 Reserve'!T$7,Adjustments!$G$73:$AE$133),0)))+(SUM(IF(Adjustments!$E$136:$E$232='June 13 - Dec 15 Reserve'!$F50,IF(Adjustments!$G$6:$AE$6='June 13 - Dec 15 Reserve'!V$7,Adjustments!$G$136:$AE$232),0)))+(SUM(IF(Adjustments!$E$235:$E$236='June 13 - Dec 15 Reserve'!$F50,IF(Adjustments!$G$6:$AE$6='June 13 - Dec 15 Reserve'!V$7,Adjustments!$G$235:$AE$236),0)))+(SUM(IF(Adjustments!$E$239:$E$251='June 13 - Dec 15 Reserve'!$F50,IF(Adjustments!$G$6:$AE$6='June 13 - Dec 15 Reserve'!V$7,Adjustments!$G$239:$AE$251),0))))</f>
        <v>-400112.42155962257</v>
      </c>
      <c r="V50" s="144">
        <f t="shared" si="189"/>
        <v>-129342174.18851826</v>
      </c>
      <c r="W50" s="144">
        <f t="array" ref="W50">-((SUM(IF(Adjustments!$E$73:$E$133='June 13 - Dec 15 Reserve'!$F50,IF(Adjustments!$G$6:$AE$6='June 13 - Dec 15 Reserve'!V$7,Adjustments!$G$73:$AE$133),0)))+(SUM(IF(Adjustments!$E$136:$E$232='June 13 - Dec 15 Reserve'!$F50,IF(Adjustments!$G$6:$AE$6='June 13 - Dec 15 Reserve'!X$7,Adjustments!$G$136:$AE$232),0)))+(SUM(IF(Adjustments!$E$235:$E$236='June 13 - Dec 15 Reserve'!$F50,IF(Adjustments!$G$6:$AE$6='June 13 - Dec 15 Reserve'!X$7,Adjustments!$G$235:$AE$236),0)))+(SUM(IF(Adjustments!$E$239:$E$251='June 13 - Dec 15 Reserve'!$F50,IF(Adjustments!$G$6:$AE$6='June 13 - Dec 15 Reserve'!X$7,Adjustments!$G$239:$AE$251),0))))</f>
        <v>-401903.20365588058</v>
      </c>
      <c r="X50" s="144">
        <f t="shared" si="190"/>
        <v>-129744077.39217414</v>
      </c>
      <c r="Y50" s="144">
        <f t="array" ref="Y50">-((SUM(IF(Adjustments!$E$73:$E$133='June 13 - Dec 15 Reserve'!$F50,IF(Adjustments!$G$6:$AE$6='June 13 - Dec 15 Reserve'!X$7,Adjustments!$G$73:$AE$133),0)))+(SUM(IF(Adjustments!$E$136:$E$232='June 13 - Dec 15 Reserve'!$F50,IF(Adjustments!$G$6:$AE$6='June 13 - Dec 15 Reserve'!Z$7,Adjustments!$G$136:$AE$232),0)))+(SUM(IF(Adjustments!$E$235:$E$236='June 13 - Dec 15 Reserve'!$F50,IF(Adjustments!$G$6:$AE$6='June 13 - Dec 15 Reserve'!Z$7,Adjustments!$G$235:$AE$236),0)))+(SUM(IF(Adjustments!$E$239:$E$251='June 13 - Dec 15 Reserve'!$F50,IF(Adjustments!$G$6:$AE$6='June 13 - Dec 15 Reserve'!Z$7,Adjustments!$G$239:$AE$251),0))))</f>
        <v>-404388.88915395009</v>
      </c>
      <c r="Z50" s="144">
        <f t="shared" si="191"/>
        <v>-130148466.2813281</v>
      </c>
      <c r="AA50" s="144">
        <f t="array" ref="AA50">-((SUM(IF(Adjustments!$E$73:$E$133='June 13 - Dec 15 Reserve'!$F50,IF(Adjustments!$G$6:$AE$6='June 13 - Dec 15 Reserve'!Z$7,Adjustments!$G$73:$AE$133),0)))+(SUM(IF(Adjustments!$E$136:$E$232='June 13 - Dec 15 Reserve'!$F50,IF(Adjustments!$G$6:$AE$6='June 13 - Dec 15 Reserve'!AB$7,Adjustments!$G$136:$AE$232),0)))+(SUM(IF(Adjustments!$E$235:$E$236='June 13 - Dec 15 Reserve'!$F50,IF(Adjustments!$G$6:$AE$6='June 13 - Dec 15 Reserve'!AB$7,Adjustments!$G$235:$AE$236),0)))+(SUM(IF(Adjustments!$E$239:$E$251='June 13 - Dec 15 Reserve'!$F50,IF(Adjustments!$G$6:$AE$6='June 13 - Dec 15 Reserve'!AB$7,Adjustments!$G$239:$AE$251),0))))</f>
        <v>-407027.08625744731</v>
      </c>
      <c r="AB50" s="144">
        <f t="shared" si="192"/>
        <v>-130555493.36758554</v>
      </c>
      <c r="AC50" s="144">
        <f t="array" ref="AC50">-((SUM(IF(Adjustments!$E$73:$E$133='June 13 - Dec 15 Reserve'!$F50,IF(Adjustments!$G$6:$AE$6='June 13 - Dec 15 Reserve'!AB$7,Adjustments!$G$73:$AE$133),0)))+(SUM(IF(Adjustments!$E$136:$E$232='June 13 - Dec 15 Reserve'!$F50,IF(Adjustments!$G$6:$AE$6='June 13 - Dec 15 Reserve'!AD$7,Adjustments!$G$136:$AE$232),0)))+(SUM(IF(Adjustments!$E$235:$E$236='June 13 - Dec 15 Reserve'!$F50,IF(Adjustments!$G$6:$AE$6='June 13 - Dec 15 Reserve'!AD$7,Adjustments!$G$235:$AE$236),0)))+(SUM(IF(Adjustments!$E$239:$E$251='June 13 - Dec 15 Reserve'!$F50,IF(Adjustments!$G$6:$AE$6='June 13 - Dec 15 Reserve'!AD$7,Adjustments!$G$239:$AE$251),0))))</f>
        <v>-409401.01334497362</v>
      </c>
      <c r="AD50" s="144">
        <f t="shared" si="193"/>
        <v>-130964894.38093051</v>
      </c>
      <c r="AE50" s="144">
        <f t="array" ref="AE50">-((SUM(IF(Adjustments!$E$73:$E$133='June 13 - Dec 15 Reserve'!$F50,IF(Adjustments!$G$6:$AE$6='June 13 - Dec 15 Reserve'!AD$7,Adjustments!$G$73:$AE$133),0)))+(SUM(IF(Adjustments!$E$136:$E$232='June 13 - Dec 15 Reserve'!$F50,IF(Adjustments!$G$6:$AE$6='June 13 - Dec 15 Reserve'!AF$7,Adjustments!$G$136:$AE$232),0)))+(SUM(IF(Adjustments!$E$235:$E$236='June 13 - Dec 15 Reserve'!$F50,IF(Adjustments!$G$6:$AE$6='June 13 - Dec 15 Reserve'!AF$7,Adjustments!$G$235:$AE$236),0)))+(SUM(IF(Adjustments!$E$239:$E$251='June 13 - Dec 15 Reserve'!$F50,IF(Adjustments!$G$6:$AE$6='June 13 - Dec 15 Reserve'!AF$7,Adjustments!$G$239:$AE$251),0))))</f>
        <v>-412255.83476925403</v>
      </c>
      <c r="AF50" s="144">
        <f t="shared" si="194"/>
        <v>-131377150.21569976</v>
      </c>
      <c r="AG50" s="144">
        <f t="array" ref="AG50">-((SUM(IF(Adjustments!$E$73:$E$133='June 13 - Dec 15 Reserve'!$F50,IF(Adjustments!$G$6:$AE$6='June 13 - Dec 15 Reserve'!AF$7,Adjustments!$G$73:$AE$133),0)))+(SUM(IF(Adjustments!$E$136:$E$232='June 13 - Dec 15 Reserve'!$F50,IF(Adjustments!$G$6:$AE$6='June 13 - Dec 15 Reserve'!AH$7,Adjustments!$G$136:$AE$232),0)))+(SUM(IF(Adjustments!$E$235:$E$236='June 13 - Dec 15 Reserve'!$F50,IF(Adjustments!$G$6:$AE$6='June 13 - Dec 15 Reserve'!AH$7,Adjustments!$G$235:$AE$236),0)))+(SUM(IF(Adjustments!$E$239:$E$251='June 13 - Dec 15 Reserve'!$F50,IF(Adjustments!$G$6:$AE$6='June 13 - Dec 15 Reserve'!AH$7,Adjustments!$G$239:$AE$251),0))))</f>
        <v>-415160.67621364881</v>
      </c>
      <c r="AH50" s="144">
        <f t="shared" si="195"/>
        <v>-131792310.89191341</v>
      </c>
      <c r="AI50" s="144">
        <f t="array" ref="AI50">-((SUM(IF(Adjustments!$E$73:$E$133='June 13 - Dec 15 Reserve'!$F50,IF(Adjustments!$G$6:$AE$6='June 13 - Dec 15 Reserve'!AH$7,Adjustments!$G$73:$AE$133),0)))+(SUM(IF(Adjustments!$E$136:$E$232='June 13 - Dec 15 Reserve'!$F50,IF(Adjustments!$G$6:$AE$6='June 13 - Dec 15 Reserve'!AJ$7,Adjustments!$G$136:$AE$232),0)))+(SUM(IF(Adjustments!$E$235:$E$236='June 13 - Dec 15 Reserve'!$F50,IF(Adjustments!$G$6:$AE$6='June 13 - Dec 15 Reserve'!AJ$7,Adjustments!$G$235:$AE$236),0)))+(SUM(IF(Adjustments!$E$239:$E$251='June 13 - Dec 15 Reserve'!$F50,IF(Adjustments!$G$6:$AE$6='June 13 - Dec 15 Reserve'!AJ$7,Adjustments!$G$239:$AE$251),0))))</f>
        <v>-417743.65753975586</v>
      </c>
      <c r="AJ50" s="144">
        <f t="shared" si="196"/>
        <v>-132210054.54945317</v>
      </c>
      <c r="AK50" s="144">
        <f t="array" ref="AK50">-((SUM(IF(Adjustments!$E$73:$E$133='June 13 - Dec 15 Reserve'!$F50,IF(Adjustments!$G$6:$AE$6='June 13 - Dec 15 Reserve'!AJ$7,Adjustments!$G$73:$AE$133),0)))+(SUM(IF(Adjustments!$E$136:$E$232='June 13 - Dec 15 Reserve'!$F50,IF(Adjustments!$G$6:$AE$6='June 13 - Dec 15 Reserve'!AL$7,Adjustments!$G$136:$AE$232),0)))+(SUM(IF(Adjustments!$E$235:$E$236='June 13 - Dec 15 Reserve'!$F50,IF(Adjustments!$G$6:$AE$6='June 13 - Dec 15 Reserve'!AL$7,Adjustments!$G$235:$AE$236),0)))+(SUM(IF(Adjustments!$E$239:$E$251='June 13 - Dec 15 Reserve'!$F50,IF(Adjustments!$G$6:$AE$6='June 13 - Dec 15 Reserve'!AL$7,Adjustments!$G$239:$AE$251),0))))</f>
        <v>-420296.89417146781</v>
      </c>
      <c r="AL50" s="144">
        <f t="shared" si="197"/>
        <v>-132630351.44362463</v>
      </c>
      <c r="AM50" s="144">
        <f t="array" ref="AM50">-((SUM(IF(Adjustments!$E$73:$E$133='June 13 - Dec 15 Reserve'!$F50,IF(Adjustments!$G$6:$AE$6='June 13 - Dec 15 Reserve'!AL$7,Adjustments!$G$73:$AE$133),0)))+(SUM(IF(Adjustments!$E$136:$E$232='June 13 - Dec 15 Reserve'!$F50,IF(Adjustments!$G$6:$AE$6='June 13 - Dec 15 Reserve'!AN$7,Adjustments!$G$136:$AE$232),0)))+(SUM(IF(Adjustments!$E$235:$E$236='June 13 - Dec 15 Reserve'!$F50,IF(Adjustments!$G$6:$AE$6='June 13 - Dec 15 Reserve'!AN$7,Adjustments!$G$235:$AE$236),0)))+(SUM(IF(Adjustments!$E$239:$E$251='June 13 - Dec 15 Reserve'!$F50,IF(Adjustments!$G$6:$AE$6='June 13 - Dec 15 Reserve'!AN$7,Adjustments!$G$239:$AE$251),0))))</f>
        <v>-423936.34976678371</v>
      </c>
      <c r="AN50" s="144">
        <f t="shared" si="198"/>
        <v>-133054287.79339142</v>
      </c>
      <c r="AO50" s="144">
        <f t="array" ref="AO50">-((SUM(IF(Adjustments!$E$73:$E$133='June 13 - Dec 15 Reserve'!$F50,IF(Adjustments!$G$6:$AE$6='June 13 - Dec 15 Reserve'!AN$7,Adjustments!$G$73:$AE$133),0)))+(SUM(IF(Adjustments!$E$136:$E$232='June 13 - Dec 15 Reserve'!$F50,IF(Adjustments!$G$6:$AE$6='June 13 - Dec 15 Reserve'!AP$7,Adjustments!$G$136:$AE$232),0)))+(SUM(IF(Adjustments!$E$235:$E$236='June 13 - Dec 15 Reserve'!$F50,IF(Adjustments!$G$6:$AE$6='June 13 - Dec 15 Reserve'!AP$7,Adjustments!$G$235:$AE$236),0)))+(SUM(IF(Adjustments!$E$239:$E$251='June 13 - Dec 15 Reserve'!$F50,IF(Adjustments!$G$6:$AE$6='June 13 - Dec 15 Reserve'!AP$7,Adjustments!$G$239:$AE$251),0))))</f>
        <v>-427370.36016423587</v>
      </c>
      <c r="AP50" s="144">
        <f t="shared" si="199"/>
        <v>-133481658.15355566</v>
      </c>
      <c r="AQ50" s="144">
        <f t="array" ref="AQ50">-((SUM(IF(Adjustments!$E$73:$E$133='June 13 - Dec 15 Reserve'!$F50,IF(Adjustments!$G$6:$AE$6='June 13 - Dec 15 Reserve'!AP$7,Adjustments!$G$73:$AE$133),0)))+(SUM(IF(Adjustments!$E$136:$E$232='June 13 - Dec 15 Reserve'!$F50,IF(Adjustments!$G$6:$AE$6='June 13 - Dec 15 Reserve'!AR$7,Adjustments!$G$136:$AE$232),0)))+(SUM(IF(Adjustments!$E$235:$E$236='June 13 - Dec 15 Reserve'!$F50,IF(Adjustments!$G$6:$AE$6='June 13 - Dec 15 Reserve'!AR$7,Adjustments!$G$235:$AE$236),0)))+(SUM(IF(Adjustments!$E$239:$E$251='June 13 - Dec 15 Reserve'!$F50,IF(Adjustments!$G$6:$AE$6='June 13 - Dec 15 Reserve'!AR$7,Adjustments!$G$239:$AE$251),0))))</f>
        <v>-429318.39673388441</v>
      </c>
      <c r="AR50" s="144">
        <f t="shared" si="200"/>
        <v>-133910976.55028954</v>
      </c>
      <c r="AS50" s="144">
        <f t="array" ref="AS50">-((SUM(IF(Adjustments!$E$73:$E$133='June 13 - Dec 15 Reserve'!$F50,IF(Adjustments!$G$6:$AE$6='June 13 - Dec 15 Reserve'!AR$7,Adjustments!$G$73:$AE$133),0)))+(SUM(IF(Adjustments!$E$136:$E$232='June 13 - Dec 15 Reserve'!$F50,IF(Adjustments!$G$6:$AE$6='June 13 - Dec 15 Reserve'!AT$7,Adjustments!$G$136:$AE$232),0)))+(SUM(IF(Adjustments!$E$235:$E$236='June 13 - Dec 15 Reserve'!$F50,IF(Adjustments!$G$6:$AE$6='June 13 - Dec 15 Reserve'!AT$7,Adjustments!$G$235:$AE$236),0)))+(SUM(IF(Adjustments!$E$239:$E$251='June 13 - Dec 15 Reserve'!$F50,IF(Adjustments!$G$6:$AE$6='June 13 - Dec 15 Reserve'!AT$7,Adjustments!$G$239:$AE$251),0))))</f>
        <v>-430825.08851475612</v>
      </c>
      <c r="AT50" s="144">
        <f t="shared" si="201"/>
        <v>-134341801.63880429</v>
      </c>
      <c r="AU50" s="144">
        <f t="array" ref="AU50">-((SUM(IF(Adjustments!$E$73:$E$133='June 13 - Dec 15 Reserve'!$F50,IF(Adjustments!$G$6:$AE$6='June 13 - Dec 15 Reserve'!AT$7,Adjustments!$G$73:$AE$133),0)))+(SUM(IF(Adjustments!$E$136:$E$232='June 13 - Dec 15 Reserve'!$F50,IF(Adjustments!$G$6:$AE$6='June 13 - Dec 15 Reserve'!AV$7,Adjustments!$G$136:$AE$232),0)))+(SUM(IF(Adjustments!$E$235:$E$236='June 13 - Dec 15 Reserve'!$F50,IF(Adjustments!$G$6:$AE$6='June 13 - Dec 15 Reserve'!AV$7,Adjustments!$G$235:$AE$236),0)))+(SUM(IF(Adjustments!$E$239:$E$251='June 13 - Dec 15 Reserve'!$F50,IF(Adjustments!$G$6:$AE$6='June 13 - Dec 15 Reserve'!AV$7,Adjustments!$G$239:$AE$251),0))))</f>
        <v>-432149.2508818786</v>
      </c>
      <c r="AV50" s="144">
        <f t="shared" si="202"/>
        <v>-134773950.88968617</v>
      </c>
      <c r="AW50" s="144">
        <f t="array" ref="AW50">-((SUM(IF(Adjustments!$E$73:$E$133='June 13 - Dec 15 Reserve'!$F50,IF(Adjustments!$G$6:$AE$6='June 13 - Dec 15 Reserve'!AV$7,Adjustments!$G$73:$AE$133),0)))+(SUM(IF(Adjustments!$E$136:$E$232='June 13 - Dec 15 Reserve'!$F50,IF(Adjustments!$G$6:$AE$6='June 13 - Dec 15 Reserve'!AX$7,Adjustments!$G$136:$AE$232),0)))+(SUM(IF(Adjustments!$E$235:$E$236='June 13 - Dec 15 Reserve'!$F50,IF(Adjustments!$G$6:$AE$6='June 13 - Dec 15 Reserve'!AX$7,Adjustments!$G$235:$AE$236),0)))+(SUM(IF(Adjustments!$E$239:$E$251='June 13 - Dec 15 Reserve'!$F50,IF(Adjustments!$G$6:$AE$6='June 13 - Dec 15 Reserve'!AX$7,Adjustments!$G$239:$AE$251),0))))</f>
        <v>-433909.97143387789</v>
      </c>
      <c r="AX50" s="144">
        <f t="shared" si="203"/>
        <v>-135207860.86112005</v>
      </c>
      <c r="AY50" s="144">
        <f t="array" ref="AY50">-((SUM(IF(Adjustments!$E$73:$E$133='June 13 - Dec 15 Reserve'!$F50,IF(Adjustments!$G$6:$AE$6='June 13 - Dec 15 Reserve'!AX$7,Adjustments!$G$73:$AE$133),0)))+(SUM(IF(Adjustments!$E$136:$E$232='June 13 - Dec 15 Reserve'!$F50,IF(Adjustments!$G$6:$AE$6='June 13 - Dec 15 Reserve'!AZ$7,Adjustments!$G$136:$AE$232),0)))+(SUM(IF(Adjustments!$E$235:$E$236='June 13 - Dec 15 Reserve'!$F50,IF(Adjustments!$G$6:$AE$6='June 13 - Dec 15 Reserve'!AZ$7,Adjustments!$G$235:$AE$236),0)))+(SUM(IF(Adjustments!$E$239:$E$251='June 13 - Dec 15 Reserve'!$F50,IF(Adjustments!$G$6:$AE$6='June 13 - Dec 15 Reserve'!AZ$7,Adjustments!$G$239:$AE$251),0))))</f>
        <v>-435795.01577159012</v>
      </c>
      <c r="AZ50" s="144">
        <f t="shared" si="204"/>
        <v>-135643655.87689164</v>
      </c>
      <c r="BA50" s="144">
        <f t="array" ref="BA50">-((SUM(IF(Adjustments!$E$73:$E$133='June 13 - Dec 15 Reserve'!$F50,IF(Adjustments!$G$6:$AE$6='June 13 - Dec 15 Reserve'!AZ$7,Adjustments!$G$73:$AE$133),0)))+(SUM(IF(Adjustments!$E$136:$E$232='June 13 - Dec 15 Reserve'!$F50,IF(Adjustments!$G$6:$AE$6='June 13 - Dec 15 Reserve'!BB$7,Adjustments!$G$136:$AE$232),0)))+(SUM(IF(Adjustments!$E$235:$E$236='June 13 - Dec 15 Reserve'!$F50,IF(Adjustments!$G$6:$AE$6='June 13 - Dec 15 Reserve'!BB$7,Adjustments!$G$235:$AE$236),0)))+(SUM(IF(Adjustments!$E$239:$E$251='June 13 - Dec 15 Reserve'!$F50,IF(Adjustments!$G$6:$AE$6='June 13 - Dec 15 Reserve'!BB$7,Adjustments!$G$239:$AE$251),0))))</f>
        <v>-437517.03780258069</v>
      </c>
      <c r="BB50" s="144">
        <f t="shared" si="205"/>
        <v>-136081172.91469422</v>
      </c>
      <c r="BC50" s="144">
        <f t="array" ref="BC50">-((SUM(IF(Adjustments!$E$73:$E$133='June 13 - Dec 15 Reserve'!$F50,IF(Adjustments!$G$6:$AE$6='June 13 - Dec 15 Reserve'!BB$7,Adjustments!$G$73:$AE$133),0)))+(SUM(IF(Adjustments!$E$136:$E$232='June 13 - Dec 15 Reserve'!$F50,IF(Adjustments!$G$6:$AE$6='June 13 - Dec 15 Reserve'!BD$7,Adjustments!$G$136:$AE$232),0)))+(SUM(IF(Adjustments!$E$235:$E$236='June 13 - Dec 15 Reserve'!$F50,IF(Adjustments!$G$6:$AE$6='June 13 - Dec 15 Reserve'!BD$7,Adjustments!$G$235:$AE$236),0)))+(SUM(IF(Adjustments!$E$239:$E$251='June 13 - Dec 15 Reserve'!$F50,IF(Adjustments!$G$6:$AE$6='June 13 - Dec 15 Reserve'!BD$7,Adjustments!$G$239:$AE$251),0))))</f>
        <v>-439317.67922287766</v>
      </c>
      <c r="BD50" s="144">
        <f t="shared" si="206"/>
        <v>-136520490.5939171</v>
      </c>
      <c r="BF50" s="151">
        <f t="shared" si="207"/>
        <v>-133925055.56715702</v>
      </c>
    </row>
    <row r="51" spans="1:58" s="144" customFormat="1">
      <c r="A51" s="119" t="s">
        <v>20</v>
      </c>
      <c r="B51" s="119" t="s">
        <v>51</v>
      </c>
      <c r="C51" s="119" t="s">
        <v>51</v>
      </c>
      <c r="D51" s="119" t="s">
        <v>78</v>
      </c>
      <c r="E51" s="119" t="s">
        <v>74</v>
      </c>
      <c r="F51" s="119" t="str">
        <f t="shared" si="181"/>
        <v>DDSTPWYU</v>
      </c>
      <c r="G51" s="119" t="str">
        <f t="shared" si="182"/>
        <v>DSTPWYU</v>
      </c>
      <c r="H51" s="144">
        <f t="array" ref="H51">SUM(IF('[25]RB Summary'!$C$917:$C$1168=$F51,'[25]RB Summary'!$G$917:$G$1168,0))</f>
        <v>-42855246.780000001</v>
      </c>
      <c r="I51" s="144">
        <f t="array" ref="I51">-((SUM(IF(Adjustments!$E$73:$E$133='June 13 - Dec 15 Reserve'!$F51,IF(Adjustments!$G$6:$AE$6='June 13 - Dec 15 Reserve'!H$7,Adjustments!$G$73:$AE$133),0)))+(SUM(IF(Adjustments!$E$136:$E$232='June 13 - Dec 15 Reserve'!$F51,IF(Adjustments!$G$6:$AE$6='June 13 - Dec 15 Reserve'!J$7,Adjustments!$G$136:$AE$232),0)))+(SUM(IF(Adjustments!$E$235:$E$236='June 13 - Dec 15 Reserve'!$F51,IF(Adjustments!$G$6:$AE$6='June 13 - Dec 15 Reserve'!J$7,Adjustments!$G$235:$AE$236),0)))+(SUM(IF(Adjustments!$E$239:$E$251='June 13 - Dec 15 Reserve'!$F51,IF(Adjustments!$G$6:$AE$6='June 13 - Dec 15 Reserve'!J$7,Adjustments!$G$239:$AE$251),0))))</f>
        <v>-181774.11371637904</v>
      </c>
      <c r="J51" s="144">
        <f t="shared" si="183"/>
        <v>-43037020.89371638</v>
      </c>
      <c r="K51" s="144">
        <f t="array" ref="K51">-((SUM(IF(Adjustments!$E$73:$E$133='June 13 - Dec 15 Reserve'!$F51,IF(Adjustments!$G$6:$AE$6='June 13 - Dec 15 Reserve'!J$7,Adjustments!$G$73:$AE$133),0)))+(SUM(IF(Adjustments!$E$136:$E$232='June 13 - Dec 15 Reserve'!$F51,IF(Adjustments!$G$6:$AE$6='June 13 - Dec 15 Reserve'!L$7,Adjustments!$G$136:$AE$232),0)))+(SUM(IF(Adjustments!$E$235:$E$236='June 13 - Dec 15 Reserve'!$F51,IF(Adjustments!$G$6:$AE$6='June 13 - Dec 15 Reserve'!L$7,Adjustments!$G$235:$AE$236),0)))+(SUM(IF(Adjustments!$E$239:$E$251='June 13 - Dec 15 Reserve'!$F51,IF(Adjustments!$G$6:$AE$6='June 13 - Dec 15 Reserve'!L$7,Adjustments!$G$239:$AE$251),0))))</f>
        <v>-181586.5204662038</v>
      </c>
      <c r="L51" s="144">
        <f t="shared" si="184"/>
        <v>-43218607.414182581</v>
      </c>
      <c r="M51" s="144">
        <f t="array" ref="M51">-((SUM(IF(Adjustments!$E$73:$E$133='June 13 - Dec 15 Reserve'!$F51,IF(Adjustments!$G$6:$AE$6='June 13 - Dec 15 Reserve'!L$7,Adjustments!$G$73:$AE$133),0)))+(SUM(IF(Adjustments!$E$136:$E$232='June 13 - Dec 15 Reserve'!$F51,IF(Adjustments!$G$6:$AE$6='June 13 - Dec 15 Reserve'!N$7,Adjustments!$G$136:$AE$232),0)))+(SUM(IF(Adjustments!$E$235:$E$236='June 13 - Dec 15 Reserve'!$F51,IF(Adjustments!$G$6:$AE$6='June 13 - Dec 15 Reserve'!N$7,Adjustments!$G$235:$AE$236),0)))+(SUM(IF(Adjustments!$E$239:$E$251='June 13 - Dec 15 Reserve'!$F51,IF(Adjustments!$G$6:$AE$6='June 13 - Dec 15 Reserve'!N$7,Adjustments!$G$239:$AE$251),0))))</f>
        <v>-181398.92721602868</v>
      </c>
      <c r="N51" s="144">
        <f t="shared" si="185"/>
        <v>-43400006.341398612</v>
      </c>
      <c r="O51" s="144">
        <f t="array" ref="O51">-((SUM(IF(Adjustments!$E$73:$E$133='June 13 - Dec 15 Reserve'!$F51,IF(Adjustments!$G$6:$AE$6='June 13 - Dec 15 Reserve'!N$7,Adjustments!$G$73:$AE$133),0)))+(SUM(IF(Adjustments!$E$136:$E$232='June 13 - Dec 15 Reserve'!$F51,IF(Adjustments!$G$6:$AE$6='June 13 - Dec 15 Reserve'!P$7,Adjustments!$G$136:$AE$232),0)))+(SUM(IF(Adjustments!$E$235:$E$236='June 13 - Dec 15 Reserve'!$F51,IF(Adjustments!$G$6:$AE$6='June 13 - Dec 15 Reserve'!P$7,Adjustments!$G$235:$AE$236),0)))+(SUM(IF(Adjustments!$E$239:$E$251='June 13 - Dec 15 Reserve'!$F51,IF(Adjustments!$G$6:$AE$6='June 13 - Dec 15 Reserve'!P$7,Adjustments!$G$239:$AE$251),0))))</f>
        <v>-181211.33396585344</v>
      </c>
      <c r="P51" s="144">
        <f t="shared" si="186"/>
        <v>-43581217.675364465</v>
      </c>
      <c r="Q51" s="144">
        <f t="array" ref="Q51">-((SUM(IF(Adjustments!$E$73:$E$133='June 13 - Dec 15 Reserve'!$F51,IF(Adjustments!$G$6:$AE$6='June 13 - Dec 15 Reserve'!P$7,Adjustments!$G$73:$AE$133),0)))+(SUM(IF(Adjustments!$E$136:$E$232='June 13 - Dec 15 Reserve'!$F51,IF(Adjustments!$G$6:$AE$6='June 13 - Dec 15 Reserve'!R$7,Adjustments!$G$136:$AE$232),0)))+(SUM(IF(Adjustments!$E$235:$E$236='June 13 - Dec 15 Reserve'!$F51,IF(Adjustments!$G$6:$AE$6='June 13 - Dec 15 Reserve'!R$7,Adjustments!$G$235:$AE$236),0)))+(SUM(IF(Adjustments!$E$239:$E$251='June 13 - Dec 15 Reserve'!$F51,IF(Adjustments!$G$6:$AE$6='June 13 - Dec 15 Reserve'!R$7,Adjustments!$G$239:$AE$251),0))))</f>
        <v>-181023.74071567832</v>
      </c>
      <c r="R51" s="144">
        <f t="shared" si="187"/>
        <v>-43762241.41608014</v>
      </c>
      <c r="S51" s="144">
        <f t="array" ref="S51">-((SUM(IF(Adjustments!$E$73:$E$133='June 13 - Dec 15 Reserve'!$F51,IF(Adjustments!$G$6:$AE$6='June 13 - Dec 15 Reserve'!R$7,Adjustments!$G$73:$AE$133),0)))+(SUM(IF(Adjustments!$E$136:$E$232='June 13 - Dec 15 Reserve'!$F51,IF(Adjustments!$G$6:$AE$6='June 13 - Dec 15 Reserve'!T$7,Adjustments!$G$136:$AE$232),0)))+(SUM(IF(Adjustments!$E$235:$E$236='June 13 - Dec 15 Reserve'!$F51,IF(Adjustments!$G$6:$AE$6='June 13 - Dec 15 Reserve'!T$7,Adjustments!$G$235:$AE$236),0)))+(SUM(IF(Adjustments!$E$239:$E$251='June 13 - Dec 15 Reserve'!$F51,IF(Adjustments!$G$6:$AE$6='June 13 - Dec 15 Reserve'!T$7,Adjustments!$G$239:$AE$251),0))))</f>
        <v>-180836.14746550308</v>
      </c>
      <c r="T51" s="144">
        <f t="shared" si="188"/>
        <v>-43943077.563545644</v>
      </c>
      <c r="U51" s="144">
        <f t="array" ref="U51">-((SUM(IF(Adjustments!$E$73:$E$133='June 13 - Dec 15 Reserve'!$F51,IF(Adjustments!$G$6:$AE$6='June 13 - Dec 15 Reserve'!T$7,Adjustments!$G$73:$AE$133),0)))+(SUM(IF(Adjustments!$E$136:$E$232='June 13 - Dec 15 Reserve'!$F51,IF(Adjustments!$G$6:$AE$6='June 13 - Dec 15 Reserve'!V$7,Adjustments!$G$136:$AE$232),0)))+(SUM(IF(Adjustments!$E$235:$E$236='June 13 - Dec 15 Reserve'!$F51,IF(Adjustments!$G$6:$AE$6='June 13 - Dec 15 Reserve'!V$7,Adjustments!$G$235:$AE$236),0)))+(SUM(IF(Adjustments!$E$239:$E$251='June 13 - Dec 15 Reserve'!$F51,IF(Adjustments!$G$6:$AE$6='June 13 - Dec 15 Reserve'!V$7,Adjustments!$G$239:$AE$251),0))))</f>
        <v>-188906.50556359667</v>
      </c>
      <c r="V51" s="144">
        <f t="shared" si="189"/>
        <v>-44131984.069109239</v>
      </c>
      <c r="W51" s="144">
        <f t="array" ref="W51">-((SUM(IF(Adjustments!$E$73:$E$133='June 13 - Dec 15 Reserve'!$F51,IF(Adjustments!$G$6:$AE$6='June 13 - Dec 15 Reserve'!V$7,Adjustments!$G$73:$AE$133),0)))+(SUM(IF(Adjustments!$E$136:$E$232='June 13 - Dec 15 Reserve'!$F51,IF(Adjustments!$G$6:$AE$6='June 13 - Dec 15 Reserve'!X$7,Adjustments!$G$136:$AE$232),0)))+(SUM(IF(Adjustments!$E$235:$E$236='June 13 - Dec 15 Reserve'!$F51,IF(Adjustments!$G$6:$AE$6='June 13 - Dec 15 Reserve'!X$7,Adjustments!$G$235:$AE$236),0)))+(SUM(IF(Adjustments!$E$239:$E$251='June 13 - Dec 15 Reserve'!$F51,IF(Adjustments!$G$6:$AE$6='June 13 - Dec 15 Reserve'!X$7,Adjustments!$G$239:$AE$251),0))))</f>
        <v>-188712.87173023849</v>
      </c>
      <c r="X51" s="144">
        <f t="shared" si="190"/>
        <v>-44320696.940839477</v>
      </c>
      <c r="Y51" s="144">
        <f t="array" ref="Y51">-((SUM(IF(Adjustments!$E$73:$E$133='June 13 - Dec 15 Reserve'!$F51,IF(Adjustments!$G$6:$AE$6='June 13 - Dec 15 Reserve'!X$7,Adjustments!$G$73:$AE$133),0)))+(SUM(IF(Adjustments!$E$136:$E$232='June 13 - Dec 15 Reserve'!$F51,IF(Adjustments!$G$6:$AE$6='June 13 - Dec 15 Reserve'!Z$7,Adjustments!$G$136:$AE$232),0)))+(SUM(IF(Adjustments!$E$235:$E$236='June 13 - Dec 15 Reserve'!$F51,IF(Adjustments!$G$6:$AE$6='June 13 - Dec 15 Reserve'!Z$7,Adjustments!$G$235:$AE$236),0)))+(SUM(IF(Adjustments!$E$239:$E$251='June 13 - Dec 15 Reserve'!$F51,IF(Adjustments!$G$6:$AE$6='June 13 - Dec 15 Reserve'!Z$7,Adjustments!$G$239:$AE$251),0))))</f>
        <v>-188519.23789688031</v>
      </c>
      <c r="Z51" s="144">
        <f t="shared" si="191"/>
        <v>-44509216.178736359</v>
      </c>
      <c r="AA51" s="144">
        <f t="array" ref="AA51">-((SUM(IF(Adjustments!$E$73:$E$133='June 13 - Dec 15 Reserve'!$F51,IF(Adjustments!$G$6:$AE$6='June 13 - Dec 15 Reserve'!Z$7,Adjustments!$G$73:$AE$133),0)))+(SUM(IF(Adjustments!$E$136:$E$232='June 13 - Dec 15 Reserve'!$F51,IF(Adjustments!$G$6:$AE$6='June 13 - Dec 15 Reserve'!AB$7,Adjustments!$G$136:$AE$232),0)))+(SUM(IF(Adjustments!$E$235:$E$236='June 13 - Dec 15 Reserve'!$F51,IF(Adjustments!$G$6:$AE$6='June 13 - Dec 15 Reserve'!AB$7,Adjustments!$G$235:$AE$236),0)))+(SUM(IF(Adjustments!$E$239:$E$251='June 13 - Dec 15 Reserve'!$F51,IF(Adjustments!$G$6:$AE$6='June 13 - Dec 15 Reserve'!AB$7,Adjustments!$G$239:$AE$251),0))))</f>
        <v>-188325.60406352213</v>
      </c>
      <c r="AB51" s="144">
        <f t="shared" si="192"/>
        <v>-44697541.782799885</v>
      </c>
      <c r="AC51" s="144">
        <f t="array" ref="AC51">-((SUM(IF(Adjustments!$E$73:$E$133='June 13 - Dec 15 Reserve'!$F51,IF(Adjustments!$G$6:$AE$6='June 13 - Dec 15 Reserve'!AB$7,Adjustments!$G$73:$AE$133),0)))+(SUM(IF(Adjustments!$E$136:$E$232='June 13 - Dec 15 Reserve'!$F51,IF(Adjustments!$G$6:$AE$6='June 13 - Dec 15 Reserve'!AD$7,Adjustments!$G$136:$AE$232),0)))+(SUM(IF(Adjustments!$E$235:$E$236='June 13 - Dec 15 Reserve'!$F51,IF(Adjustments!$G$6:$AE$6='June 13 - Dec 15 Reserve'!AD$7,Adjustments!$G$235:$AE$236),0)))+(SUM(IF(Adjustments!$E$239:$E$251='June 13 - Dec 15 Reserve'!$F51,IF(Adjustments!$G$6:$AE$6='June 13 - Dec 15 Reserve'!AD$7,Adjustments!$G$239:$AE$251),0))))</f>
        <v>-188131.97023016395</v>
      </c>
      <c r="AD51" s="144">
        <f t="shared" si="193"/>
        <v>-44885673.753030047</v>
      </c>
      <c r="AE51" s="144">
        <f t="array" ref="AE51">-((SUM(IF(Adjustments!$E$73:$E$133='June 13 - Dec 15 Reserve'!$F51,IF(Adjustments!$G$6:$AE$6='June 13 - Dec 15 Reserve'!AD$7,Adjustments!$G$73:$AE$133),0)))+(SUM(IF(Adjustments!$E$136:$E$232='June 13 - Dec 15 Reserve'!$F51,IF(Adjustments!$G$6:$AE$6='June 13 - Dec 15 Reserve'!AF$7,Adjustments!$G$136:$AE$232),0)))+(SUM(IF(Adjustments!$E$235:$E$236='June 13 - Dec 15 Reserve'!$F51,IF(Adjustments!$G$6:$AE$6='June 13 - Dec 15 Reserve'!AF$7,Adjustments!$G$235:$AE$236),0)))+(SUM(IF(Adjustments!$E$239:$E$251='June 13 - Dec 15 Reserve'!$F51,IF(Adjustments!$G$6:$AE$6='June 13 - Dec 15 Reserve'!AF$7,Adjustments!$G$239:$AE$251),0))))</f>
        <v>-187938.33639680577</v>
      </c>
      <c r="AF51" s="144">
        <f t="shared" si="194"/>
        <v>-45073612.089426853</v>
      </c>
      <c r="AG51" s="144">
        <f t="array" ref="AG51">-((SUM(IF(Adjustments!$E$73:$E$133='June 13 - Dec 15 Reserve'!$F51,IF(Adjustments!$G$6:$AE$6='June 13 - Dec 15 Reserve'!AF$7,Adjustments!$G$73:$AE$133),0)))+(SUM(IF(Adjustments!$E$136:$E$232='June 13 - Dec 15 Reserve'!$F51,IF(Adjustments!$G$6:$AE$6='June 13 - Dec 15 Reserve'!AH$7,Adjustments!$G$136:$AE$232),0)))+(SUM(IF(Adjustments!$E$235:$E$236='June 13 - Dec 15 Reserve'!$F51,IF(Adjustments!$G$6:$AE$6='June 13 - Dec 15 Reserve'!AH$7,Adjustments!$G$235:$AE$236),0)))+(SUM(IF(Adjustments!$E$239:$E$251='June 13 - Dec 15 Reserve'!$F51,IF(Adjustments!$G$6:$AE$6='June 13 - Dec 15 Reserve'!AH$7,Adjustments!$G$239:$AE$251),0))))</f>
        <v>-187744.70256344759</v>
      </c>
      <c r="AH51" s="144">
        <f t="shared" si="195"/>
        <v>-45261356.791990303</v>
      </c>
      <c r="AI51" s="144">
        <f t="array" ref="AI51">-((SUM(IF(Adjustments!$E$73:$E$133='June 13 - Dec 15 Reserve'!$F51,IF(Adjustments!$G$6:$AE$6='June 13 - Dec 15 Reserve'!AH$7,Adjustments!$G$73:$AE$133),0)))+(SUM(IF(Adjustments!$E$136:$E$232='June 13 - Dec 15 Reserve'!$F51,IF(Adjustments!$G$6:$AE$6='June 13 - Dec 15 Reserve'!AJ$7,Adjustments!$G$136:$AE$232),0)))+(SUM(IF(Adjustments!$E$235:$E$236='June 13 - Dec 15 Reserve'!$F51,IF(Adjustments!$G$6:$AE$6='June 13 - Dec 15 Reserve'!AJ$7,Adjustments!$G$235:$AE$236),0)))+(SUM(IF(Adjustments!$E$239:$E$251='June 13 - Dec 15 Reserve'!$F51,IF(Adjustments!$G$6:$AE$6='June 13 - Dec 15 Reserve'!AJ$7,Adjustments!$G$239:$AE$251),0))))</f>
        <v>-187551.06873008941</v>
      </c>
      <c r="AJ51" s="144">
        <f t="shared" si="196"/>
        <v>-45448907.860720389</v>
      </c>
      <c r="AK51" s="144">
        <f t="array" ref="AK51">-((SUM(IF(Adjustments!$E$73:$E$133='June 13 - Dec 15 Reserve'!$F51,IF(Adjustments!$G$6:$AE$6='June 13 - Dec 15 Reserve'!AJ$7,Adjustments!$G$73:$AE$133),0)))+(SUM(IF(Adjustments!$E$136:$E$232='June 13 - Dec 15 Reserve'!$F51,IF(Adjustments!$G$6:$AE$6='June 13 - Dec 15 Reserve'!AL$7,Adjustments!$G$136:$AE$232),0)))+(SUM(IF(Adjustments!$E$235:$E$236='June 13 - Dec 15 Reserve'!$F51,IF(Adjustments!$G$6:$AE$6='June 13 - Dec 15 Reserve'!AL$7,Adjustments!$G$235:$AE$236),0)))+(SUM(IF(Adjustments!$E$239:$E$251='June 13 - Dec 15 Reserve'!$F51,IF(Adjustments!$G$6:$AE$6='June 13 - Dec 15 Reserve'!AL$7,Adjustments!$G$239:$AE$251),0))))</f>
        <v>-187357.43489673123</v>
      </c>
      <c r="AL51" s="144">
        <f t="shared" si="197"/>
        <v>-45636265.295617118</v>
      </c>
      <c r="AM51" s="144">
        <f t="array" ref="AM51">-((SUM(IF(Adjustments!$E$73:$E$133='June 13 - Dec 15 Reserve'!$F51,IF(Adjustments!$G$6:$AE$6='June 13 - Dec 15 Reserve'!AL$7,Adjustments!$G$73:$AE$133),0)))+(SUM(IF(Adjustments!$E$136:$E$232='June 13 - Dec 15 Reserve'!$F51,IF(Adjustments!$G$6:$AE$6='June 13 - Dec 15 Reserve'!AN$7,Adjustments!$G$136:$AE$232),0)))+(SUM(IF(Adjustments!$E$235:$E$236='June 13 - Dec 15 Reserve'!$F51,IF(Adjustments!$G$6:$AE$6='June 13 - Dec 15 Reserve'!AN$7,Adjustments!$G$235:$AE$236),0)))+(SUM(IF(Adjustments!$E$239:$E$251='June 13 - Dec 15 Reserve'!$F51,IF(Adjustments!$G$6:$AE$6='June 13 - Dec 15 Reserve'!AN$7,Adjustments!$G$239:$AE$251),0))))</f>
        <v>-187163.80106337304</v>
      </c>
      <c r="AN51" s="144">
        <f t="shared" si="198"/>
        <v>-45823429.096680492</v>
      </c>
      <c r="AO51" s="144">
        <f t="array" ref="AO51">-((SUM(IF(Adjustments!$E$73:$E$133='June 13 - Dec 15 Reserve'!$F51,IF(Adjustments!$G$6:$AE$6='June 13 - Dec 15 Reserve'!AN$7,Adjustments!$G$73:$AE$133),0)))+(SUM(IF(Adjustments!$E$136:$E$232='June 13 - Dec 15 Reserve'!$F51,IF(Adjustments!$G$6:$AE$6='June 13 - Dec 15 Reserve'!AP$7,Adjustments!$G$136:$AE$232),0)))+(SUM(IF(Adjustments!$E$235:$E$236='June 13 - Dec 15 Reserve'!$F51,IF(Adjustments!$G$6:$AE$6='June 13 - Dec 15 Reserve'!AP$7,Adjustments!$G$235:$AE$236),0)))+(SUM(IF(Adjustments!$E$239:$E$251='June 13 - Dec 15 Reserve'!$F51,IF(Adjustments!$G$6:$AE$6='June 13 - Dec 15 Reserve'!AP$7,Adjustments!$G$239:$AE$251),0))))</f>
        <v>-186970.16723001486</v>
      </c>
      <c r="AP51" s="144">
        <f t="shared" si="199"/>
        <v>-46010399.26391051</v>
      </c>
      <c r="AQ51" s="144">
        <f t="array" ref="AQ51">-((SUM(IF(Adjustments!$E$73:$E$133='June 13 - Dec 15 Reserve'!$F51,IF(Adjustments!$G$6:$AE$6='June 13 - Dec 15 Reserve'!AP$7,Adjustments!$G$73:$AE$133),0)))+(SUM(IF(Adjustments!$E$136:$E$232='June 13 - Dec 15 Reserve'!$F51,IF(Adjustments!$G$6:$AE$6='June 13 - Dec 15 Reserve'!AR$7,Adjustments!$G$136:$AE$232),0)))+(SUM(IF(Adjustments!$E$235:$E$236='June 13 - Dec 15 Reserve'!$F51,IF(Adjustments!$G$6:$AE$6='June 13 - Dec 15 Reserve'!AR$7,Adjustments!$G$235:$AE$236),0)))+(SUM(IF(Adjustments!$E$239:$E$251='June 13 - Dec 15 Reserve'!$F51,IF(Adjustments!$G$6:$AE$6='June 13 - Dec 15 Reserve'!AR$7,Adjustments!$G$239:$AE$251),0))))</f>
        <v>-186776.53339665662</v>
      </c>
      <c r="AR51" s="144">
        <f t="shared" si="200"/>
        <v>-46197175.797307163</v>
      </c>
      <c r="AS51" s="144">
        <f t="array" ref="AS51">-((SUM(IF(Adjustments!$E$73:$E$133='June 13 - Dec 15 Reserve'!$F51,IF(Adjustments!$G$6:$AE$6='June 13 - Dec 15 Reserve'!AR$7,Adjustments!$G$73:$AE$133),0)))+(SUM(IF(Adjustments!$E$136:$E$232='June 13 - Dec 15 Reserve'!$F51,IF(Adjustments!$G$6:$AE$6='June 13 - Dec 15 Reserve'!AT$7,Adjustments!$G$136:$AE$232),0)))+(SUM(IF(Adjustments!$E$235:$E$236='June 13 - Dec 15 Reserve'!$F51,IF(Adjustments!$G$6:$AE$6='June 13 - Dec 15 Reserve'!AT$7,Adjustments!$G$235:$AE$236),0)))+(SUM(IF(Adjustments!$E$239:$E$251='June 13 - Dec 15 Reserve'!$F51,IF(Adjustments!$G$6:$AE$6='June 13 - Dec 15 Reserve'!AT$7,Adjustments!$G$239:$AE$251),0))))</f>
        <v>-186582.8995632985</v>
      </c>
      <c r="AT51" s="144">
        <f t="shared" si="201"/>
        <v>-46383758.696870461</v>
      </c>
      <c r="AU51" s="144">
        <f t="array" ref="AU51">-((SUM(IF(Adjustments!$E$73:$E$133='June 13 - Dec 15 Reserve'!$F51,IF(Adjustments!$G$6:$AE$6='June 13 - Dec 15 Reserve'!AT$7,Adjustments!$G$73:$AE$133),0)))+(SUM(IF(Adjustments!$E$136:$E$232='June 13 - Dec 15 Reserve'!$F51,IF(Adjustments!$G$6:$AE$6='June 13 - Dec 15 Reserve'!AV$7,Adjustments!$G$136:$AE$232),0)))+(SUM(IF(Adjustments!$E$235:$E$236='June 13 - Dec 15 Reserve'!$F51,IF(Adjustments!$G$6:$AE$6='June 13 - Dec 15 Reserve'!AV$7,Adjustments!$G$235:$AE$236),0)))+(SUM(IF(Adjustments!$E$239:$E$251='June 13 - Dec 15 Reserve'!$F51,IF(Adjustments!$G$6:$AE$6='June 13 - Dec 15 Reserve'!AV$7,Adjustments!$G$239:$AE$251),0))))</f>
        <v>-186389.26572994026</v>
      </c>
      <c r="AV51" s="144">
        <f t="shared" si="202"/>
        <v>-46570147.962600403</v>
      </c>
      <c r="AW51" s="144">
        <f t="array" ref="AW51">-((SUM(IF(Adjustments!$E$73:$E$133='June 13 - Dec 15 Reserve'!$F51,IF(Adjustments!$G$6:$AE$6='June 13 - Dec 15 Reserve'!AV$7,Adjustments!$G$73:$AE$133),0)))+(SUM(IF(Adjustments!$E$136:$E$232='June 13 - Dec 15 Reserve'!$F51,IF(Adjustments!$G$6:$AE$6='June 13 - Dec 15 Reserve'!AX$7,Adjustments!$G$136:$AE$232),0)))+(SUM(IF(Adjustments!$E$235:$E$236='June 13 - Dec 15 Reserve'!$F51,IF(Adjustments!$G$6:$AE$6='June 13 - Dec 15 Reserve'!AX$7,Adjustments!$G$235:$AE$236),0)))+(SUM(IF(Adjustments!$E$239:$E$251='June 13 - Dec 15 Reserve'!$F51,IF(Adjustments!$G$6:$AE$6='June 13 - Dec 15 Reserve'!AX$7,Adjustments!$G$239:$AE$251),0))))</f>
        <v>-186195.63189658208</v>
      </c>
      <c r="AX51" s="144">
        <f t="shared" si="203"/>
        <v>-46756343.594496988</v>
      </c>
      <c r="AY51" s="144">
        <f t="array" ref="AY51">-((SUM(IF(Adjustments!$E$73:$E$133='June 13 - Dec 15 Reserve'!$F51,IF(Adjustments!$G$6:$AE$6='June 13 - Dec 15 Reserve'!AX$7,Adjustments!$G$73:$AE$133),0)))+(SUM(IF(Adjustments!$E$136:$E$232='June 13 - Dec 15 Reserve'!$F51,IF(Adjustments!$G$6:$AE$6='June 13 - Dec 15 Reserve'!AZ$7,Adjustments!$G$136:$AE$232),0)))+(SUM(IF(Adjustments!$E$235:$E$236='June 13 - Dec 15 Reserve'!$F51,IF(Adjustments!$G$6:$AE$6='June 13 - Dec 15 Reserve'!AZ$7,Adjustments!$G$235:$AE$236),0)))+(SUM(IF(Adjustments!$E$239:$E$251='June 13 - Dec 15 Reserve'!$F51,IF(Adjustments!$G$6:$AE$6='June 13 - Dec 15 Reserve'!AZ$7,Adjustments!$G$239:$AE$251),0))))</f>
        <v>-186001.9980632239</v>
      </c>
      <c r="AZ51" s="144">
        <f t="shared" si="204"/>
        <v>-46942345.592560209</v>
      </c>
      <c r="BA51" s="144">
        <f t="array" ref="BA51">-((SUM(IF(Adjustments!$E$73:$E$133='June 13 - Dec 15 Reserve'!$F51,IF(Adjustments!$G$6:$AE$6='June 13 - Dec 15 Reserve'!AZ$7,Adjustments!$G$73:$AE$133),0)))+(SUM(IF(Adjustments!$E$136:$E$232='June 13 - Dec 15 Reserve'!$F51,IF(Adjustments!$G$6:$AE$6='June 13 - Dec 15 Reserve'!BB$7,Adjustments!$G$136:$AE$232),0)))+(SUM(IF(Adjustments!$E$235:$E$236='June 13 - Dec 15 Reserve'!$F51,IF(Adjustments!$G$6:$AE$6='June 13 - Dec 15 Reserve'!BB$7,Adjustments!$G$235:$AE$236),0)))+(SUM(IF(Adjustments!$E$239:$E$251='June 13 - Dec 15 Reserve'!$F51,IF(Adjustments!$G$6:$AE$6='June 13 - Dec 15 Reserve'!BB$7,Adjustments!$G$239:$AE$251),0))))</f>
        <v>-185808.36422986572</v>
      </c>
      <c r="BB51" s="144">
        <f t="shared" si="205"/>
        <v>-47128153.956790075</v>
      </c>
      <c r="BC51" s="144">
        <f t="array" ref="BC51">-((SUM(IF(Adjustments!$E$73:$E$133='June 13 - Dec 15 Reserve'!$F51,IF(Adjustments!$G$6:$AE$6='June 13 - Dec 15 Reserve'!BB$7,Adjustments!$G$73:$AE$133),0)))+(SUM(IF(Adjustments!$E$136:$E$232='June 13 - Dec 15 Reserve'!$F51,IF(Adjustments!$G$6:$AE$6='June 13 - Dec 15 Reserve'!BD$7,Adjustments!$G$136:$AE$232),0)))+(SUM(IF(Adjustments!$E$235:$E$236='June 13 - Dec 15 Reserve'!$F51,IF(Adjustments!$G$6:$AE$6='June 13 - Dec 15 Reserve'!BD$7,Adjustments!$G$235:$AE$236),0)))+(SUM(IF(Adjustments!$E$239:$E$251='June 13 - Dec 15 Reserve'!$F51,IF(Adjustments!$G$6:$AE$6='June 13 - Dec 15 Reserve'!BD$7,Adjustments!$G$239:$AE$251),0))))</f>
        <v>-185614.73039650754</v>
      </c>
      <c r="BD51" s="144">
        <f t="shared" si="206"/>
        <v>-47313768.687186584</v>
      </c>
      <c r="BF51" s="151">
        <f t="shared" si="207"/>
        <v>-46195820.360473663</v>
      </c>
    </row>
    <row r="52" spans="1:58" s="144" customFormat="1">
      <c r="A52" s="119" t="s">
        <v>21</v>
      </c>
      <c r="B52" s="119"/>
      <c r="C52" s="119"/>
      <c r="D52" s="119"/>
      <c r="E52" s="119"/>
      <c r="F52" s="119"/>
      <c r="G52" s="119"/>
      <c r="H52" s="152">
        <f>SUBTOTAL(9,H45:H51)</f>
        <v>-2329754430.9607697</v>
      </c>
      <c r="I52" s="152">
        <f t="shared" ref="I52:BF52" si="208">SUBTOTAL(9,I45:I51)</f>
        <v>-7873661.8355587358</v>
      </c>
      <c r="J52" s="152">
        <f t="shared" si="208"/>
        <v>-2337628092.7963276</v>
      </c>
      <c r="K52" s="152">
        <f t="shared" si="208"/>
        <v>-7900425.0739152227</v>
      </c>
      <c r="L52" s="152">
        <f t="shared" si="208"/>
        <v>-2345528517.8702431</v>
      </c>
      <c r="M52" s="152">
        <f t="shared" si="208"/>
        <v>-7935282.9864357533</v>
      </c>
      <c r="N52" s="152">
        <f t="shared" si="208"/>
        <v>-2353463800.856679</v>
      </c>
      <c r="O52" s="152">
        <f t="shared" si="208"/>
        <v>-7971157.6327333264</v>
      </c>
      <c r="P52" s="152">
        <f t="shared" si="208"/>
        <v>-2361434958.4894123</v>
      </c>
      <c r="Q52" s="152">
        <f t="shared" si="208"/>
        <v>-8003593.0113314763</v>
      </c>
      <c r="R52" s="152">
        <f t="shared" si="208"/>
        <v>-2369438551.5007434</v>
      </c>
      <c r="S52" s="152">
        <f t="shared" si="208"/>
        <v>-8032265.7832910046</v>
      </c>
      <c r="T52" s="152">
        <f t="shared" si="208"/>
        <v>-2377470817.2840347</v>
      </c>
      <c r="U52" s="152">
        <f t="shared" si="208"/>
        <v>-7819824.7647052659</v>
      </c>
      <c r="V52" s="152">
        <f t="shared" si="208"/>
        <v>-2385290642.0487399</v>
      </c>
      <c r="W52" s="152">
        <f t="shared" si="208"/>
        <v>-7836737.9803950246</v>
      </c>
      <c r="X52" s="152">
        <f t="shared" si="208"/>
        <v>-2393127380.0291348</v>
      </c>
      <c r="Y52" s="152">
        <f t="shared" si="208"/>
        <v>-7857496.7930907076</v>
      </c>
      <c r="Z52" s="152">
        <f t="shared" si="208"/>
        <v>-2400984876.8222256</v>
      </c>
      <c r="AA52" s="152">
        <f t="shared" si="208"/>
        <v>-7880706.7183408104</v>
      </c>
      <c r="AB52" s="152">
        <f t="shared" si="208"/>
        <v>-2408865583.5405664</v>
      </c>
      <c r="AC52" s="152">
        <f t="shared" si="208"/>
        <v>-7909629.9094082015</v>
      </c>
      <c r="AD52" s="152">
        <f t="shared" si="208"/>
        <v>-2416775213.4499741</v>
      </c>
      <c r="AE52" s="152">
        <f t="shared" si="208"/>
        <v>-7944655.0078309253</v>
      </c>
      <c r="AF52" s="152">
        <f t="shared" si="208"/>
        <v>-2424719868.4578056</v>
      </c>
      <c r="AG52" s="152">
        <f t="shared" si="208"/>
        <v>-7973312.8098229878</v>
      </c>
      <c r="AH52" s="152">
        <f t="shared" si="208"/>
        <v>-2432693181.2676287</v>
      </c>
      <c r="AI52" s="152">
        <f t="shared" si="208"/>
        <v>-7997001.5720798317</v>
      </c>
      <c r="AJ52" s="152">
        <f t="shared" si="208"/>
        <v>-2440690182.8397083</v>
      </c>
      <c r="AK52" s="152">
        <f t="shared" si="208"/>
        <v>-8020190.8709142385</v>
      </c>
      <c r="AL52" s="152">
        <f t="shared" si="208"/>
        <v>-2448710373.7106223</v>
      </c>
      <c r="AM52" s="152">
        <f t="shared" si="208"/>
        <v>-8048654.8318572044</v>
      </c>
      <c r="AN52" s="152">
        <f t="shared" si="208"/>
        <v>-2456759028.5424795</v>
      </c>
      <c r="AO52" s="152">
        <f t="shared" si="208"/>
        <v>-8075778.5928015225</v>
      </c>
      <c r="AP52" s="152">
        <f t="shared" si="208"/>
        <v>-2464834807.1352816</v>
      </c>
      <c r="AQ52" s="152">
        <f t="shared" si="208"/>
        <v>-8097479.8553182734</v>
      </c>
      <c r="AR52" s="152">
        <f t="shared" si="208"/>
        <v>-2472932286.9905996</v>
      </c>
      <c r="AS52" s="152">
        <f t="shared" ref="AS52:AV52" si="209">SUBTOTAL(9,AS45:AS51)</f>
        <v>-8118536.4195677396</v>
      </c>
      <c r="AT52" s="152">
        <f t="shared" si="209"/>
        <v>-2481050823.4101677</v>
      </c>
      <c r="AU52" s="152">
        <f t="shared" si="209"/>
        <v>-8136797.4430680163</v>
      </c>
      <c r="AV52" s="152">
        <f t="shared" si="209"/>
        <v>-2489187620.8532352</v>
      </c>
      <c r="AW52" s="152">
        <f t="shared" ref="AW52:BD52" si="210">SUBTOTAL(9,AW45:AW51)</f>
        <v>-8158506.9081320427</v>
      </c>
      <c r="AX52" s="152">
        <f t="shared" si="210"/>
        <v>-2497346127.7613678</v>
      </c>
      <c r="AY52" s="152">
        <f t="shared" si="210"/>
        <v>-8190496.7258130871</v>
      </c>
      <c r="AZ52" s="152">
        <f t="shared" si="210"/>
        <v>-2505536624.4871807</v>
      </c>
      <c r="BA52" s="152">
        <f t="shared" si="210"/>
        <v>-8221142.3710345412</v>
      </c>
      <c r="BB52" s="152">
        <f t="shared" si="210"/>
        <v>-2513757766.8582153</v>
      </c>
      <c r="BC52" s="152">
        <f t="shared" si="210"/>
        <v>-8243775.0213901354</v>
      </c>
      <c r="BD52" s="152">
        <f t="shared" si="210"/>
        <v>-2522001541.8796053</v>
      </c>
      <c r="BF52" s="153">
        <f t="shared" si="208"/>
        <v>-2473093864.1687613</v>
      </c>
    </row>
    <row r="53" spans="1:58" s="144" customFormat="1">
      <c r="A53" s="119"/>
      <c r="B53" s="119"/>
      <c r="C53" s="119"/>
      <c r="D53" s="119"/>
      <c r="E53" s="119"/>
      <c r="F53" s="119"/>
      <c r="G53" s="119"/>
      <c r="BF53" s="151"/>
    </row>
    <row r="54" spans="1:58" s="144" customFormat="1">
      <c r="A54" s="14" t="s">
        <v>22</v>
      </c>
      <c r="B54" s="119"/>
      <c r="C54" s="119"/>
      <c r="D54" s="119"/>
      <c r="E54" s="119"/>
      <c r="F54" s="119"/>
      <c r="G54" s="119"/>
      <c r="BF54" s="151"/>
    </row>
    <row r="55" spans="1:58" s="144" customFormat="1">
      <c r="A55" s="119" t="s">
        <v>14</v>
      </c>
      <c r="B55" s="119" t="s">
        <v>45</v>
      </c>
      <c r="C55" s="119" t="s">
        <v>45</v>
      </c>
      <c r="D55" s="119" t="s">
        <v>78</v>
      </c>
      <c r="E55" s="119" t="s">
        <v>75</v>
      </c>
      <c r="F55" s="119" t="str">
        <f t="shared" ref="F55:F69" si="211">D55&amp;E55&amp;C55</f>
        <v>DGNLPCA</v>
      </c>
      <c r="G55" s="119" t="str">
        <f t="shared" ref="G55:G69" si="212">E55&amp;C55</f>
        <v>GNLPCA</v>
      </c>
      <c r="H55" s="144">
        <f t="array" ref="H55">SUM(IF('[25]RB Summary'!$C$917:$C$1168=$F55,'[25]RB Summary'!$G$917:$G$1168,0))</f>
        <v>-4740497.6900000004</v>
      </c>
      <c r="I55" s="144">
        <f t="array" ref="I55">-((SUM(IF(Adjustments!$E$73:$E$133='June 13 - Dec 15 Reserve'!$F55,IF(Adjustments!$G$6:$AE$6='June 13 - Dec 15 Reserve'!H$7,Adjustments!$G$73:$AE$133),0)))+(SUM(IF(Adjustments!$E$136:$E$232='June 13 - Dec 15 Reserve'!$F55,IF(Adjustments!$G$6:$AE$6='June 13 - Dec 15 Reserve'!J$7,Adjustments!$G$136:$AE$232),0)))+(SUM(IF(Adjustments!$E$235:$E$236='June 13 - Dec 15 Reserve'!$F55,IF(Adjustments!$G$6:$AE$6='June 13 - Dec 15 Reserve'!J$7,Adjustments!$G$235:$AE$236),0)))+(SUM(IF(Adjustments!$E$239:$E$251='June 13 - Dec 15 Reserve'!$F55,IF(Adjustments!$G$6:$AE$6='June 13 - Dec 15 Reserve'!J$7,Adjustments!$G$239:$AE$251),0))))</f>
        <v>-1030.4285323324439</v>
      </c>
      <c r="J55" s="144">
        <f t="shared" ref="J55:J69" si="213">H55+I55</f>
        <v>-4741528.1185323326</v>
      </c>
      <c r="K55" s="144">
        <f t="array" ref="K55">-((SUM(IF(Adjustments!$E$73:$E$133='June 13 - Dec 15 Reserve'!$F55,IF(Adjustments!$G$6:$AE$6='June 13 - Dec 15 Reserve'!J$7,Adjustments!$G$73:$AE$133),0)))+(SUM(IF(Adjustments!$E$136:$E$232='June 13 - Dec 15 Reserve'!$F55,IF(Adjustments!$G$6:$AE$6='June 13 - Dec 15 Reserve'!L$7,Adjustments!$G$136:$AE$232),0)))+(SUM(IF(Adjustments!$E$235:$E$236='June 13 - Dec 15 Reserve'!$F55,IF(Adjustments!$G$6:$AE$6='June 13 - Dec 15 Reserve'!L$7,Adjustments!$G$235:$AE$236),0)))+(SUM(IF(Adjustments!$E$239:$E$251='June 13 - Dec 15 Reserve'!$F55,IF(Adjustments!$G$6:$AE$6='June 13 - Dec 15 Reserve'!L$7,Adjustments!$G$239:$AE$251),0))))</f>
        <v>-989.45431041432312</v>
      </c>
      <c r="L55" s="144">
        <f t="shared" ref="L55:L69" si="214">J55+K55</f>
        <v>-4742517.572842747</v>
      </c>
      <c r="M55" s="144">
        <f t="array" ref="M55">-((SUM(IF(Adjustments!$E$73:$E$133='June 13 - Dec 15 Reserve'!$F55,IF(Adjustments!$G$6:$AE$6='June 13 - Dec 15 Reserve'!L$7,Adjustments!$G$73:$AE$133),0)))+(SUM(IF(Adjustments!$E$136:$E$232='June 13 - Dec 15 Reserve'!$F55,IF(Adjustments!$G$6:$AE$6='June 13 - Dec 15 Reserve'!N$7,Adjustments!$G$136:$AE$232),0)))+(SUM(IF(Adjustments!$E$235:$E$236='June 13 - Dec 15 Reserve'!$F55,IF(Adjustments!$G$6:$AE$6='June 13 - Dec 15 Reserve'!N$7,Adjustments!$G$235:$AE$236),0)))+(SUM(IF(Adjustments!$E$239:$E$251='June 13 - Dec 15 Reserve'!$F55,IF(Adjustments!$G$6:$AE$6='June 13 - Dec 15 Reserve'!N$7,Adjustments!$G$239:$AE$251),0))))</f>
        <v>-1119.1617510385404</v>
      </c>
      <c r="N55" s="144">
        <f t="shared" ref="N55:N69" si="215">L55+M55</f>
        <v>-4743636.7345937854</v>
      </c>
      <c r="O55" s="144">
        <f t="array" ref="O55">-((SUM(IF(Adjustments!$E$73:$E$133='June 13 - Dec 15 Reserve'!$F55,IF(Adjustments!$G$6:$AE$6='June 13 - Dec 15 Reserve'!N$7,Adjustments!$G$73:$AE$133),0)))+(SUM(IF(Adjustments!$E$136:$E$232='June 13 - Dec 15 Reserve'!$F55,IF(Adjustments!$G$6:$AE$6='June 13 - Dec 15 Reserve'!P$7,Adjustments!$G$136:$AE$232),0)))+(SUM(IF(Adjustments!$E$235:$E$236='June 13 - Dec 15 Reserve'!$F55,IF(Adjustments!$G$6:$AE$6='June 13 - Dec 15 Reserve'!P$7,Adjustments!$G$235:$AE$236),0)))+(SUM(IF(Adjustments!$E$239:$E$251='June 13 - Dec 15 Reserve'!$F55,IF(Adjustments!$G$6:$AE$6='June 13 - Dec 15 Reserve'!P$7,Adjustments!$G$239:$AE$251),0))))</f>
        <v>-2273.3694191962277</v>
      </c>
      <c r="P55" s="144">
        <f t="shared" ref="P55:P69" si="216">N55+O55</f>
        <v>-4745910.104012982</v>
      </c>
      <c r="Q55" s="144">
        <f t="array" ref="Q55">-((SUM(IF(Adjustments!$E$73:$E$133='June 13 - Dec 15 Reserve'!$F55,IF(Adjustments!$G$6:$AE$6='June 13 - Dec 15 Reserve'!P$7,Adjustments!$G$73:$AE$133),0)))+(SUM(IF(Adjustments!$E$136:$E$232='June 13 - Dec 15 Reserve'!$F55,IF(Adjustments!$G$6:$AE$6='June 13 - Dec 15 Reserve'!R$7,Adjustments!$G$136:$AE$232),0)))+(SUM(IF(Adjustments!$E$235:$E$236='June 13 - Dec 15 Reserve'!$F55,IF(Adjustments!$G$6:$AE$6='June 13 - Dec 15 Reserve'!R$7,Adjustments!$G$235:$AE$236),0)))+(SUM(IF(Adjustments!$E$239:$E$251='June 13 - Dec 15 Reserve'!$F55,IF(Adjustments!$G$6:$AE$6='June 13 - Dec 15 Reserve'!R$7,Adjustments!$G$239:$AE$251),0))))</f>
        <v>-3243.415679103171</v>
      </c>
      <c r="R55" s="144">
        <f t="shared" ref="R55:R69" si="217">P55+Q55</f>
        <v>-4749153.5196920848</v>
      </c>
      <c r="S55" s="144">
        <f t="array" ref="S55">-((SUM(IF(Adjustments!$E$73:$E$133='June 13 - Dec 15 Reserve'!$F55,IF(Adjustments!$G$6:$AE$6='June 13 - Dec 15 Reserve'!R$7,Adjustments!$G$73:$AE$133),0)))+(SUM(IF(Adjustments!$E$136:$E$232='June 13 - Dec 15 Reserve'!$F55,IF(Adjustments!$G$6:$AE$6='June 13 - Dec 15 Reserve'!T$7,Adjustments!$G$136:$AE$232),0)))+(SUM(IF(Adjustments!$E$235:$E$236='June 13 - Dec 15 Reserve'!$F55,IF(Adjustments!$G$6:$AE$6='June 13 - Dec 15 Reserve'!T$7,Adjustments!$G$235:$AE$236),0)))+(SUM(IF(Adjustments!$E$239:$E$251='June 13 - Dec 15 Reserve'!$F55,IF(Adjustments!$G$6:$AE$6='June 13 - Dec 15 Reserve'!T$7,Adjustments!$G$239:$AE$251),0))))</f>
        <v>-4376.8051392802881</v>
      </c>
      <c r="T55" s="144">
        <f t="shared" ref="T55:T69" si="218">R55+S55</f>
        <v>-4753530.3248313647</v>
      </c>
      <c r="U55" s="144">
        <f t="array" ref="U55">-((SUM(IF(Adjustments!$E$73:$E$133='June 13 - Dec 15 Reserve'!$F55,IF(Adjustments!$G$6:$AE$6='June 13 - Dec 15 Reserve'!T$7,Adjustments!$G$73:$AE$133),0)))+(SUM(IF(Adjustments!$E$136:$E$232='June 13 - Dec 15 Reserve'!$F55,IF(Adjustments!$G$6:$AE$6='June 13 - Dec 15 Reserve'!V$7,Adjustments!$G$136:$AE$232),0)))+(SUM(IF(Adjustments!$E$235:$E$236='June 13 - Dec 15 Reserve'!$F55,IF(Adjustments!$G$6:$AE$6='June 13 - Dec 15 Reserve'!V$7,Adjustments!$G$235:$AE$236),0)))+(SUM(IF(Adjustments!$E$239:$E$251='June 13 - Dec 15 Reserve'!$F55,IF(Adjustments!$G$6:$AE$6='June 13 - Dec 15 Reserve'!V$7,Adjustments!$G$239:$AE$251),0))))</f>
        <v>3485.2134113318316</v>
      </c>
      <c r="V55" s="144">
        <f t="shared" ref="V55:V69" si="219">T55+U55</f>
        <v>-4750045.1114200326</v>
      </c>
      <c r="W55" s="144">
        <f t="array" ref="W55">-((SUM(IF(Adjustments!$E$73:$E$133='June 13 - Dec 15 Reserve'!$F55,IF(Adjustments!$G$6:$AE$6='June 13 - Dec 15 Reserve'!V$7,Adjustments!$G$73:$AE$133),0)))+(SUM(IF(Adjustments!$E$136:$E$232='June 13 - Dec 15 Reserve'!$F55,IF(Adjustments!$G$6:$AE$6='June 13 - Dec 15 Reserve'!X$7,Adjustments!$G$136:$AE$232),0)))+(SUM(IF(Adjustments!$E$235:$E$236='June 13 - Dec 15 Reserve'!$F55,IF(Adjustments!$G$6:$AE$6='June 13 - Dec 15 Reserve'!X$7,Adjustments!$G$235:$AE$236),0)))+(SUM(IF(Adjustments!$E$239:$E$251='June 13 - Dec 15 Reserve'!$F55,IF(Adjustments!$G$6:$AE$6='June 13 - Dec 15 Reserve'!X$7,Adjustments!$G$239:$AE$251),0))))</f>
        <v>3486.850713049309</v>
      </c>
      <c r="X55" s="144">
        <f t="shared" ref="X55:X69" si="220">V55+W55</f>
        <v>-4746558.2607069835</v>
      </c>
      <c r="Y55" s="144">
        <f t="array" ref="Y55">-((SUM(IF(Adjustments!$E$73:$E$133='June 13 - Dec 15 Reserve'!$F55,IF(Adjustments!$G$6:$AE$6='June 13 - Dec 15 Reserve'!X$7,Adjustments!$G$73:$AE$133),0)))+(SUM(IF(Adjustments!$E$136:$E$232='June 13 - Dec 15 Reserve'!$F55,IF(Adjustments!$G$6:$AE$6='June 13 - Dec 15 Reserve'!Z$7,Adjustments!$G$136:$AE$232),0)))+(SUM(IF(Adjustments!$E$235:$E$236='June 13 - Dec 15 Reserve'!$F55,IF(Adjustments!$G$6:$AE$6='June 13 - Dec 15 Reserve'!Z$7,Adjustments!$G$235:$AE$236),0)))+(SUM(IF(Adjustments!$E$239:$E$251='June 13 - Dec 15 Reserve'!$F55,IF(Adjustments!$G$6:$AE$6='June 13 - Dec 15 Reserve'!Z$7,Adjustments!$G$239:$AE$251),0))))</f>
        <v>3484.4575785087509</v>
      </c>
      <c r="Z55" s="144">
        <f t="shared" ref="Z55:Z69" si="221">X55+Y55</f>
        <v>-4743073.8031284744</v>
      </c>
      <c r="AA55" s="144">
        <f t="array" ref="AA55">-((SUM(IF(Adjustments!$E$73:$E$133='June 13 - Dec 15 Reserve'!$F55,IF(Adjustments!$G$6:$AE$6='June 13 - Dec 15 Reserve'!Z$7,Adjustments!$G$73:$AE$133),0)))+(SUM(IF(Adjustments!$E$136:$E$232='June 13 - Dec 15 Reserve'!$F55,IF(Adjustments!$G$6:$AE$6='June 13 - Dec 15 Reserve'!AB$7,Adjustments!$G$136:$AE$232),0)))+(SUM(IF(Adjustments!$E$235:$E$236='June 13 - Dec 15 Reserve'!$F55,IF(Adjustments!$G$6:$AE$6='June 13 - Dec 15 Reserve'!AB$7,Adjustments!$G$235:$AE$236),0)))+(SUM(IF(Adjustments!$E$239:$E$251='June 13 - Dec 15 Reserve'!$F55,IF(Adjustments!$G$6:$AE$6='June 13 - Dec 15 Reserve'!AB$7,Adjustments!$G$239:$AE$251),0))))</f>
        <v>3480.7526429546342</v>
      </c>
      <c r="AB55" s="144">
        <f t="shared" ref="AB55:AB69" si="222">Z55+AA55</f>
        <v>-4739593.0504855197</v>
      </c>
      <c r="AC55" s="144">
        <f t="array" ref="AC55">-((SUM(IF(Adjustments!$E$73:$E$133='June 13 - Dec 15 Reserve'!$F55,IF(Adjustments!$G$6:$AE$6='June 13 - Dec 15 Reserve'!AB$7,Adjustments!$G$73:$AE$133),0)))+(SUM(IF(Adjustments!$E$136:$E$232='June 13 - Dec 15 Reserve'!$F55,IF(Adjustments!$G$6:$AE$6='June 13 - Dec 15 Reserve'!AD$7,Adjustments!$G$136:$AE$232),0)))+(SUM(IF(Adjustments!$E$235:$E$236='June 13 - Dec 15 Reserve'!$F55,IF(Adjustments!$G$6:$AE$6='June 13 - Dec 15 Reserve'!AD$7,Adjustments!$G$235:$AE$236),0)))+(SUM(IF(Adjustments!$E$239:$E$251='June 13 - Dec 15 Reserve'!$F55,IF(Adjustments!$G$6:$AE$6='June 13 - Dec 15 Reserve'!AD$7,Adjustments!$G$239:$AE$251),0))))</f>
        <v>3479.2359752614866</v>
      </c>
      <c r="AD55" s="144">
        <f t="shared" ref="AD55:AD69" si="223">AB55+AC55</f>
        <v>-4736113.8145102579</v>
      </c>
      <c r="AE55" s="144">
        <f t="array" ref="AE55">-((SUM(IF(Adjustments!$E$73:$E$133='June 13 - Dec 15 Reserve'!$F55,IF(Adjustments!$G$6:$AE$6='June 13 - Dec 15 Reserve'!AD$7,Adjustments!$G$73:$AE$133),0)))+(SUM(IF(Adjustments!$E$136:$E$232='June 13 - Dec 15 Reserve'!$F55,IF(Adjustments!$G$6:$AE$6='June 13 - Dec 15 Reserve'!AF$7,Adjustments!$G$136:$AE$232),0)))+(SUM(IF(Adjustments!$E$235:$E$236='June 13 - Dec 15 Reserve'!$F55,IF(Adjustments!$G$6:$AE$6='June 13 - Dec 15 Reserve'!AF$7,Adjustments!$G$235:$AE$236),0)))+(SUM(IF(Adjustments!$E$239:$E$251='June 13 - Dec 15 Reserve'!$F55,IF(Adjustments!$G$6:$AE$6='June 13 - Dec 15 Reserve'!AF$7,Adjustments!$G$239:$AE$251),0))))</f>
        <v>3477.3967294547838</v>
      </c>
      <c r="AF55" s="144">
        <f t="shared" ref="AF55:AF69" si="224">AD55+AE55</f>
        <v>-4732636.4177808035</v>
      </c>
      <c r="AG55" s="144">
        <f t="array" ref="AG55">-((SUM(IF(Adjustments!$E$73:$E$133='June 13 - Dec 15 Reserve'!$F55,IF(Adjustments!$G$6:$AE$6='June 13 - Dec 15 Reserve'!AF$7,Adjustments!$G$73:$AE$133),0)))+(SUM(IF(Adjustments!$E$136:$E$232='June 13 - Dec 15 Reserve'!$F55,IF(Adjustments!$G$6:$AE$6='June 13 - Dec 15 Reserve'!AH$7,Adjustments!$G$136:$AE$232),0)))+(SUM(IF(Adjustments!$E$235:$E$236='June 13 - Dec 15 Reserve'!$F55,IF(Adjustments!$G$6:$AE$6='June 13 - Dec 15 Reserve'!AH$7,Adjustments!$G$235:$AE$236),0)))+(SUM(IF(Adjustments!$E$239:$E$251='June 13 - Dec 15 Reserve'!$F55,IF(Adjustments!$G$6:$AE$6='June 13 - Dec 15 Reserve'!AH$7,Adjustments!$G$239:$AE$251),0))))</f>
        <v>3476.3036617384787</v>
      </c>
      <c r="AH55" s="144">
        <f t="shared" ref="AH55:AH69" si="225">AF55+AG55</f>
        <v>-4729160.114119065</v>
      </c>
      <c r="AI55" s="144">
        <f t="array" ref="AI55">-((SUM(IF(Adjustments!$E$73:$E$133='June 13 - Dec 15 Reserve'!$F55,IF(Adjustments!$G$6:$AE$6='June 13 - Dec 15 Reserve'!AH$7,Adjustments!$G$73:$AE$133),0)))+(SUM(IF(Adjustments!$E$136:$E$232='June 13 - Dec 15 Reserve'!$F55,IF(Adjustments!$G$6:$AE$6='June 13 - Dec 15 Reserve'!AJ$7,Adjustments!$G$136:$AE$232),0)))+(SUM(IF(Adjustments!$E$235:$E$236='June 13 - Dec 15 Reserve'!$F55,IF(Adjustments!$G$6:$AE$6='June 13 - Dec 15 Reserve'!AJ$7,Adjustments!$G$235:$AE$236),0)))+(SUM(IF(Adjustments!$E$239:$E$251='June 13 - Dec 15 Reserve'!$F55,IF(Adjustments!$G$6:$AE$6='June 13 - Dec 15 Reserve'!AJ$7,Adjustments!$G$239:$AE$251),0))))</f>
        <v>3475.9248140646014</v>
      </c>
      <c r="AJ55" s="144">
        <f t="shared" ref="AJ55:AJ69" si="226">AH55+AI55</f>
        <v>-4725684.189305</v>
      </c>
      <c r="AK55" s="144">
        <f t="array" ref="AK55">-((SUM(IF(Adjustments!$E$73:$E$133='June 13 - Dec 15 Reserve'!$F55,IF(Adjustments!$G$6:$AE$6='June 13 - Dec 15 Reserve'!AJ$7,Adjustments!$G$73:$AE$133),0)))+(SUM(IF(Adjustments!$E$136:$E$232='June 13 - Dec 15 Reserve'!$F55,IF(Adjustments!$G$6:$AE$6='June 13 - Dec 15 Reserve'!AL$7,Adjustments!$G$136:$AE$232),0)))+(SUM(IF(Adjustments!$E$235:$E$236='June 13 - Dec 15 Reserve'!$F55,IF(Adjustments!$G$6:$AE$6='June 13 - Dec 15 Reserve'!AL$7,Adjustments!$G$235:$AE$236),0)))+(SUM(IF(Adjustments!$E$239:$E$251='June 13 - Dec 15 Reserve'!$F55,IF(Adjustments!$G$6:$AE$6='June 13 - Dec 15 Reserve'!AL$7,Adjustments!$G$239:$AE$251),0))))</f>
        <v>3401.0784542949987</v>
      </c>
      <c r="AL55" s="144">
        <f t="shared" ref="AL55:AL69" si="227">AJ55+AK55</f>
        <v>-4722283.1108507048</v>
      </c>
      <c r="AM55" s="144">
        <f t="array" ref="AM55">-((SUM(IF(Adjustments!$E$73:$E$133='June 13 - Dec 15 Reserve'!$F55,IF(Adjustments!$G$6:$AE$6='June 13 - Dec 15 Reserve'!AL$7,Adjustments!$G$73:$AE$133),0)))+(SUM(IF(Adjustments!$E$136:$E$232='June 13 - Dec 15 Reserve'!$F55,IF(Adjustments!$G$6:$AE$6='June 13 - Dec 15 Reserve'!AN$7,Adjustments!$G$136:$AE$232),0)))+(SUM(IF(Adjustments!$E$235:$E$236='June 13 - Dec 15 Reserve'!$F55,IF(Adjustments!$G$6:$AE$6='June 13 - Dec 15 Reserve'!AN$7,Adjustments!$G$235:$AE$236),0)))+(SUM(IF(Adjustments!$E$239:$E$251='June 13 - Dec 15 Reserve'!$F55,IF(Adjustments!$G$6:$AE$6='June 13 - Dec 15 Reserve'!AN$7,Adjustments!$G$239:$AE$251),0))))</f>
        <v>3319.6758373673219</v>
      </c>
      <c r="AN55" s="144">
        <f t="shared" ref="AN55:AN69" si="228">AL55+AM55</f>
        <v>-4718963.4350133371</v>
      </c>
      <c r="AO55" s="144">
        <f t="array" ref="AO55">-((SUM(IF(Adjustments!$E$73:$E$133='June 13 - Dec 15 Reserve'!$F55,IF(Adjustments!$G$6:$AE$6='June 13 - Dec 15 Reserve'!AN$7,Adjustments!$G$73:$AE$133),0)))+(SUM(IF(Adjustments!$E$136:$E$232='June 13 - Dec 15 Reserve'!$F55,IF(Adjustments!$G$6:$AE$6='June 13 - Dec 15 Reserve'!AP$7,Adjustments!$G$136:$AE$232),0)))+(SUM(IF(Adjustments!$E$235:$E$236='June 13 - Dec 15 Reserve'!$F55,IF(Adjustments!$G$6:$AE$6='June 13 - Dec 15 Reserve'!AP$7,Adjustments!$G$235:$AE$236),0)))+(SUM(IF(Adjustments!$E$239:$E$251='June 13 - Dec 15 Reserve'!$F55,IF(Adjustments!$G$6:$AE$6='June 13 - Dec 15 Reserve'!AP$7,Adjustments!$G$239:$AE$251),0))))</f>
        <v>3305.5503949762206</v>
      </c>
      <c r="AP55" s="144">
        <f t="shared" ref="AP55:AP69" si="229">AN55+AO55</f>
        <v>-4715657.8846183605</v>
      </c>
      <c r="AQ55" s="144">
        <f t="array" ref="AQ55">-((SUM(IF(Adjustments!$E$73:$E$133='June 13 - Dec 15 Reserve'!$F55,IF(Adjustments!$G$6:$AE$6='June 13 - Dec 15 Reserve'!AP$7,Adjustments!$G$73:$AE$133),0)))+(SUM(IF(Adjustments!$E$136:$E$232='June 13 - Dec 15 Reserve'!$F55,IF(Adjustments!$G$6:$AE$6='June 13 - Dec 15 Reserve'!AR$7,Adjustments!$G$136:$AE$232),0)))+(SUM(IF(Adjustments!$E$235:$E$236='June 13 - Dec 15 Reserve'!$F55,IF(Adjustments!$G$6:$AE$6='June 13 - Dec 15 Reserve'!AR$7,Adjustments!$G$235:$AE$236),0)))+(SUM(IF(Adjustments!$E$239:$E$251='June 13 - Dec 15 Reserve'!$F55,IF(Adjustments!$G$6:$AE$6='June 13 - Dec 15 Reserve'!AR$7,Adjustments!$G$239:$AE$251),0))))</f>
        <v>3293.3261986760554</v>
      </c>
      <c r="AR55" s="144">
        <f t="shared" ref="AR55:AR69" si="230">AP55+AQ55</f>
        <v>-4712364.5584196849</v>
      </c>
      <c r="AS55" s="144">
        <f t="array" ref="AS55">-((SUM(IF(Adjustments!$E$73:$E$133='June 13 - Dec 15 Reserve'!$F55,IF(Adjustments!$G$6:$AE$6='June 13 - Dec 15 Reserve'!AR$7,Adjustments!$G$73:$AE$133),0)))+(SUM(IF(Adjustments!$E$136:$E$232='June 13 - Dec 15 Reserve'!$F55,IF(Adjustments!$G$6:$AE$6='June 13 - Dec 15 Reserve'!AT$7,Adjustments!$G$136:$AE$232),0)))+(SUM(IF(Adjustments!$E$235:$E$236='June 13 - Dec 15 Reserve'!$F55,IF(Adjustments!$G$6:$AE$6='June 13 - Dec 15 Reserve'!AT$7,Adjustments!$G$235:$AE$236),0)))+(SUM(IF(Adjustments!$E$239:$E$251='June 13 - Dec 15 Reserve'!$F55,IF(Adjustments!$G$6:$AE$6='June 13 - Dec 15 Reserve'!AT$7,Adjustments!$G$239:$AE$251),0))))</f>
        <v>3200.9651908966189</v>
      </c>
      <c r="AT55" s="144">
        <f t="shared" ref="AT55:AT69" si="231">AR55+AS55</f>
        <v>-4709163.5932287881</v>
      </c>
      <c r="AU55" s="144">
        <f t="array" ref="AU55">-((SUM(IF(Adjustments!$E$73:$E$133='June 13 - Dec 15 Reserve'!$F55,IF(Adjustments!$G$6:$AE$6='June 13 - Dec 15 Reserve'!AT$7,Adjustments!$G$73:$AE$133),0)))+(SUM(IF(Adjustments!$E$136:$E$232='June 13 - Dec 15 Reserve'!$F55,IF(Adjustments!$G$6:$AE$6='June 13 - Dec 15 Reserve'!AV$7,Adjustments!$G$136:$AE$232),0)))+(SUM(IF(Adjustments!$E$235:$E$236='June 13 - Dec 15 Reserve'!$F55,IF(Adjustments!$G$6:$AE$6='June 13 - Dec 15 Reserve'!AV$7,Adjustments!$G$235:$AE$236),0)))+(SUM(IF(Adjustments!$E$239:$E$251='June 13 - Dec 15 Reserve'!$F55,IF(Adjustments!$G$6:$AE$6='June 13 - Dec 15 Reserve'!AV$7,Adjustments!$G$239:$AE$251),0))))</f>
        <v>3029.3076004937175</v>
      </c>
      <c r="AV55" s="144">
        <f t="shared" ref="AV55:AV69" si="232">AT55+AU55</f>
        <v>-4706134.2856282946</v>
      </c>
      <c r="AW55" s="144">
        <f t="array" ref="AW55">-((SUM(IF(Adjustments!$E$73:$E$133='June 13 - Dec 15 Reserve'!$F55,IF(Adjustments!$G$6:$AE$6='June 13 - Dec 15 Reserve'!AV$7,Adjustments!$G$73:$AE$133),0)))+(SUM(IF(Adjustments!$E$136:$E$232='June 13 - Dec 15 Reserve'!$F55,IF(Adjustments!$G$6:$AE$6='June 13 - Dec 15 Reserve'!AX$7,Adjustments!$G$136:$AE$232),0)))+(SUM(IF(Adjustments!$E$235:$E$236='June 13 - Dec 15 Reserve'!$F55,IF(Adjustments!$G$6:$AE$6='June 13 - Dec 15 Reserve'!AX$7,Adjustments!$G$235:$AE$236),0)))+(SUM(IF(Adjustments!$E$239:$E$251='June 13 - Dec 15 Reserve'!$F55,IF(Adjustments!$G$6:$AE$6='June 13 - Dec 15 Reserve'!AX$7,Adjustments!$G$239:$AE$251),0))))</f>
        <v>2860.7862981658327</v>
      </c>
      <c r="AX55" s="144">
        <f t="shared" ref="AX55:AX69" si="233">AV55+AW55</f>
        <v>-4703273.4993301285</v>
      </c>
      <c r="AY55" s="144">
        <f t="array" ref="AY55">-((SUM(IF(Adjustments!$E$73:$E$133='June 13 - Dec 15 Reserve'!$F55,IF(Adjustments!$G$6:$AE$6='June 13 - Dec 15 Reserve'!AX$7,Adjustments!$G$73:$AE$133),0)))+(SUM(IF(Adjustments!$E$136:$E$232='June 13 - Dec 15 Reserve'!$F55,IF(Adjustments!$G$6:$AE$6='June 13 - Dec 15 Reserve'!AZ$7,Adjustments!$G$136:$AE$232),0)))+(SUM(IF(Adjustments!$E$235:$E$236='June 13 - Dec 15 Reserve'!$F55,IF(Adjustments!$G$6:$AE$6='June 13 - Dec 15 Reserve'!AZ$7,Adjustments!$G$235:$AE$236),0)))+(SUM(IF(Adjustments!$E$239:$E$251='June 13 - Dec 15 Reserve'!$F55,IF(Adjustments!$G$6:$AE$6='June 13 - Dec 15 Reserve'!AZ$7,Adjustments!$G$239:$AE$251),0))))</f>
        <v>2699.4317489271198</v>
      </c>
      <c r="AZ55" s="144">
        <f t="shared" ref="AZ55:AZ69" si="234">AX55+AY55</f>
        <v>-4700574.067581201</v>
      </c>
      <c r="BA55" s="144">
        <f t="array" ref="BA55">-((SUM(IF(Adjustments!$E$73:$E$133='June 13 - Dec 15 Reserve'!$F55,IF(Adjustments!$G$6:$AE$6='June 13 - Dec 15 Reserve'!AZ$7,Adjustments!$G$73:$AE$133),0)))+(SUM(IF(Adjustments!$E$136:$E$232='June 13 - Dec 15 Reserve'!$F55,IF(Adjustments!$G$6:$AE$6='June 13 - Dec 15 Reserve'!BB$7,Adjustments!$G$136:$AE$232),0)))+(SUM(IF(Adjustments!$E$235:$E$236='June 13 - Dec 15 Reserve'!$F55,IF(Adjustments!$G$6:$AE$6='June 13 - Dec 15 Reserve'!BB$7,Adjustments!$G$235:$AE$236),0)))+(SUM(IF(Adjustments!$E$239:$E$251='June 13 - Dec 15 Reserve'!$F55,IF(Adjustments!$G$6:$AE$6='June 13 - Dec 15 Reserve'!BB$7,Adjustments!$G$239:$AE$251),0))))</f>
        <v>2545.1645548921006</v>
      </c>
      <c r="BB55" s="144">
        <f t="shared" ref="BB55:BB69" si="235">AZ55+BA55</f>
        <v>-4698028.9030263089</v>
      </c>
      <c r="BC55" s="144">
        <f t="array" ref="BC55">-((SUM(IF(Adjustments!$E$73:$E$133='June 13 - Dec 15 Reserve'!$F55,IF(Adjustments!$G$6:$AE$6='June 13 - Dec 15 Reserve'!BB$7,Adjustments!$G$73:$AE$133),0)))+(SUM(IF(Adjustments!$E$136:$E$232='June 13 - Dec 15 Reserve'!$F55,IF(Adjustments!$G$6:$AE$6='June 13 - Dec 15 Reserve'!BD$7,Adjustments!$G$136:$AE$232),0)))+(SUM(IF(Adjustments!$E$235:$E$236='June 13 - Dec 15 Reserve'!$F55,IF(Adjustments!$G$6:$AE$6='June 13 - Dec 15 Reserve'!BD$7,Adjustments!$G$235:$AE$236),0)))+(SUM(IF(Adjustments!$E$239:$E$251='June 13 - Dec 15 Reserve'!$F55,IF(Adjustments!$G$6:$AE$6='June 13 - Dec 15 Reserve'!BD$7,Adjustments!$G$239:$AE$251),0))))</f>
        <v>2386.5137749125861</v>
      </c>
      <c r="BD55" s="144">
        <f t="shared" ref="BD55:BD69" si="236">BB55+BC55</f>
        <v>-4695642.3892513961</v>
      </c>
      <c r="BF55" s="151">
        <f t="shared" ref="BF55:BF69" si="237">AVERAGE(AF55,AH55,AJ55,AL55,AN55,AP55,AR55,AT55,AV55,AX55,AZ55,BB55,BD55)</f>
        <v>-4713043.572934852</v>
      </c>
    </row>
    <row r="56" spans="1:58" s="144" customFormat="1">
      <c r="A56" s="119" t="s">
        <v>15</v>
      </c>
      <c r="B56" s="119" t="s">
        <v>46</v>
      </c>
      <c r="C56" s="119" t="s">
        <v>46</v>
      </c>
      <c r="D56" s="119" t="s">
        <v>78</v>
      </c>
      <c r="E56" s="119" t="s">
        <v>75</v>
      </c>
      <c r="F56" s="119" t="str">
        <f t="shared" si="211"/>
        <v>DGNLPOR</v>
      </c>
      <c r="G56" s="119" t="str">
        <f t="shared" si="212"/>
        <v>GNLPOR</v>
      </c>
      <c r="H56" s="144">
        <f t="array" ref="H56">SUM(IF('[25]RB Summary'!$C$917:$C$1168=$F56,'[25]RB Summary'!$G$917:$G$1168,0))</f>
        <v>-52701194.119999997</v>
      </c>
      <c r="I56" s="144">
        <f t="array" ref="I56">-((SUM(IF(Adjustments!$E$73:$E$133='June 13 - Dec 15 Reserve'!$F56,IF(Adjustments!$G$6:$AE$6='June 13 - Dec 15 Reserve'!H$7,Adjustments!$G$73:$AE$133),0)))+(SUM(IF(Adjustments!$E$136:$E$232='June 13 - Dec 15 Reserve'!$F56,IF(Adjustments!$G$6:$AE$6='June 13 - Dec 15 Reserve'!J$7,Adjustments!$G$136:$AE$232),0)))+(SUM(IF(Adjustments!$E$235:$E$236='June 13 - Dec 15 Reserve'!$F56,IF(Adjustments!$G$6:$AE$6='June 13 - Dec 15 Reserve'!J$7,Adjustments!$G$235:$AE$236),0)))+(SUM(IF(Adjustments!$E$239:$E$251='June 13 - Dec 15 Reserve'!$F56,IF(Adjustments!$G$6:$AE$6='June 13 - Dec 15 Reserve'!J$7,Adjustments!$G$239:$AE$251),0))))</f>
        <v>-36796.146270464989</v>
      </c>
      <c r="J56" s="144">
        <f t="shared" si="213"/>
        <v>-52737990.266270459</v>
      </c>
      <c r="K56" s="144">
        <f t="array" ref="K56">-((SUM(IF(Adjustments!$E$73:$E$133='June 13 - Dec 15 Reserve'!$F56,IF(Adjustments!$G$6:$AE$6='June 13 - Dec 15 Reserve'!J$7,Adjustments!$G$73:$AE$133),0)))+(SUM(IF(Adjustments!$E$136:$E$232='June 13 - Dec 15 Reserve'!$F56,IF(Adjustments!$G$6:$AE$6='June 13 - Dec 15 Reserve'!L$7,Adjustments!$G$136:$AE$232),0)))+(SUM(IF(Adjustments!$E$235:$E$236='June 13 - Dec 15 Reserve'!$F56,IF(Adjustments!$G$6:$AE$6='June 13 - Dec 15 Reserve'!L$7,Adjustments!$G$235:$AE$236),0)))+(SUM(IF(Adjustments!$E$239:$E$251='June 13 - Dec 15 Reserve'!$F56,IF(Adjustments!$G$6:$AE$6='June 13 - Dec 15 Reserve'!L$7,Adjustments!$G$239:$AE$251),0))))</f>
        <v>-36953.555509952479</v>
      </c>
      <c r="L56" s="144">
        <f t="shared" si="214"/>
        <v>-52774943.821780413</v>
      </c>
      <c r="M56" s="144">
        <f t="array" ref="M56">-((SUM(IF(Adjustments!$E$73:$E$133='June 13 - Dec 15 Reserve'!$F56,IF(Adjustments!$G$6:$AE$6='June 13 - Dec 15 Reserve'!L$7,Adjustments!$G$73:$AE$133),0)))+(SUM(IF(Adjustments!$E$136:$E$232='June 13 - Dec 15 Reserve'!$F56,IF(Adjustments!$G$6:$AE$6='June 13 - Dec 15 Reserve'!N$7,Adjustments!$G$136:$AE$232),0)))+(SUM(IF(Adjustments!$E$235:$E$236='June 13 - Dec 15 Reserve'!$F56,IF(Adjustments!$G$6:$AE$6='June 13 - Dec 15 Reserve'!N$7,Adjustments!$G$235:$AE$236),0)))+(SUM(IF(Adjustments!$E$239:$E$251='June 13 - Dec 15 Reserve'!$F56,IF(Adjustments!$G$6:$AE$6='June 13 - Dec 15 Reserve'!N$7,Adjustments!$G$239:$AE$251),0))))</f>
        <v>-38231.751417053281</v>
      </c>
      <c r="N56" s="144">
        <f t="shared" si="215"/>
        <v>-52813175.573197469</v>
      </c>
      <c r="O56" s="144">
        <f t="array" ref="O56">-((SUM(IF(Adjustments!$E$73:$E$133='June 13 - Dec 15 Reserve'!$F56,IF(Adjustments!$G$6:$AE$6='June 13 - Dec 15 Reserve'!N$7,Adjustments!$G$73:$AE$133),0)))+(SUM(IF(Adjustments!$E$136:$E$232='June 13 - Dec 15 Reserve'!$F56,IF(Adjustments!$G$6:$AE$6='June 13 - Dec 15 Reserve'!P$7,Adjustments!$G$136:$AE$232),0)))+(SUM(IF(Adjustments!$E$235:$E$236='June 13 - Dec 15 Reserve'!$F56,IF(Adjustments!$G$6:$AE$6='June 13 - Dec 15 Reserve'!P$7,Adjustments!$G$235:$AE$236),0)))+(SUM(IF(Adjustments!$E$239:$E$251='June 13 - Dec 15 Reserve'!$F56,IF(Adjustments!$G$6:$AE$6='June 13 - Dec 15 Reserve'!P$7,Adjustments!$G$239:$AE$251),0))))</f>
        <v>-41087.688736603246</v>
      </c>
      <c r="P56" s="144">
        <f t="shared" si="216"/>
        <v>-52854263.261934072</v>
      </c>
      <c r="Q56" s="144">
        <f t="array" ref="Q56">-((SUM(IF(Adjustments!$E$73:$E$133='June 13 - Dec 15 Reserve'!$F56,IF(Adjustments!$G$6:$AE$6='June 13 - Dec 15 Reserve'!P$7,Adjustments!$G$73:$AE$133),0)))+(SUM(IF(Adjustments!$E$136:$E$232='June 13 - Dec 15 Reserve'!$F56,IF(Adjustments!$G$6:$AE$6='June 13 - Dec 15 Reserve'!R$7,Adjustments!$G$136:$AE$232),0)))+(SUM(IF(Adjustments!$E$235:$E$236='June 13 - Dec 15 Reserve'!$F56,IF(Adjustments!$G$6:$AE$6='June 13 - Dec 15 Reserve'!R$7,Adjustments!$G$235:$AE$236),0)))+(SUM(IF(Adjustments!$E$239:$E$251='June 13 - Dec 15 Reserve'!$F56,IF(Adjustments!$G$6:$AE$6='June 13 - Dec 15 Reserve'!R$7,Adjustments!$G$239:$AE$251),0))))</f>
        <v>-43015.930973195238</v>
      </c>
      <c r="R56" s="144">
        <f t="shared" si="217"/>
        <v>-52897279.192907266</v>
      </c>
      <c r="S56" s="144">
        <f t="array" ref="S56">-((SUM(IF(Adjustments!$E$73:$E$133='June 13 - Dec 15 Reserve'!$F56,IF(Adjustments!$G$6:$AE$6='June 13 - Dec 15 Reserve'!R$7,Adjustments!$G$73:$AE$133),0)))+(SUM(IF(Adjustments!$E$136:$E$232='June 13 - Dec 15 Reserve'!$F56,IF(Adjustments!$G$6:$AE$6='June 13 - Dec 15 Reserve'!T$7,Adjustments!$G$136:$AE$232),0)))+(SUM(IF(Adjustments!$E$235:$E$236='June 13 - Dec 15 Reserve'!$F56,IF(Adjustments!$G$6:$AE$6='June 13 - Dec 15 Reserve'!T$7,Adjustments!$G$235:$AE$236),0)))+(SUM(IF(Adjustments!$E$239:$E$251='June 13 - Dec 15 Reserve'!$F56,IF(Adjustments!$G$6:$AE$6='June 13 - Dec 15 Reserve'!T$7,Adjustments!$G$239:$AE$251),0))))</f>
        <v>-47956.970647280104</v>
      </c>
      <c r="T56" s="144">
        <f t="shared" si="218"/>
        <v>-52945236.163554549</v>
      </c>
      <c r="U56" s="144">
        <f t="array" ref="U56">-((SUM(IF(Adjustments!$E$73:$E$133='June 13 - Dec 15 Reserve'!$F56,IF(Adjustments!$G$6:$AE$6='June 13 - Dec 15 Reserve'!T$7,Adjustments!$G$73:$AE$133),0)))+(SUM(IF(Adjustments!$E$136:$E$232='June 13 - Dec 15 Reserve'!$F56,IF(Adjustments!$G$6:$AE$6='June 13 - Dec 15 Reserve'!V$7,Adjustments!$G$136:$AE$232),0)))+(SUM(IF(Adjustments!$E$235:$E$236='June 13 - Dec 15 Reserve'!$F56,IF(Adjustments!$G$6:$AE$6='June 13 - Dec 15 Reserve'!V$7,Adjustments!$G$235:$AE$236),0)))+(SUM(IF(Adjustments!$E$239:$E$251='June 13 - Dec 15 Reserve'!$F56,IF(Adjustments!$G$6:$AE$6='June 13 - Dec 15 Reserve'!V$7,Adjustments!$G$239:$AE$251),0))))</f>
        <v>-44487.535306686419</v>
      </c>
      <c r="V56" s="144">
        <f t="shared" si="219"/>
        <v>-52989723.698861234</v>
      </c>
      <c r="W56" s="144">
        <f t="array" ref="W56">-((SUM(IF(Adjustments!$E$73:$E$133='June 13 - Dec 15 Reserve'!$F56,IF(Adjustments!$G$6:$AE$6='June 13 - Dec 15 Reserve'!V$7,Adjustments!$G$73:$AE$133),0)))+(SUM(IF(Adjustments!$E$136:$E$232='June 13 - Dec 15 Reserve'!$F56,IF(Adjustments!$G$6:$AE$6='June 13 - Dec 15 Reserve'!X$7,Adjustments!$G$136:$AE$232),0)))+(SUM(IF(Adjustments!$E$235:$E$236='June 13 - Dec 15 Reserve'!$F56,IF(Adjustments!$G$6:$AE$6='June 13 - Dec 15 Reserve'!X$7,Adjustments!$G$235:$AE$236),0)))+(SUM(IF(Adjustments!$E$239:$E$251='June 13 - Dec 15 Reserve'!$F56,IF(Adjustments!$G$6:$AE$6='June 13 - Dec 15 Reserve'!X$7,Adjustments!$G$239:$AE$251),0))))</f>
        <v>-44111.016108151176</v>
      </c>
      <c r="X56" s="144">
        <f t="shared" si="220"/>
        <v>-53033834.714969382</v>
      </c>
      <c r="Y56" s="144">
        <f t="array" ref="Y56">-((SUM(IF(Adjustments!$E$73:$E$133='June 13 - Dec 15 Reserve'!$F56,IF(Adjustments!$G$6:$AE$6='June 13 - Dec 15 Reserve'!X$7,Adjustments!$G$73:$AE$133),0)))+(SUM(IF(Adjustments!$E$136:$E$232='June 13 - Dec 15 Reserve'!$F56,IF(Adjustments!$G$6:$AE$6='June 13 - Dec 15 Reserve'!Z$7,Adjustments!$G$136:$AE$232),0)))+(SUM(IF(Adjustments!$E$235:$E$236='June 13 - Dec 15 Reserve'!$F56,IF(Adjustments!$G$6:$AE$6='June 13 - Dec 15 Reserve'!Z$7,Adjustments!$G$235:$AE$236),0)))+(SUM(IF(Adjustments!$E$239:$E$251='June 13 - Dec 15 Reserve'!$F56,IF(Adjustments!$G$6:$AE$6='June 13 - Dec 15 Reserve'!Z$7,Adjustments!$G$239:$AE$251),0))))</f>
        <v>-43775.52154392621</v>
      </c>
      <c r="Z56" s="144">
        <f t="shared" si="221"/>
        <v>-53077610.236513309</v>
      </c>
      <c r="AA56" s="144">
        <f t="array" ref="AA56">-((SUM(IF(Adjustments!$E$73:$E$133='June 13 - Dec 15 Reserve'!$F56,IF(Adjustments!$G$6:$AE$6='June 13 - Dec 15 Reserve'!Z$7,Adjustments!$G$73:$AE$133),0)))+(SUM(IF(Adjustments!$E$136:$E$232='June 13 - Dec 15 Reserve'!$F56,IF(Adjustments!$G$6:$AE$6='June 13 - Dec 15 Reserve'!AB$7,Adjustments!$G$136:$AE$232),0)))+(SUM(IF(Adjustments!$E$235:$E$236='June 13 - Dec 15 Reserve'!$F56,IF(Adjustments!$G$6:$AE$6='June 13 - Dec 15 Reserve'!AB$7,Adjustments!$G$235:$AE$236),0)))+(SUM(IF(Adjustments!$E$239:$E$251='June 13 - Dec 15 Reserve'!$F56,IF(Adjustments!$G$6:$AE$6='June 13 - Dec 15 Reserve'!AB$7,Adjustments!$G$239:$AE$251),0))))</f>
        <v>-43461.60539737239</v>
      </c>
      <c r="AB56" s="144">
        <f t="shared" si="222"/>
        <v>-53121071.841910683</v>
      </c>
      <c r="AC56" s="144">
        <f t="array" ref="AC56">-((SUM(IF(Adjustments!$E$73:$E$133='June 13 - Dec 15 Reserve'!$F56,IF(Adjustments!$G$6:$AE$6='June 13 - Dec 15 Reserve'!AB$7,Adjustments!$G$73:$AE$133),0)))+(SUM(IF(Adjustments!$E$136:$E$232='June 13 - Dec 15 Reserve'!$F56,IF(Adjustments!$G$6:$AE$6='June 13 - Dec 15 Reserve'!AD$7,Adjustments!$G$136:$AE$232),0)))+(SUM(IF(Adjustments!$E$235:$E$236='June 13 - Dec 15 Reserve'!$F56,IF(Adjustments!$G$6:$AE$6='June 13 - Dec 15 Reserve'!AD$7,Adjustments!$G$235:$AE$236),0)))+(SUM(IF(Adjustments!$E$239:$E$251='June 13 - Dec 15 Reserve'!$F56,IF(Adjustments!$G$6:$AE$6='June 13 - Dec 15 Reserve'!AD$7,Adjustments!$G$239:$AE$251),0))))</f>
        <v>-43126.737563179224</v>
      </c>
      <c r="AD56" s="144">
        <f t="shared" si="223"/>
        <v>-53164198.579473861</v>
      </c>
      <c r="AE56" s="144">
        <f t="array" ref="AE56">-((SUM(IF(Adjustments!$E$73:$E$133='June 13 - Dec 15 Reserve'!$F56,IF(Adjustments!$G$6:$AE$6='June 13 - Dec 15 Reserve'!AD$7,Adjustments!$G$73:$AE$133),0)))+(SUM(IF(Adjustments!$E$136:$E$232='June 13 - Dec 15 Reserve'!$F56,IF(Adjustments!$G$6:$AE$6='June 13 - Dec 15 Reserve'!AF$7,Adjustments!$G$136:$AE$232),0)))+(SUM(IF(Adjustments!$E$235:$E$236='June 13 - Dec 15 Reserve'!$F56,IF(Adjustments!$G$6:$AE$6='June 13 - Dec 15 Reserve'!AF$7,Adjustments!$G$235:$AE$236),0)))+(SUM(IF(Adjustments!$E$239:$E$251='June 13 - Dec 15 Reserve'!$F56,IF(Adjustments!$G$6:$AE$6='June 13 - Dec 15 Reserve'!AF$7,Adjustments!$G$239:$AE$251),0))))</f>
        <v>-42811.579439493013</v>
      </c>
      <c r="AF56" s="144">
        <f t="shared" si="224"/>
        <v>-53207010.158913352</v>
      </c>
      <c r="AG56" s="144">
        <f t="array" ref="AG56">-((SUM(IF(Adjustments!$E$73:$E$133='June 13 - Dec 15 Reserve'!$F56,IF(Adjustments!$G$6:$AE$6='June 13 - Dec 15 Reserve'!AF$7,Adjustments!$G$73:$AE$133),0)))+(SUM(IF(Adjustments!$E$136:$E$232='June 13 - Dec 15 Reserve'!$F56,IF(Adjustments!$G$6:$AE$6='June 13 - Dec 15 Reserve'!AH$7,Adjustments!$G$136:$AE$232),0)))+(SUM(IF(Adjustments!$E$235:$E$236='June 13 - Dec 15 Reserve'!$F56,IF(Adjustments!$G$6:$AE$6='June 13 - Dec 15 Reserve'!AH$7,Adjustments!$G$235:$AE$236),0)))+(SUM(IF(Adjustments!$E$239:$E$251='June 13 - Dec 15 Reserve'!$F56,IF(Adjustments!$G$6:$AE$6='June 13 - Dec 15 Reserve'!AH$7,Adjustments!$G$239:$AE$251),0))))</f>
        <v>-42486.384842471336</v>
      </c>
      <c r="AH56" s="144">
        <f t="shared" si="225"/>
        <v>-53249496.543755822</v>
      </c>
      <c r="AI56" s="144">
        <f t="array" ref="AI56">-((SUM(IF(Adjustments!$E$73:$E$133='June 13 - Dec 15 Reserve'!$F56,IF(Adjustments!$G$6:$AE$6='June 13 - Dec 15 Reserve'!AH$7,Adjustments!$G$73:$AE$133),0)))+(SUM(IF(Adjustments!$E$136:$E$232='June 13 - Dec 15 Reserve'!$F56,IF(Adjustments!$G$6:$AE$6='June 13 - Dec 15 Reserve'!AJ$7,Adjustments!$G$136:$AE$232),0)))+(SUM(IF(Adjustments!$E$235:$E$236='June 13 - Dec 15 Reserve'!$F56,IF(Adjustments!$G$6:$AE$6='June 13 - Dec 15 Reserve'!AJ$7,Adjustments!$G$235:$AE$236),0)))+(SUM(IF(Adjustments!$E$239:$E$251='June 13 - Dec 15 Reserve'!$F56,IF(Adjustments!$G$6:$AE$6='June 13 - Dec 15 Reserve'!AJ$7,Adjustments!$G$239:$AE$251),0))))</f>
        <v>-42142.747676144238</v>
      </c>
      <c r="AJ56" s="144">
        <f t="shared" si="226"/>
        <v>-53291639.291431963</v>
      </c>
      <c r="AK56" s="144">
        <f t="array" ref="AK56">-((SUM(IF(Adjustments!$E$73:$E$133='June 13 - Dec 15 Reserve'!$F56,IF(Adjustments!$G$6:$AE$6='June 13 - Dec 15 Reserve'!AJ$7,Adjustments!$G$73:$AE$133),0)))+(SUM(IF(Adjustments!$E$136:$E$232='June 13 - Dec 15 Reserve'!$F56,IF(Adjustments!$G$6:$AE$6='June 13 - Dec 15 Reserve'!AL$7,Adjustments!$G$136:$AE$232),0)))+(SUM(IF(Adjustments!$E$235:$E$236='June 13 - Dec 15 Reserve'!$F56,IF(Adjustments!$G$6:$AE$6='June 13 - Dec 15 Reserve'!AL$7,Adjustments!$G$235:$AE$236),0)))+(SUM(IF(Adjustments!$E$239:$E$251='June 13 - Dec 15 Reserve'!$F56,IF(Adjustments!$G$6:$AE$6='June 13 - Dec 15 Reserve'!AL$7,Adjustments!$G$239:$AE$251),0))))</f>
        <v>-41788.832531025517</v>
      </c>
      <c r="AL56" s="144">
        <f t="shared" si="227"/>
        <v>-53333428.123962991</v>
      </c>
      <c r="AM56" s="144">
        <f t="array" ref="AM56">-((SUM(IF(Adjustments!$E$73:$E$133='June 13 - Dec 15 Reserve'!$F56,IF(Adjustments!$G$6:$AE$6='June 13 - Dec 15 Reserve'!AL$7,Adjustments!$G$73:$AE$133),0)))+(SUM(IF(Adjustments!$E$136:$E$232='June 13 - Dec 15 Reserve'!$F56,IF(Adjustments!$G$6:$AE$6='June 13 - Dec 15 Reserve'!AN$7,Adjustments!$G$136:$AE$232),0)))+(SUM(IF(Adjustments!$E$235:$E$236='June 13 - Dec 15 Reserve'!$F56,IF(Adjustments!$G$6:$AE$6='June 13 - Dec 15 Reserve'!AN$7,Adjustments!$G$235:$AE$236),0)))+(SUM(IF(Adjustments!$E$239:$E$251='June 13 - Dec 15 Reserve'!$F56,IF(Adjustments!$G$6:$AE$6='June 13 - Dec 15 Reserve'!AN$7,Adjustments!$G$239:$AE$251),0))))</f>
        <v>-41414.844439235865</v>
      </c>
      <c r="AN56" s="144">
        <f t="shared" si="228"/>
        <v>-53374842.968402229</v>
      </c>
      <c r="AO56" s="144">
        <f t="array" ref="AO56">-((SUM(IF(Adjustments!$E$73:$E$133='June 13 - Dec 15 Reserve'!$F56,IF(Adjustments!$G$6:$AE$6='June 13 - Dec 15 Reserve'!AN$7,Adjustments!$G$73:$AE$133),0)))+(SUM(IF(Adjustments!$E$136:$E$232='June 13 - Dec 15 Reserve'!$F56,IF(Adjustments!$G$6:$AE$6='June 13 - Dec 15 Reserve'!AP$7,Adjustments!$G$136:$AE$232),0)))+(SUM(IF(Adjustments!$E$235:$E$236='June 13 - Dec 15 Reserve'!$F56,IF(Adjustments!$G$6:$AE$6='June 13 - Dec 15 Reserve'!AP$7,Adjustments!$G$235:$AE$236),0)))+(SUM(IF(Adjustments!$E$239:$E$251='June 13 - Dec 15 Reserve'!$F56,IF(Adjustments!$G$6:$AE$6='June 13 - Dec 15 Reserve'!AP$7,Adjustments!$G$239:$AE$251),0))))</f>
        <v>-41031.44660414278</v>
      </c>
      <c r="AP56" s="144">
        <f t="shared" si="229"/>
        <v>-53415874.415006369</v>
      </c>
      <c r="AQ56" s="144">
        <f t="array" ref="AQ56">-((SUM(IF(Adjustments!$E$73:$E$133='June 13 - Dec 15 Reserve'!$F56,IF(Adjustments!$G$6:$AE$6='June 13 - Dec 15 Reserve'!AP$7,Adjustments!$G$73:$AE$133),0)))+(SUM(IF(Adjustments!$E$136:$E$232='June 13 - Dec 15 Reserve'!$F56,IF(Adjustments!$G$6:$AE$6='June 13 - Dec 15 Reserve'!AR$7,Adjustments!$G$136:$AE$232),0)))+(SUM(IF(Adjustments!$E$235:$E$236='June 13 - Dec 15 Reserve'!$F56,IF(Adjustments!$G$6:$AE$6='June 13 - Dec 15 Reserve'!AR$7,Adjustments!$G$235:$AE$236),0)))+(SUM(IF(Adjustments!$E$239:$E$251='June 13 - Dec 15 Reserve'!$F56,IF(Adjustments!$G$6:$AE$6='June 13 - Dec 15 Reserve'!AR$7,Adjustments!$G$239:$AE$251),0))))</f>
        <v>-40837.914883470978</v>
      </c>
      <c r="AR56" s="144">
        <f t="shared" si="230"/>
        <v>-53456712.329889841</v>
      </c>
      <c r="AS56" s="144">
        <f t="array" ref="AS56">-((SUM(IF(Adjustments!$E$73:$E$133='June 13 - Dec 15 Reserve'!$F56,IF(Adjustments!$G$6:$AE$6='June 13 - Dec 15 Reserve'!AR$7,Adjustments!$G$73:$AE$133),0)))+(SUM(IF(Adjustments!$E$136:$E$232='June 13 - Dec 15 Reserve'!$F56,IF(Adjustments!$G$6:$AE$6='June 13 - Dec 15 Reserve'!AT$7,Adjustments!$G$136:$AE$232),0)))+(SUM(IF(Adjustments!$E$235:$E$236='June 13 - Dec 15 Reserve'!$F56,IF(Adjustments!$G$6:$AE$6='June 13 - Dec 15 Reserve'!AT$7,Adjustments!$G$235:$AE$236),0)))+(SUM(IF(Adjustments!$E$239:$E$251='June 13 - Dec 15 Reserve'!$F56,IF(Adjustments!$G$6:$AE$6='June 13 - Dec 15 Reserve'!AT$7,Adjustments!$G$239:$AE$251),0))))</f>
        <v>-40803.472622847767</v>
      </c>
      <c r="AT56" s="144">
        <f t="shared" si="231"/>
        <v>-53497515.80251269</v>
      </c>
      <c r="AU56" s="144">
        <f t="array" ref="AU56">-((SUM(IF(Adjustments!$E$73:$E$133='June 13 - Dec 15 Reserve'!$F56,IF(Adjustments!$G$6:$AE$6='June 13 - Dec 15 Reserve'!AT$7,Adjustments!$G$73:$AE$133),0)))+(SUM(IF(Adjustments!$E$136:$E$232='June 13 - Dec 15 Reserve'!$F56,IF(Adjustments!$G$6:$AE$6='June 13 - Dec 15 Reserve'!AV$7,Adjustments!$G$136:$AE$232),0)))+(SUM(IF(Adjustments!$E$235:$E$236='June 13 - Dec 15 Reserve'!$F56,IF(Adjustments!$G$6:$AE$6='June 13 - Dec 15 Reserve'!AV$7,Adjustments!$G$235:$AE$236),0)))+(SUM(IF(Adjustments!$E$239:$E$251='June 13 - Dec 15 Reserve'!$F56,IF(Adjustments!$G$6:$AE$6='June 13 - Dec 15 Reserve'!AV$7,Adjustments!$G$239:$AE$251),0))))</f>
        <v>-40720.490832693991</v>
      </c>
      <c r="AV56" s="144">
        <f t="shared" si="232"/>
        <v>-53538236.293345384</v>
      </c>
      <c r="AW56" s="144">
        <f t="array" ref="AW56">-((SUM(IF(Adjustments!$E$73:$E$133='June 13 - Dec 15 Reserve'!$F56,IF(Adjustments!$G$6:$AE$6='June 13 - Dec 15 Reserve'!AV$7,Adjustments!$G$73:$AE$133),0)))+(SUM(IF(Adjustments!$E$136:$E$232='June 13 - Dec 15 Reserve'!$F56,IF(Adjustments!$G$6:$AE$6='June 13 - Dec 15 Reserve'!AX$7,Adjustments!$G$136:$AE$232),0)))+(SUM(IF(Adjustments!$E$235:$E$236='June 13 - Dec 15 Reserve'!$F56,IF(Adjustments!$G$6:$AE$6='June 13 - Dec 15 Reserve'!AX$7,Adjustments!$G$235:$AE$236),0)))+(SUM(IF(Adjustments!$E$239:$E$251='June 13 - Dec 15 Reserve'!$F56,IF(Adjustments!$G$6:$AE$6='June 13 - Dec 15 Reserve'!AX$7,Adjustments!$G$239:$AE$251),0))))</f>
        <v>-40717.963547913707</v>
      </c>
      <c r="AX56" s="144">
        <f t="shared" si="233"/>
        <v>-53578954.2568933</v>
      </c>
      <c r="AY56" s="144">
        <f t="array" ref="AY56">-((SUM(IF(Adjustments!$E$73:$E$133='June 13 - Dec 15 Reserve'!$F56,IF(Adjustments!$G$6:$AE$6='June 13 - Dec 15 Reserve'!AX$7,Adjustments!$G$73:$AE$133),0)))+(SUM(IF(Adjustments!$E$136:$E$232='June 13 - Dec 15 Reserve'!$F56,IF(Adjustments!$G$6:$AE$6='June 13 - Dec 15 Reserve'!AZ$7,Adjustments!$G$136:$AE$232),0)))+(SUM(IF(Adjustments!$E$235:$E$236='June 13 - Dec 15 Reserve'!$F56,IF(Adjustments!$G$6:$AE$6='June 13 - Dec 15 Reserve'!AZ$7,Adjustments!$G$235:$AE$236),0)))+(SUM(IF(Adjustments!$E$239:$E$251='June 13 - Dec 15 Reserve'!$F56,IF(Adjustments!$G$6:$AE$6='June 13 - Dec 15 Reserve'!AZ$7,Adjustments!$G$239:$AE$251),0))))</f>
        <v>-40740.142369512585</v>
      </c>
      <c r="AZ56" s="144">
        <f t="shared" si="234"/>
        <v>-53619694.399262816</v>
      </c>
      <c r="BA56" s="144">
        <f t="array" ref="BA56">-((SUM(IF(Adjustments!$E$73:$E$133='June 13 - Dec 15 Reserve'!$F56,IF(Adjustments!$G$6:$AE$6='June 13 - Dec 15 Reserve'!AZ$7,Adjustments!$G$73:$AE$133),0)))+(SUM(IF(Adjustments!$E$136:$E$232='June 13 - Dec 15 Reserve'!$F56,IF(Adjustments!$G$6:$AE$6='June 13 - Dec 15 Reserve'!BB$7,Adjustments!$G$136:$AE$232),0)))+(SUM(IF(Adjustments!$E$235:$E$236='June 13 - Dec 15 Reserve'!$F56,IF(Adjustments!$G$6:$AE$6='June 13 - Dec 15 Reserve'!BB$7,Adjustments!$G$235:$AE$236),0)))+(SUM(IF(Adjustments!$E$239:$E$251='June 13 - Dec 15 Reserve'!$F56,IF(Adjustments!$G$6:$AE$6='June 13 - Dec 15 Reserve'!BB$7,Adjustments!$G$239:$AE$251),0))))</f>
        <v>-40702.659791741637</v>
      </c>
      <c r="BB56" s="144">
        <f t="shared" si="235"/>
        <v>-53660397.059054561</v>
      </c>
      <c r="BC56" s="144">
        <f t="array" ref="BC56">-((SUM(IF(Adjustments!$E$73:$E$133='June 13 - Dec 15 Reserve'!$F56,IF(Adjustments!$G$6:$AE$6='June 13 - Dec 15 Reserve'!BB$7,Adjustments!$G$73:$AE$133),0)))+(SUM(IF(Adjustments!$E$136:$E$232='June 13 - Dec 15 Reserve'!$F56,IF(Adjustments!$G$6:$AE$6='June 13 - Dec 15 Reserve'!BD$7,Adjustments!$G$136:$AE$232),0)))+(SUM(IF(Adjustments!$E$235:$E$236='June 13 - Dec 15 Reserve'!$F56,IF(Adjustments!$G$6:$AE$6='June 13 - Dec 15 Reserve'!BD$7,Adjustments!$G$235:$AE$236),0)))+(SUM(IF(Adjustments!$E$239:$E$251='June 13 - Dec 15 Reserve'!$F56,IF(Adjustments!$G$6:$AE$6='June 13 - Dec 15 Reserve'!BD$7,Adjustments!$G$239:$AE$251),0))))</f>
        <v>-40721.846162271802</v>
      </c>
      <c r="BD56" s="144">
        <f t="shared" si="236"/>
        <v>-53701118.905216835</v>
      </c>
      <c r="BF56" s="151">
        <f t="shared" si="237"/>
        <v>-53455763.119049862</v>
      </c>
    </row>
    <row r="57" spans="1:58" s="144" customFormat="1">
      <c r="A57" s="119" t="s">
        <v>16</v>
      </c>
      <c r="B57" s="119" t="s">
        <v>47</v>
      </c>
      <c r="C57" s="119" t="s">
        <v>47</v>
      </c>
      <c r="D57" s="119" t="s">
        <v>78</v>
      </c>
      <c r="E57" s="119" t="s">
        <v>75</v>
      </c>
      <c r="F57" s="119" t="str">
        <f t="shared" si="211"/>
        <v>DGNLPWA</v>
      </c>
      <c r="G57" s="119" t="str">
        <f t="shared" si="212"/>
        <v>GNLPWA</v>
      </c>
      <c r="H57" s="144">
        <f t="array" ref="H57">SUM(IF('[25]RB Summary'!$C$917:$C$1168=$F57,'[25]RB Summary'!$G$917:$G$1168,0))</f>
        <v>-19701174.68</v>
      </c>
      <c r="I57" s="144">
        <f t="array" ref="I57">-((SUM(IF(Adjustments!$E$73:$E$133='June 13 - Dec 15 Reserve'!$F57,IF(Adjustments!$G$6:$AE$6='June 13 - Dec 15 Reserve'!H$7,Adjustments!$G$73:$AE$133),0)))+(SUM(IF(Adjustments!$E$136:$E$232='June 13 - Dec 15 Reserve'!$F57,IF(Adjustments!$G$6:$AE$6='June 13 - Dec 15 Reserve'!J$7,Adjustments!$G$136:$AE$232),0)))+(SUM(IF(Adjustments!$E$235:$E$236='June 13 - Dec 15 Reserve'!$F57,IF(Adjustments!$G$6:$AE$6='June 13 - Dec 15 Reserve'!J$7,Adjustments!$G$235:$AE$236),0)))+(SUM(IF(Adjustments!$E$239:$E$251='June 13 - Dec 15 Reserve'!$F57,IF(Adjustments!$G$6:$AE$6='June 13 - Dec 15 Reserve'!J$7,Adjustments!$G$239:$AE$251),0))))</f>
        <v>-65826.792463312187</v>
      </c>
      <c r="J57" s="144">
        <f t="shared" si="213"/>
        <v>-19767001.472463313</v>
      </c>
      <c r="K57" s="144">
        <f t="array" ref="K57">-((SUM(IF(Adjustments!$E$73:$E$133='June 13 - Dec 15 Reserve'!$F57,IF(Adjustments!$G$6:$AE$6='June 13 - Dec 15 Reserve'!J$7,Adjustments!$G$73:$AE$133),0)))+(SUM(IF(Adjustments!$E$136:$E$232='June 13 - Dec 15 Reserve'!$F57,IF(Adjustments!$G$6:$AE$6='June 13 - Dec 15 Reserve'!L$7,Adjustments!$G$136:$AE$232),0)))+(SUM(IF(Adjustments!$E$235:$E$236='June 13 - Dec 15 Reserve'!$F57,IF(Adjustments!$G$6:$AE$6='June 13 - Dec 15 Reserve'!L$7,Adjustments!$G$235:$AE$236),0)))+(SUM(IF(Adjustments!$E$239:$E$251='June 13 - Dec 15 Reserve'!$F57,IF(Adjustments!$G$6:$AE$6='June 13 - Dec 15 Reserve'!L$7,Adjustments!$G$239:$AE$251),0))))</f>
        <v>-65635.940607640194</v>
      </c>
      <c r="L57" s="144">
        <f t="shared" si="214"/>
        <v>-19832637.413070954</v>
      </c>
      <c r="M57" s="144">
        <f t="array" ref="M57">-((SUM(IF(Adjustments!$E$73:$E$133='June 13 - Dec 15 Reserve'!$F57,IF(Adjustments!$G$6:$AE$6='June 13 - Dec 15 Reserve'!L$7,Adjustments!$G$73:$AE$133),0)))+(SUM(IF(Adjustments!$E$136:$E$232='June 13 - Dec 15 Reserve'!$F57,IF(Adjustments!$G$6:$AE$6='June 13 - Dec 15 Reserve'!N$7,Adjustments!$G$136:$AE$232),0)))+(SUM(IF(Adjustments!$E$235:$E$236='June 13 - Dec 15 Reserve'!$F57,IF(Adjustments!$G$6:$AE$6='June 13 - Dec 15 Reserve'!N$7,Adjustments!$G$235:$AE$236),0)))+(SUM(IF(Adjustments!$E$239:$E$251='June 13 - Dec 15 Reserve'!$F57,IF(Adjustments!$G$6:$AE$6='June 13 - Dec 15 Reserve'!N$7,Adjustments!$G$239:$AE$251),0))))</f>
        <v>-65727.743692958087</v>
      </c>
      <c r="N57" s="144">
        <f t="shared" si="215"/>
        <v>-19898365.156763911</v>
      </c>
      <c r="O57" s="144">
        <f t="array" ref="O57">-((SUM(IF(Adjustments!$E$73:$E$133='June 13 - Dec 15 Reserve'!$F57,IF(Adjustments!$G$6:$AE$6='June 13 - Dec 15 Reserve'!N$7,Adjustments!$G$73:$AE$133),0)))+(SUM(IF(Adjustments!$E$136:$E$232='June 13 - Dec 15 Reserve'!$F57,IF(Adjustments!$G$6:$AE$6='June 13 - Dec 15 Reserve'!P$7,Adjustments!$G$136:$AE$232),0)))+(SUM(IF(Adjustments!$E$235:$E$236='June 13 - Dec 15 Reserve'!$F57,IF(Adjustments!$G$6:$AE$6='June 13 - Dec 15 Reserve'!P$7,Adjustments!$G$235:$AE$236),0)))+(SUM(IF(Adjustments!$E$239:$E$251='June 13 - Dec 15 Reserve'!$F57,IF(Adjustments!$G$6:$AE$6='June 13 - Dec 15 Reserve'!P$7,Adjustments!$G$239:$AE$251),0))))</f>
        <v>-66239.424375305476</v>
      </c>
      <c r="P57" s="144">
        <f t="shared" si="216"/>
        <v>-19964604.581139218</v>
      </c>
      <c r="Q57" s="144">
        <f t="array" ref="Q57">-((SUM(IF(Adjustments!$E$73:$E$133='June 13 - Dec 15 Reserve'!$F57,IF(Adjustments!$G$6:$AE$6='June 13 - Dec 15 Reserve'!P$7,Adjustments!$G$73:$AE$133),0)))+(SUM(IF(Adjustments!$E$136:$E$232='June 13 - Dec 15 Reserve'!$F57,IF(Adjustments!$G$6:$AE$6='June 13 - Dec 15 Reserve'!R$7,Adjustments!$G$136:$AE$232),0)))+(SUM(IF(Adjustments!$E$235:$E$236='June 13 - Dec 15 Reserve'!$F57,IF(Adjustments!$G$6:$AE$6='June 13 - Dec 15 Reserve'!R$7,Adjustments!$G$235:$AE$236),0)))+(SUM(IF(Adjustments!$E$239:$E$251='June 13 - Dec 15 Reserve'!$F57,IF(Adjustments!$G$6:$AE$6='June 13 - Dec 15 Reserve'!R$7,Adjustments!$G$239:$AE$251),0))))</f>
        <v>-66439.89651817386</v>
      </c>
      <c r="R57" s="144">
        <f t="shared" si="217"/>
        <v>-20031044.477657393</v>
      </c>
      <c r="S57" s="144">
        <f t="array" ref="S57">-((SUM(IF(Adjustments!$E$73:$E$133='June 13 - Dec 15 Reserve'!$F57,IF(Adjustments!$G$6:$AE$6='June 13 - Dec 15 Reserve'!R$7,Adjustments!$G$73:$AE$133),0)))+(SUM(IF(Adjustments!$E$136:$E$232='June 13 - Dec 15 Reserve'!$F57,IF(Adjustments!$G$6:$AE$6='June 13 - Dec 15 Reserve'!T$7,Adjustments!$G$136:$AE$232),0)))+(SUM(IF(Adjustments!$E$235:$E$236='June 13 - Dec 15 Reserve'!$F57,IF(Adjustments!$G$6:$AE$6='June 13 - Dec 15 Reserve'!T$7,Adjustments!$G$235:$AE$236),0)))+(SUM(IF(Adjustments!$E$239:$E$251='June 13 - Dec 15 Reserve'!$F57,IF(Adjustments!$G$6:$AE$6='June 13 - Dec 15 Reserve'!T$7,Adjustments!$G$239:$AE$251),0))))</f>
        <v>-67096.857364587428</v>
      </c>
      <c r="T57" s="144">
        <f t="shared" si="218"/>
        <v>-20098141.33502198</v>
      </c>
      <c r="U57" s="144">
        <f t="array" ref="U57">-((SUM(IF(Adjustments!$E$73:$E$133='June 13 - Dec 15 Reserve'!$F57,IF(Adjustments!$G$6:$AE$6='June 13 - Dec 15 Reserve'!T$7,Adjustments!$G$73:$AE$133),0)))+(SUM(IF(Adjustments!$E$136:$E$232='June 13 - Dec 15 Reserve'!$F57,IF(Adjustments!$G$6:$AE$6='June 13 - Dec 15 Reserve'!V$7,Adjustments!$G$136:$AE$232),0)))+(SUM(IF(Adjustments!$E$235:$E$236='June 13 - Dec 15 Reserve'!$F57,IF(Adjustments!$G$6:$AE$6='June 13 - Dec 15 Reserve'!V$7,Adjustments!$G$235:$AE$236),0)))+(SUM(IF(Adjustments!$E$239:$E$251='June 13 - Dec 15 Reserve'!$F57,IF(Adjustments!$G$6:$AE$6='June 13 - Dec 15 Reserve'!V$7,Adjustments!$G$239:$AE$251),0))))</f>
        <v>-30716.865447186981</v>
      </c>
      <c r="V57" s="144">
        <f t="shared" si="219"/>
        <v>-20128858.200469166</v>
      </c>
      <c r="W57" s="144">
        <f t="array" ref="W57">-((SUM(IF(Adjustments!$E$73:$E$133='June 13 - Dec 15 Reserve'!$F57,IF(Adjustments!$G$6:$AE$6='June 13 - Dec 15 Reserve'!V$7,Adjustments!$G$73:$AE$133),0)))+(SUM(IF(Adjustments!$E$136:$E$232='June 13 - Dec 15 Reserve'!$F57,IF(Adjustments!$G$6:$AE$6='June 13 - Dec 15 Reserve'!X$7,Adjustments!$G$136:$AE$232),0)))+(SUM(IF(Adjustments!$E$235:$E$236='June 13 - Dec 15 Reserve'!$F57,IF(Adjustments!$G$6:$AE$6='June 13 - Dec 15 Reserve'!X$7,Adjustments!$G$235:$AE$236),0)))+(SUM(IF(Adjustments!$E$239:$E$251='June 13 - Dec 15 Reserve'!$F57,IF(Adjustments!$G$6:$AE$6='June 13 - Dec 15 Reserve'!X$7,Adjustments!$G$239:$AE$251),0))))</f>
        <v>-30639.96106121171</v>
      </c>
      <c r="X57" s="144">
        <f t="shared" si="220"/>
        <v>-20159498.161530379</v>
      </c>
      <c r="Y57" s="144">
        <f t="array" ref="Y57">-((SUM(IF(Adjustments!$E$73:$E$133='June 13 - Dec 15 Reserve'!$F57,IF(Adjustments!$G$6:$AE$6='June 13 - Dec 15 Reserve'!X$7,Adjustments!$G$73:$AE$133),0)))+(SUM(IF(Adjustments!$E$136:$E$232='June 13 - Dec 15 Reserve'!$F57,IF(Adjustments!$G$6:$AE$6='June 13 - Dec 15 Reserve'!Z$7,Adjustments!$G$136:$AE$232),0)))+(SUM(IF(Adjustments!$E$235:$E$236='June 13 - Dec 15 Reserve'!$F57,IF(Adjustments!$G$6:$AE$6='June 13 - Dec 15 Reserve'!Z$7,Adjustments!$G$235:$AE$236),0)))+(SUM(IF(Adjustments!$E$239:$E$251='June 13 - Dec 15 Reserve'!$F57,IF(Adjustments!$G$6:$AE$6='June 13 - Dec 15 Reserve'!Z$7,Adjustments!$G$239:$AE$251),0))))</f>
        <v>-30570.603831371933</v>
      </c>
      <c r="Z57" s="144">
        <f t="shared" si="221"/>
        <v>-20190068.765361752</v>
      </c>
      <c r="AA57" s="144">
        <f t="array" ref="AA57">-((SUM(IF(Adjustments!$E$73:$E$133='June 13 - Dec 15 Reserve'!$F57,IF(Adjustments!$G$6:$AE$6='June 13 - Dec 15 Reserve'!Z$7,Adjustments!$G$73:$AE$133),0)))+(SUM(IF(Adjustments!$E$136:$E$232='June 13 - Dec 15 Reserve'!$F57,IF(Adjustments!$G$6:$AE$6='June 13 - Dec 15 Reserve'!AB$7,Adjustments!$G$136:$AE$232),0)))+(SUM(IF(Adjustments!$E$235:$E$236='June 13 - Dec 15 Reserve'!$F57,IF(Adjustments!$G$6:$AE$6='June 13 - Dec 15 Reserve'!AB$7,Adjustments!$G$235:$AE$236),0)))+(SUM(IF(Adjustments!$E$239:$E$251='June 13 - Dec 15 Reserve'!$F57,IF(Adjustments!$G$6:$AE$6='June 13 - Dec 15 Reserve'!AB$7,Adjustments!$G$239:$AE$251),0))))</f>
        <v>-30504.716413982562</v>
      </c>
      <c r="AB57" s="144">
        <f t="shared" si="222"/>
        <v>-20220573.481775735</v>
      </c>
      <c r="AC57" s="144">
        <f t="array" ref="AC57">-((SUM(IF(Adjustments!$E$73:$E$133='June 13 - Dec 15 Reserve'!$F57,IF(Adjustments!$G$6:$AE$6='June 13 - Dec 15 Reserve'!AB$7,Adjustments!$G$73:$AE$133),0)))+(SUM(IF(Adjustments!$E$136:$E$232='June 13 - Dec 15 Reserve'!$F57,IF(Adjustments!$G$6:$AE$6='June 13 - Dec 15 Reserve'!AD$7,Adjustments!$G$136:$AE$232),0)))+(SUM(IF(Adjustments!$E$235:$E$236='June 13 - Dec 15 Reserve'!$F57,IF(Adjustments!$G$6:$AE$6='June 13 - Dec 15 Reserve'!AD$7,Adjustments!$G$235:$AE$236),0)))+(SUM(IF(Adjustments!$E$239:$E$251='June 13 - Dec 15 Reserve'!$F57,IF(Adjustments!$G$6:$AE$6='June 13 - Dec 15 Reserve'!AD$7,Adjustments!$G$239:$AE$251),0))))</f>
        <v>-30434.903831827512</v>
      </c>
      <c r="AD57" s="144">
        <f t="shared" si="223"/>
        <v>-20251008.385607563</v>
      </c>
      <c r="AE57" s="144">
        <f t="array" ref="AE57">-((SUM(IF(Adjustments!$E$73:$E$133='June 13 - Dec 15 Reserve'!$F57,IF(Adjustments!$G$6:$AE$6='June 13 - Dec 15 Reserve'!AD$7,Adjustments!$G$73:$AE$133),0)))+(SUM(IF(Adjustments!$E$136:$E$232='June 13 - Dec 15 Reserve'!$F57,IF(Adjustments!$G$6:$AE$6='June 13 - Dec 15 Reserve'!AF$7,Adjustments!$G$136:$AE$232),0)))+(SUM(IF(Adjustments!$E$235:$E$236='June 13 - Dec 15 Reserve'!$F57,IF(Adjustments!$G$6:$AE$6='June 13 - Dec 15 Reserve'!AF$7,Adjustments!$G$235:$AE$236),0)))+(SUM(IF(Adjustments!$E$239:$E$251='June 13 - Dec 15 Reserve'!$F57,IF(Adjustments!$G$6:$AE$6='June 13 - Dec 15 Reserve'!AF$7,Adjustments!$G$239:$AE$251),0))))</f>
        <v>-30367.553573608748</v>
      </c>
      <c r="AF57" s="144">
        <f t="shared" si="224"/>
        <v>-20281375.939181171</v>
      </c>
      <c r="AG57" s="144">
        <f t="array" ref="AG57">-((SUM(IF(Adjustments!$E$73:$E$133='June 13 - Dec 15 Reserve'!$F57,IF(Adjustments!$G$6:$AE$6='June 13 - Dec 15 Reserve'!AF$7,Adjustments!$G$73:$AE$133),0)))+(SUM(IF(Adjustments!$E$136:$E$232='June 13 - Dec 15 Reserve'!$F57,IF(Adjustments!$G$6:$AE$6='June 13 - Dec 15 Reserve'!AH$7,Adjustments!$G$136:$AE$232),0)))+(SUM(IF(Adjustments!$E$235:$E$236='June 13 - Dec 15 Reserve'!$F57,IF(Adjustments!$G$6:$AE$6='June 13 - Dec 15 Reserve'!AH$7,Adjustments!$G$235:$AE$236),0)))+(SUM(IF(Adjustments!$E$239:$E$251='June 13 - Dec 15 Reserve'!$F57,IF(Adjustments!$G$6:$AE$6='June 13 - Dec 15 Reserve'!AH$7,Adjustments!$G$239:$AE$251),0))))</f>
        <v>-30298.503205008863</v>
      </c>
      <c r="AH57" s="144">
        <f t="shared" si="225"/>
        <v>-20311674.44238618</v>
      </c>
      <c r="AI57" s="144">
        <f t="array" ref="AI57">-((SUM(IF(Adjustments!$E$73:$E$133='June 13 - Dec 15 Reserve'!$F57,IF(Adjustments!$G$6:$AE$6='June 13 - Dec 15 Reserve'!AH$7,Adjustments!$G$73:$AE$133),0)))+(SUM(IF(Adjustments!$E$136:$E$232='June 13 - Dec 15 Reserve'!$F57,IF(Adjustments!$G$6:$AE$6='June 13 - Dec 15 Reserve'!AJ$7,Adjustments!$G$136:$AE$232),0)))+(SUM(IF(Adjustments!$E$235:$E$236='June 13 - Dec 15 Reserve'!$F57,IF(Adjustments!$G$6:$AE$6='June 13 - Dec 15 Reserve'!AJ$7,Adjustments!$G$235:$AE$236),0)))+(SUM(IF(Adjustments!$E$239:$E$251='June 13 - Dec 15 Reserve'!$F57,IF(Adjustments!$G$6:$AE$6='June 13 - Dec 15 Reserve'!AJ$7,Adjustments!$G$239:$AE$251),0))))</f>
        <v>-30226.768938280293</v>
      </c>
      <c r="AJ57" s="144">
        <f t="shared" si="226"/>
        <v>-20341901.211324461</v>
      </c>
      <c r="AK57" s="144">
        <f t="array" ref="AK57">-((SUM(IF(Adjustments!$E$73:$E$133='June 13 - Dec 15 Reserve'!$F57,IF(Adjustments!$G$6:$AE$6='June 13 - Dec 15 Reserve'!AJ$7,Adjustments!$G$73:$AE$133),0)))+(SUM(IF(Adjustments!$E$136:$E$232='June 13 - Dec 15 Reserve'!$F57,IF(Adjustments!$G$6:$AE$6='June 13 - Dec 15 Reserve'!AL$7,Adjustments!$G$136:$AE$232),0)))+(SUM(IF(Adjustments!$E$235:$E$236='June 13 - Dec 15 Reserve'!$F57,IF(Adjustments!$G$6:$AE$6='June 13 - Dec 15 Reserve'!AL$7,Adjustments!$G$235:$AE$236),0)))+(SUM(IF(Adjustments!$E$239:$E$251='June 13 - Dec 15 Reserve'!$F57,IF(Adjustments!$G$6:$AE$6='June 13 - Dec 15 Reserve'!AL$7,Adjustments!$G$239:$AE$251),0))))</f>
        <v>-30154.365068354702</v>
      </c>
      <c r="AL57" s="144">
        <f t="shared" si="227"/>
        <v>-20372055.576392815</v>
      </c>
      <c r="AM57" s="144">
        <f t="array" ref="AM57">-((SUM(IF(Adjustments!$E$73:$E$133='June 13 - Dec 15 Reserve'!$F57,IF(Adjustments!$G$6:$AE$6='June 13 - Dec 15 Reserve'!AL$7,Adjustments!$G$73:$AE$133),0)))+(SUM(IF(Adjustments!$E$136:$E$232='June 13 - Dec 15 Reserve'!$F57,IF(Adjustments!$G$6:$AE$6='June 13 - Dec 15 Reserve'!AN$7,Adjustments!$G$136:$AE$232),0)))+(SUM(IF(Adjustments!$E$235:$E$236='June 13 - Dec 15 Reserve'!$F57,IF(Adjustments!$G$6:$AE$6='June 13 - Dec 15 Reserve'!AN$7,Adjustments!$G$235:$AE$236),0)))+(SUM(IF(Adjustments!$E$239:$E$251='June 13 - Dec 15 Reserve'!$F57,IF(Adjustments!$G$6:$AE$6='June 13 - Dec 15 Reserve'!AN$7,Adjustments!$G$239:$AE$251),0))))</f>
        <v>-30142.440239388903</v>
      </c>
      <c r="AN57" s="144">
        <f t="shared" si="228"/>
        <v>-20402198.016632203</v>
      </c>
      <c r="AO57" s="144">
        <f t="array" ref="AO57">-((SUM(IF(Adjustments!$E$73:$E$133='June 13 - Dec 15 Reserve'!$F57,IF(Adjustments!$G$6:$AE$6='June 13 - Dec 15 Reserve'!AN$7,Adjustments!$G$73:$AE$133),0)))+(SUM(IF(Adjustments!$E$136:$E$232='June 13 - Dec 15 Reserve'!$F57,IF(Adjustments!$G$6:$AE$6='June 13 - Dec 15 Reserve'!AP$7,Adjustments!$G$136:$AE$232),0)))+(SUM(IF(Adjustments!$E$235:$E$236='June 13 - Dec 15 Reserve'!$F57,IF(Adjustments!$G$6:$AE$6='June 13 - Dec 15 Reserve'!AP$7,Adjustments!$G$235:$AE$236),0)))+(SUM(IF(Adjustments!$E$239:$E$251='June 13 - Dec 15 Reserve'!$F57,IF(Adjustments!$G$6:$AE$6='June 13 - Dec 15 Reserve'!AP$7,Adjustments!$G$239:$AE$251),0))))</f>
        <v>-30134.722764299717</v>
      </c>
      <c r="AP57" s="144">
        <f t="shared" si="229"/>
        <v>-20432332.739396501</v>
      </c>
      <c r="AQ57" s="144">
        <f t="array" ref="AQ57">-((SUM(IF(Adjustments!$E$73:$E$133='June 13 - Dec 15 Reserve'!$F57,IF(Adjustments!$G$6:$AE$6='June 13 - Dec 15 Reserve'!AP$7,Adjustments!$G$73:$AE$133),0)))+(SUM(IF(Adjustments!$E$136:$E$232='June 13 - Dec 15 Reserve'!$F57,IF(Adjustments!$G$6:$AE$6='June 13 - Dec 15 Reserve'!AR$7,Adjustments!$G$136:$AE$232),0)))+(SUM(IF(Adjustments!$E$235:$E$236='June 13 - Dec 15 Reserve'!$F57,IF(Adjustments!$G$6:$AE$6='June 13 - Dec 15 Reserve'!AR$7,Adjustments!$G$235:$AE$236),0)))+(SUM(IF(Adjustments!$E$239:$E$251='June 13 - Dec 15 Reserve'!$F57,IF(Adjustments!$G$6:$AE$6='June 13 - Dec 15 Reserve'!AR$7,Adjustments!$G$239:$AE$251),0))))</f>
        <v>-30065.541937919799</v>
      </c>
      <c r="AR57" s="144">
        <f t="shared" si="230"/>
        <v>-20462398.281334423</v>
      </c>
      <c r="AS57" s="144">
        <f t="array" ref="AS57">-((SUM(IF(Adjustments!$E$73:$E$133='June 13 - Dec 15 Reserve'!$F57,IF(Adjustments!$G$6:$AE$6='June 13 - Dec 15 Reserve'!AR$7,Adjustments!$G$73:$AE$133),0)))+(SUM(IF(Adjustments!$E$136:$E$232='June 13 - Dec 15 Reserve'!$F57,IF(Adjustments!$G$6:$AE$6='June 13 - Dec 15 Reserve'!AT$7,Adjustments!$G$136:$AE$232),0)))+(SUM(IF(Adjustments!$E$235:$E$236='June 13 - Dec 15 Reserve'!$F57,IF(Adjustments!$G$6:$AE$6='June 13 - Dec 15 Reserve'!AT$7,Adjustments!$G$235:$AE$236),0)))+(SUM(IF(Adjustments!$E$239:$E$251='June 13 - Dec 15 Reserve'!$F57,IF(Adjustments!$G$6:$AE$6='June 13 - Dec 15 Reserve'!AT$7,Adjustments!$G$239:$AE$251),0))))</f>
        <v>-30037.492526454094</v>
      </c>
      <c r="AT57" s="144">
        <f t="shared" si="231"/>
        <v>-20492435.773860876</v>
      </c>
      <c r="AU57" s="144">
        <f t="array" ref="AU57">-((SUM(IF(Adjustments!$E$73:$E$133='June 13 - Dec 15 Reserve'!$F57,IF(Adjustments!$G$6:$AE$6='June 13 - Dec 15 Reserve'!AT$7,Adjustments!$G$73:$AE$133),0)))+(SUM(IF(Adjustments!$E$136:$E$232='June 13 - Dec 15 Reserve'!$F57,IF(Adjustments!$G$6:$AE$6='June 13 - Dec 15 Reserve'!AV$7,Adjustments!$G$136:$AE$232),0)))+(SUM(IF(Adjustments!$E$235:$E$236='June 13 - Dec 15 Reserve'!$F57,IF(Adjustments!$G$6:$AE$6='June 13 - Dec 15 Reserve'!AV$7,Adjustments!$G$235:$AE$236),0)))+(SUM(IF(Adjustments!$E$239:$E$251='June 13 - Dec 15 Reserve'!$F57,IF(Adjustments!$G$6:$AE$6='June 13 - Dec 15 Reserve'!AV$7,Adjustments!$G$239:$AE$251),0))))</f>
        <v>-30052.668341808137</v>
      </c>
      <c r="AV57" s="144">
        <f t="shared" si="232"/>
        <v>-20522488.442202684</v>
      </c>
      <c r="AW57" s="144">
        <f t="array" ref="AW57">-((SUM(IF(Adjustments!$E$73:$E$133='June 13 - Dec 15 Reserve'!$F57,IF(Adjustments!$G$6:$AE$6='June 13 - Dec 15 Reserve'!AV$7,Adjustments!$G$73:$AE$133),0)))+(SUM(IF(Adjustments!$E$136:$E$232='June 13 - Dec 15 Reserve'!$F57,IF(Adjustments!$G$6:$AE$6='June 13 - Dec 15 Reserve'!AX$7,Adjustments!$G$136:$AE$232),0)))+(SUM(IF(Adjustments!$E$235:$E$236='June 13 - Dec 15 Reserve'!$F57,IF(Adjustments!$G$6:$AE$6='June 13 - Dec 15 Reserve'!AX$7,Adjustments!$G$235:$AE$236),0)))+(SUM(IF(Adjustments!$E$239:$E$251='June 13 - Dec 15 Reserve'!$F57,IF(Adjustments!$G$6:$AE$6='June 13 - Dec 15 Reserve'!AX$7,Adjustments!$G$239:$AE$251),0))))</f>
        <v>-30084.633560118265</v>
      </c>
      <c r="AX57" s="144">
        <f t="shared" si="233"/>
        <v>-20552573.075762801</v>
      </c>
      <c r="AY57" s="144">
        <f t="array" ref="AY57">-((SUM(IF(Adjustments!$E$73:$E$133='June 13 - Dec 15 Reserve'!$F57,IF(Adjustments!$G$6:$AE$6='June 13 - Dec 15 Reserve'!AX$7,Adjustments!$G$73:$AE$133),0)))+(SUM(IF(Adjustments!$E$136:$E$232='June 13 - Dec 15 Reserve'!$F57,IF(Adjustments!$G$6:$AE$6='June 13 - Dec 15 Reserve'!AZ$7,Adjustments!$G$136:$AE$232),0)))+(SUM(IF(Adjustments!$E$235:$E$236='June 13 - Dec 15 Reserve'!$F57,IF(Adjustments!$G$6:$AE$6='June 13 - Dec 15 Reserve'!AZ$7,Adjustments!$G$235:$AE$236),0)))+(SUM(IF(Adjustments!$E$239:$E$251='June 13 - Dec 15 Reserve'!$F57,IF(Adjustments!$G$6:$AE$6='June 13 - Dec 15 Reserve'!AZ$7,Adjustments!$G$239:$AE$251),0))))</f>
        <v>-30120.291192210629</v>
      </c>
      <c r="AZ57" s="144">
        <f t="shared" si="234"/>
        <v>-20582693.366955012</v>
      </c>
      <c r="BA57" s="144">
        <f t="array" ref="BA57">-((SUM(IF(Adjustments!$E$73:$E$133='June 13 - Dec 15 Reserve'!$F57,IF(Adjustments!$G$6:$AE$6='June 13 - Dec 15 Reserve'!AZ$7,Adjustments!$G$73:$AE$133),0)))+(SUM(IF(Adjustments!$E$136:$E$232='June 13 - Dec 15 Reserve'!$F57,IF(Adjustments!$G$6:$AE$6='June 13 - Dec 15 Reserve'!BB$7,Adjustments!$G$136:$AE$232),0)))+(SUM(IF(Adjustments!$E$235:$E$236='June 13 - Dec 15 Reserve'!$F57,IF(Adjustments!$G$6:$AE$6='June 13 - Dec 15 Reserve'!BB$7,Adjustments!$G$235:$AE$236),0)))+(SUM(IF(Adjustments!$E$239:$E$251='June 13 - Dec 15 Reserve'!$F57,IF(Adjustments!$G$6:$AE$6='June 13 - Dec 15 Reserve'!BB$7,Adjustments!$G$239:$AE$251),0))))</f>
        <v>-30140.864225789323</v>
      </c>
      <c r="BB57" s="144">
        <f t="shared" si="235"/>
        <v>-20612834.231180802</v>
      </c>
      <c r="BC57" s="144">
        <f t="array" ref="BC57">-((SUM(IF(Adjustments!$E$73:$E$133='June 13 - Dec 15 Reserve'!$F57,IF(Adjustments!$G$6:$AE$6='June 13 - Dec 15 Reserve'!BB$7,Adjustments!$G$73:$AE$133),0)))+(SUM(IF(Adjustments!$E$136:$E$232='June 13 - Dec 15 Reserve'!$F57,IF(Adjustments!$G$6:$AE$6='June 13 - Dec 15 Reserve'!BD$7,Adjustments!$G$136:$AE$232),0)))+(SUM(IF(Adjustments!$E$235:$E$236='June 13 - Dec 15 Reserve'!$F57,IF(Adjustments!$G$6:$AE$6='June 13 - Dec 15 Reserve'!BD$7,Adjustments!$G$235:$AE$236),0)))+(SUM(IF(Adjustments!$E$239:$E$251='June 13 - Dec 15 Reserve'!$F57,IF(Adjustments!$G$6:$AE$6='June 13 - Dec 15 Reserve'!BD$7,Adjustments!$G$239:$AE$251),0))))</f>
        <v>-30173.763256241742</v>
      </c>
      <c r="BD57" s="144">
        <f t="shared" si="236"/>
        <v>-20643007.994437043</v>
      </c>
      <c r="BF57" s="151">
        <f t="shared" si="237"/>
        <v>-20462305.314695921</v>
      </c>
    </row>
    <row r="58" spans="1:58" s="144" customFormat="1">
      <c r="A58" s="119" t="s">
        <v>17</v>
      </c>
      <c r="B58" s="119" t="s">
        <v>48</v>
      </c>
      <c r="C58" s="119" t="s">
        <v>48</v>
      </c>
      <c r="D58" s="119" t="s">
        <v>78</v>
      </c>
      <c r="E58" s="119" t="s">
        <v>75</v>
      </c>
      <c r="F58" s="119" t="str">
        <f t="shared" si="211"/>
        <v>DGNLPWYP</v>
      </c>
      <c r="G58" s="119" t="str">
        <f t="shared" si="212"/>
        <v>GNLPWYP</v>
      </c>
      <c r="H58" s="144">
        <f t="array" ref="H58">SUM(IF('[25]RB Summary'!$C$917:$C$1168=$F58,'[25]RB Summary'!$G$917:$G$1168,0))</f>
        <v>-20253724.120000001</v>
      </c>
      <c r="I58" s="144">
        <f t="array" ref="I58">-((SUM(IF(Adjustments!$E$73:$E$133='June 13 - Dec 15 Reserve'!$F58,IF(Adjustments!$G$6:$AE$6='June 13 - Dec 15 Reserve'!H$7,Adjustments!$G$73:$AE$133),0)))+(SUM(IF(Adjustments!$E$136:$E$232='June 13 - Dec 15 Reserve'!$F58,IF(Adjustments!$G$6:$AE$6='June 13 - Dec 15 Reserve'!J$7,Adjustments!$G$136:$AE$232),0)))+(SUM(IF(Adjustments!$E$235:$E$236='June 13 - Dec 15 Reserve'!$F58,IF(Adjustments!$G$6:$AE$6='June 13 - Dec 15 Reserve'!J$7,Adjustments!$G$235:$AE$236),0)))+(SUM(IF(Adjustments!$E$239:$E$251='June 13 - Dec 15 Reserve'!$F58,IF(Adjustments!$G$6:$AE$6='June 13 - Dec 15 Reserve'!J$7,Adjustments!$G$239:$AE$251),0))))</f>
        <v>-58850.76126202711</v>
      </c>
      <c r="J58" s="144">
        <f t="shared" si="213"/>
        <v>-20312574.881262027</v>
      </c>
      <c r="K58" s="144">
        <f t="array" ref="K58">-((SUM(IF(Adjustments!$E$73:$E$133='June 13 - Dec 15 Reserve'!$F58,IF(Adjustments!$G$6:$AE$6='June 13 - Dec 15 Reserve'!J$7,Adjustments!$G$73:$AE$133),0)))+(SUM(IF(Adjustments!$E$136:$E$232='June 13 - Dec 15 Reserve'!$F58,IF(Adjustments!$G$6:$AE$6='June 13 - Dec 15 Reserve'!L$7,Adjustments!$G$136:$AE$232),0)))+(SUM(IF(Adjustments!$E$235:$E$236='June 13 - Dec 15 Reserve'!$F58,IF(Adjustments!$G$6:$AE$6='June 13 - Dec 15 Reserve'!L$7,Adjustments!$G$235:$AE$236),0)))+(SUM(IF(Adjustments!$E$239:$E$251='June 13 - Dec 15 Reserve'!$F58,IF(Adjustments!$G$6:$AE$6='June 13 - Dec 15 Reserve'!L$7,Adjustments!$G$239:$AE$251),0))))</f>
        <v>-58965.495767207263</v>
      </c>
      <c r="L58" s="144">
        <f t="shared" si="214"/>
        <v>-20371540.377029233</v>
      </c>
      <c r="M58" s="144">
        <f t="array" ref="M58">-((SUM(IF(Adjustments!$E$73:$E$133='June 13 - Dec 15 Reserve'!$F58,IF(Adjustments!$G$6:$AE$6='June 13 - Dec 15 Reserve'!L$7,Adjustments!$G$73:$AE$133),0)))+(SUM(IF(Adjustments!$E$136:$E$232='June 13 - Dec 15 Reserve'!$F58,IF(Adjustments!$G$6:$AE$6='June 13 - Dec 15 Reserve'!N$7,Adjustments!$G$136:$AE$232),0)))+(SUM(IF(Adjustments!$E$235:$E$236='June 13 - Dec 15 Reserve'!$F58,IF(Adjustments!$G$6:$AE$6='June 13 - Dec 15 Reserve'!N$7,Adjustments!$G$235:$AE$236),0)))+(SUM(IF(Adjustments!$E$239:$E$251='June 13 - Dec 15 Reserve'!$F58,IF(Adjustments!$G$6:$AE$6='June 13 - Dec 15 Reserve'!N$7,Adjustments!$G$239:$AE$251),0))))</f>
        <v>-59968.720071786811</v>
      </c>
      <c r="N58" s="144">
        <f t="shared" si="215"/>
        <v>-20431509.097101018</v>
      </c>
      <c r="O58" s="144">
        <f t="array" ref="O58">-((SUM(IF(Adjustments!$E$73:$E$133='June 13 - Dec 15 Reserve'!$F58,IF(Adjustments!$G$6:$AE$6='June 13 - Dec 15 Reserve'!N$7,Adjustments!$G$73:$AE$133),0)))+(SUM(IF(Adjustments!$E$136:$E$232='June 13 - Dec 15 Reserve'!$F58,IF(Adjustments!$G$6:$AE$6='June 13 - Dec 15 Reserve'!P$7,Adjustments!$G$136:$AE$232),0)))+(SUM(IF(Adjustments!$E$235:$E$236='June 13 - Dec 15 Reserve'!$F58,IF(Adjustments!$G$6:$AE$6='June 13 - Dec 15 Reserve'!P$7,Adjustments!$G$235:$AE$236),0)))+(SUM(IF(Adjustments!$E$239:$E$251='June 13 - Dec 15 Reserve'!$F58,IF(Adjustments!$G$6:$AE$6='June 13 - Dec 15 Reserve'!P$7,Adjustments!$G$239:$AE$251),0))))</f>
        <v>-61389.028443141346</v>
      </c>
      <c r="P58" s="144">
        <f t="shared" si="216"/>
        <v>-20492898.125544161</v>
      </c>
      <c r="Q58" s="144">
        <f t="array" ref="Q58">-((SUM(IF(Adjustments!$E$73:$E$133='June 13 - Dec 15 Reserve'!$F58,IF(Adjustments!$G$6:$AE$6='June 13 - Dec 15 Reserve'!P$7,Adjustments!$G$73:$AE$133),0)))+(SUM(IF(Adjustments!$E$136:$E$232='June 13 - Dec 15 Reserve'!$F58,IF(Adjustments!$G$6:$AE$6='June 13 - Dec 15 Reserve'!R$7,Adjustments!$G$136:$AE$232),0)))+(SUM(IF(Adjustments!$E$235:$E$236='June 13 - Dec 15 Reserve'!$F58,IF(Adjustments!$G$6:$AE$6='June 13 - Dec 15 Reserve'!R$7,Adjustments!$G$235:$AE$236),0)))+(SUM(IF(Adjustments!$E$239:$E$251='June 13 - Dec 15 Reserve'!$F58,IF(Adjustments!$G$6:$AE$6='June 13 - Dec 15 Reserve'!R$7,Adjustments!$G$239:$AE$251),0))))</f>
        <v>-61884.19066916997</v>
      </c>
      <c r="R58" s="144">
        <f t="shared" si="217"/>
        <v>-20554782.316213332</v>
      </c>
      <c r="S58" s="144">
        <f t="array" ref="S58">-((SUM(IF(Adjustments!$E$73:$E$133='June 13 - Dec 15 Reserve'!$F58,IF(Adjustments!$G$6:$AE$6='June 13 - Dec 15 Reserve'!R$7,Adjustments!$G$73:$AE$133),0)))+(SUM(IF(Adjustments!$E$136:$E$232='June 13 - Dec 15 Reserve'!$F58,IF(Adjustments!$G$6:$AE$6='June 13 - Dec 15 Reserve'!T$7,Adjustments!$G$136:$AE$232),0)))+(SUM(IF(Adjustments!$E$235:$E$236='June 13 - Dec 15 Reserve'!$F58,IF(Adjustments!$G$6:$AE$6='June 13 - Dec 15 Reserve'!T$7,Adjustments!$G$235:$AE$236),0)))+(SUM(IF(Adjustments!$E$239:$E$251='June 13 - Dec 15 Reserve'!$F58,IF(Adjustments!$G$6:$AE$6='June 13 - Dec 15 Reserve'!T$7,Adjustments!$G$239:$AE$251),0))))</f>
        <v>-63516.653457219159</v>
      </c>
      <c r="T58" s="144">
        <f t="shared" si="218"/>
        <v>-20618298.969670553</v>
      </c>
      <c r="U58" s="144">
        <f t="array" ref="U58">-((SUM(IF(Adjustments!$E$73:$E$133='June 13 - Dec 15 Reserve'!$F58,IF(Adjustments!$G$6:$AE$6='June 13 - Dec 15 Reserve'!T$7,Adjustments!$G$73:$AE$133),0)))+(SUM(IF(Adjustments!$E$136:$E$232='June 13 - Dec 15 Reserve'!$F58,IF(Adjustments!$G$6:$AE$6='June 13 - Dec 15 Reserve'!V$7,Adjustments!$G$136:$AE$232),0)))+(SUM(IF(Adjustments!$E$235:$E$236='June 13 - Dec 15 Reserve'!$F58,IF(Adjustments!$G$6:$AE$6='June 13 - Dec 15 Reserve'!V$7,Adjustments!$G$235:$AE$236),0)))+(SUM(IF(Adjustments!$E$239:$E$251='June 13 - Dec 15 Reserve'!$F58,IF(Adjustments!$G$6:$AE$6='June 13 - Dec 15 Reserve'!V$7,Adjustments!$G$239:$AE$251),0))))</f>
        <v>-21171.936411333474</v>
      </c>
      <c r="V58" s="144">
        <f t="shared" si="219"/>
        <v>-20639470.906081885</v>
      </c>
      <c r="W58" s="144">
        <f t="array" ref="W58">-((SUM(IF(Adjustments!$E$73:$E$133='June 13 - Dec 15 Reserve'!$F58,IF(Adjustments!$G$6:$AE$6='June 13 - Dec 15 Reserve'!V$7,Adjustments!$G$73:$AE$133),0)))+(SUM(IF(Adjustments!$E$136:$E$232='June 13 - Dec 15 Reserve'!$F58,IF(Adjustments!$G$6:$AE$6='June 13 - Dec 15 Reserve'!X$7,Adjustments!$G$136:$AE$232),0)))+(SUM(IF(Adjustments!$E$235:$E$236='June 13 - Dec 15 Reserve'!$F58,IF(Adjustments!$G$6:$AE$6='June 13 - Dec 15 Reserve'!X$7,Adjustments!$G$235:$AE$236),0)))+(SUM(IF(Adjustments!$E$239:$E$251='June 13 - Dec 15 Reserve'!$F58,IF(Adjustments!$G$6:$AE$6='June 13 - Dec 15 Reserve'!X$7,Adjustments!$G$239:$AE$251),0))))</f>
        <v>-20985.837609254202</v>
      </c>
      <c r="X58" s="144">
        <f t="shared" si="220"/>
        <v>-20660456.743691139</v>
      </c>
      <c r="Y58" s="144">
        <f t="array" ref="Y58">-((SUM(IF(Adjustments!$E$73:$E$133='June 13 - Dec 15 Reserve'!$F58,IF(Adjustments!$G$6:$AE$6='June 13 - Dec 15 Reserve'!X$7,Adjustments!$G$73:$AE$133),0)))+(SUM(IF(Adjustments!$E$136:$E$232='June 13 - Dec 15 Reserve'!$F58,IF(Adjustments!$G$6:$AE$6='June 13 - Dec 15 Reserve'!Z$7,Adjustments!$G$136:$AE$232),0)))+(SUM(IF(Adjustments!$E$235:$E$236='June 13 - Dec 15 Reserve'!$F58,IF(Adjustments!$G$6:$AE$6='June 13 - Dec 15 Reserve'!Z$7,Adjustments!$G$235:$AE$236),0)))+(SUM(IF(Adjustments!$E$239:$E$251='June 13 - Dec 15 Reserve'!$F58,IF(Adjustments!$G$6:$AE$6='June 13 - Dec 15 Reserve'!Z$7,Adjustments!$G$239:$AE$251),0))))</f>
        <v>-20788.611067772988</v>
      </c>
      <c r="Z58" s="144">
        <f t="shared" si="221"/>
        <v>-20681245.354758911</v>
      </c>
      <c r="AA58" s="144">
        <f t="array" ref="AA58">-((SUM(IF(Adjustments!$E$73:$E$133='June 13 - Dec 15 Reserve'!$F58,IF(Adjustments!$G$6:$AE$6='June 13 - Dec 15 Reserve'!Z$7,Adjustments!$G$73:$AE$133),0)))+(SUM(IF(Adjustments!$E$136:$E$232='June 13 - Dec 15 Reserve'!$F58,IF(Adjustments!$G$6:$AE$6='June 13 - Dec 15 Reserve'!AB$7,Adjustments!$G$136:$AE$232),0)))+(SUM(IF(Adjustments!$E$235:$E$236='June 13 - Dec 15 Reserve'!$F58,IF(Adjustments!$G$6:$AE$6='June 13 - Dec 15 Reserve'!AB$7,Adjustments!$G$235:$AE$236),0)))+(SUM(IF(Adjustments!$E$239:$E$251='June 13 - Dec 15 Reserve'!$F58,IF(Adjustments!$G$6:$AE$6='June 13 - Dec 15 Reserve'!AB$7,Adjustments!$G$239:$AE$251),0))))</f>
        <v>-20567.581238053535</v>
      </c>
      <c r="AB58" s="144">
        <f t="shared" si="222"/>
        <v>-20701812.935996965</v>
      </c>
      <c r="AC58" s="144">
        <f t="array" ref="AC58">-((SUM(IF(Adjustments!$E$73:$E$133='June 13 - Dec 15 Reserve'!$F58,IF(Adjustments!$G$6:$AE$6='June 13 - Dec 15 Reserve'!AB$7,Adjustments!$G$73:$AE$133),0)))+(SUM(IF(Adjustments!$E$136:$E$232='June 13 - Dec 15 Reserve'!$F58,IF(Adjustments!$G$6:$AE$6='June 13 - Dec 15 Reserve'!AD$7,Adjustments!$G$136:$AE$232),0)))+(SUM(IF(Adjustments!$E$235:$E$236='June 13 - Dec 15 Reserve'!$F58,IF(Adjustments!$G$6:$AE$6='June 13 - Dec 15 Reserve'!AD$7,Adjustments!$G$235:$AE$236),0)))+(SUM(IF(Adjustments!$E$239:$E$251='June 13 - Dec 15 Reserve'!$F58,IF(Adjustments!$G$6:$AE$6='June 13 - Dec 15 Reserve'!AD$7,Adjustments!$G$239:$AE$251),0))))</f>
        <v>-20347.80824401378</v>
      </c>
      <c r="AD58" s="144">
        <f t="shared" si="223"/>
        <v>-20722160.744240977</v>
      </c>
      <c r="AE58" s="144">
        <f t="array" ref="AE58">-((SUM(IF(Adjustments!$E$73:$E$133='June 13 - Dec 15 Reserve'!$F58,IF(Adjustments!$G$6:$AE$6='June 13 - Dec 15 Reserve'!AD$7,Adjustments!$G$73:$AE$133),0)))+(SUM(IF(Adjustments!$E$136:$E$232='June 13 - Dec 15 Reserve'!$F58,IF(Adjustments!$G$6:$AE$6='June 13 - Dec 15 Reserve'!AF$7,Adjustments!$G$136:$AE$232),0)))+(SUM(IF(Adjustments!$E$235:$E$236='June 13 - Dec 15 Reserve'!$F58,IF(Adjustments!$G$6:$AE$6='June 13 - Dec 15 Reserve'!AF$7,Adjustments!$G$235:$AE$236),0)))+(SUM(IF(Adjustments!$E$239:$E$251='June 13 - Dec 15 Reserve'!$F58,IF(Adjustments!$G$6:$AE$6='June 13 - Dec 15 Reserve'!AF$7,Adjustments!$G$239:$AE$251),0))))</f>
        <v>-20135.564664878329</v>
      </c>
      <c r="AF58" s="144">
        <f t="shared" si="224"/>
        <v>-20742296.308905855</v>
      </c>
      <c r="AG58" s="144">
        <f t="array" ref="AG58">-((SUM(IF(Adjustments!$E$73:$E$133='June 13 - Dec 15 Reserve'!$F58,IF(Adjustments!$G$6:$AE$6='June 13 - Dec 15 Reserve'!AF$7,Adjustments!$G$73:$AE$133),0)))+(SUM(IF(Adjustments!$E$136:$E$232='June 13 - Dec 15 Reserve'!$F58,IF(Adjustments!$G$6:$AE$6='June 13 - Dec 15 Reserve'!AH$7,Adjustments!$G$136:$AE$232),0)))+(SUM(IF(Adjustments!$E$235:$E$236='June 13 - Dec 15 Reserve'!$F58,IF(Adjustments!$G$6:$AE$6='June 13 - Dec 15 Reserve'!AH$7,Adjustments!$G$235:$AE$236),0)))+(SUM(IF(Adjustments!$E$239:$E$251='June 13 - Dec 15 Reserve'!$F58,IF(Adjustments!$G$6:$AE$6='June 13 - Dec 15 Reserve'!AH$7,Adjustments!$G$239:$AE$251),0))))</f>
        <v>-19965.529081084096</v>
      </c>
      <c r="AH58" s="144">
        <f t="shared" si="225"/>
        <v>-20762261.837986939</v>
      </c>
      <c r="AI58" s="144">
        <f t="array" ref="AI58">-((SUM(IF(Adjustments!$E$73:$E$133='June 13 - Dec 15 Reserve'!$F58,IF(Adjustments!$G$6:$AE$6='June 13 - Dec 15 Reserve'!AH$7,Adjustments!$G$73:$AE$133),0)))+(SUM(IF(Adjustments!$E$136:$E$232='June 13 - Dec 15 Reserve'!$F58,IF(Adjustments!$G$6:$AE$6='June 13 - Dec 15 Reserve'!AJ$7,Adjustments!$G$136:$AE$232),0)))+(SUM(IF(Adjustments!$E$235:$E$236='June 13 - Dec 15 Reserve'!$F58,IF(Adjustments!$G$6:$AE$6='June 13 - Dec 15 Reserve'!AJ$7,Adjustments!$G$235:$AE$236),0)))+(SUM(IF(Adjustments!$E$239:$E$251='June 13 - Dec 15 Reserve'!$F58,IF(Adjustments!$G$6:$AE$6='June 13 - Dec 15 Reserve'!AJ$7,Adjustments!$G$239:$AE$251),0))))</f>
        <v>-19842.007215411839</v>
      </c>
      <c r="AJ58" s="144">
        <f t="shared" si="226"/>
        <v>-20782103.845202349</v>
      </c>
      <c r="AK58" s="144">
        <f t="array" ref="AK58">-((SUM(IF(Adjustments!$E$73:$E$133='June 13 - Dec 15 Reserve'!$F58,IF(Adjustments!$G$6:$AE$6='June 13 - Dec 15 Reserve'!AJ$7,Adjustments!$G$73:$AE$133),0)))+(SUM(IF(Adjustments!$E$136:$E$232='June 13 - Dec 15 Reserve'!$F58,IF(Adjustments!$G$6:$AE$6='June 13 - Dec 15 Reserve'!AL$7,Adjustments!$G$136:$AE$232),0)))+(SUM(IF(Adjustments!$E$235:$E$236='June 13 - Dec 15 Reserve'!$F58,IF(Adjustments!$G$6:$AE$6='June 13 - Dec 15 Reserve'!AL$7,Adjustments!$G$235:$AE$236),0)))+(SUM(IF(Adjustments!$E$239:$E$251='June 13 - Dec 15 Reserve'!$F58,IF(Adjustments!$G$6:$AE$6='June 13 - Dec 15 Reserve'!AL$7,Adjustments!$G$239:$AE$251),0))))</f>
        <v>-19716.589032756427</v>
      </c>
      <c r="AL58" s="144">
        <f t="shared" si="227"/>
        <v>-20801820.434235107</v>
      </c>
      <c r="AM58" s="144">
        <f t="array" ref="AM58">-((SUM(IF(Adjustments!$E$73:$E$133='June 13 - Dec 15 Reserve'!$F58,IF(Adjustments!$G$6:$AE$6='June 13 - Dec 15 Reserve'!AL$7,Adjustments!$G$73:$AE$133),0)))+(SUM(IF(Adjustments!$E$136:$E$232='June 13 - Dec 15 Reserve'!$F58,IF(Adjustments!$G$6:$AE$6='June 13 - Dec 15 Reserve'!AN$7,Adjustments!$G$136:$AE$232),0)))+(SUM(IF(Adjustments!$E$235:$E$236='June 13 - Dec 15 Reserve'!$F58,IF(Adjustments!$G$6:$AE$6='June 13 - Dec 15 Reserve'!AN$7,Adjustments!$G$235:$AE$236),0)))+(SUM(IF(Adjustments!$E$239:$E$251='June 13 - Dec 15 Reserve'!$F58,IF(Adjustments!$G$6:$AE$6='June 13 - Dec 15 Reserve'!AN$7,Adjustments!$G$239:$AE$251),0))))</f>
        <v>-19560.353419146762</v>
      </c>
      <c r="AN58" s="144">
        <f t="shared" si="228"/>
        <v>-20821380.787654255</v>
      </c>
      <c r="AO58" s="144">
        <f t="array" ref="AO58">-((SUM(IF(Adjustments!$E$73:$E$133='June 13 - Dec 15 Reserve'!$F58,IF(Adjustments!$G$6:$AE$6='June 13 - Dec 15 Reserve'!AN$7,Adjustments!$G$73:$AE$133),0)))+(SUM(IF(Adjustments!$E$136:$E$232='June 13 - Dec 15 Reserve'!$F58,IF(Adjustments!$G$6:$AE$6='June 13 - Dec 15 Reserve'!AP$7,Adjustments!$G$136:$AE$232),0)))+(SUM(IF(Adjustments!$E$235:$E$236='June 13 - Dec 15 Reserve'!$F58,IF(Adjustments!$G$6:$AE$6='June 13 - Dec 15 Reserve'!AP$7,Adjustments!$G$235:$AE$236),0)))+(SUM(IF(Adjustments!$E$239:$E$251='June 13 - Dec 15 Reserve'!$F58,IF(Adjustments!$G$6:$AE$6='June 13 - Dec 15 Reserve'!AP$7,Adjustments!$G$239:$AE$251),0))))</f>
        <v>-19421.08561076349</v>
      </c>
      <c r="AP58" s="144">
        <f t="shared" si="229"/>
        <v>-20840801.873265017</v>
      </c>
      <c r="AQ58" s="144">
        <f t="array" ref="AQ58">-((SUM(IF(Adjustments!$E$73:$E$133='June 13 - Dec 15 Reserve'!$F58,IF(Adjustments!$G$6:$AE$6='June 13 - Dec 15 Reserve'!AP$7,Adjustments!$G$73:$AE$133),0)))+(SUM(IF(Adjustments!$E$136:$E$232='June 13 - Dec 15 Reserve'!$F58,IF(Adjustments!$G$6:$AE$6='June 13 - Dec 15 Reserve'!AR$7,Adjustments!$G$136:$AE$232),0)))+(SUM(IF(Adjustments!$E$235:$E$236='June 13 - Dec 15 Reserve'!$F58,IF(Adjustments!$G$6:$AE$6='June 13 - Dec 15 Reserve'!AR$7,Adjustments!$G$235:$AE$236),0)))+(SUM(IF(Adjustments!$E$239:$E$251='June 13 - Dec 15 Reserve'!$F58,IF(Adjustments!$G$6:$AE$6='June 13 - Dec 15 Reserve'!AR$7,Adjustments!$G$239:$AE$251),0))))</f>
        <v>-19340.652658844047</v>
      </c>
      <c r="AR58" s="144">
        <f t="shared" si="230"/>
        <v>-20860142.525923859</v>
      </c>
      <c r="AS58" s="144">
        <f t="array" ref="AS58">-((SUM(IF(Adjustments!$E$73:$E$133='June 13 - Dec 15 Reserve'!$F58,IF(Adjustments!$G$6:$AE$6='June 13 - Dec 15 Reserve'!AR$7,Adjustments!$G$73:$AE$133),0)))+(SUM(IF(Adjustments!$E$136:$E$232='June 13 - Dec 15 Reserve'!$F58,IF(Adjustments!$G$6:$AE$6='June 13 - Dec 15 Reserve'!AT$7,Adjustments!$G$136:$AE$232),0)))+(SUM(IF(Adjustments!$E$235:$E$236='June 13 - Dec 15 Reserve'!$F58,IF(Adjustments!$G$6:$AE$6='June 13 - Dec 15 Reserve'!AT$7,Adjustments!$G$235:$AE$236),0)))+(SUM(IF(Adjustments!$E$239:$E$251='June 13 - Dec 15 Reserve'!$F58,IF(Adjustments!$G$6:$AE$6='June 13 - Dec 15 Reserve'!AT$7,Adjustments!$G$239:$AE$251),0))))</f>
        <v>-19418.861340740492</v>
      </c>
      <c r="AT58" s="144">
        <f t="shared" si="231"/>
        <v>-20879561.387264598</v>
      </c>
      <c r="AU58" s="144">
        <f t="array" ref="AU58">-((SUM(IF(Adjustments!$E$73:$E$133='June 13 - Dec 15 Reserve'!$F58,IF(Adjustments!$G$6:$AE$6='June 13 - Dec 15 Reserve'!AT$7,Adjustments!$G$73:$AE$133),0)))+(SUM(IF(Adjustments!$E$136:$E$232='June 13 - Dec 15 Reserve'!$F58,IF(Adjustments!$G$6:$AE$6='June 13 - Dec 15 Reserve'!AV$7,Adjustments!$G$136:$AE$232),0)))+(SUM(IF(Adjustments!$E$235:$E$236='June 13 - Dec 15 Reserve'!$F58,IF(Adjustments!$G$6:$AE$6='June 13 - Dec 15 Reserve'!AV$7,Adjustments!$G$235:$AE$236),0)))+(SUM(IF(Adjustments!$E$239:$E$251='June 13 - Dec 15 Reserve'!$F58,IF(Adjustments!$G$6:$AE$6='June 13 - Dec 15 Reserve'!AV$7,Adjustments!$G$239:$AE$251),0))))</f>
        <v>-19634.108305832458</v>
      </c>
      <c r="AV58" s="144">
        <f t="shared" si="232"/>
        <v>-20899195.495570432</v>
      </c>
      <c r="AW58" s="144">
        <f t="array" ref="AW58">-((SUM(IF(Adjustments!$E$73:$E$133='June 13 - Dec 15 Reserve'!$F58,IF(Adjustments!$G$6:$AE$6='June 13 - Dec 15 Reserve'!AV$7,Adjustments!$G$73:$AE$133),0)))+(SUM(IF(Adjustments!$E$136:$E$232='June 13 - Dec 15 Reserve'!$F58,IF(Adjustments!$G$6:$AE$6='June 13 - Dec 15 Reserve'!AX$7,Adjustments!$G$136:$AE$232),0)))+(SUM(IF(Adjustments!$E$235:$E$236='June 13 - Dec 15 Reserve'!$F58,IF(Adjustments!$G$6:$AE$6='June 13 - Dec 15 Reserve'!AX$7,Adjustments!$G$235:$AE$236),0)))+(SUM(IF(Adjustments!$E$239:$E$251='June 13 - Dec 15 Reserve'!$F58,IF(Adjustments!$G$6:$AE$6='June 13 - Dec 15 Reserve'!AX$7,Adjustments!$G$239:$AE$251),0))))</f>
        <v>-19923.291840724909</v>
      </c>
      <c r="AX58" s="144">
        <f t="shared" si="233"/>
        <v>-20919118.787411157</v>
      </c>
      <c r="AY58" s="144">
        <f t="array" ref="AY58">-((SUM(IF(Adjustments!$E$73:$E$133='June 13 - Dec 15 Reserve'!$F58,IF(Adjustments!$G$6:$AE$6='June 13 - Dec 15 Reserve'!AX$7,Adjustments!$G$73:$AE$133),0)))+(SUM(IF(Adjustments!$E$136:$E$232='June 13 - Dec 15 Reserve'!$F58,IF(Adjustments!$G$6:$AE$6='June 13 - Dec 15 Reserve'!AZ$7,Adjustments!$G$136:$AE$232),0)))+(SUM(IF(Adjustments!$E$235:$E$236='June 13 - Dec 15 Reserve'!$F58,IF(Adjustments!$G$6:$AE$6='June 13 - Dec 15 Reserve'!AZ$7,Adjustments!$G$235:$AE$236),0)))+(SUM(IF(Adjustments!$E$239:$E$251='June 13 - Dec 15 Reserve'!$F58,IF(Adjustments!$G$6:$AE$6='June 13 - Dec 15 Reserve'!AZ$7,Adjustments!$G$239:$AE$251),0))))</f>
        <v>-20246.368665733753</v>
      </c>
      <c r="AZ58" s="144">
        <f t="shared" si="234"/>
        <v>-20939365.156076889</v>
      </c>
      <c r="BA58" s="144">
        <f t="array" ref="BA58">-((SUM(IF(Adjustments!$E$73:$E$133='June 13 - Dec 15 Reserve'!$F58,IF(Adjustments!$G$6:$AE$6='June 13 - Dec 15 Reserve'!AZ$7,Adjustments!$G$73:$AE$133),0)))+(SUM(IF(Adjustments!$E$136:$E$232='June 13 - Dec 15 Reserve'!$F58,IF(Adjustments!$G$6:$AE$6='June 13 - Dec 15 Reserve'!BB$7,Adjustments!$G$136:$AE$232),0)))+(SUM(IF(Adjustments!$E$235:$E$236='June 13 - Dec 15 Reserve'!$F58,IF(Adjustments!$G$6:$AE$6='June 13 - Dec 15 Reserve'!BB$7,Adjustments!$G$235:$AE$236),0)))+(SUM(IF(Adjustments!$E$239:$E$251='June 13 - Dec 15 Reserve'!$F58,IF(Adjustments!$G$6:$AE$6='June 13 - Dec 15 Reserve'!BB$7,Adjustments!$G$239:$AE$251),0))))</f>
        <v>-20521.760316091211</v>
      </c>
      <c r="BB58" s="144">
        <f t="shared" si="235"/>
        <v>-20959886.916392982</v>
      </c>
      <c r="BC58" s="144">
        <f t="array" ref="BC58">-((SUM(IF(Adjustments!$E$73:$E$133='June 13 - Dec 15 Reserve'!$F58,IF(Adjustments!$G$6:$AE$6='June 13 - Dec 15 Reserve'!BB$7,Adjustments!$G$73:$AE$133),0)))+(SUM(IF(Adjustments!$E$136:$E$232='June 13 - Dec 15 Reserve'!$F58,IF(Adjustments!$G$6:$AE$6='June 13 - Dec 15 Reserve'!BD$7,Adjustments!$G$136:$AE$232),0)))+(SUM(IF(Adjustments!$E$235:$E$236='June 13 - Dec 15 Reserve'!$F58,IF(Adjustments!$G$6:$AE$6='June 13 - Dec 15 Reserve'!BD$7,Adjustments!$G$235:$AE$236),0)))+(SUM(IF(Adjustments!$E$239:$E$251='June 13 - Dec 15 Reserve'!$F58,IF(Adjustments!$G$6:$AE$6='June 13 - Dec 15 Reserve'!BD$7,Adjustments!$G$239:$AE$251),0))))</f>
        <v>-20852.348269837239</v>
      </c>
      <c r="BD58" s="144">
        <f t="shared" si="236"/>
        <v>-20980739.264662821</v>
      </c>
      <c r="BF58" s="151">
        <f t="shared" si="237"/>
        <v>-20860667.278504018</v>
      </c>
    </row>
    <row r="59" spans="1:58" s="144" customFormat="1">
      <c r="A59" s="119" t="s">
        <v>18</v>
      </c>
      <c r="B59" s="119" t="s">
        <v>49</v>
      </c>
      <c r="C59" s="119" t="s">
        <v>49</v>
      </c>
      <c r="D59" s="119" t="s">
        <v>78</v>
      </c>
      <c r="E59" s="119" t="s">
        <v>75</v>
      </c>
      <c r="F59" s="119" t="str">
        <f t="shared" si="211"/>
        <v>DGNLPUT</v>
      </c>
      <c r="G59" s="119" t="str">
        <f t="shared" si="212"/>
        <v>GNLPUT</v>
      </c>
      <c r="H59" s="144">
        <f t="array" ref="H59">SUM(IF('[25]RB Summary'!$C$917:$C$1168=$F59,'[25]RB Summary'!$G$917:$G$1168,0))</f>
        <v>-64329438.619999997</v>
      </c>
      <c r="I59" s="144">
        <f t="array" ref="I59">-((SUM(IF(Adjustments!$E$73:$E$133='June 13 - Dec 15 Reserve'!$F59,IF(Adjustments!$G$6:$AE$6='June 13 - Dec 15 Reserve'!H$7,Adjustments!$G$73:$AE$133),0)))+(SUM(IF(Adjustments!$E$136:$E$232='June 13 - Dec 15 Reserve'!$F59,IF(Adjustments!$G$6:$AE$6='June 13 - Dec 15 Reserve'!J$7,Adjustments!$G$136:$AE$232),0)))+(SUM(IF(Adjustments!$E$235:$E$236='June 13 - Dec 15 Reserve'!$F59,IF(Adjustments!$G$6:$AE$6='June 13 - Dec 15 Reserve'!J$7,Adjustments!$G$235:$AE$236),0)))+(SUM(IF(Adjustments!$E$239:$E$251='June 13 - Dec 15 Reserve'!$F59,IF(Adjustments!$G$6:$AE$6='June 13 - Dec 15 Reserve'!J$7,Adjustments!$G$239:$AE$251),0))))</f>
        <v>-297288.48329540325</v>
      </c>
      <c r="J59" s="144">
        <f t="shared" si="213"/>
        <v>-64626727.103295401</v>
      </c>
      <c r="K59" s="144">
        <f t="array" ref="K59">-((SUM(IF(Adjustments!$E$73:$E$133='June 13 - Dec 15 Reserve'!$F59,IF(Adjustments!$G$6:$AE$6='June 13 - Dec 15 Reserve'!J$7,Adjustments!$G$73:$AE$133),0)))+(SUM(IF(Adjustments!$E$136:$E$232='June 13 - Dec 15 Reserve'!$F59,IF(Adjustments!$G$6:$AE$6='June 13 - Dec 15 Reserve'!L$7,Adjustments!$G$136:$AE$232),0)))+(SUM(IF(Adjustments!$E$235:$E$236='June 13 - Dec 15 Reserve'!$F59,IF(Adjustments!$G$6:$AE$6='June 13 - Dec 15 Reserve'!L$7,Adjustments!$G$235:$AE$236),0)))+(SUM(IF(Adjustments!$E$239:$E$251='June 13 - Dec 15 Reserve'!$F59,IF(Adjustments!$G$6:$AE$6='June 13 - Dec 15 Reserve'!L$7,Adjustments!$G$239:$AE$251),0))))</f>
        <v>-299205.99748659442</v>
      </c>
      <c r="L59" s="144">
        <f t="shared" si="214"/>
        <v>-64925933.100781992</v>
      </c>
      <c r="M59" s="144">
        <f t="array" ref="M59">-((SUM(IF(Adjustments!$E$73:$E$133='June 13 - Dec 15 Reserve'!$F59,IF(Adjustments!$G$6:$AE$6='June 13 - Dec 15 Reserve'!L$7,Adjustments!$G$73:$AE$133),0)))+(SUM(IF(Adjustments!$E$136:$E$232='June 13 - Dec 15 Reserve'!$F59,IF(Adjustments!$G$6:$AE$6='June 13 - Dec 15 Reserve'!N$7,Adjustments!$G$136:$AE$232),0)))+(SUM(IF(Adjustments!$E$235:$E$236='June 13 - Dec 15 Reserve'!$F59,IF(Adjustments!$G$6:$AE$6='June 13 - Dec 15 Reserve'!N$7,Adjustments!$G$235:$AE$236),0)))+(SUM(IF(Adjustments!$E$239:$E$251='June 13 - Dec 15 Reserve'!$F59,IF(Adjustments!$G$6:$AE$6='June 13 - Dec 15 Reserve'!N$7,Adjustments!$G$239:$AE$251),0))))</f>
        <v>-302351.49761106475</v>
      </c>
      <c r="N59" s="144">
        <f t="shared" si="215"/>
        <v>-65228284.59839306</v>
      </c>
      <c r="O59" s="144">
        <f t="array" ref="O59">-((SUM(IF(Adjustments!$E$73:$E$133='June 13 - Dec 15 Reserve'!$F59,IF(Adjustments!$G$6:$AE$6='June 13 - Dec 15 Reserve'!N$7,Adjustments!$G$73:$AE$133),0)))+(SUM(IF(Adjustments!$E$136:$E$232='June 13 - Dec 15 Reserve'!$F59,IF(Adjustments!$G$6:$AE$6='June 13 - Dec 15 Reserve'!P$7,Adjustments!$G$136:$AE$232),0)))+(SUM(IF(Adjustments!$E$235:$E$236='June 13 - Dec 15 Reserve'!$F59,IF(Adjustments!$G$6:$AE$6='June 13 - Dec 15 Reserve'!P$7,Adjustments!$G$235:$AE$236),0)))+(SUM(IF(Adjustments!$E$239:$E$251='June 13 - Dec 15 Reserve'!$F59,IF(Adjustments!$G$6:$AE$6='June 13 - Dec 15 Reserve'!P$7,Adjustments!$G$239:$AE$251),0))))</f>
        <v>-304267.28668877337</v>
      </c>
      <c r="P59" s="144">
        <f t="shared" si="216"/>
        <v>-65532551.885081835</v>
      </c>
      <c r="Q59" s="144">
        <f t="array" ref="Q59">-((SUM(IF(Adjustments!$E$73:$E$133='June 13 - Dec 15 Reserve'!$F59,IF(Adjustments!$G$6:$AE$6='June 13 - Dec 15 Reserve'!P$7,Adjustments!$G$73:$AE$133),0)))+(SUM(IF(Adjustments!$E$136:$E$232='June 13 - Dec 15 Reserve'!$F59,IF(Adjustments!$G$6:$AE$6='June 13 - Dec 15 Reserve'!R$7,Adjustments!$G$136:$AE$232),0)))+(SUM(IF(Adjustments!$E$235:$E$236='June 13 - Dec 15 Reserve'!$F59,IF(Adjustments!$G$6:$AE$6='June 13 - Dec 15 Reserve'!R$7,Adjustments!$G$235:$AE$236),0)))+(SUM(IF(Adjustments!$E$239:$E$251='June 13 - Dec 15 Reserve'!$F59,IF(Adjustments!$G$6:$AE$6='June 13 - Dec 15 Reserve'!R$7,Adjustments!$G$239:$AE$251),0))))</f>
        <v>-304983.0980157599</v>
      </c>
      <c r="R59" s="144">
        <f t="shared" si="217"/>
        <v>-65837534.983097598</v>
      </c>
      <c r="S59" s="144">
        <f t="array" ref="S59">-((SUM(IF(Adjustments!$E$73:$E$133='June 13 - Dec 15 Reserve'!$F59,IF(Adjustments!$G$6:$AE$6='June 13 - Dec 15 Reserve'!R$7,Adjustments!$G$73:$AE$133),0)))+(SUM(IF(Adjustments!$E$136:$E$232='June 13 - Dec 15 Reserve'!$F59,IF(Adjustments!$G$6:$AE$6='June 13 - Dec 15 Reserve'!T$7,Adjustments!$G$136:$AE$232),0)))+(SUM(IF(Adjustments!$E$235:$E$236='June 13 - Dec 15 Reserve'!$F59,IF(Adjustments!$G$6:$AE$6='June 13 - Dec 15 Reserve'!T$7,Adjustments!$G$235:$AE$236),0)))+(SUM(IF(Adjustments!$E$239:$E$251='June 13 - Dec 15 Reserve'!$F59,IF(Adjustments!$G$6:$AE$6='June 13 - Dec 15 Reserve'!T$7,Adjustments!$G$239:$AE$251),0))))</f>
        <v>-307377.91332678619</v>
      </c>
      <c r="T59" s="144">
        <f t="shared" si="218"/>
        <v>-66144912.896424383</v>
      </c>
      <c r="U59" s="144">
        <f t="array" ref="U59">-((SUM(IF(Adjustments!$E$73:$E$133='June 13 - Dec 15 Reserve'!$F59,IF(Adjustments!$G$6:$AE$6='June 13 - Dec 15 Reserve'!T$7,Adjustments!$G$73:$AE$133),0)))+(SUM(IF(Adjustments!$E$136:$E$232='June 13 - Dec 15 Reserve'!$F59,IF(Adjustments!$G$6:$AE$6='June 13 - Dec 15 Reserve'!V$7,Adjustments!$G$136:$AE$232),0)))+(SUM(IF(Adjustments!$E$235:$E$236='June 13 - Dec 15 Reserve'!$F59,IF(Adjustments!$G$6:$AE$6='June 13 - Dec 15 Reserve'!V$7,Adjustments!$G$235:$AE$236),0)))+(SUM(IF(Adjustments!$E$239:$E$251='June 13 - Dec 15 Reserve'!$F59,IF(Adjustments!$G$6:$AE$6='June 13 - Dec 15 Reserve'!V$7,Adjustments!$G$239:$AE$251),0))))</f>
        <v>-205191.63038287527</v>
      </c>
      <c r="V59" s="144">
        <f t="shared" si="219"/>
        <v>-66350104.526807256</v>
      </c>
      <c r="W59" s="144">
        <f t="array" ref="W59">-((SUM(IF(Adjustments!$E$73:$E$133='June 13 - Dec 15 Reserve'!$F59,IF(Adjustments!$G$6:$AE$6='June 13 - Dec 15 Reserve'!V$7,Adjustments!$G$73:$AE$133),0)))+(SUM(IF(Adjustments!$E$136:$E$232='June 13 - Dec 15 Reserve'!$F59,IF(Adjustments!$G$6:$AE$6='June 13 - Dec 15 Reserve'!X$7,Adjustments!$G$136:$AE$232),0)))+(SUM(IF(Adjustments!$E$235:$E$236='June 13 - Dec 15 Reserve'!$F59,IF(Adjustments!$G$6:$AE$6='June 13 - Dec 15 Reserve'!X$7,Adjustments!$G$235:$AE$236),0)))+(SUM(IF(Adjustments!$E$239:$E$251='June 13 - Dec 15 Reserve'!$F59,IF(Adjustments!$G$6:$AE$6='June 13 - Dec 15 Reserve'!X$7,Adjustments!$G$239:$AE$251),0))))</f>
        <v>-205197.62956791132</v>
      </c>
      <c r="X59" s="144">
        <f t="shared" si="220"/>
        <v>-66555302.15637517</v>
      </c>
      <c r="Y59" s="144">
        <f t="array" ref="Y59">-((SUM(IF(Adjustments!$E$73:$E$133='June 13 - Dec 15 Reserve'!$F59,IF(Adjustments!$G$6:$AE$6='June 13 - Dec 15 Reserve'!X$7,Adjustments!$G$73:$AE$133),0)))+(SUM(IF(Adjustments!$E$136:$E$232='June 13 - Dec 15 Reserve'!$F59,IF(Adjustments!$G$6:$AE$6='June 13 - Dec 15 Reserve'!Z$7,Adjustments!$G$136:$AE$232),0)))+(SUM(IF(Adjustments!$E$235:$E$236='June 13 - Dec 15 Reserve'!$F59,IF(Adjustments!$G$6:$AE$6='June 13 - Dec 15 Reserve'!Z$7,Adjustments!$G$235:$AE$236),0)))+(SUM(IF(Adjustments!$E$239:$E$251='June 13 - Dec 15 Reserve'!$F59,IF(Adjustments!$G$6:$AE$6='June 13 - Dec 15 Reserve'!Z$7,Adjustments!$G$239:$AE$251),0))))</f>
        <v>-205192.68983848958</v>
      </c>
      <c r="Z59" s="144">
        <f t="shared" si="221"/>
        <v>-66760494.846213661</v>
      </c>
      <c r="AA59" s="144">
        <f t="array" ref="AA59">-((SUM(IF(Adjustments!$E$73:$E$133='June 13 - Dec 15 Reserve'!$F59,IF(Adjustments!$G$6:$AE$6='June 13 - Dec 15 Reserve'!Z$7,Adjustments!$G$73:$AE$133),0)))+(SUM(IF(Adjustments!$E$136:$E$232='June 13 - Dec 15 Reserve'!$F59,IF(Adjustments!$G$6:$AE$6='June 13 - Dec 15 Reserve'!AB$7,Adjustments!$G$136:$AE$232),0)))+(SUM(IF(Adjustments!$E$235:$E$236='June 13 - Dec 15 Reserve'!$F59,IF(Adjustments!$G$6:$AE$6='June 13 - Dec 15 Reserve'!AB$7,Adjustments!$G$235:$AE$236),0)))+(SUM(IF(Adjustments!$E$239:$E$251='June 13 - Dec 15 Reserve'!$F59,IF(Adjustments!$G$6:$AE$6='June 13 - Dec 15 Reserve'!AB$7,Adjustments!$G$239:$AE$251),0))))</f>
        <v>-205150.40022802545</v>
      </c>
      <c r="AB59" s="144">
        <f t="shared" si="222"/>
        <v>-66965645.246441685</v>
      </c>
      <c r="AC59" s="144">
        <f t="array" ref="AC59">-((SUM(IF(Adjustments!$E$73:$E$133='June 13 - Dec 15 Reserve'!$F59,IF(Adjustments!$G$6:$AE$6='June 13 - Dec 15 Reserve'!AB$7,Adjustments!$G$73:$AE$133),0)))+(SUM(IF(Adjustments!$E$136:$E$232='June 13 - Dec 15 Reserve'!$F59,IF(Adjustments!$G$6:$AE$6='June 13 - Dec 15 Reserve'!AD$7,Adjustments!$G$136:$AE$232),0)))+(SUM(IF(Adjustments!$E$235:$E$236='June 13 - Dec 15 Reserve'!$F59,IF(Adjustments!$G$6:$AE$6='June 13 - Dec 15 Reserve'!AD$7,Adjustments!$G$235:$AE$236),0)))+(SUM(IF(Adjustments!$E$239:$E$251='June 13 - Dec 15 Reserve'!$F59,IF(Adjustments!$G$6:$AE$6='June 13 - Dec 15 Reserve'!AD$7,Adjustments!$G$239:$AE$251),0))))</f>
        <v>-205112.13042289723</v>
      </c>
      <c r="AD59" s="144">
        <f t="shared" si="223"/>
        <v>-67170757.376864582</v>
      </c>
      <c r="AE59" s="144">
        <f t="array" ref="AE59">-((SUM(IF(Adjustments!$E$73:$E$133='June 13 - Dec 15 Reserve'!$F59,IF(Adjustments!$G$6:$AE$6='June 13 - Dec 15 Reserve'!AD$7,Adjustments!$G$73:$AE$133),0)))+(SUM(IF(Adjustments!$E$136:$E$232='June 13 - Dec 15 Reserve'!$F59,IF(Adjustments!$G$6:$AE$6='June 13 - Dec 15 Reserve'!AF$7,Adjustments!$G$136:$AE$232),0)))+(SUM(IF(Adjustments!$E$235:$E$236='June 13 - Dec 15 Reserve'!$F59,IF(Adjustments!$G$6:$AE$6='June 13 - Dec 15 Reserve'!AF$7,Adjustments!$G$235:$AE$236),0)))+(SUM(IF(Adjustments!$E$239:$E$251='June 13 - Dec 15 Reserve'!$F59,IF(Adjustments!$G$6:$AE$6='June 13 - Dec 15 Reserve'!AF$7,Adjustments!$G$239:$AE$251),0))))</f>
        <v>-205085.26435471565</v>
      </c>
      <c r="AF59" s="144">
        <f t="shared" si="224"/>
        <v>-67375842.641219303</v>
      </c>
      <c r="AG59" s="144">
        <f t="array" ref="AG59">-((SUM(IF(Adjustments!$E$73:$E$133='June 13 - Dec 15 Reserve'!$F59,IF(Adjustments!$G$6:$AE$6='June 13 - Dec 15 Reserve'!AF$7,Adjustments!$G$73:$AE$133),0)))+(SUM(IF(Adjustments!$E$136:$E$232='June 13 - Dec 15 Reserve'!$F59,IF(Adjustments!$G$6:$AE$6='June 13 - Dec 15 Reserve'!AH$7,Adjustments!$G$136:$AE$232),0)))+(SUM(IF(Adjustments!$E$235:$E$236='June 13 - Dec 15 Reserve'!$F59,IF(Adjustments!$G$6:$AE$6='June 13 - Dec 15 Reserve'!AH$7,Adjustments!$G$235:$AE$236),0)))+(SUM(IF(Adjustments!$E$239:$E$251='June 13 - Dec 15 Reserve'!$F59,IF(Adjustments!$G$6:$AE$6='June 13 - Dec 15 Reserve'!AH$7,Adjustments!$G$239:$AE$251),0))))</f>
        <v>-205142.70618054311</v>
      </c>
      <c r="AH59" s="144">
        <f t="shared" si="225"/>
        <v>-67580985.347399846</v>
      </c>
      <c r="AI59" s="144">
        <f t="array" ref="AI59">-((SUM(IF(Adjustments!$E$73:$E$133='June 13 - Dec 15 Reserve'!$F59,IF(Adjustments!$G$6:$AE$6='June 13 - Dec 15 Reserve'!AH$7,Adjustments!$G$73:$AE$133),0)))+(SUM(IF(Adjustments!$E$136:$E$232='June 13 - Dec 15 Reserve'!$F59,IF(Adjustments!$G$6:$AE$6='June 13 - Dec 15 Reserve'!AJ$7,Adjustments!$G$136:$AE$232),0)))+(SUM(IF(Adjustments!$E$235:$E$236='June 13 - Dec 15 Reserve'!$F59,IF(Adjustments!$G$6:$AE$6='June 13 - Dec 15 Reserve'!AJ$7,Adjustments!$G$235:$AE$236),0)))+(SUM(IF(Adjustments!$E$239:$E$251='June 13 - Dec 15 Reserve'!$F59,IF(Adjustments!$G$6:$AE$6='June 13 - Dec 15 Reserve'!AJ$7,Adjustments!$G$239:$AE$251),0))))</f>
        <v>-205650.48717102158</v>
      </c>
      <c r="AJ59" s="144">
        <f t="shared" si="226"/>
        <v>-67786635.83457087</v>
      </c>
      <c r="AK59" s="144">
        <f t="array" ref="AK59">-((SUM(IF(Adjustments!$E$73:$E$133='June 13 - Dec 15 Reserve'!$F59,IF(Adjustments!$G$6:$AE$6='June 13 - Dec 15 Reserve'!AJ$7,Adjustments!$G$73:$AE$133),0)))+(SUM(IF(Adjustments!$E$136:$E$232='June 13 - Dec 15 Reserve'!$F59,IF(Adjustments!$G$6:$AE$6='June 13 - Dec 15 Reserve'!AL$7,Adjustments!$G$136:$AE$232),0)))+(SUM(IF(Adjustments!$E$235:$E$236='June 13 - Dec 15 Reserve'!$F59,IF(Adjustments!$G$6:$AE$6='June 13 - Dec 15 Reserve'!AL$7,Adjustments!$G$235:$AE$236),0)))+(SUM(IF(Adjustments!$E$239:$E$251='June 13 - Dec 15 Reserve'!$F59,IF(Adjustments!$G$6:$AE$6='June 13 - Dec 15 Reserve'!AL$7,Adjustments!$G$239:$AE$251),0))))</f>
        <v>-206139.74647579069</v>
      </c>
      <c r="AL59" s="144">
        <f t="shared" si="227"/>
        <v>-67992775.581046656</v>
      </c>
      <c r="AM59" s="144">
        <f t="array" ref="AM59">-((SUM(IF(Adjustments!$E$73:$E$133='June 13 - Dec 15 Reserve'!$F59,IF(Adjustments!$G$6:$AE$6='June 13 - Dec 15 Reserve'!AL$7,Adjustments!$G$73:$AE$133),0)))+(SUM(IF(Adjustments!$E$136:$E$232='June 13 - Dec 15 Reserve'!$F59,IF(Adjustments!$G$6:$AE$6='June 13 - Dec 15 Reserve'!AN$7,Adjustments!$G$136:$AE$232),0)))+(SUM(IF(Adjustments!$E$235:$E$236='June 13 - Dec 15 Reserve'!$F59,IF(Adjustments!$G$6:$AE$6='June 13 - Dec 15 Reserve'!AN$7,Adjustments!$G$235:$AE$236),0)))+(SUM(IF(Adjustments!$E$239:$E$251='June 13 - Dec 15 Reserve'!$F59,IF(Adjustments!$G$6:$AE$6='June 13 - Dec 15 Reserve'!AN$7,Adjustments!$G$239:$AE$251),0))))</f>
        <v>-206199.50040316494</v>
      </c>
      <c r="AN59" s="144">
        <f t="shared" si="228"/>
        <v>-68198975.081449822</v>
      </c>
      <c r="AO59" s="144">
        <f t="array" ref="AO59">-((SUM(IF(Adjustments!$E$73:$E$133='June 13 - Dec 15 Reserve'!$F59,IF(Adjustments!$G$6:$AE$6='June 13 - Dec 15 Reserve'!AN$7,Adjustments!$G$73:$AE$133),0)))+(SUM(IF(Adjustments!$E$136:$E$232='June 13 - Dec 15 Reserve'!$F59,IF(Adjustments!$G$6:$AE$6='June 13 - Dec 15 Reserve'!AP$7,Adjustments!$G$136:$AE$232),0)))+(SUM(IF(Adjustments!$E$235:$E$236='June 13 - Dec 15 Reserve'!$F59,IF(Adjustments!$G$6:$AE$6='June 13 - Dec 15 Reserve'!AP$7,Adjustments!$G$235:$AE$236),0)))+(SUM(IF(Adjustments!$E$239:$E$251='June 13 - Dec 15 Reserve'!$F59,IF(Adjustments!$G$6:$AE$6='June 13 - Dec 15 Reserve'!AP$7,Adjustments!$G$239:$AE$251),0))))</f>
        <v>-206285.33410494641</v>
      </c>
      <c r="AP59" s="144">
        <f t="shared" si="229"/>
        <v>-68405260.415554762</v>
      </c>
      <c r="AQ59" s="144">
        <f t="array" ref="AQ59">-((SUM(IF(Adjustments!$E$73:$E$133='June 13 - Dec 15 Reserve'!$F59,IF(Adjustments!$G$6:$AE$6='June 13 - Dec 15 Reserve'!AP$7,Adjustments!$G$73:$AE$133),0)))+(SUM(IF(Adjustments!$E$136:$E$232='June 13 - Dec 15 Reserve'!$F59,IF(Adjustments!$G$6:$AE$6='June 13 - Dec 15 Reserve'!AR$7,Adjustments!$G$136:$AE$232),0)))+(SUM(IF(Adjustments!$E$235:$E$236='June 13 - Dec 15 Reserve'!$F59,IF(Adjustments!$G$6:$AE$6='June 13 - Dec 15 Reserve'!AR$7,Adjustments!$G$235:$AE$236),0)))+(SUM(IF(Adjustments!$E$239:$E$251='June 13 - Dec 15 Reserve'!$F59,IF(Adjustments!$G$6:$AE$6='June 13 - Dec 15 Reserve'!AR$7,Adjustments!$G$239:$AE$251),0))))</f>
        <v>-206469.22896230622</v>
      </c>
      <c r="AR59" s="144">
        <f t="shared" si="230"/>
        <v>-68611729.644517064</v>
      </c>
      <c r="AS59" s="144">
        <f t="array" ref="AS59">-((SUM(IF(Adjustments!$E$73:$E$133='June 13 - Dec 15 Reserve'!$F59,IF(Adjustments!$G$6:$AE$6='June 13 - Dec 15 Reserve'!AR$7,Adjustments!$G$73:$AE$133),0)))+(SUM(IF(Adjustments!$E$136:$E$232='June 13 - Dec 15 Reserve'!$F59,IF(Adjustments!$G$6:$AE$6='June 13 - Dec 15 Reserve'!AT$7,Adjustments!$G$136:$AE$232),0)))+(SUM(IF(Adjustments!$E$235:$E$236='June 13 - Dec 15 Reserve'!$F59,IF(Adjustments!$G$6:$AE$6='June 13 - Dec 15 Reserve'!AT$7,Adjustments!$G$235:$AE$236),0)))+(SUM(IF(Adjustments!$E$239:$E$251='June 13 - Dec 15 Reserve'!$F59,IF(Adjustments!$G$6:$AE$6='June 13 - Dec 15 Reserve'!AT$7,Adjustments!$G$239:$AE$251),0))))</f>
        <v>-206831.98347338667</v>
      </c>
      <c r="AT59" s="144">
        <f t="shared" si="231"/>
        <v>-68818561.627990454</v>
      </c>
      <c r="AU59" s="144">
        <f t="array" ref="AU59">-((SUM(IF(Adjustments!$E$73:$E$133='June 13 - Dec 15 Reserve'!$F59,IF(Adjustments!$G$6:$AE$6='June 13 - Dec 15 Reserve'!AT$7,Adjustments!$G$73:$AE$133),0)))+(SUM(IF(Adjustments!$E$136:$E$232='June 13 - Dec 15 Reserve'!$F59,IF(Adjustments!$G$6:$AE$6='June 13 - Dec 15 Reserve'!AV$7,Adjustments!$G$136:$AE$232),0)))+(SUM(IF(Adjustments!$E$235:$E$236='June 13 - Dec 15 Reserve'!$F59,IF(Adjustments!$G$6:$AE$6='June 13 - Dec 15 Reserve'!AV$7,Adjustments!$G$235:$AE$236),0)))+(SUM(IF(Adjustments!$E$239:$E$251='June 13 - Dec 15 Reserve'!$F59,IF(Adjustments!$G$6:$AE$6='June 13 - Dec 15 Reserve'!AV$7,Adjustments!$G$239:$AE$251),0))))</f>
        <v>-207327.12063743995</v>
      </c>
      <c r="AV59" s="144">
        <f t="shared" si="232"/>
        <v>-69025888.748627901</v>
      </c>
      <c r="AW59" s="144">
        <f t="array" ref="AW59">-((SUM(IF(Adjustments!$E$73:$E$133='June 13 - Dec 15 Reserve'!$F59,IF(Adjustments!$G$6:$AE$6='June 13 - Dec 15 Reserve'!AV$7,Adjustments!$G$73:$AE$133),0)))+(SUM(IF(Adjustments!$E$136:$E$232='June 13 - Dec 15 Reserve'!$F59,IF(Adjustments!$G$6:$AE$6='June 13 - Dec 15 Reserve'!AX$7,Adjustments!$G$136:$AE$232),0)))+(SUM(IF(Adjustments!$E$235:$E$236='June 13 - Dec 15 Reserve'!$F59,IF(Adjustments!$G$6:$AE$6='June 13 - Dec 15 Reserve'!AX$7,Adjustments!$G$235:$AE$236),0)))+(SUM(IF(Adjustments!$E$239:$E$251='June 13 - Dec 15 Reserve'!$F59,IF(Adjustments!$G$6:$AE$6='June 13 - Dec 15 Reserve'!AX$7,Adjustments!$G$239:$AE$251),0))))</f>
        <v>-207814.95300997637</v>
      </c>
      <c r="AX59" s="144">
        <f t="shared" si="233"/>
        <v>-69233703.701637879</v>
      </c>
      <c r="AY59" s="144">
        <f t="array" ref="AY59">-((SUM(IF(Adjustments!$E$73:$E$133='June 13 - Dec 15 Reserve'!$F59,IF(Adjustments!$G$6:$AE$6='June 13 - Dec 15 Reserve'!AX$7,Adjustments!$G$73:$AE$133),0)))+(SUM(IF(Adjustments!$E$136:$E$232='June 13 - Dec 15 Reserve'!$F59,IF(Adjustments!$G$6:$AE$6='June 13 - Dec 15 Reserve'!AZ$7,Adjustments!$G$136:$AE$232),0)))+(SUM(IF(Adjustments!$E$235:$E$236='June 13 - Dec 15 Reserve'!$F59,IF(Adjustments!$G$6:$AE$6='June 13 - Dec 15 Reserve'!AZ$7,Adjustments!$G$235:$AE$236),0)))+(SUM(IF(Adjustments!$E$239:$E$251='June 13 - Dec 15 Reserve'!$F59,IF(Adjustments!$G$6:$AE$6='June 13 - Dec 15 Reserve'!AZ$7,Adjustments!$G$239:$AE$251),0))))</f>
        <v>-208274.29746753169</v>
      </c>
      <c r="AZ59" s="144">
        <f t="shared" si="234"/>
        <v>-69441977.999105409</v>
      </c>
      <c r="BA59" s="144">
        <f t="array" ref="BA59">-((SUM(IF(Adjustments!$E$73:$E$133='June 13 - Dec 15 Reserve'!$F59,IF(Adjustments!$G$6:$AE$6='June 13 - Dec 15 Reserve'!AZ$7,Adjustments!$G$73:$AE$133),0)))+(SUM(IF(Adjustments!$E$136:$E$232='June 13 - Dec 15 Reserve'!$F59,IF(Adjustments!$G$6:$AE$6='June 13 - Dec 15 Reserve'!BB$7,Adjustments!$G$136:$AE$232),0)))+(SUM(IF(Adjustments!$E$235:$E$236='June 13 - Dec 15 Reserve'!$F59,IF(Adjustments!$G$6:$AE$6='June 13 - Dec 15 Reserve'!BB$7,Adjustments!$G$235:$AE$236),0)))+(SUM(IF(Adjustments!$E$239:$E$251='June 13 - Dec 15 Reserve'!$F59,IF(Adjustments!$G$6:$AE$6='June 13 - Dec 15 Reserve'!BB$7,Adjustments!$G$239:$AE$251),0))))</f>
        <v>-208692.22520879057</v>
      </c>
      <c r="BB59" s="144">
        <f t="shared" si="235"/>
        <v>-69650670.224314198</v>
      </c>
      <c r="BC59" s="144">
        <f t="array" ref="BC59">-((SUM(IF(Adjustments!$E$73:$E$133='June 13 - Dec 15 Reserve'!$F59,IF(Adjustments!$G$6:$AE$6='June 13 - Dec 15 Reserve'!BB$7,Adjustments!$G$73:$AE$133),0)))+(SUM(IF(Adjustments!$E$136:$E$232='June 13 - Dec 15 Reserve'!$F59,IF(Adjustments!$G$6:$AE$6='June 13 - Dec 15 Reserve'!BD$7,Adjustments!$G$136:$AE$232),0)))+(SUM(IF(Adjustments!$E$235:$E$236='June 13 - Dec 15 Reserve'!$F59,IF(Adjustments!$G$6:$AE$6='June 13 - Dec 15 Reserve'!BD$7,Adjustments!$G$235:$AE$236),0)))+(SUM(IF(Adjustments!$E$239:$E$251='June 13 - Dec 15 Reserve'!$F59,IF(Adjustments!$G$6:$AE$6='June 13 - Dec 15 Reserve'!BD$7,Adjustments!$G$239:$AE$251),0))))</f>
        <v>-209166.28043389524</v>
      </c>
      <c r="BD59" s="144">
        <f t="shared" si="236"/>
        <v>-69859836.504748091</v>
      </c>
      <c r="BF59" s="151">
        <f t="shared" si="237"/>
        <v>-68614064.873244792</v>
      </c>
    </row>
    <row r="60" spans="1:58" s="144" customFormat="1">
      <c r="A60" s="119" t="s">
        <v>19</v>
      </c>
      <c r="B60" s="119" t="s">
        <v>50</v>
      </c>
      <c r="C60" s="119" t="s">
        <v>50</v>
      </c>
      <c r="D60" s="119" t="s">
        <v>78</v>
      </c>
      <c r="E60" s="119" t="s">
        <v>75</v>
      </c>
      <c r="F60" s="119" t="str">
        <f t="shared" si="211"/>
        <v>DGNLPID</v>
      </c>
      <c r="G60" s="119" t="str">
        <f t="shared" si="212"/>
        <v>GNLPID</v>
      </c>
      <c r="H60" s="144">
        <f t="array" ref="H60">SUM(IF('[25]RB Summary'!$C$917:$C$1168=$F60,'[25]RB Summary'!$G$917:$G$1168,0))</f>
        <v>-11913137.16</v>
      </c>
      <c r="I60" s="144">
        <f t="array" ref="I60">-((SUM(IF(Adjustments!$E$73:$E$133='June 13 - Dec 15 Reserve'!$F60,IF(Adjustments!$G$6:$AE$6='June 13 - Dec 15 Reserve'!H$7,Adjustments!$G$73:$AE$133),0)))+(SUM(IF(Adjustments!$E$136:$E$232='June 13 - Dec 15 Reserve'!$F60,IF(Adjustments!$G$6:$AE$6='June 13 - Dec 15 Reserve'!J$7,Adjustments!$G$136:$AE$232),0)))+(SUM(IF(Adjustments!$E$235:$E$236='June 13 - Dec 15 Reserve'!$F60,IF(Adjustments!$G$6:$AE$6='June 13 - Dec 15 Reserve'!J$7,Adjustments!$G$235:$AE$236),0)))+(SUM(IF(Adjustments!$E$239:$E$251='June 13 - Dec 15 Reserve'!$F60,IF(Adjustments!$G$6:$AE$6='June 13 - Dec 15 Reserve'!J$7,Adjustments!$G$239:$AE$251),0))))</f>
        <v>-17932.784059428552</v>
      </c>
      <c r="J60" s="144">
        <f t="shared" si="213"/>
        <v>-11931069.944059428</v>
      </c>
      <c r="K60" s="144">
        <f t="array" ref="K60">-((SUM(IF(Adjustments!$E$73:$E$133='June 13 - Dec 15 Reserve'!$F60,IF(Adjustments!$G$6:$AE$6='June 13 - Dec 15 Reserve'!J$7,Adjustments!$G$73:$AE$133),0)))+(SUM(IF(Adjustments!$E$136:$E$232='June 13 - Dec 15 Reserve'!$F60,IF(Adjustments!$G$6:$AE$6='June 13 - Dec 15 Reserve'!L$7,Adjustments!$G$136:$AE$232),0)))+(SUM(IF(Adjustments!$E$235:$E$236='June 13 - Dec 15 Reserve'!$F60,IF(Adjustments!$G$6:$AE$6='June 13 - Dec 15 Reserve'!L$7,Adjustments!$G$235:$AE$236),0)))+(SUM(IF(Adjustments!$E$239:$E$251='June 13 - Dec 15 Reserve'!$F60,IF(Adjustments!$G$6:$AE$6='June 13 - Dec 15 Reserve'!L$7,Adjustments!$G$239:$AE$251),0))))</f>
        <v>-17934.89366653841</v>
      </c>
      <c r="L60" s="144">
        <f t="shared" si="214"/>
        <v>-11949004.837725967</v>
      </c>
      <c r="M60" s="144">
        <f t="array" ref="M60">-((SUM(IF(Adjustments!$E$73:$E$133='June 13 - Dec 15 Reserve'!$F60,IF(Adjustments!$G$6:$AE$6='June 13 - Dec 15 Reserve'!L$7,Adjustments!$G$73:$AE$133),0)))+(SUM(IF(Adjustments!$E$136:$E$232='June 13 - Dec 15 Reserve'!$F60,IF(Adjustments!$G$6:$AE$6='June 13 - Dec 15 Reserve'!N$7,Adjustments!$G$136:$AE$232),0)))+(SUM(IF(Adjustments!$E$235:$E$236='June 13 - Dec 15 Reserve'!$F60,IF(Adjustments!$G$6:$AE$6='June 13 - Dec 15 Reserve'!N$7,Adjustments!$G$235:$AE$236),0)))+(SUM(IF(Adjustments!$E$239:$E$251='June 13 - Dec 15 Reserve'!$F60,IF(Adjustments!$G$6:$AE$6='June 13 - Dec 15 Reserve'!N$7,Adjustments!$G$239:$AE$251),0))))</f>
        <v>-18041.910017550719</v>
      </c>
      <c r="N60" s="144">
        <f t="shared" si="215"/>
        <v>-11967046.747743517</v>
      </c>
      <c r="O60" s="144">
        <f t="array" ref="O60">-((SUM(IF(Adjustments!$E$73:$E$133='June 13 - Dec 15 Reserve'!$F60,IF(Adjustments!$G$6:$AE$6='June 13 - Dec 15 Reserve'!N$7,Adjustments!$G$73:$AE$133),0)))+(SUM(IF(Adjustments!$E$136:$E$232='June 13 - Dec 15 Reserve'!$F60,IF(Adjustments!$G$6:$AE$6='June 13 - Dec 15 Reserve'!P$7,Adjustments!$G$136:$AE$232),0)))+(SUM(IF(Adjustments!$E$235:$E$236='June 13 - Dec 15 Reserve'!$F60,IF(Adjustments!$G$6:$AE$6='June 13 - Dec 15 Reserve'!P$7,Adjustments!$G$235:$AE$236),0)))+(SUM(IF(Adjustments!$E$239:$E$251='June 13 - Dec 15 Reserve'!$F60,IF(Adjustments!$G$6:$AE$6='June 13 - Dec 15 Reserve'!P$7,Adjustments!$G$239:$AE$251),0))))</f>
        <v>-18143.405586588022</v>
      </c>
      <c r="P60" s="144">
        <f t="shared" si="216"/>
        <v>-11985190.153330104</v>
      </c>
      <c r="Q60" s="144">
        <f t="array" ref="Q60">-((SUM(IF(Adjustments!$E$73:$E$133='June 13 - Dec 15 Reserve'!$F60,IF(Adjustments!$G$6:$AE$6='June 13 - Dec 15 Reserve'!P$7,Adjustments!$G$73:$AE$133),0)))+(SUM(IF(Adjustments!$E$136:$E$232='June 13 - Dec 15 Reserve'!$F60,IF(Adjustments!$G$6:$AE$6='June 13 - Dec 15 Reserve'!R$7,Adjustments!$G$136:$AE$232),0)))+(SUM(IF(Adjustments!$E$235:$E$236='June 13 - Dec 15 Reserve'!$F60,IF(Adjustments!$G$6:$AE$6='June 13 - Dec 15 Reserve'!R$7,Adjustments!$G$235:$AE$236),0)))+(SUM(IF(Adjustments!$E$239:$E$251='June 13 - Dec 15 Reserve'!$F60,IF(Adjustments!$G$6:$AE$6='June 13 - Dec 15 Reserve'!R$7,Adjustments!$G$239:$AE$251),0))))</f>
        <v>-18342.856986104365</v>
      </c>
      <c r="R60" s="144">
        <f t="shared" si="217"/>
        <v>-12003533.010316208</v>
      </c>
      <c r="S60" s="144">
        <f t="array" ref="S60">-((SUM(IF(Adjustments!$E$73:$E$133='June 13 - Dec 15 Reserve'!$F60,IF(Adjustments!$G$6:$AE$6='June 13 - Dec 15 Reserve'!R$7,Adjustments!$G$73:$AE$133),0)))+(SUM(IF(Adjustments!$E$136:$E$232='June 13 - Dec 15 Reserve'!$F60,IF(Adjustments!$G$6:$AE$6='June 13 - Dec 15 Reserve'!T$7,Adjustments!$G$136:$AE$232),0)))+(SUM(IF(Adjustments!$E$235:$E$236='June 13 - Dec 15 Reserve'!$F60,IF(Adjustments!$G$6:$AE$6='June 13 - Dec 15 Reserve'!T$7,Adjustments!$G$235:$AE$236),0)))+(SUM(IF(Adjustments!$E$239:$E$251='June 13 - Dec 15 Reserve'!$F60,IF(Adjustments!$G$6:$AE$6='June 13 - Dec 15 Reserve'!T$7,Adjustments!$G$239:$AE$251),0))))</f>
        <v>-18867.985071419273</v>
      </c>
      <c r="T60" s="144">
        <f t="shared" si="218"/>
        <v>-12022400.995387627</v>
      </c>
      <c r="U60" s="144">
        <f t="array" ref="U60">-((SUM(IF(Adjustments!$E$73:$E$133='June 13 - Dec 15 Reserve'!$F60,IF(Adjustments!$G$6:$AE$6='June 13 - Dec 15 Reserve'!T$7,Adjustments!$G$73:$AE$133),0)))+(SUM(IF(Adjustments!$E$136:$E$232='June 13 - Dec 15 Reserve'!$F60,IF(Adjustments!$G$6:$AE$6='June 13 - Dec 15 Reserve'!V$7,Adjustments!$G$136:$AE$232),0)))+(SUM(IF(Adjustments!$E$235:$E$236='June 13 - Dec 15 Reserve'!$F60,IF(Adjustments!$G$6:$AE$6='June 13 - Dec 15 Reserve'!V$7,Adjustments!$G$235:$AE$236),0)))+(SUM(IF(Adjustments!$E$239:$E$251='June 13 - Dec 15 Reserve'!$F60,IF(Adjustments!$G$6:$AE$6='June 13 - Dec 15 Reserve'!V$7,Adjustments!$G$239:$AE$251),0))))</f>
        <v>-10275.122823416896</v>
      </c>
      <c r="V60" s="144">
        <f t="shared" si="219"/>
        <v>-12032676.118211044</v>
      </c>
      <c r="W60" s="144">
        <f t="array" ref="W60">-((SUM(IF(Adjustments!$E$73:$E$133='June 13 - Dec 15 Reserve'!$F60,IF(Adjustments!$G$6:$AE$6='June 13 - Dec 15 Reserve'!V$7,Adjustments!$G$73:$AE$133),0)))+(SUM(IF(Adjustments!$E$136:$E$232='June 13 - Dec 15 Reserve'!$F60,IF(Adjustments!$G$6:$AE$6='June 13 - Dec 15 Reserve'!X$7,Adjustments!$G$136:$AE$232),0)))+(SUM(IF(Adjustments!$E$235:$E$236='June 13 - Dec 15 Reserve'!$F60,IF(Adjustments!$G$6:$AE$6='June 13 - Dec 15 Reserve'!X$7,Adjustments!$G$235:$AE$236),0)))+(SUM(IF(Adjustments!$E$239:$E$251='June 13 - Dec 15 Reserve'!$F60,IF(Adjustments!$G$6:$AE$6='June 13 - Dec 15 Reserve'!X$7,Adjustments!$G$239:$AE$251),0))))</f>
        <v>-10256.48958384819</v>
      </c>
      <c r="X60" s="144">
        <f t="shared" si="220"/>
        <v>-12042932.607794892</v>
      </c>
      <c r="Y60" s="144">
        <f t="array" ref="Y60">-((SUM(IF(Adjustments!$E$73:$E$133='June 13 - Dec 15 Reserve'!$F60,IF(Adjustments!$G$6:$AE$6='June 13 - Dec 15 Reserve'!X$7,Adjustments!$G$73:$AE$133),0)))+(SUM(IF(Adjustments!$E$136:$E$232='June 13 - Dec 15 Reserve'!$F60,IF(Adjustments!$G$6:$AE$6='June 13 - Dec 15 Reserve'!Z$7,Adjustments!$G$136:$AE$232),0)))+(SUM(IF(Adjustments!$E$235:$E$236='June 13 - Dec 15 Reserve'!$F60,IF(Adjustments!$G$6:$AE$6='June 13 - Dec 15 Reserve'!Z$7,Adjustments!$G$235:$AE$236),0)))+(SUM(IF(Adjustments!$E$239:$E$251='June 13 - Dec 15 Reserve'!$F60,IF(Adjustments!$G$6:$AE$6='June 13 - Dec 15 Reserve'!Z$7,Adjustments!$G$239:$AE$251),0))))</f>
        <v>-10240.957359568682</v>
      </c>
      <c r="Z60" s="144">
        <f t="shared" si="221"/>
        <v>-12053173.565154461</v>
      </c>
      <c r="AA60" s="144">
        <f t="array" ref="AA60">-((SUM(IF(Adjustments!$E$73:$E$133='June 13 - Dec 15 Reserve'!$F60,IF(Adjustments!$G$6:$AE$6='June 13 - Dec 15 Reserve'!Z$7,Adjustments!$G$73:$AE$133),0)))+(SUM(IF(Adjustments!$E$136:$E$232='June 13 - Dec 15 Reserve'!$F60,IF(Adjustments!$G$6:$AE$6='June 13 - Dec 15 Reserve'!AB$7,Adjustments!$G$136:$AE$232),0)))+(SUM(IF(Adjustments!$E$235:$E$236='June 13 - Dec 15 Reserve'!$F60,IF(Adjustments!$G$6:$AE$6='June 13 - Dec 15 Reserve'!AB$7,Adjustments!$G$235:$AE$236),0)))+(SUM(IF(Adjustments!$E$239:$E$251='June 13 - Dec 15 Reserve'!$F60,IF(Adjustments!$G$6:$AE$6='June 13 - Dec 15 Reserve'!AB$7,Adjustments!$G$239:$AE$251),0))))</f>
        <v>-10218.722947322705</v>
      </c>
      <c r="AB60" s="144">
        <f t="shared" si="222"/>
        <v>-12063392.288101783</v>
      </c>
      <c r="AC60" s="144">
        <f t="array" ref="AC60">-((SUM(IF(Adjustments!$E$73:$E$133='June 13 - Dec 15 Reserve'!$F60,IF(Adjustments!$G$6:$AE$6='June 13 - Dec 15 Reserve'!AB$7,Adjustments!$G$73:$AE$133),0)))+(SUM(IF(Adjustments!$E$136:$E$232='June 13 - Dec 15 Reserve'!$F60,IF(Adjustments!$G$6:$AE$6='June 13 - Dec 15 Reserve'!AD$7,Adjustments!$G$136:$AE$232),0)))+(SUM(IF(Adjustments!$E$235:$E$236='June 13 - Dec 15 Reserve'!$F60,IF(Adjustments!$G$6:$AE$6='June 13 - Dec 15 Reserve'!AD$7,Adjustments!$G$235:$AE$236),0)))+(SUM(IF(Adjustments!$E$239:$E$251='June 13 - Dec 15 Reserve'!$F60,IF(Adjustments!$G$6:$AE$6='June 13 - Dec 15 Reserve'!AD$7,Adjustments!$G$239:$AE$251),0))))</f>
        <v>-10198.696052420768</v>
      </c>
      <c r="AD60" s="144">
        <f t="shared" si="223"/>
        <v>-12073590.984154204</v>
      </c>
      <c r="AE60" s="144">
        <f t="array" ref="AE60">-((SUM(IF(Adjustments!$E$73:$E$133='June 13 - Dec 15 Reserve'!$F60,IF(Adjustments!$G$6:$AE$6='June 13 - Dec 15 Reserve'!AD$7,Adjustments!$G$73:$AE$133),0)))+(SUM(IF(Adjustments!$E$136:$E$232='June 13 - Dec 15 Reserve'!$F60,IF(Adjustments!$G$6:$AE$6='June 13 - Dec 15 Reserve'!AF$7,Adjustments!$G$136:$AE$232),0)))+(SUM(IF(Adjustments!$E$235:$E$236='June 13 - Dec 15 Reserve'!$F60,IF(Adjustments!$G$6:$AE$6='June 13 - Dec 15 Reserve'!AF$7,Adjustments!$G$235:$AE$236),0)))+(SUM(IF(Adjustments!$E$239:$E$251='June 13 - Dec 15 Reserve'!$F60,IF(Adjustments!$G$6:$AE$6='June 13 - Dec 15 Reserve'!AF$7,Adjustments!$G$239:$AE$251),0))))</f>
        <v>-10183.151003765699</v>
      </c>
      <c r="AF60" s="144">
        <f t="shared" si="224"/>
        <v>-12083774.135157969</v>
      </c>
      <c r="AG60" s="144">
        <f t="array" ref="AG60">-((SUM(IF(Adjustments!$E$73:$E$133='June 13 - Dec 15 Reserve'!$F60,IF(Adjustments!$G$6:$AE$6='June 13 - Dec 15 Reserve'!AF$7,Adjustments!$G$73:$AE$133),0)))+(SUM(IF(Adjustments!$E$136:$E$232='June 13 - Dec 15 Reserve'!$F60,IF(Adjustments!$G$6:$AE$6='June 13 - Dec 15 Reserve'!AH$7,Adjustments!$G$136:$AE$232),0)))+(SUM(IF(Adjustments!$E$235:$E$236='June 13 - Dec 15 Reserve'!$F60,IF(Adjustments!$G$6:$AE$6='June 13 - Dec 15 Reserve'!AH$7,Adjustments!$G$235:$AE$236),0)))+(SUM(IF(Adjustments!$E$239:$E$251='June 13 - Dec 15 Reserve'!$F60,IF(Adjustments!$G$6:$AE$6='June 13 - Dec 15 Reserve'!AH$7,Adjustments!$G$239:$AE$251),0))))</f>
        <v>-10194.908768525027</v>
      </c>
      <c r="AH60" s="144">
        <f t="shared" si="225"/>
        <v>-12093969.043926494</v>
      </c>
      <c r="AI60" s="144">
        <f t="array" ref="AI60">-((SUM(IF(Adjustments!$E$73:$E$133='June 13 - Dec 15 Reserve'!$F60,IF(Adjustments!$G$6:$AE$6='June 13 - Dec 15 Reserve'!AH$7,Adjustments!$G$73:$AE$133),0)))+(SUM(IF(Adjustments!$E$136:$E$232='June 13 - Dec 15 Reserve'!$F60,IF(Adjustments!$G$6:$AE$6='June 13 - Dec 15 Reserve'!AJ$7,Adjustments!$G$136:$AE$232),0)))+(SUM(IF(Adjustments!$E$235:$E$236='June 13 - Dec 15 Reserve'!$F60,IF(Adjustments!$G$6:$AE$6='June 13 - Dec 15 Reserve'!AJ$7,Adjustments!$G$235:$AE$236),0)))+(SUM(IF(Adjustments!$E$239:$E$251='June 13 - Dec 15 Reserve'!$F60,IF(Adjustments!$G$6:$AE$6='June 13 - Dec 15 Reserve'!AJ$7,Adjustments!$G$239:$AE$251),0))))</f>
        <v>-10235.509807763912</v>
      </c>
      <c r="AJ60" s="144">
        <f t="shared" si="226"/>
        <v>-12104204.553734258</v>
      </c>
      <c r="AK60" s="144">
        <f t="array" ref="AK60">-((SUM(IF(Adjustments!$E$73:$E$133='June 13 - Dec 15 Reserve'!$F60,IF(Adjustments!$G$6:$AE$6='June 13 - Dec 15 Reserve'!AJ$7,Adjustments!$G$73:$AE$133),0)))+(SUM(IF(Adjustments!$E$136:$E$232='June 13 - Dec 15 Reserve'!$F60,IF(Adjustments!$G$6:$AE$6='June 13 - Dec 15 Reserve'!AL$7,Adjustments!$G$136:$AE$232),0)))+(SUM(IF(Adjustments!$E$235:$E$236='June 13 - Dec 15 Reserve'!$F60,IF(Adjustments!$G$6:$AE$6='June 13 - Dec 15 Reserve'!AL$7,Adjustments!$G$235:$AE$236),0)))+(SUM(IF(Adjustments!$E$239:$E$251='June 13 - Dec 15 Reserve'!$F60,IF(Adjustments!$G$6:$AE$6='June 13 - Dec 15 Reserve'!AL$7,Adjustments!$G$239:$AE$251),0))))</f>
        <v>-10266.948982901231</v>
      </c>
      <c r="AL60" s="144">
        <f t="shared" si="227"/>
        <v>-12114471.50271716</v>
      </c>
      <c r="AM60" s="144">
        <f t="array" ref="AM60">-((SUM(IF(Adjustments!$E$73:$E$133='June 13 - Dec 15 Reserve'!$F60,IF(Adjustments!$G$6:$AE$6='June 13 - Dec 15 Reserve'!AL$7,Adjustments!$G$73:$AE$133),0)))+(SUM(IF(Adjustments!$E$136:$E$232='June 13 - Dec 15 Reserve'!$F60,IF(Adjustments!$G$6:$AE$6='June 13 - Dec 15 Reserve'!AN$7,Adjustments!$G$136:$AE$232),0)))+(SUM(IF(Adjustments!$E$235:$E$236='June 13 - Dec 15 Reserve'!$F60,IF(Adjustments!$G$6:$AE$6='June 13 - Dec 15 Reserve'!AN$7,Adjustments!$G$235:$AE$236),0)))+(SUM(IF(Adjustments!$E$239:$E$251='June 13 - Dec 15 Reserve'!$F60,IF(Adjustments!$G$6:$AE$6='June 13 - Dec 15 Reserve'!AN$7,Adjustments!$G$239:$AE$251),0))))</f>
        <v>-10275.294690465234</v>
      </c>
      <c r="AN60" s="144">
        <f t="shared" si="228"/>
        <v>-12124746.797407625</v>
      </c>
      <c r="AO60" s="144">
        <f t="array" ref="AO60">-((SUM(IF(Adjustments!$E$73:$E$133='June 13 - Dec 15 Reserve'!$F60,IF(Adjustments!$G$6:$AE$6='June 13 - Dec 15 Reserve'!AN$7,Adjustments!$G$73:$AE$133),0)))+(SUM(IF(Adjustments!$E$136:$E$232='June 13 - Dec 15 Reserve'!$F60,IF(Adjustments!$G$6:$AE$6='June 13 - Dec 15 Reserve'!AP$7,Adjustments!$G$136:$AE$232),0)))+(SUM(IF(Adjustments!$E$235:$E$236='June 13 - Dec 15 Reserve'!$F60,IF(Adjustments!$G$6:$AE$6='June 13 - Dec 15 Reserve'!AP$7,Adjustments!$G$235:$AE$236),0)))+(SUM(IF(Adjustments!$E$239:$E$251='June 13 - Dec 15 Reserve'!$F60,IF(Adjustments!$G$6:$AE$6='June 13 - Dec 15 Reserve'!AP$7,Adjustments!$G$239:$AE$251),0))))</f>
        <v>-10286.084767154476</v>
      </c>
      <c r="AP60" s="144">
        <f t="shared" si="229"/>
        <v>-12135032.882174781</v>
      </c>
      <c r="AQ60" s="144">
        <f t="array" ref="AQ60">-((SUM(IF(Adjustments!$E$73:$E$133='June 13 - Dec 15 Reserve'!$F60,IF(Adjustments!$G$6:$AE$6='June 13 - Dec 15 Reserve'!AP$7,Adjustments!$G$73:$AE$133),0)))+(SUM(IF(Adjustments!$E$136:$E$232='June 13 - Dec 15 Reserve'!$F60,IF(Adjustments!$G$6:$AE$6='June 13 - Dec 15 Reserve'!AR$7,Adjustments!$G$136:$AE$232),0)))+(SUM(IF(Adjustments!$E$235:$E$236='June 13 - Dec 15 Reserve'!$F60,IF(Adjustments!$G$6:$AE$6='June 13 - Dec 15 Reserve'!AR$7,Adjustments!$G$235:$AE$236),0)))+(SUM(IF(Adjustments!$E$239:$E$251='June 13 - Dec 15 Reserve'!$F60,IF(Adjustments!$G$6:$AE$6='June 13 - Dec 15 Reserve'!AR$7,Adjustments!$G$239:$AE$251),0))))</f>
        <v>-10312.284900305123</v>
      </c>
      <c r="AR60" s="144">
        <f t="shared" si="230"/>
        <v>-12145345.167075086</v>
      </c>
      <c r="AS60" s="144">
        <f t="array" ref="AS60">-((SUM(IF(Adjustments!$E$73:$E$133='June 13 - Dec 15 Reserve'!$F60,IF(Adjustments!$G$6:$AE$6='June 13 - Dec 15 Reserve'!AR$7,Adjustments!$G$73:$AE$133),0)))+(SUM(IF(Adjustments!$E$136:$E$232='June 13 - Dec 15 Reserve'!$F60,IF(Adjustments!$G$6:$AE$6='June 13 - Dec 15 Reserve'!AT$7,Adjustments!$G$136:$AE$232),0)))+(SUM(IF(Adjustments!$E$235:$E$236='June 13 - Dec 15 Reserve'!$F60,IF(Adjustments!$G$6:$AE$6='June 13 - Dec 15 Reserve'!AT$7,Adjustments!$G$235:$AE$236),0)))+(SUM(IF(Adjustments!$E$239:$E$251='June 13 - Dec 15 Reserve'!$F60,IF(Adjustments!$G$6:$AE$6='June 13 - Dec 15 Reserve'!AT$7,Adjustments!$G$239:$AE$251),0))))</f>
        <v>-10393.011769995588</v>
      </c>
      <c r="AT60" s="144">
        <f t="shared" si="231"/>
        <v>-12155738.178845081</v>
      </c>
      <c r="AU60" s="144">
        <f t="array" ref="AU60">-((SUM(IF(Adjustments!$E$73:$E$133='June 13 - Dec 15 Reserve'!$F60,IF(Adjustments!$G$6:$AE$6='June 13 - Dec 15 Reserve'!AT$7,Adjustments!$G$73:$AE$133),0)))+(SUM(IF(Adjustments!$E$136:$E$232='June 13 - Dec 15 Reserve'!$F60,IF(Adjustments!$G$6:$AE$6='June 13 - Dec 15 Reserve'!AV$7,Adjustments!$G$136:$AE$232),0)))+(SUM(IF(Adjustments!$E$235:$E$236='June 13 - Dec 15 Reserve'!$F60,IF(Adjustments!$G$6:$AE$6='June 13 - Dec 15 Reserve'!AV$7,Adjustments!$G$235:$AE$236),0)))+(SUM(IF(Adjustments!$E$239:$E$251='June 13 - Dec 15 Reserve'!$F60,IF(Adjustments!$G$6:$AE$6='June 13 - Dec 15 Reserve'!AV$7,Adjustments!$G$239:$AE$251),0))))</f>
        <v>-10527.674895635049</v>
      </c>
      <c r="AV60" s="144">
        <f t="shared" si="232"/>
        <v>-12166265.853740716</v>
      </c>
      <c r="AW60" s="144">
        <f t="array" ref="AW60">-((SUM(IF(Adjustments!$E$73:$E$133='June 13 - Dec 15 Reserve'!$F60,IF(Adjustments!$G$6:$AE$6='June 13 - Dec 15 Reserve'!AV$7,Adjustments!$G$73:$AE$133),0)))+(SUM(IF(Adjustments!$E$136:$E$232='June 13 - Dec 15 Reserve'!$F60,IF(Adjustments!$G$6:$AE$6='June 13 - Dec 15 Reserve'!AX$7,Adjustments!$G$136:$AE$232),0)))+(SUM(IF(Adjustments!$E$235:$E$236='June 13 - Dec 15 Reserve'!$F60,IF(Adjustments!$G$6:$AE$6='June 13 - Dec 15 Reserve'!AX$7,Adjustments!$G$235:$AE$236),0)))+(SUM(IF(Adjustments!$E$239:$E$251='June 13 - Dec 15 Reserve'!$F60,IF(Adjustments!$G$6:$AE$6='June 13 - Dec 15 Reserve'!AX$7,Adjustments!$G$239:$AE$251),0))))</f>
        <v>-10702.580183351936</v>
      </c>
      <c r="AX60" s="144">
        <f t="shared" si="233"/>
        <v>-12176968.433924068</v>
      </c>
      <c r="AY60" s="144">
        <f t="array" ref="AY60">-((SUM(IF(Adjustments!$E$73:$E$133='June 13 - Dec 15 Reserve'!$F60,IF(Adjustments!$G$6:$AE$6='June 13 - Dec 15 Reserve'!AX$7,Adjustments!$G$73:$AE$133),0)))+(SUM(IF(Adjustments!$E$136:$E$232='June 13 - Dec 15 Reserve'!$F60,IF(Adjustments!$G$6:$AE$6='June 13 - Dec 15 Reserve'!AZ$7,Adjustments!$G$136:$AE$232),0)))+(SUM(IF(Adjustments!$E$235:$E$236='June 13 - Dec 15 Reserve'!$F60,IF(Adjustments!$G$6:$AE$6='June 13 - Dec 15 Reserve'!AZ$7,Adjustments!$G$235:$AE$236),0)))+(SUM(IF(Adjustments!$E$239:$E$251='June 13 - Dec 15 Reserve'!$F60,IF(Adjustments!$G$6:$AE$6='June 13 - Dec 15 Reserve'!AZ$7,Adjustments!$G$239:$AE$251),0))))</f>
        <v>-10899.751963468967</v>
      </c>
      <c r="AZ60" s="144">
        <f t="shared" si="234"/>
        <v>-12187868.185887536</v>
      </c>
      <c r="BA60" s="144">
        <f t="array" ref="BA60">-((SUM(IF(Adjustments!$E$73:$E$133='June 13 - Dec 15 Reserve'!$F60,IF(Adjustments!$G$6:$AE$6='June 13 - Dec 15 Reserve'!AZ$7,Adjustments!$G$73:$AE$133),0)))+(SUM(IF(Adjustments!$E$136:$E$232='June 13 - Dec 15 Reserve'!$F60,IF(Adjustments!$G$6:$AE$6='June 13 - Dec 15 Reserve'!BB$7,Adjustments!$G$136:$AE$232),0)))+(SUM(IF(Adjustments!$E$235:$E$236='June 13 - Dec 15 Reserve'!$F60,IF(Adjustments!$G$6:$AE$6='June 13 - Dec 15 Reserve'!BB$7,Adjustments!$G$235:$AE$236),0)))+(SUM(IF(Adjustments!$E$239:$E$251='June 13 - Dec 15 Reserve'!$F60,IF(Adjustments!$G$6:$AE$6='June 13 - Dec 15 Reserve'!BB$7,Adjustments!$G$239:$AE$251),0))))</f>
        <v>-11078.140327922185</v>
      </c>
      <c r="BB60" s="144">
        <f t="shared" si="235"/>
        <v>-12198946.326215459</v>
      </c>
      <c r="BC60" s="144">
        <f t="array" ref="BC60">-((SUM(IF(Adjustments!$E$73:$E$133='June 13 - Dec 15 Reserve'!$F60,IF(Adjustments!$G$6:$AE$6='June 13 - Dec 15 Reserve'!BB$7,Adjustments!$G$73:$AE$133),0)))+(SUM(IF(Adjustments!$E$136:$E$232='June 13 - Dec 15 Reserve'!$F60,IF(Adjustments!$G$6:$AE$6='June 13 - Dec 15 Reserve'!BD$7,Adjustments!$G$136:$AE$232),0)))+(SUM(IF(Adjustments!$E$235:$E$236='June 13 - Dec 15 Reserve'!$F60,IF(Adjustments!$G$6:$AE$6='June 13 - Dec 15 Reserve'!BD$7,Adjustments!$G$235:$AE$236),0)))+(SUM(IF(Adjustments!$E$239:$E$251='June 13 - Dec 15 Reserve'!$F60,IF(Adjustments!$G$6:$AE$6='June 13 - Dec 15 Reserve'!BD$7,Adjustments!$G$239:$AE$251),0))))</f>
        <v>-11287.31993337514</v>
      </c>
      <c r="BD60" s="144">
        <f t="shared" si="236"/>
        <v>-12210233.646148834</v>
      </c>
      <c r="BF60" s="151">
        <f t="shared" si="237"/>
        <v>-12145966.515919618</v>
      </c>
    </row>
    <row r="61" spans="1:58" s="144" customFormat="1">
      <c r="A61" s="119" t="s">
        <v>20</v>
      </c>
      <c r="B61" s="119" t="s">
        <v>51</v>
      </c>
      <c r="C61" s="119" t="s">
        <v>51</v>
      </c>
      <c r="D61" s="119" t="s">
        <v>78</v>
      </c>
      <c r="E61" s="119" t="s">
        <v>75</v>
      </c>
      <c r="F61" s="119" t="str">
        <f t="shared" si="211"/>
        <v>DGNLPWYU</v>
      </c>
      <c r="G61" s="119" t="str">
        <f t="shared" si="212"/>
        <v>GNLPWYU</v>
      </c>
      <c r="H61" s="144">
        <f t="array" ref="H61">SUM(IF('[25]RB Summary'!$C$917:$C$1168=$F61,'[25]RB Summary'!$G$917:$G$1168,0))</f>
        <v>-5006592.26</v>
      </c>
      <c r="I61" s="144">
        <f t="array" ref="I61">-((SUM(IF(Adjustments!$E$73:$E$133='June 13 - Dec 15 Reserve'!$F61,IF(Adjustments!$G$6:$AE$6='June 13 - Dec 15 Reserve'!H$7,Adjustments!$G$73:$AE$133),0)))+(SUM(IF(Adjustments!$E$136:$E$232='June 13 - Dec 15 Reserve'!$F61,IF(Adjustments!$G$6:$AE$6='June 13 - Dec 15 Reserve'!J$7,Adjustments!$G$136:$AE$232),0)))+(SUM(IF(Adjustments!$E$235:$E$236='June 13 - Dec 15 Reserve'!$F61,IF(Adjustments!$G$6:$AE$6='June 13 - Dec 15 Reserve'!J$7,Adjustments!$G$235:$AE$236),0)))+(SUM(IF(Adjustments!$E$239:$E$251='June 13 - Dec 15 Reserve'!$F61,IF(Adjustments!$G$6:$AE$6='June 13 - Dec 15 Reserve'!J$7,Adjustments!$G$239:$AE$251),0))))</f>
        <v>-21619.647995029562</v>
      </c>
      <c r="J61" s="144">
        <f t="shared" si="213"/>
        <v>-5028211.9079950294</v>
      </c>
      <c r="K61" s="144">
        <f t="array" ref="K61">-((SUM(IF(Adjustments!$E$73:$E$133='June 13 - Dec 15 Reserve'!$F61,IF(Adjustments!$G$6:$AE$6='June 13 - Dec 15 Reserve'!J$7,Adjustments!$G$73:$AE$133),0)))+(SUM(IF(Adjustments!$E$136:$E$232='June 13 - Dec 15 Reserve'!$F61,IF(Adjustments!$G$6:$AE$6='June 13 - Dec 15 Reserve'!L$7,Adjustments!$G$136:$AE$232),0)))+(SUM(IF(Adjustments!$E$235:$E$236='June 13 - Dec 15 Reserve'!$F61,IF(Adjustments!$G$6:$AE$6='June 13 - Dec 15 Reserve'!L$7,Adjustments!$G$235:$AE$236),0)))+(SUM(IF(Adjustments!$E$239:$E$251='June 13 - Dec 15 Reserve'!$F61,IF(Adjustments!$G$6:$AE$6='June 13 - Dec 15 Reserve'!L$7,Adjustments!$G$239:$AE$251),0))))</f>
        <v>-21523.278111700449</v>
      </c>
      <c r="L61" s="144">
        <f t="shared" si="214"/>
        <v>-5049735.1861067303</v>
      </c>
      <c r="M61" s="144">
        <f t="array" ref="M61">-((SUM(IF(Adjustments!$E$73:$E$133='June 13 - Dec 15 Reserve'!$F61,IF(Adjustments!$G$6:$AE$6='June 13 - Dec 15 Reserve'!L$7,Adjustments!$G$73:$AE$133),0)))+(SUM(IF(Adjustments!$E$136:$E$232='June 13 - Dec 15 Reserve'!$F61,IF(Adjustments!$G$6:$AE$6='June 13 - Dec 15 Reserve'!N$7,Adjustments!$G$136:$AE$232),0)))+(SUM(IF(Adjustments!$E$235:$E$236='June 13 - Dec 15 Reserve'!$F61,IF(Adjustments!$G$6:$AE$6='June 13 - Dec 15 Reserve'!N$7,Adjustments!$G$235:$AE$236),0)))+(SUM(IF(Adjustments!$E$239:$E$251='June 13 - Dec 15 Reserve'!$F61,IF(Adjustments!$G$6:$AE$6='June 13 - Dec 15 Reserve'!N$7,Adjustments!$G$239:$AE$251),0))))</f>
        <v>-21426.908228371321</v>
      </c>
      <c r="N61" s="144">
        <f t="shared" si="215"/>
        <v>-5071162.0943351015</v>
      </c>
      <c r="O61" s="144">
        <f t="array" ref="O61">-((SUM(IF(Adjustments!$E$73:$E$133='June 13 - Dec 15 Reserve'!$F61,IF(Adjustments!$G$6:$AE$6='June 13 - Dec 15 Reserve'!N$7,Adjustments!$G$73:$AE$133),0)))+(SUM(IF(Adjustments!$E$136:$E$232='June 13 - Dec 15 Reserve'!$F61,IF(Adjustments!$G$6:$AE$6='June 13 - Dec 15 Reserve'!P$7,Adjustments!$G$136:$AE$232),0)))+(SUM(IF(Adjustments!$E$235:$E$236='June 13 - Dec 15 Reserve'!$F61,IF(Adjustments!$G$6:$AE$6='June 13 - Dec 15 Reserve'!P$7,Adjustments!$G$235:$AE$236),0)))+(SUM(IF(Adjustments!$E$239:$E$251='June 13 - Dec 15 Reserve'!$F61,IF(Adjustments!$G$6:$AE$6='June 13 - Dec 15 Reserve'!P$7,Adjustments!$G$239:$AE$251),0))))</f>
        <v>-21330.538345042209</v>
      </c>
      <c r="P61" s="144">
        <f t="shared" si="216"/>
        <v>-5092492.6326801442</v>
      </c>
      <c r="Q61" s="144">
        <f t="array" ref="Q61">-((SUM(IF(Adjustments!$E$73:$E$133='June 13 - Dec 15 Reserve'!$F61,IF(Adjustments!$G$6:$AE$6='June 13 - Dec 15 Reserve'!P$7,Adjustments!$G$73:$AE$133),0)))+(SUM(IF(Adjustments!$E$136:$E$232='June 13 - Dec 15 Reserve'!$F61,IF(Adjustments!$G$6:$AE$6='June 13 - Dec 15 Reserve'!R$7,Adjustments!$G$136:$AE$232),0)))+(SUM(IF(Adjustments!$E$235:$E$236='June 13 - Dec 15 Reserve'!$F61,IF(Adjustments!$G$6:$AE$6='June 13 - Dec 15 Reserve'!R$7,Adjustments!$G$235:$AE$236),0)))+(SUM(IF(Adjustments!$E$239:$E$251='June 13 - Dec 15 Reserve'!$F61,IF(Adjustments!$G$6:$AE$6='June 13 - Dec 15 Reserve'!R$7,Adjustments!$G$239:$AE$251),0))))</f>
        <v>-21234.168461713096</v>
      </c>
      <c r="R61" s="144">
        <f t="shared" si="217"/>
        <v>-5113726.8011418572</v>
      </c>
      <c r="S61" s="144">
        <f t="array" ref="S61">-((SUM(IF(Adjustments!$E$73:$E$133='June 13 - Dec 15 Reserve'!$F61,IF(Adjustments!$G$6:$AE$6='June 13 - Dec 15 Reserve'!R$7,Adjustments!$G$73:$AE$133),0)))+(SUM(IF(Adjustments!$E$136:$E$232='June 13 - Dec 15 Reserve'!$F61,IF(Adjustments!$G$6:$AE$6='June 13 - Dec 15 Reserve'!T$7,Adjustments!$G$136:$AE$232),0)))+(SUM(IF(Adjustments!$E$235:$E$236='June 13 - Dec 15 Reserve'!$F61,IF(Adjustments!$G$6:$AE$6='June 13 - Dec 15 Reserve'!T$7,Adjustments!$G$235:$AE$236),0)))+(SUM(IF(Adjustments!$E$239:$E$251='June 13 - Dec 15 Reserve'!$F61,IF(Adjustments!$G$6:$AE$6='June 13 - Dec 15 Reserve'!T$7,Adjustments!$G$239:$AE$251),0))))</f>
        <v>-21137.798578383969</v>
      </c>
      <c r="T61" s="144">
        <f t="shared" si="218"/>
        <v>-5134864.5997202415</v>
      </c>
      <c r="U61" s="144">
        <f t="array" ref="U61">-((SUM(IF(Adjustments!$E$73:$E$133='June 13 - Dec 15 Reserve'!$F61,IF(Adjustments!$G$6:$AE$6='June 13 - Dec 15 Reserve'!T$7,Adjustments!$G$73:$AE$133),0)))+(SUM(IF(Adjustments!$E$136:$E$232='June 13 - Dec 15 Reserve'!$F61,IF(Adjustments!$G$6:$AE$6='June 13 - Dec 15 Reserve'!V$7,Adjustments!$G$136:$AE$232),0)))+(SUM(IF(Adjustments!$E$235:$E$236='June 13 - Dec 15 Reserve'!$F61,IF(Adjustments!$G$6:$AE$6='June 13 - Dec 15 Reserve'!V$7,Adjustments!$G$235:$AE$236),0)))+(SUM(IF(Adjustments!$E$239:$E$251='June 13 - Dec 15 Reserve'!$F61,IF(Adjustments!$G$6:$AE$6='June 13 - Dec 15 Reserve'!V$7,Adjustments!$G$239:$AE$251),0))))</f>
        <v>-10848.262097212792</v>
      </c>
      <c r="V61" s="144">
        <f t="shared" si="219"/>
        <v>-5145712.861817454</v>
      </c>
      <c r="W61" s="144">
        <f t="array" ref="W61">-((SUM(IF(Adjustments!$E$73:$E$133='June 13 - Dec 15 Reserve'!$F61,IF(Adjustments!$G$6:$AE$6='June 13 - Dec 15 Reserve'!V$7,Adjustments!$G$73:$AE$133),0)))+(SUM(IF(Adjustments!$E$136:$E$232='June 13 - Dec 15 Reserve'!$F61,IF(Adjustments!$G$6:$AE$6='June 13 - Dec 15 Reserve'!X$7,Adjustments!$G$136:$AE$232),0)))+(SUM(IF(Adjustments!$E$235:$E$236='June 13 - Dec 15 Reserve'!$F61,IF(Adjustments!$G$6:$AE$6='June 13 - Dec 15 Reserve'!X$7,Adjustments!$G$235:$AE$236),0)))+(SUM(IF(Adjustments!$E$239:$E$251='June 13 - Dec 15 Reserve'!$F61,IF(Adjustments!$G$6:$AE$6='June 13 - Dec 15 Reserve'!X$7,Adjustments!$G$239:$AE$251),0))))</f>
        <v>-10771.318556951795</v>
      </c>
      <c r="X61" s="144">
        <f t="shared" si="220"/>
        <v>-5156484.1803744053</v>
      </c>
      <c r="Y61" s="144">
        <f t="array" ref="Y61">-((SUM(IF(Adjustments!$E$73:$E$133='June 13 - Dec 15 Reserve'!$F61,IF(Adjustments!$G$6:$AE$6='June 13 - Dec 15 Reserve'!X$7,Adjustments!$G$73:$AE$133),0)))+(SUM(IF(Adjustments!$E$136:$E$232='June 13 - Dec 15 Reserve'!$F61,IF(Adjustments!$G$6:$AE$6='June 13 - Dec 15 Reserve'!Z$7,Adjustments!$G$136:$AE$232),0)))+(SUM(IF(Adjustments!$E$235:$E$236='June 13 - Dec 15 Reserve'!$F61,IF(Adjustments!$G$6:$AE$6='June 13 - Dec 15 Reserve'!Z$7,Adjustments!$G$235:$AE$236),0)))+(SUM(IF(Adjustments!$E$239:$E$251='June 13 - Dec 15 Reserve'!$F61,IF(Adjustments!$G$6:$AE$6='June 13 - Dec 15 Reserve'!Z$7,Adjustments!$G$239:$AE$251),0))))</f>
        <v>-10694.375016690799</v>
      </c>
      <c r="Z61" s="144">
        <f t="shared" si="221"/>
        <v>-5167178.5553910965</v>
      </c>
      <c r="AA61" s="144">
        <f t="array" ref="AA61">-((SUM(IF(Adjustments!$E$73:$E$133='June 13 - Dec 15 Reserve'!$F61,IF(Adjustments!$G$6:$AE$6='June 13 - Dec 15 Reserve'!Z$7,Adjustments!$G$73:$AE$133),0)))+(SUM(IF(Adjustments!$E$136:$E$232='June 13 - Dec 15 Reserve'!$F61,IF(Adjustments!$G$6:$AE$6='June 13 - Dec 15 Reserve'!AB$7,Adjustments!$G$136:$AE$232),0)))+(SUM(IF(Adjustments!$E$235:$E$236='June 13 - Dec 15 Reserve'!$F61,IF(Adjustments!$G$6:$AE$6='June 13 - Dec 15 Reserve'!AB$7,Adjustments!$G$235:$AE$236),0)))+(SUM(IF(Adjustments!$E$239:$E$251='June 13 - Dec 15 Reserve'!$F61,IF(Adjustments!$G$6:$AE$6='June 13 - Dec 15 Reserve'!AB$7,Adjustments!$G$239:$AE$251),0))))</f>
        <v>-10617.431476429803</v>
      </c>
      <c r="AB61" s="144">
        <f t="shared" si="222"/>
        <v>-5177795.9868675265</v>
      </c>
      <c r="AC61" s="144">
        <f t="array" ref="AC61">-((SUM(IF(Adjustments!$E$73:$E$133='June 13 - Dec 15 Reserve'!$F61,IF(Adjustments!$G$6:$AE$6='June 13 - Dec 15 Reserve'!AB$7,Adjustments!$G$73:$AE$133),0)))+(SUM(IF(Adjustments!$E$136:$E$232='June 13 - Dec 15 Reserve'!$F61,IF(Adjustments!$G$6:$AE$6='June 13 - Dec 15 Reserve'!AD$7,Adjustments!$G$136:$AE$232),0)))+(SUM(IF(Adjustments!$E$235:$E$236='June 13 - Dec 15 Reserve'!$F61,IF(Adjustments!$G$6:$AE$6='June 13 - Dec 15 Reserve'!AD$7,Adjustments!$G$235:$AE$236),0)))+(SUM(IF(Adjustments!$E$239:$E$251='June 13 - Dec 15 Reserve'!$F61,IF(Adjustments!$G$6:$AE$6='June 13 - Dec 15 Reserve'!AD$7,Adjustments!$G$239:$AE$251),0))))</f>
        <v>-10540.487936168807</v>
      </c>
      <c r="AD61" s="144">
        <f t="shared" si="223"/>
        <v>-5188336.4748036955</v>
      </c>
      <c r="AE61" s="144">
        <f t="array" ref="AE61">-((SUM(IF(Adjustments!$E$73:$E$133='June 13 - Dec 15 Reserve'!$F61,IF(Adjustments!$G$6:$AE$6='June 13 - Dec 15 Reserve'!AD$7,Adjustments!$G$73:$AE$133),0)))+(SUM(IF(Adjustments!$E$136:$E$232='June 13 - Dec 15 Reserve'!$F61,IF(Adjustments!$G$6:$AE$6='June 13 - Dec 15 Reserve'!AF$7,Adjustments!$G$136:$AE$232),0)))+(SUM(IF(Adjustments!$E$235:$E$236='June 13 - Dec 15 Reserve'!$F61,IF(Adjustments!$G$6:$AE$6='June 13 - Dec 15 Reserve'!AF$7,Adjustments!$G$235:$AE$236),0)))+(SUM(IF(Adjustments!$E$239:$E$251='June 13 - Dec 15 Reserve'!$F61,IF(Adjustments!$G$6:$AE$6='June 13 - Dec 15 Reserve'!AF$7,Adjustments!$G$239:$AE$251),0))))</f>
        <v>-10463.544395907811</v>
      </c>
      <c r="AF61" s="144">
        <f t="shared" si="224"/>
        <v>-5198800.0191996032</v>
      </c>
      <c r="AG61" s="144">
        <f t="array" ref="AG61">-((SUM(IF(Adjustments!$E$73:$E$133='June 13 - Dec 15 Reserve'!$F61,IF(Adjustments!$G$6:$AE$6='June 13 - Dec 15 Reserve'!AF$7,Adjustments!$G$73:$AE$133),0)))+(SUM(IF(Adjustments!$E$136:$E$232='June 13 - Dec 15 Reserve'!$F61,IF(Adjustments!$G$6:$AE$6='June 13 - Dec 15 Reserve'!AH$7,Adjustments!$G$136:$AE$232),0)))+(SUM(IF(Adjustments!$E$235:$E$236='June 13 - Dec 15 Reserve'!$F61,IF(Adjustments!$G$6:$AE$6='June 13 - Dec 15 Reserve'!AH$7,Adjustments!$G$235:$AE$236),0)))+(SUM(IF(Adjustments!$E$239:$E$251='June 13 - Dec 15 Reserve'!$F61,IF(Adjustments!$G$6:$AE$6='June 13 - Dec 15 Reserve'!AH$7,Adjustments!$G$239:$AE$251),0))))</f>
        <v>-10386.600855646815</v>
      </c>
      <c r="AH61" s="144">
        <f t="shared" si="225"/>
        <v>-5209186.6200552499</v>
      </c>
      <c r="AI61" s="144">
        <f t="array" ref="AI61">-((SUM(IF(Adjustments!$E$73:$E$133='June 13 - Dec 15 Reserve'!$F61,IF(Adjustments!$G$6:$AE$6='June 13 - Dec 15 Reserve'!AH$7,Adjustments!$G$73:$AE$133),0)))+(SUM(IF(Adjustments!$E$136:$E$232='June 13 - Dec 15 Reserve'!$F61,IF(Adjustments!$G$6:$AE$6='June 13 - Dec 15 Reserve'!AJ$7,Adjustments!$G$136:$AE$232),0)))+(SUM(IF(Adjustments!$E$235:$E$236='June 13 - Dec 15 Reserve'!$F61,IF(Adjustments!$G$6:$AE$6='June 13 - Dec 15 Reserve'!AJ$7,Adjustments!$G$235:$AE$236),0)))+(SUM(IF(Adjustments!$E$239:$E$251='June 13 - Dec 15 Reserve'!$F61,IF(Adjustments!$G$6:$AE$6='June 13 - Dec 15 Reserve'!AJ$7,Adjustments!$G$239:$AE$251),0))))</f>
        <v>-10309.657315385826</v>
      </c>
      <c r="AJ61" s="144">
        <f t="shared" si="226"/>
        <v>-5219496.2773706354</v>
      </c>
      <c r="AK61" s="144">
        <f t="array" ref="AK61">-((SUM(IF(Adjustments!$E$73:$E$133='June 13 - Dec 15 Reserve'!$F61,IF(Adjustments!$G$6:$AE$6='June 13 - Dec 15 Reserve'!AJ$7,Adjustments!$G$73:$AE$133),0)))+(SUM(IF(Adjustments!$E$136:$E$232='June 13 - Dec 15 Reserve'!$F61,IF(Adjustments!$G$6:$AE$6='June 13 - Dec 15 Reserve'!AL$7,Adjustments!$G$136:$AE$232),0)))+(SUM(IF(Adjustments!$E$235:$E$236='June 13 - Dec 15 Reserve'!$F61,IF(Adjustments!$G$6:$AE$6='June 13 - Dec 15 Reserve'!AL$7,Adjustments!$G$235:$AE$236),0)))+(SUM(IF(Adjustments!$E$239:$E$251='June 13 - Dec 15 Reserve'!$F61,IF(Adjustments!$G$6:$AE$6='June 13 - Dec 15 Reserve'!AL$7,Adjustments!$G$239:$AE$251),0))))</f>
        <v>-10232.71377512483</v>
      </c>
      <c r="AL61" s="144">
        <f t="shared" si="227"/>
        <v>-5229728.9911457598</v>
      </c>
      <c r="AM61" s="144">
        <f t="array" ref="AM61">-((SUM(IF(Adjustments!$E$73:$E$133='June 13 - Dec 15 Reserve'!$F61,IF(Adjustments!$G$6:$AE$6='June 13 - Dec 15 Reserve'!AL$7,Adjustments!$G$73:$AE$133),0)))+(SUM(IF(Adjustments!$E$136:$E$232='June 13 - Dec 15 Reserve'!$F61,IF(Adjustments!$G$6:$AE$6='June 13 - Dec 15 Reserve'!AN$7,Adjustments!$G$136:$AE$232),0)))+(SUM(IF(Adjustments!$E$235:$E$236='June 13 - Dec 15 Reserve'!$F61,IF(Adjustments!$G$6:$AE$6='June 13 - Dec 15 Reserve'!AN$7,Adjustments!$G$235:$AE$236),0)))+(SUM(IF(Adjustments!$E$239:$E$251='June 13 - Dec 15 Reserve'!$F61,IF(Adjustments!$G$6:$AE$6='June 13 - Dec 15 Reserve'!AN$7,Adjustments!$G$239:$AE$251),0))))</f>
        <v>-10155.770234863834</v>
      </c>
      <c r="AN61" s="144">
        <f t="shared" si="228"/>
        <v>-5239884.761380624</v>
      </c>
      <c r="AO61" s="144">
        <f t="array" ref="AO61">-((SUM(IF(Adjustments!$E$73:$E$133='June 13 - Dec 15 Reserve'!$F61,IF(Adjustments!$G$6:$AE$6='June 13 - Dec 15 Reserve'!AN$7,Adjustments!$G$73:$AE$133),0)))+(SUM(IF(Adjustments!$E$136:$E$232='June 13 - Dec 15 Reserve'!$F61,IF(Adjustments!$G$6:$AE$6='June 13 - Dec 15 Reserve'!AP$7,Adjustments!$G$136:$AE$232),0)))+(SUM(IF(Adjustments!$E$235:$E$236='June 13 - Dec 15 Reserve'!$F61,IF(Adjustments!$G$6:$AE$6='June 13 - Dec 15 Reserve'!AP$7,Adjustments!$G$235:$AE$236),0)))+(SUM(IF(Adjustments!$E$239:$E$251='June 13 - Dec 15 Reserve'!$F61,IF(Adjustments!$G$6:$AE$6='June 13 - Dec 15 Reserve'!AP$7,Adjustments!$G$239:$AE$251),0))))</f>
        <v>-10078.826694602838</v>
      </c>
      <c r="AP61" s="144">
        <f t="shared" si="229"/>
        <v>-5249963.5880752271</v>
      </c>
      <c r="AQ61" s="144">
        <f t="array" ref="AQ61">-((SUM(IF(Adjustments!$E$73:$E$133='June 13 - Dec 15 Reserve'!$F61,IF(Adjustments!$G$6:$AE$6='June 13 - Dec 15 Reserve'!AP$7,Adjustments!$G$73:$AE$133),0)))+(SUM(IF(Adjustments!$E$136:$E$232='June 13 - Dec 15 Reserve'!$F61,IF(Adjustments!$G$6:$AE$6='June 13 - Dec 15 Reserve'!AR$7,Adjustments!$G$136:$AE$232),0)))+(SUM(IF(Adjustments!$E$235:$E$236='June 13 - Dec 15 Reserve'!$F61,IF(Adjustments!$G$6:$AE$6='June 13 - Dec 15 Reserve'!AR$7,Adjustments!$G$235:$AE$236),0)))+(SUM(IF(Adjustments!$E$239:$E$251='June 13 - Dec 15 Reserve'!$F61,IF(Adjustments!$G$6:$AE$6='June 13 - Dec 15 Reserve'!AR$7,Adjustments!$G$239:$AE$251),0))))</f>
        <v>-10001.883154341842</v>
      </c>
      <c r="AR61" s="144">
        <f t="shared" si="230"/>
        <v>-5259965.4712295691</v>
      </c>
      <c r="AS61" s="144">
        <f t="array" ref="AS61">-((SUM(IF(Adjustments!$E$73:$E$133='June 13 - Dec 15 Reserve'!$F61,IF(Adjustments!$G$6:$AE$6='June 13 - Dec 15 Reserve'!AR$7,Adjustments!$G$73:$AE$133),0)))+(SUM(IF(Adjustments!$E$136:$E$232='June 13 - Dec 15 Reserve'!$F61,IF(Adjustments!$G$6:$AE$6='June 13 - Dec 15 Reserve'!AT$7,Adjustments!$G$136:$AE$232),0)))+(SUM(IF(Adjustments!$E$235:$E$236='June 13 - Dec 15 Reserve'!$F61,IF(Adjustments!$G$6:$AE$6='June 13 - Dec 15 Reserve'!AT$7,Adjustments!$G$235:$AE$236),0)))+(SUM(IF(Adjustments!$E$239:$E$251='June 13 - Dec 15 Reserve'!$F61,IF(Adjustments!$G$6:$AE$6='June 13 - Dec 15 Reserve'!AT$7,Adjustments!$G$239:$AE$251),0))))</f>
        <v>-9924.9396140808458</v>
      </c>
      <c r="AT61" s="144">
        <f t="shared" si="231"/>
        <v>-5269890.4108436499</v>
      </c>
      <c r="AU61" s="144">
        <f t="array" ref="AU61">-((SUM(IF(Adjustments!$E$73:$E$133='June 13 - Dec 15 Reserve'!$F61,IF(Adjustments!$G$6:$AE$6='June 13 - Dec 15 Reserve'!AT$7,Adjustments!$G$73:$AE$133),0)))+(SUM(IF(Adjustments!$E$136:$E$232='June 13 - Dec 15 Reserve'!$F61,IF(Adjustments!$G$6:$AE$6='June 13 - Dec 15 Reserve'!AV$7,Adjustments!$G$136:$AE$232),0)))+(SUM(IF(Adjustments!$E$235:$E$236='June 13 - Dec 15 Reserve'!$F61,IF(Adjustments!$G$6:$AE$6='June 13 - Dec 15 Reserve'!AV$7,Adjustments!$G$235:$AE$236),0)))+(SUM(IF(Adjustments!$E$239:$E$251='June 13 - Dec 15 Reserve'!$F61,IF(Adjustments!$G$6:$AE$6='June 13 - Dec 15 Reserve'!AV$7,Adjustments!$G$239:$AE$251),0))))</f>
        <v>-9847.9960738198497</v>
      </c>
      <c r="AV61" s="144">
        <f t="shared" si="232"/>
        <v>-5279738.4069174696</v>
      </c>
      <c r="AW61" s="144">
        <f t="array" ref="AW61">-((SUM(IF(Adjustments!$E$73:$E$133='June 13 - Dec 15 Reserve'!$F61,IF(Adjustments!$G$6:$AE$6='June 13 - Dec 15 Reserve'!AV$7,Adjustments!$G$73:$AE$133),0)))+(SUM(IF(Adjustments!$E$136:$E$232='June 13 - Dec 15 Reserve'!$F61,IF(Adjustments!$G$6:$AE$6='June 13 - Dec 15 Reserve'!AX$7,Adjustments!$G$136:$AE$232),0)))+(SUM(IF(Adjustments!$E$235:$E$236='June 13 - Dec 15 Reserve'!$F61,IF(Adjustments!$G$6:$AE$6='June 13 - Dec 15 Reserve'!AX$7,Adjustments!$G$235:$AE$236),0)))+(SUM(IF(Adjustments!$E$239:$E$251='June 13 - Dec 15 Reserve'!$F61,IF(Adjustments!$G$6:$AE$6='June 13 - Dec 15 Reserve'!AX$7,Adjustments!$G$239:$AE$251),0))))</f>
        <v>-9771.0525335588609</v>
      </c>
      <c r="AX61" s="144">
        <f t="shared" si="233"/>
        <v>-5289509.4594510281</v>
      </c>
      <c r="AY61" s="144">
        <f t="array" ref="AY61">-((SUM(IF(Adjustments!$E$73:$E$133='June 13 - Dec 15 Reserve'!$F61,IF(Adjustments!$G$6:$AE$6='June 13 - Dec 15 Reserve'!AX$7,Adjustments!$G$73:$AE$133),0)))+(SUM(IF(Adjustments!$E$136:$E$232='June 13 - Dec 15 Reserve'!$F61,IF(Adjustments!$G$6:$AE$6='June 13 - Dec 15 Reserve'!AZ$7,Adjustments!$G$136:$AE$232),0)))+(SUM(IF(Adjustments!$E$235:$E$236='June 13 - Dec 15 Reserve'!$F61,IF(Adjustments!$G$6:$AE$6='June 13 - Dec 15 Reserve'!AZ$7,Adjustments!$G$235:$AE$236),0)))+(SUM(IF(Adjustments!$E$239:$E$251='June 13 - Dec 15 Reserve'!$F61,IF(Adjustments!$G$6:$AE$6='June 13 - Dec 15 Reserve'!AZ$7,Adjustments!$G$239:$AE$251),0))))</f>
        <v>-9694.1089932978648</v>
      </c>
      <c r="AZ61" s="144">
        <f t="shared" si="234"/>
        <v>-5299203.5684443256</v>
      </c>
      <c r="BA61" s="144">
        <f t="array" ref="BA61">-((SUM(IF(Adjustments!$E$73:$E$133='June 13 - Dec 15 Reserve'!$F61,IF(Adjustments!$G$6:$AE$6='June 13 - Dec 15 Reserve'!AZ$7,Adjustments!$G$73:$AE$133),0)))+(SUM(IF(Adjustments!$E$136:$E$232='June 13 - Dec 15 Reserve'!$F61,IF(Adjustments!$G$6:$AE$6='June 13 - Dec 15 Reserve'!BB$7,Adjustments!$G$136:$AE$232),0)))+(SUM(IF(Adjustments!$E$235:$E$236='June 13 - Dec 15 Reserve'!$F61,IF(Adjustments!$G$6:$AE$6='June 13 - Dec 15 Reserve'!BB$7,Adjustments!$G$235:$AE$236),0)))+(SUM(IF(Adjustments!$E$239:$E$251='June 13 - Dec 15 Reserve'!$F61,IF(Adjustments!$G$6:$AE$6='June 13 - Dec 15 Reserve'!BB$7,Adjustments!$G$239:$AE$251),0))))</f>
        <v>-9617.1654530368687</v>
      </c>
      <c r="BB61" s="144">
        <f t="shared" si="235"/>
        <v>-5308820.7338973628</v>
      </c>
      <c r="BC61" s="144">
        <f t="array" ref="BC61">-((SUM(IF(Adjustments!$E$73:$E$133='June 13 - Dec 15 Reserve'!$F61,IF(Adjustments!$G$6:$AE$6='June 13 - Dec 15 Reserve'!BB$7,Adjustments!$G$73:$AE$133),0)))+(SUM(IF(Adjustments!$E$136:$E$232='June 13 - Dec 15 Reserve'!$F61,IF(Adjustments!$G$6:$AE$6='June 13 - Dec 15 Reserve'!BD$7,Adjustments!$G$136:$AE$232),0)))+(SUM(IF(Adjustments!$E$235:$E$236='June 13 - Dec 15 Reserve'!$F61,IF(Adjustments!$G$6:$AE$6='June 13 - Dec 15 Reserve'!BD$7,Adjustments!$G$235:$AE$236),0)))+(SUM(IF(Adjustments!$E$239:$E$251='June 13 - Dec 15 Reserve'!$F61,IF(Adjustments!$G$6:$AE$6='June 13 - Dec 15 Reserve'!BD$7,Adjustments!$G$239:$AE$251),0))))</f>
        <v>-9540.2219127758726</v>
      </c>
      <c r="BD61" s="144">
        <f t="shared" si="236"/>
        <v>-5318360.955810139</v>
      </c>
      <c r="BF61" s="151">
        <f t="shared" si="237"/>
        <v>-5259426.8664477421</v>
      </c>
    </row>
    <row r="62" spans="1:58" s="144" customFormat="1">
      <c r="A62" s="119" t="s">
        <v>3</v>
      </c>
      <c r="B62" s="119" t="s">
        <v>37</v>
      </c>
      <c r="C62" s="119" t="s">
        <v>35</v>
      </c>
      <c r="D62" s="119" t="s">
        <v>78</v>
      </c>
      <c r="E62" s="119" t="s">
        <v>75</v>
      </c>
      <c r="F62" s="119" t="str">
        <f t="shared" si="211"/>
        <v>DGNLPDGP</v>
      </c>
      <c r="G62" s="119" t="str">
        <f t="shared" si="212"/>
        <v>GNLPDGP</v>
      </c>
      <c r="H62" s="144">
        <f t="array" ref="H62">SUM(IF('[25]RB Summary'!$C$917:$C$1168=$F62,'[25]RB Summary'!$G$917:$G$1168,0))</f>
        <v>-1787808.89</v>
      </c>
      <c r="I62" s="144">
        <f t="array" ref="I62">-((SUM(IF(Adjustments!$E$73:$E$133='June 13 - Dec 15 Reserve'!$F62,IF(Adjustments!$G$6:$AE$6='June 13 - Dec 15 Reserve'!H$7,Adjustments!$G$73:$AE$133),0)))+(SUM(IF(Adjustments!$E$136:$E$232='June 13 - Dec 15 Reserve'!$F62,IF(Adjustments!$G$6:$AE$6='June 13 - Dec 15 Reserve'!J$7,Adjustments!$G$136:$AE$232),0)))+(SUM(IF(Adjustments!$E$235:$E$236='June 13 - Dec 15 Reserve'!$F62,IF(Adjustments!$G$6:$AE$6='June 13 - Dec 15 Reserve'!J$7,Adjustments!$G$235:$AE$236),0)))+(SUM(IF(Adjustments!$E$239:$E$251='June 13 - Dec 15 Reserve'!$F62,IF(Adjustments!$G$6:$AE$6='June 13 - Dec 15 Reserve'!J$7,Adjustments!$G$239:$AE$251),0))))</f>
        <v>62961.235618041916</v>
      </c>
      <c r="J62" s="144">
        <f t="shared" si="213"/>
        <v>-1724847.6543819581</v>
      </c>
      <c r="K62" s="144">
        <f t="array" ref="K62">-((SUM(IF(Adjustments!$E$73:$E$133='June 13 - Dec 15 Reserve'!$F62,IF(Adjustments!$G$6:$AE$6='June 13 - Dec 15 Reserve'!J$7,Adjustments!$G$73:$AE$133),0)))+(SUM(IF(Adjustments!$E$136:$E$232='June 13 - Dec 15 Reserve'!$F62,IF(Adjustments!$G$6:$AE$6='June 13 - Dec 15 Reserve'!L$7,Adjustments!$G$136:$AE$232),0)))+(SUM(IF(Adjustments!$E$235:$E$236='June 13 - Dec 15 Reserve'!$F62,IF(Adjustments!$G$6:$AE$6='June 13 - Dec 15 Reserve'!L$7,Adjustments!$G$235:$AE$236),0)))+(SUM(IF(Adjustments!$E$239:$E$251='June 13 - Dec 15 Reserve'!$F62,IF(Adjustments!$G$6:$AE$6='June 13 - Dec 15 Reserve'!L$7,Adjustments!$G$239:$AE$251),0))))</f>
        <v>63153.787728355688</v>
      </c>
      <c r="L62" s="144">
        <f t="shared" si="214"/>
        <v>-1661693.8666536023</v>
      </c>
      <c r="M62" s="144">
        <f t="array" ref="M62">-((SUM(IF(Adjustments!$E$73:$E$133='June 13 - Dec 15 Reserve'!$F62,IF(Adjustments!$G$6:$AE$6='June 13 - Dec 15 Reserve'!L$7,Adjustments!$G$73:$AE$133),0)))+(SUM(IF(Adjustments!$E$136:$E$232='June 13 - Dec 15 Reserve'!$F62,IF(Adjustments!$G$6:$AE$6='June 13 - Dec 15 Reserve'!N$7,Adjustments!$G$136:$AE$232),0)))+(SUM(IF(Adjustments!$E$235:$E$236='June 13 - Dec 15 Reserve'!$F62,IF(Adjustments!$G$6:$AE$6='June 13 - Dec 15 Reserve'!N$7,Adjustments!$G$235:$AE$236),0)))+(SUM(IF(Adjustments!$E$239:$E$251='June 13 - Dec 15 Reserve'!$F62,IF(Adjustments!$G$6:$AE$6='June 13 - Dec 15 Reserve'!N$7,Adjustments!$G$239:$AE$251),0))))</f>
        <v>63346.339838669461</v>
      </c>
      <c r="N62" s="144">
        <f t="shared" si="215"/>
        <v>-1598347.5268149329</v>
      </c>
      <c r="O62" s="144">
        <f t="array" ref="O62">-((SUM(IF(Adjustments!$E$73:$E$133='June 13 - Dec 15 Reserve'!$F62,IF(Adjustments!$G$6:$AE$6='June 13 - Dec 15 Reserve'!N$7,Adjustments!$G$73:$AE$133),0)))+(SUM(IF(Adjustments!$E$136:$E$232='June 13 - Dec 15 Reserve'!$F62,IF(Adjustments!$G$6:$AE$6='June 13 - Dec 15 Reserve'!P$7,Adjustments!$G$136:$AE$232),0)))+(SUM(IF(Adjustments!$E$235:$E$236='June 13 - Dec 15 Reserve'!$F62,IF(Adjustments!$G$6:$AE$6='June 13 - Dec 15 Reserve'!P$7,Adjustments!$G$235:$AE$236),0)))+(SUM(IF(Adjustments!$E$239:$E$251='June 13 - Dec 15 Reserve'!$F62,IF(Adjustments!$G$6:$AE$6='June 13 - Dec 15 Reserve'!P$7,Adjustments!$G$239:$AE$251),0))))</f>
        <v>63538.891948983233</v>
      </c>
      <c r="P62" s="144">
        <f t="shared" si="216"/>
        <v>-1534808.6348659496</v>
      </c>
      <c r="Q62" s="144">
        <f t="array" ref="Q62">-((SUM(IF(Adjustments!$E$73:$E$133='June 13 - Dec 15 Reserve'!$F62,IF(Adjustments!$G$6:$AE$6='June 13 - Dec 15 Reserve'!P$7,Adjustments!$G$73:$AE$133),0)))+(SUM(IF(Adjustments!$E$136:$E$232='June 13 - Dec 15 Reserve'!$F62,IF(Adjustments!$G$6:$AE$6='June 13 - Dec 15 Reserve'!R$7,Adjustments!$G$136:$AE$232),0)))+(SUM(IF(Adjustments!$E$235:$E$236='June 13 - Dec 15 Reserve'!$F62,IF(Adjustments!$G$6:$AE$6='June 13 - Dec 15 Reserve'!R$7,Adjustments!$G$235:$AE$236),0)))+(SUM(IF(Adjustments!$E$239:$E$251='June 13 - Dec 15 Reserve'!$F62,IF(Adjustments!$G$6:$AE$6='June 13 - Dec 15 Reserve'!R$7,Adjustments!$G$239:$AE$251),0))))</f>
        <v>63731.444059297006</v>
      </c>
      <c r="R62" s="144">
        <f t="shared" si="217"/>
        <v>-1471077.1908066527</v>
      </c>
      <c r="S62" s="144">
        <f t="array" ref="S62">-((SUM(IF(Adjustments!$E$73:$E$133='June 13 - Dec 15 Reserve'!$F62,IF(Adjustments!$G$6:$AE$6='June 13 - Dec 15 Reserve'!R$7,Adjustments!$G$73:$AE$133),0)))+(SUM(IF(Adjustments!$E$136:$E$232='June 13 - Dec 15 Reserve'!$F62,IF(Adjustments!$G$6:$AE$6='June 13 - Dec 15 Reserve'!T$7,Adjustments!$G$136:$AE$232),0)))+(SUM(IF(Adjustments!$E$235:$E$236='June 13 - Dec 15 Reserve'!$F62,IF(Adjustments!$G$6:$AE$6='June 13 - Dec 15 Reserve'!T$7,Adjustments!$G$235:$AE$236),0)))+(SUM(IF(Adjustments!$E$239:$E$251='June 13 - Dec 15 Reserve'!$F62,IF(Adjustments!$G$6:$AE$6='June 13 - Dec 15 Reserve'!T$7,Adjustments!$G$239:$AE$251),0))))</f>
        <v>63923.996169610778</v>
      </c>
      <c r="T62" s="144">
        <f t="shared" si="218"/>
        <v>-1407153.1946370418</v>
      </c>
      <c r="U62" s="144">
        <f t="array" ref="U62">-((SUM(IF(Adjustments!$E$73:$E$133='June 13 - Dec 15 Reserve'!$F62,IF(Adjustments!$G$6:$AE$6='June 13 - Dec 15 Reserve'!T$7,Adjustments!$G$73:$AE$133),0)))+(SUM(IF(Adjustments!$E$136:$E$232='June 13 - Dec 15 Reserve'!$F62,IF(Adjustments!$G$6:$AE$6='June 13 - Dec 15 Reserve'!V$7,Adjustments!$G$136:$AE$232),0)))+(SUM(IF(Adjustments!$E$235:$E$236='June 13 - Dec 15 Reserve'!$F62,IF(Adjustments!$G$6:$AE$6='June 13 - Dec 15 Reserve'!V$7,Adjustments!$G$235:$AE$236),0)))+(SUM(IF(Adjustments!$E$239:$E$251='June 13 - Dec 15 Reserve'!$F62,IF(Adjustments!$G$6:$AE$6='June 13 - Dec 15 Reserve'!V$7,Adjustments!$G$239:$AE$251),0))))</f>
        <v>65061.417418785073</v>
      </c>
      <c r="V62" s="144">
        <f t="shared" si="219"/>
        <v>-1342091.7772182566</v>
      </c>
      <c r="W62" s="144">
        <f t="array" ref="W62">-((SUM(IF(Adjustments!$E$73:$E$133='June 13 - Dec 15 Reserve'!$F62,IF(Adjustments!$G$6:$AE$6='June 13 - Dec 15 Reserve'!V$7,Adjustments!$G$73:$AE$133),0)))+(SUM(IF(Adjustments!$E$136:$E$232='June 13 - Dec 15 Reserve'!$F62,IF(Adjustments!$G$6:$AE$6='June 13 - Dec 15 Reserve'!X$7,Adjustments!$G$136:$AE$232),0)))+(SUM(IF(Adjustments!$E$235:$E$236='June 13 - Dec 15 Reserve'!$F62,IF(Adjustments!$G$6:$AE$6='June 13 - Dec 15 Reserve'!X$7,Adjustments!$G$235:$AE$236),0)))+(SUM(IF(Adjustments!$E$239:$E$251='June 13 - Dec 15 Reserve'!$F62,IF(Adjustments!$G$6:$AE$6='June 13 - Dec 15 Reserve'!X$7,Adjustments!$G$239:$AE$251),0))))</f>
        <v>65238.378381214294</v>
      </c>
      <c r="X62" s="144">
        <f t="shared" si="220"/>
        <v>-1276853.3988370423</v>
      </c>
      <c r="Y62" s="144">
        <f t="array" ref="Y62">-((SUM(IF(Adjustments!$E$73:$E$133='June 13 - Dec 15 Reserve'!$F62,IF(Adjustments!$G$6:$AE$6='June 13 - Dec 15 Reserve'!X$7,Adjustments!$G$73:$AE$133),0)))+(SUM(IF(Adjustments!$E$136:$E$232='June 13 - Dec 15 Reserve'!$F62,IF(Adjustments!$G$6:$AE$6='June 13 - Dec 15 Reserve'!Z$7,Adjustments!$G$136:$AE$232),0)))+(SUM(IF(Adjustments!$E$235:$E$236='June 13 - Dec 15 Reserve'!$F62,IF(Adjustments!$G$6:$AE$6='June 13 - Dec 15 Reserve'!Z$7,Adjustments!$G$235:$AE$236),0)))+(SUM(IF(Adjustments!$E$239:$E$251='June 13 - Dec 15 Reserve'!$F62,IF(Adjustments!$G$6:$AE$6='June 13 - Dec 15 Reserve'!Z$7,Adjustments!$G$239:$AE$251),0))))</f>
        <v>65415.339343643507</v>
      </c>
      <c r="Z62" s="144">
        <f t="shared" si="221"/>
        <v>-1211438.0594933988</v>
      </c>
      <c r="AA62" s="144">
        <f t="array" ref="AA62">-((SUM(IF(Adjustments!$E$73:$E$133='June 13 - Dec 15 Reserve'!$F62,IF(Adjustments!$G$6:$AE$6='June 13 - Dec 15 Reserve'!Z$7,Adjustments!$G$73:$AE$133),0)))+(SUM(IF(Adjustments!$E$136:$E$232='June 13 - Dec 15 Reserve'!$F62,IF(Adjustments!$G$6:$AE$6='June 13 - Dec 15 Reserve'!AB$7,Adjustments!$G$136:$AE$232),0)))+(SUM(IF(Adjustments!$E$235:$E$236='June 13 - Dec 15 Reserve'!$F62,IF(Adjustments!$G$6:$AE$6='June 13 - Dec 15 Reserve'!AB$7,Adjustments!$G$235:$AE$236),0)))+(SUM(IF(Adjustments!$E$239:$E$251='June 13 - Dec 15 Reserve'!$F62,IF(Adjustments!$G$6:$AE$6='June 13 - Dec 15 Reserve'!AB$7,Adjustments!$G$239:$AE$251),0))))</f>
        <v>65592.300306072721</v>
      </c>
      <c r="AB62" s="144">
        <f t="shared" si="222"/>
        <v>-1145845.7591873261</v>
      </c>
      <c r="AC62" s="144">
        <f t="array" ref="AC62">-((SUM(IF(Adjustments!$E$73:$E$133='June 13 - Dec 15 Reserve'!$F62,IF(Adjustments!$G$6:$AE$6='June 13 - Dec 15 Reserve'!AB$7,Adjustments!$G$73:$AE$133),0)))+(SUM(IF(Adjustments!$E$136:$E$232='June 13 - Dec 15 Reserve'!$F62,IF(Adjustments!$G$6:$AE$6='June 13 - Dec 15 Reserve'!AD$7,Adjustments!$G$136:$AE$232),0)))+(SUM(IF(Adjustments!$E$235:$E$236='June 13 - Dec 15 Reserve'!$F62,IF(Adjustments!$G$6:$AE$6='June 13 - Dec 15 Reserve'!AD$7,Adjustments!$G$235:$AE$236),0)))+(SUM(IF(Adjustments!$E$239:$E$251='June 13 - Dec 15 Reserve'!$F62,IF(Adjustments!$G$6:$AE$6='June 13 - Dec 15 Reserve'!AD$7,Adjustments!$G$239:$AE$251),0))))</f>
        <v>65769.261268501941</v>
      </c>
      <c r="AD62" s="144">
        <f t="shared" si="223"/>
        <v>-1080076.4979188242</v>
      </c>
      <c r="AE62" s="144">
        <f t="array" ref="AE62">-((SUM(IF(Adjustments!$E$73:$E$133='June 13 - Dec 15 Reserve'!$F62,IF(Adjustments!$G$6:$AE$6='June 13 - Dec 15 Reserve'!AD$7,Adjustments!$G$73:$AE$133),0)))+(SUM(IF(Adjustments!$E$136:$E$232='June 13 - Dec 15 Reserve'!$F62,IF(Adjustments!$G$6:$AE$6='June 13 - Dec 15 Reserve'!AF$7,Adjustments!$G$136:$AE$232),0)))+(SUM(IF(Adjustments!$E$235:$E$236='June 13 - Dec 15 Reserve'!$F62,IF(Adjustments!$G$6:$AE$6='June 13 - Dec 15 Reserve'!AF$7,Adjustments!$G$235:$AE$236),0)))+(SUM(IF(Adjustments!$E$239:$E$251='June 13 - Dec 15 Reserve'!$F62,IF(Adjustments!$G$6:$AE$6='June 13 - Dec 15 Reserve'!AF$7,Adjustments!$G$239:$AE$251),0))))</f>
        <v>65946.222230931162</v>
      </c>
      <c r="AF62" s="144">
        <f t="shared" si="224"/>
        <v>-1014130.275687893</v>
      </c>
      <c r="AG62" s="144">
        <f t="array" ref="AG62">-((SUM(IF(Adjustments!$E$73:$E$133='June 13 - Dec 15 Reserve'!$F62,IF(Adjustments!$G$6:$AE$6='June 13 - Dec 15 Reserve'!AF$7,Adjustments!$G$73:$AE$133),0)))+(SUM(IF(Adjustments!$E$136:$E$232='June 13 - Dec 15 Reserve'!$F62,IF(Adjustments!$G$6:$AE$6='June 13 - Dec 15 Reserve'!AH$7,Adjustments!$G$136:$AE$232),0)))+(SUM(IF(Adjustments!$E$235:$E$236='June 13 - Dec 15 Reserve'!$F62,IF(Adjustments!$G$6:$AE$6='June 13 - Dec 15 Reserve'!AH$7,Adjustments!$G$235:$AE$236),0)))+(SUM(IF(Adjustments!$E$239:$E$251='June 13 - Dec 15 Reserve'!$F62,IF(Adjustments!$G$6:$AE$6='June 13 - Dec 15 Reserve'!AH$7,Adjustments!$G$239:$AE$251),0))))</f>
        <v>66123.183193360383</v>
      </c>
      <c r="AH62" s="144">
        <f t="shared" si="225"/>
        <v>-948007.0924945327</v>
      </c>
      <c r="AI62" s="144">
        <f t="array" ref="AI62">-((SUM(IF(Adjustments!$E$73:$E$133='June 13 - Dec 15 Reserve'!$F62,IF(Adjustments!$G$6:$AE$6='June 13 - Dec 15 Reserve'!AH$7,Adjustments!$G$73:$AE$133),0)))+(SUM(IF(Adjustments!$E$136:$E$232='June 13 - Dec 15 Reserve'!$F62,IF(Adjustments!$G$6:$AE$6='June 13 - Dec 15 Reserve'!AJ$7,Adjustments!$G$136:$AE$232),0)))+(SUM(IF(Adjustments!$E$235:$E$236='June 13 - Dec 15 Reserve'!$F62,IF(Adjustments!$G$6:$AE$6='June 13 - Dec 15 Reserve'!AJ$7,Adjustments!$G$235:$AE$236),0)))+(SUM(IF(Adjustments!$E$239:$E$251='June 13 - Dec 15 Reserve'!$F62,IF(Adjustments!$G$6:$AE$6='June 13 - Dec 15 Reserve'!AJ$7,Adjustments!$G$239:$AE$251),0))))</f>
        <v>66300.144155789589</v>
      </c>
      <c r="AJ62" s="144">
        <f t="shared" si="226"/>
        <v>-881706.94833874307</v>
      </c>
      <c r="AK62" s="144">
        <f t="array" ref="AK62">-((SUM(IF(Adjustments!$E$73:$E$133='June 13 - Dec 15 Reserve'!$F62,IF(Adjustments!$G$6:$AE$6='June 13 - Dec 15 Reserve'!AJ$7,Adjustments!$G$73:$AE$133),0)))+(SUM(IF(Adjustments!$E$136:$E$232='June 13 - Dec 15 Reserve'!$F62,IF(Adjustments!$G$6:$AE$6='June 13 - Dec 15 Reserve'!AL$7,Adjustments!$G$136:$AE$232),0)))+(SUM(IF(Adjustments!$E$235:$E$236='June 13 - Dec 15 Reserve'!$F62,IF(Adjustments!$G$6:$AE$6='June 13 - Dec 15 Reserve'!AL$7,Adjustments!$G$235:$AE$236),0)))+(SUM(IF(Adjustments!$E$239:$E$251='June 13 - Dec 15 Reserve'!$F62,IF(Adjustments!$G$6:$AE$6='June 13 - Dec 15 Reserve'!AL$7,Adjustments!$G$239:$AE$251),0))))</f>
        <v>66477.105118218809</v>
      </c>
      <c r="AL62" s="144">
        <f t="shared" si="227"/>
        <v>-815229.84322052426</v>
      </c>
      <c r="AM62" s="144">
        <f t="array" ref="AM62">-((SUM(IF(Adjustments!$E$73:$E$133='June 13 - Dec 15 Reserve'!$F62,IF(Adjustments!$G$6:$AE$6='June 13 - Dec 15 Reserve'!AL$7,Adjustments!$G$73:$AE$133),0)))+(SUM(IF(Adjustments!$E$136:$E$232='June 13 - Dec 15 Reserve'!$F62,IF(Adjustments!$G$6:$AE$6='June 13 - Dec 15 Reserve'!AN$7,Adjustments!$G$136:$AE$232),0)))+(SUM(IF(Adjustments!$E$235:$E$236='June 13 - Dec 15 Reserve'!$F62,IF(Adjustments!$G$6:$AE$6='June 13 - Dec 15 Reserve'!AN$7,Adjustments!$G$235:$AE$236),0)))+(SUM(IF(Adjustments!$E$239:$E$251='June 13 - Dec 15 Reserve'!$F62,IF(Adjustments!$G$6:$AE$6='June 13 - Dec 15 Reserve'!AN$7,Adjustments!$G$239:$AE$251),0))))</f>
        <v>66654.06608064803</v>
      </c>
      <c r="AN62" s="144">
        <f t="shared" si="228"/>
        <v>-748575.77713987627</v>
      </c>
      <c r="AO62" s="144">
        <f t="array" ref="AO62">-((SUM(IF(Adjustments!$E$73:$E$133='June 13 - Dec 15 Reserve'!$F62,IF(Adjustments!$G$6:$AE$6='June 13 - Dec 15 Reserve'!AN$7,Adjustments!$G$73:$AE$133),0)))+(SUM(IF(Adjustments!$E$136:$E$232='June 13 - Dec 15 Reserve'!$F62,IF(Adjustments!$G$6:$AE$6='June 13 - Dec 15 Reserve'!AP$7,Adjustments!$G$136:$AE$232),0)))+(SUM(IF(Adjustments!$E$235:$E$236='June 13 - Dec 15 Reserve'!$F62,IF(Adjustments!$G$6:$AE$6='June 13 - Dec 15 Reserve'!AP$7,Adjustments!$G$235:$AE$236),0)))+(SUM(IF(Adjustments!$E$239:$E$251='June 13 - Dec 15 Reserve'!$F62,IF(Adjustments!$G$6:$AE$6='June 13 - Dec 15 Reserve'!AP$7,Adjustments!$G$239:$AE$251),0))))</f>
        <v>66831.027043077251</v>
      </c>
      <c r="AP62" s="144">
        <f t="shared" si="229"/>
        <v>-681744.75009679899</v>
      </c>
      <c r="AQ62" s="144">
        <f t="array" ref="AQ62">-((SUM(IF(Adjustments!$E$73:$E$133='June 13 - Dec 15 Reserve'!$F62,IF(Adjustments!$G$6:$AE$6='June 13 - Dec 15 Reserve'!AP$7,Adjustments!$G$73:$AE$133),0)))+(SUM(IF(Adjustments!$E$136:$E$232='June 13 - Dec 15 Reserve'!$F62,IF(Adjustments!$G$6:$AE$6='June 13 - Dec 15 Reserve'!AR$7,Adjustments!$G$136:$AE$232),0)))+(SUM(IF(Adjustments!$E$235:$E$236='June 13 - Dec 15 Reserve'!$F62,IF(Adjustments!$G$6:$AE$6='June 13 - Dec 15 Reserve'!AR$7,Adjustments!$G$235:$AE$236),0)))+(SUM(IF(Adjustments!$E$239:$E$251='June 13 - Dec 15 Reserve'!$F62,IF(Adjustments!$G$6:$AE$6='June 13 - Dec 15 Reserve'!AR$7,Adjustments!$G$239:$AE$251),0))))</f>
        <v>67007.988005506457</v>
      </c>
      <c r="AR62" s="144">
        <f t="shared" si="230"/>
        <v>-614736.76209129253</v>
      </c>
      <c r="AS62" s="144">
        <f t="array" ref="AS62">-((SUM(IF(Adjustments!$E$73:$E$133='June 13 - Dec 15 Reserve'!$F62,IF(Adjustments!$G$6:$AE$6='June 13 - Dec 15 Reserve'!AR$7,Adjustments!$G$73:$AE$133),0)))+(SUM(IF(Adjustments!$E$136:$E$232='June 13 - Dec 15 Reserve'!$F62,IF(Adjustments!$G$6:$AE$6='June 13 - Dec 15 Reserve'!AT$7,Adjustments!$G$136:$AE$232),0)))+(SUM(IF(Adjustments!$E$235:$E$236='June 13 - Dec 15 Reserve'!$F62,IF(Adjustments!$G$6:$AE$6='June 13 - Dec 15 Reserve'!AT$7,Adjustments!$G$235:$AE$236),0)))+(SUM(IF(Adjustments!$E$239:$E$251='June 13 - Dec 15 Reserve'!$F62,IF(Adjustments!$G$6:$AE$6='June 13 - Dec 15 Reserve'!AT$7,Adjustments!$G$239:$AE$251),0))))</f>
        <v>67184.948967935678</v>
      </c>
      <c r="AT62" s="144">
        <f t="shared" si="231"/>
        <v>-547551.8131233569</v>
      </c>
      <c r="AU62" s="144">
        <f t="array" ref="AU62">-((SUM(IF(Adjustments!$E$73:$E$133='June 13 - Dec 15 Reserve'!$F62,IF(Adjustments!$G$6:$AE$6='June 13 - Dec 15 Reserve'!AT$7,Adjustments!$G$73:$AE$133),0)))+(SUM(IF(Adjustments!$E$136:$E$232='June 13 - Dec 15 Reserve'!$F62,IF(Adjustments!$G$6:$AE$6='June 13 - Dec 15 Reserve'!AV$7,Adjustments!$G$136:$AE$232),0)))+(SUM(IF(Adjustments!$E$235:$E$236='June 13 - Dec 15 Reserve'!$F62,IF(Adjustments!$G$6:$AE$6='June 13 - Dec 15 Reserve'!AV$7,Adjustments!$G$235:$AE$236),0)))+(SUM(IF(Adjustments!$E$239:$E$251='June 13 - Dec 15 Reserve'!$F62,IF(Adjustments!$G$6:$AE$6='June 13 - Dec 15 Reserve'!AV$7,Adjustments!$G$239:$AE$251),0))))</f>
        <v>67361.909930364898</v>
      </c>
      <c r="AV62" s="144">
        <f t="shared" si="232"/>
        <v>-480189.90319299197</v>
      </c>
      <c r="AW62" s="144">
        <f t="array" ref="AW62">-((SUM(IF(Adjustments!$E$73:$E$133='June 13 - Dec 15 Reserve'!$F62,IF(Adjustments!$G$6:$AE$6='June 13 - Dec 15 Reserve'!AV$7,Adjustments!$G$73:$AE$133),0)))+(SUM(IF(Adjustments!$E$136:$E$232='June 13 - Dec 15 Reserve'!$F62,IF(Adjustments!$G$6:$AE$6='June 13 - Dec 15 Reserve'!AX$7,Adjustments!$G$136:$AE$232),0)))+(SUM(IF(Adjustments!$E$235:$E$236='June 13 - Dec 15 Reserve'!$F62,IF(Adjustments!$G$6:$AE$6='June 13 - Dec 15 Reserve'!AX$7,Adjustments!$G$235:$AE$236),0)))+(SUM(IF(Adjustments!$E$239:$E$251='June 13 - Dec 15 Reserve'!$F62,IF(Adjustments!$G$6:$AE$6='June 13 - Dec 15 Reserve'!AX$7,Adjustments!$G$239:$AE$251),0))))</f>
        <v>67538.870892794104</v>
      </c>
      <c r="AX62" s="144">
        <f t="shared" si="233"/>
        <v>-412651.03230019787</v>
      </c>
      <c r="AY62" s="144">
        <f t="array" ref="AY62">-((SUM(IF(Adjustments!$E$73:$E$133='June 13 - Dec 15 Reserve'!$F62,IF(Adjustments!$G$6:$AE$6='June 13 - Dec 15 Reserve'!AX$7,Adjustments!$G$73:$AE$133),0)))+(SUM(IF(Adjustments!$E$136:$E$232='June 13 - Dec 15 Reserve'!$F62,IF(Adjustments!$G$6:$AE$6='June 13 - Dec 15 Reserve'!AZ$7,Adjustments!$G$136:$AE$232),0)))+(SUM(IF(Adjustments!$E$235:$E$236='June 13 - Dec 15 Reserve'!$F62,IF(Adjustments!$G$6:$AE$6='June 13 - Dec 15 Reserve'!AZ$7,Adjustments!$G$235:$AE$236),0)))+(SUM(IF(Adjustments!$E$239:$E$251='June 13 - Dec 15 Reserve'!$F62,IF(Adjustments!$G$6:$AE$6='June 13 - Dec 15 Reserve'!AZ$7,Adjustments!$G$239:$AE$251),0))))</f>
        <v>67715.831855223325</v>
      </c>
      <c r="AZ62" s="144">
        <f t="shared" si="234"/>
        <v>-344935.20044497453</v>
      </c>
      <c r="BA62" s="144">
        <f t="array" ref="BA62">-((SUM(IF(Adjustments!$E$73:$E$133='June 13 - Dec 15 Reserve'!$F62,IF(Adjustments!$G$6:$AE$6='June 13 - Dec 15 Reserve'!AZ$7,Adjustments!$G$73:$AE$133),0)))+(SUM(IF(Adjustments!$E$136:$E$232='June 13 - Dec 15 Reserve'!$F62,IF(Adjustments!$G$6:$AE$6='June 13 - Dec 15 Reserve'!BB$7,Adjustments!$G$136:$AE$232),0)))+(SUM(IF(Adjustments!$E$235:$E$236='June 13 - Dec 15 Reserve'!$F62,IF(Adjustments!$G$6:$AE$6='June 13 - Dec 15 Reserve'!BB$7,Adjustments!$G$235:$AE$236),0)))+(SUM(IF(Adjustments!$E$239:$E$251='June 13 - Dec 15 Reserve'!$F62,IF(Adjustments!$G$6:$AE$6='June 13 - Dec 15 Reserve'!BB$7,Adjustments!$G$239:$AE$251),0))))</f>
        <v>67892.792817652546</v>
      </c>
      <c r="BB62" s="144">
        <f t="shared" si="235"/>
        <v>-277042.40762732201</v>
      </c>
      <c r="BC62" s="144">
        <f t="array" ref="BC62">-((SUM(IF(Adjustments!$E$73:$E$133='June 13 - Dec 15 Reserve'!$F62,IF(Adjustments!$G$6:$AE$6='June 13 - Dec 15 Reserve'!BB$7,Adjustments!$G$73:$AE$133),0)))+(SUM(IF(Adjustments!$E$136:$E$232='June 13 - Dec 15 Reserve'!$F62,IF(Adjustments!$G$6:$AE$6='June 13 - Dec 15 Reserve'!BD$7,Adjustments!$G$136:$AE$232),0)))+(SUM(IF(Adjustments!$E$235:$E$236='June 13 - Dec 15 Reserve'!$F62,IF(Adjustments!$G$6:$AE$6='June 13 - Dec 15 Reserve'!BD$7,Adjustments!$G$235:$AE$236),0)))+(SUM(IF(Adjustments!$E$239:$E$251='June 13 - Dec 15 Reserve'!$F62,IF(Adjustments!$G$6:$AE$6='June 13 - Dec 15 Reserve'!BD$7,Adjustments!$G$239:$AE$251),0))))</f>
        <v>68069.753780081752</v>
      </c>
      <c r="BD62" s="144">
        <f t="shared" si="236"/>
        <v>-208972.65384724026</v>
      </c>
      <c r="BF62" s="151">
        <f t="shared" si="237"/>
        <v>-613498.03535428795</v>
      </c>
    </row>
    <row r="63" spans="1:58" s="144" customFormat="1">
      <c r="A63" s="119" t="s">
        <v>4</v>
      </c>
      <c r="B63" s="119" t="s">
        <v>37</v>
      </c>
      <c r="C63" s="119" t="s">
        <v>36</v>
      </c>
      <c r="D63" s="119" t="s">
        <v>78</v>
      </c>
      <c r="E63" s="119" t="s">
        <v>75</v>
      </c>
      <c r="F63" s="119" t="str">
        <f t="shared" si="211"/>
        <v>DGNLPDGU</v>
      </c>
      <c r="G63" s="119" t="str">
        <f t="shared" si="212"/>
        <v>GNLPDGU</v>
      </c>
      <c r="H63" s="144">
        <f t="array" ref="H63">SUM(IF('[25]RB Summary'!$C$917:$C$1168=$F63,'[25]RB Summary'!$G$917:$G$1168,0))</f>
        <v>-3313372.74</v>
      </c>
      <c r="I63" s="144">
        <f t="array" ref="I63">-((SUM(IF(Adjustments!$E$73:$E$133='June 13 - Dec 15 Reserve'!$F63,IF(Adjustments!$G$6:$AE$6='June 13 - Dec 15 Reserve'!H$7,Adjustments!$G$73:$AE$133),0)))+(SUM(IF(Adjustments!$E$136:$E$232='June 13 - Dec 15 Reserve'!$F63,IF(Adjustments!$G$6:$AE$6='June 13 - Dec 15 Reserve'!J$7,Adjustments!$G$136:$AE$232),0)))+(SUM(IF(Adjustments!$E$235:$E$236='June 13 - Dec 15 Reserve'!$F63,IF(Adjustments!$G$6:$AE$6='June 13 - Dec 15 Reserve'!J$7,Adjustments!$G$235:$AE$236),0)))+(SUM(IF(Adjustments!$E$239:$E$251='June 13 - Dec 15 Reserve'!$F63,IF(Adjustments!$G$6:$AE$6='June 13 - Dec 15 Reserve'!J$7,Adjustments!$G$239:$AE$251),0))))</f>
        <v>139436.95117988525</v>
      </c>
      <c r="J63" s="144">
        <f t="shared" si="213"/>
        <v>-3173935.7888201149</v>
      </c>
      <c r="K63" s="144">
        <f t="array" ref="K63">-((SUM(IF(Adjustments!$E$73:$E$133='June 13 - Dec 15 Reserve'!$F63,IF(Adjustments!$G$6:$AE$6='June 13 - Dec 15 Reserve'!J$7,Adjustments!$G$73:$AE$133),0)))+(SUM(IF(Adjustments!$E$136:$E$232='June 13 - Dec 15 Reserve'!$F63,IF(Adjustments!$G$6:$AE$6='June 13 - Dec 15 Reserve'!L$7,Adjustments!$G$136:$AE$232),0)))+(SUM(IF(Adjustments!$E$235:$E$236='June 13 - Dec 15 Reserve'!$F63,IF(Adjustments!$G$6:$AE$6='June 13 - Dec 15 Reserve'!L$7,Adjustments!$G$235:$AE$236),0)))+(SUM(IF(Adjustments!$E$239:$E$251='June 13 - Dec 15 Reserve'!$F63,IF(Adjustments!$G$6:$AE$6='June 13 - Dec 15 Reserve'!L$7,Adjustments!$G$239:$AE$251),0))))</f>
        <v>139706.36385586223</v>
      </c>
      <c r="L63" s="144">
        <f t="shared" si="214"/>
        <v>-3034229.4249642529</v>
      </c>
      <c r="M63" s="144">
        <f t="array" ref="M63">-((SUM(IF(Adjustments!$E$73:$E$133='June 13 - Dec 15 Reserve'!$F63,IF(Adjustments!$G$6:$AE$6='June 13 - Dec 15 Reserve'!L$7,Adjustments!$G$73:$AE$133),0)))+(SUM(IF(Adjustments!$E$136:$E$232='June 13 - Dec 15 Reserve'!$F63,IF(Adjustments!$G$6:$AE$6='June 13 - Dec 15 Reserve'!N$7,Adjustments!$G$136:$AE$232),0)))+(SUM(IF(Adjustments!$E$235:$E$236='June 13 - Dec 15 Reserve'!$F63,IF(Adjustments!$G$6:$AE$6='June 13 - Dec 15 Reserve'!N$7,Adjustments!$G$235:$AE$236),0)))+(SUM(IF(Adjustments!$E$239:$E$251='June 13 - Dec 15 Reserve'!$F63,IF(Adjustments!$G$6:$AE$6='June 13 - Dec 15 Reserve'!N$7,Adjustments!$G$239:$AE$251),0))))</f>
        <v>139975.77653183925</v>
      </c>
      <c r="N63" s="144">
        <f t="shared" si="215"/>
        <v>-2894253.6484324136</v>
      </c>
      <c r="O63" s="144">
        <f t="array" ref="O63">-((SUM(IF(Adjustments!$E$73:$E$133='June 13 - Dec 15 Reserve'!$F63,IF(Adjustments!$G$6:$AE$6='June 13 - Dec 15 Reserve'!N$7,Adjustments!$G$73:$AE$133),0)))+(SUM(IF(Adjustments!$E$136:$E$232='June 13 - Dec 15 Reserve'!$F63,IF(Adjustments!$G$6:$AE$6='June 13 - Dec 15 Reserve'!P$7,Adjustments!$G$136:$AE$232),0)))+(SUM(IF(Adjustments!$E$235:$E$236='June 13 - Dec 15 Reserve'!$F63,IF(Adjustments!$G$6:$AE$6='June 13 - Dec 15 Reserve'!P$7,Adjustments!$G$235:$AE$236),0)))+(SUM(IF(Adjustments!$E$239:$E$251='June 13 - Dec 15 Reserve'!$F63,IF(Adjustments!$G$6:$AE$6='June 13 - Dec 15 Reserve'!P$7,Adjustments!$G$239:$AE$251),0))))</f>
        <v>140245.18920781623</v>
      </c>
      <c r="P63" s="144">
        <f t="shared" si="216"/>
        <v>-2754008.4592245976</v>
      </c>
      <c r="Q63" s="144">
        <f t="array" ref="Q63">-((SUM(IF(Adjustments!$E$73:$E$133='June 13 - Dec 15 Reserve'!$F63,IF(Adjustments!$G$6:$AE$6='June 13 - Dec 15 Reserve'!P$7,Adjustments!$G$73:$AE$133),0)))+(SUM(IF(Adjustments!$E$136:$E$232='June 13 - Dec 15 Reserve'!$F63,IF(Adjustments!$G$6:$AE$6='June 13 - Dec 15 Reserve'!R$7,Adjustments!$G$136:$AE$232),0)))+(SUM(IF(Adjustments!$E$235:$E$236='June 13 - Dec 15 Reserve'!$F63,IF(Adjustments!$G$6:$AE$6='June 13 - Dec 15 Reserve'!R$7,Adjustments!$G$235:$AE$236),0)))+(SUM(IF(Adjustments!$E$239:$E$251='June 13 - Dec 15 Reserve'!$F63,IF(Adjustments!$G$6:$AE$6='June 13 - Dec 15 Reserve'!R$7,Adjustments!$G$239:$AE$251),0))))</f>
        <v>140514.60188379325</v>
      </c>
      <c r="R63" s="144">
        <f t="shared" si="217"/>
        <v>-2613493.8573408043</v>
      </c>
      <c r="S63" s="144">
        <f t="array" ref="S63">-((SUM(IF(Adjustments!$E$73:$E$133='June 13 - Dec 15 Reserve'!$F63,IF(Adjustments!$G$6:$AE$6='June 13 - Dec 15 Reserve'!R$7,Adjustments!$G$73:$AE$133),0)))+(SUM(IF(Adjustments!$E$136:$E$232='June 13 - Dec 15 Reserve'!$F63,IF(Adjustments!$G$6:$AE$6='June 13 - Dec 15 Reserve'!T$7,Adjustments!$G$136:$AE$232),0)))+(SUM(IF(Adjustments!$E$235:$E$236='June 13 - Dec 15 Reserve'!$F63,IF(Adjustments!$G$6:$AE$6='June 13 - Dec 15 Reserve'!T$7,Adjustments!$G$235:$AE$236),0)))+(SUM(IF(Adjustments!$E$239:$E$251='June 13 - Dec 15 Reserve'!$F63,IF(Adjustments!$G$6:$AE$6='June 13 - Dec 15 Reserve'!T$7,Adjustments!$G$239:$AE$251),0))))</f>
        <v>140784.01455977026</v>
      </c>
      <c r="T63" s="144">
        <f t="shared" si="218"/>
        <v>-2472709.8427810338</v>
      </c>
      <c r="U63" s="144">
        <f t="array" ref="U63">-((SUM(IF(Adjustments!$E$73:$E$133='June 13 - Dec 15 Reserve'!$F63,IF(Adjustments!$G$6:$AE$6='June 13 - Dec 15 Reserve'!T$7,Adjustments!$G$73:$AE$133),0)))+(SUM(IF(Adjustments!$E$136:$E$232='June 13 - Dec 15 Reserve'!$F63,IF(Adjustments!$G$6:$AE$6='June 13 - Dec 15 Reserve'!V$7,Adjustments!$G$136:$AE$232),0)))+(SUM(IF(Adjustments!$E$235:$E$236='June 13 - Dec 15 Reserve'!$F63,IF(Adjustments!$G$6:$AE$6='June 13 - Dec 15 Reserve'!V$7,Adjustments!$G$235:$AE$236),0)))+(SUM(IF(Adjustments!$E$239:$E$251='June 13 - Dec 15 Reserve'!$F63,IF(Adjustments!$G$6:$AE$6='June 13 - Dec 15 Reserve'!V$7,Adjustments!$G$239:$AE$251),0))))</f>
        <v>143514.33306327945</v>
      </c>
      <c r="V63" s="144">
        <f t="shared" si="219"/>
        <v>-2329195.5097177546</v>
      </c>
      <c r="W63" s="144">
        <f t="array" ref="W63">-((SUM(IF(Adjustments!$E$73:$E$133='June 13 - Dec 15 Reserve'!$F63,IF(Adjustments!$G$6:$AE$6='June 13 - Dec 15 Reserve'!V$7,Adjustments!$G$73:$AE$133),0)))+(SUM(IF(Adjustments!$E$136:$E$232='June 13 - Dec 15 Reserve'!$F63,IF(Adjustments!$G$6:$AE$6='June 13 - Dec 15 Reserve'!X$7,Adjustments!$G$136:$AE$232),0)))+(SUM(IF(Adjustments!$E$235:$E$236='June 13 - Dec 15 Reserve'!$F63,IF(Adjustments!$G$6:$AE$6='June 13 - Dec 15 Reserve'!X$7,Adjustments!$G$235:$AE$236),0)))+(SUM(IF(Adjustments!$E$239:$E$251='June 13 - Dec 15 Reserve'!$F63,IF(Adjustments!$G$6:$AE$6='June 13 - Dec 15 Reserve'!X$7,Adjustments!$G$239:$AE$251),0))))</f>
        <v>143766.7649027778</v>
      </c>
      <c r="X63" s="144">
        <f t="shared" si="220"/>
        <v>-2185428.7448149766</v>
      </c>
      <c r="Y63" s="144">
        <f t="array" ref="Y63">-((SUM(IF(Adjustments!$E$73:$E$133='June 13 - Dec 15 Reserve'!$F63,IF(Adjustments!$G$6:$AE$6='June 13 - Dec 15 Reserve'!X$7,Adjustments!$G$73:$AE$133),0)))+(SUM(IF(Adjustments!$E$136:$E$232='June 13 - Dec 15 Reserve'!$F63,IF(Adjustments!$G$6:$AE$6='June 13 - Dec 15 Reserve'!Z$7,Adjustments!$G$136:$AE$232),0)))+(SUM(IF(Adjustments!$E$235:$E$236='June 13 - Dec 15 Reserve'!$F63,IF(Adjustments!$G$6:$AE$6='June 13 - Dec 15 Reserve'!Z$7,Adjustments!$G$235:$AE$236),0)))+(SUM(IF(Adjustments!$E$239:$E$251='June 13 - Dec 15 Reserve'!$F63,IF(Adjustments!$G$6:$AE$6='June 13 - Dec 15 Reserve'!Z$7,Adjustments!$G$239:$AE$251),0))))</f>
        <v>144019.19674227614</v>
      </c>
      <c r="Z63" s="144">
        <f t="shared" si="221"/>
        <v>-2041409.5480727004</v>
      </c>
      <c r="AA63" s="144">
        <f t="array" ref="AA63">-((SUM(IF(Adjustments!$E$73:$E$133='June 13 - Dec 15 Reserve'!$F63,IF(Adjustments!$G$6:$AE$6='June 13 - Dec 15 Reserve'!Z$7,Adjustments!$G$73:$AE$133),0)))+(SUM(IF(Adjustments!$E$136:$E$232='June 13 - Dec 15 Reserve'!$F63,IF(Adjustments!$G$6:$AE$6='June 13 - Dec 15 Reserve'!AB$7,Adjustments!$G$136:$AE$232),0)))+(SUM(IF(Adjustments!$E$235:$E$236='June 13 - Dec 15 Reserve'!$F63,IF(Adjustments!$G$6:$AE$6='June 13 - Dec 15 Reserve'!AB$7,Adjustments!$G$235:$AE$236),0)))+(SUM(IF(Adjustments!$E$239:$E$251='June 13 - Dec 15 Reserve'!$F63,IF(Adjustments!$G$6:$AE$6='June 13 - Dec 15 Reserve'!AB$7,Adjustments!$G$239:$AE$251),0))))</f>
        <v>144271.62858177451</v>
      </c>
      <c r="AB63" s="144">
        <f t="shared" si="222"/>
        <v>-1897137.919490926</v>
      </c>
      <c r="AC63" s="144">
        <f t="array" ref="AC63">-((SUM(IF(Adjustments!$E$73:$E$133='June 13 - Dec 15 Reserve'!$F63,IF(Adjustments!$G$6:$AE$6='June 13 - Dec 15 Reserve'!AB$7,Adjustments!$G$73:$AE$133),0)))+(SUM(IF(Adjustments!$E$136:$E$232='June 13 - Dec 15 Reserve'!$F63,IF(Adjustments!$G$6:$AE$6='June 13 - Dec 15 Reserve'!AD$7,Adjustments!$G$136:$AE$232),0)))+(SUM(IF(Adjustments!$E$235:$E$236='June 13 - Dec 15 Reserve'!$F63,IF(Adjustments!$G$6:$AE$6='June 13 - Dec 15 Reserve'!AD$7,Adjustments!$G$235:$AE$236),0)))+(SUM(IF(Adjustments!$E$239:$E$251='June 13 - Dec 15 Reserve'!$F63,IF(Adjustments!$G$6:$AE$6='June 13 - Dec 15 Reserve'!AD$7,Adjustments!$G$239:$AE$251),0))))</f>
        <v>144524.06042127285</v>
      </c>
      <c r="AD63" s="144">
        <f t="shared" si="223"/>
        <v>-1752613.8590696531</v>
      </c>
      <c r="AE63" s="144">
        <f t="array" ref="AE63">-((SUM(IF(Adjustments!$E$73:$E$133='June 13 - Dec 15 Reserve'!$F63,IF(Adjustments!$G$6:$AE$6='June 13 - Dec 15 Reserve'!AD$7,Adjustments!$G$73:$AE$133),0)))+(SUM(IF(Adjustments!$E$136:$E$232='June 13 - Dec 15 Reserve'!$F63,IF(Adjustments!$G$6:$AE$6='June 13 - Dec 15 Reserve'!AF$7,Adjustments!$G$136:$AE$232),0)))+(SUM(IF(Adjustments!$E$235:$E$236='June 13 - Dec 15 Reserve'!$F63,IF(Adjustments!$G$6:$AE$6='June 13 - Dec 15 Reserve'!AF$7,Adjustments!$G$235:$AE$236),0)))+(SUM(IF(Adjustments!$E$239:$E$251='June 13 - Dec 15 Reserve'!$F63,IF(Adjustments!$G$6:$AE$6='June 13 - Dec 15 Reserve'!AF$7,Adjustments!$G$239:$AE$251),0))))</f>
        <v>144776.49226077122</v>
      </c>
      <c r="AF63" s="144">
        <f t="shared" si="224"/>
        <v>-1607837.366808882</v>
      </c>
      <c r="AG63" s="144">
        <f t="array" ref="AG63">-((SUM(IF(Adjustments!$E$73:$E$133='June 13 - Dec 15 Reserve'!$F63,IF(Adjustments!$G$6:$AE$6='June 13 - Dec 15 Reserve'!AF$7,Adjustments!$G$73:$AE$133),0)))+(SUM(IF(Adjustments!$E$136:$E$232='June 13 - Dec 15 Reserve'!$F63,IF(Adjustments!$G$6:$AE$6='June 13 - Dec 15 Reserve'!AH$7,Adjustments!$G$136:$AE$232),0)))+(SUM(IF(Adjustments!$E$235:$E$236='June 13 - Dec 15 Reserve'!$F63,IF(Adjustments!$G$6:$AE$6='June 13 - Dec 15 Reserve'!AH$7,Adjustments!$G$235:$AE$236),0)))+(SUM(IF(Adjustments!$E$239:$E$251='June 13 - Dec 15 Reserve'!$F63,IF(Adjustments!$G$6:$AE$6='June 13 - Dec 15 Reserve'!AH$7,Adjustments!$G$239:$AE$251),0))))</f>
        <v>145028.92410026956</v>
      </c>
      <c r="AH63" s="144">
        <f t="shared" si="225"/>
        <v>-1462808.4427086124</v>
      </c>
      <c r="AI63" s="144">
        <f t="array" ref="AI63">-((SUM(IF(Adjustments!$E$73:$E$133='June 13 - Dec 15 Reserve'!$F63,IF(Adjustments!$G$6:$AE$6='June 13 - Dec 15 Reserve'!AH$7,Adjustments!$G$73:$AE$133),0)))+(SUM(IF(Adjustments!$E$136:$E$232='June 13 - Dec 15 Reserve'!$F63,IF(Adjustments!$G$6:$AE$6='June 13 - Dec 15 Reserve'!AJ$7,Adjustments!$G$136:$AE$232),0)))+(SUM(IF(Adjustments!$E$235:$E$236='June 13 - Dec 15 Reserve'!$F63,IF(Adjustments!$G$6:$AE$6='June 13 - Dec 15 Reserve'!AJ$7,Adjustments!$G$235:$AE$236),0)))+(SUM(IF(Adjustments!$E$239:$E$251='June 13 - Dec 15 Reserve'!$F63,IF(Adjustments!$G$6:$AE$6='June 13 - Dec 15 Reserve'!AJ$7,Adjustments!$G$239:$AE$251),0))))</f>
        <v>145281.35593976791</v>
      </c>
      <c r="AJ63" s="144">
        <f t="shared" si="226"/>
        <v>-1317527.0867688446</v>
      </c>
      <c r="AK63" s="144">
        <f t="array" ref="AK63">-((SUM(IF(Adjustments!$E$73:$E$133='June 13 - Dec 15 Reserve'!$F63,IF(Adjustments!$G$6:$AE$6='June 13 - Dec 15 Reserve'!AJ$7,Adjustments!$G$73:$AE$133),0)))+(SUM(IF(Adjustments!$E$136:$E$232='June 13 - Dec 15 Reserve'!$F63,IF(Adjustments!$G$6:$AE$6='June 13 - Dec 15 Reserve'!AL$7,Adjustments!$G$136:$AE$232),0)))+(SUM(IF(Adjustments!$E$235:$E$236='June 13 - Dec 15 Reserve'!$F63,IF(Adjustments!$G$6:$AE$6='June 13 - Dec 15 Reserve'!AL$7,Adjustments!$G$235:$AE$236),0)))+(SUM(IF(Adjustments!$E$239:$E$251='June 13 - Dec 15 Reserve'!$F63,IF(Adjustments!$G$6:$AE$6='June 13 - Dec 15 Reserve'!AL$7,Adjustments!$G$239:$AE$251),0))))</f>
        <v>145533.78777926628</v>
      </c>
      <c r="AL63" s="144">
        <f t="shared" si="227"/>
        <v>-1171993.2989895784</v>
      </c>
      <c r="AM63" s="144">
        <f t="array" ref="AM63">-((SUM(IF(Adjustments!$E$73:$E$133='June 13 - Dec 15 Reserve'!$F63,IF(Adjustments!$G$6:$AE$6='June 13 - Dec 15 Reserve'!AL$7,Adjustments!$G$73:$AE$133),0)))+(SUM(IF(Adjustments!$E$136:$E$232='June 13 - Dec 15 Reserve'!$F63,IF(Adjustments!$G$6:$AE$6='June 13 - Dec 15 Reserve'!AN$7,Adjustments!$G$136:$AE$232),0)))+(SUM(IF(Adjustments!$E$235:$E$236='June 13 - Dec 15 Reserve'!$F63,IF(Adjustments!$G$6:$AE$6='June 13 - Dec 15 Reserve'!AN$7,Adjustments!$G$235:$AE$236),0)))+(SUM(IF(Adjustments!$E$239:$E$251='June 13 - Dec 15 Reserve'!$F63,IF(Adjustments!$G$6:$AE$6='June 13 - Dec 15 Reserve'!AN$7,Adjustments!$G$239:$AE$251),0))))</f>
        <v>145786.21961876462</v>
      </c>
      <c r="AN63" s="144">
        <f t="shared" si="228"/>
        <v>-1026207.0793708138</v>
      </c>
      <c r="AO63" s="144">
        <f t="array" ref="AO63">-((SUM(IF(Adjustments!$E$73:$E$133='June 13 - Dec 15 Reserve'!$F63,IF(Adjustments!$G$6:$AE$6='June 13 - Dec 15 Reserve'!AN$7,Adjustments!$G$73:$AE$133),0)))+(SUM(IF(Adjustments!$E$136:$E$232='June 13 - Dec 15 Reserve'!$F63,IF(Adjustments!$G$6:$AE$6='June 13 - Dec 15 Reserve'!AP$7,Adjustments!$G$136:$AE$232),0)))+(SUM(IF(Adjustments!$E$235:$E$236='June 13 - Dec 15 Reserve'!$F63,IF(Adjustments!$G$6:$AE$6='June 13 - Dec 15 Reserve'!AP$7,Adjustments!$G$235:$AE$236),0)))+(SUM(IF(Adjustments!$E$239:$E$251='June 13 - Dec 15 Reserve'!$F63,IF(Adjustments!$G$6:$AE$6='June 13 - Dec 15 Reserve'!AP$7,Adjustments!$G$239:$AE$251),0))))</f>
        <v>146038.65145826296</v>
      </c>
      <c r="AP63" s="144">
        <f t="shared" si="229"/>
        <v>-880168.42791255086</v>
      </c>
      <c r="AQ63" s="144">
        <f t="array" ref="AQ63">-((SUM(IF(Adjustments!$E$73:$E$133='June 13 - Dec 15 Reserve'!$F63,IF(Adjustments!$G$6:$AE$6='June 13 - Dec 15 Reserve'!AP$7,Adjustments!$G$73:$AE$133),0)))+(SUM(IF(Adjustments!$E$136:$E$232='June 13 - Dec 15 Reserve'!$F63,IF(Adjustments!$G$6:$AE$6='June 13 - Dec 15 Reserve'!AR$7,Adjustments!$G$136:$AE$232),0)))+(SUM(IF(Adjustments!$E$235:$E$236='June 13 - Dec 15 Reserve'!$F63,IF(Adjustments!$G$6:$AE$6='June 13 - Dec 15 Reserve'!AR$7,Adjustments!$G$235:$AE$236),0)))+(SUM(IF(Adjustments!$E$239:$E$251='June 13 - Dec 15 Reserve'!$F63,IF(Adjustments!$G$6:$AE$6='June 13 - Dec 15 Reserve'!AR$7,Adjustments!$G$239:$AE$251),0))))</f>
        <v>146291.08329776133</v>
      </c>
      <c r="AR63" s="144">
        <f t="shared" si="230"/>
        <v>-733877.34461478959</v>
      </c>
      <c r="AS63" s="144">
        <f t="array" ref="AS63">-((SUM(IF(Adjustments!$E$73:$E$133='June 13 - Dec 15 Reserve'!$F63,IF(Adjustments!$G$6:$AE$6='June 13 - Dec 15 Reserve'!AR$7,Adjustments!$G$73:$AE$133),0)))+(SUM(IF(Adjustments!$E$136:$E$232='June 13 - Dec 15 Reserve'!$F63,IF(Adjustments!$G$6:$AE$6='June 13 - Dec 15 Reserve'!AT$7,Adjustments!$G$136:$AE$232),0)))+(SUM(IF(Adjustments!$E$235:$E$236='June 13 - Dec 15 Reserve'!$F63,IF(Adjustments!$G$6:$AE$6='June 13 - Dec 15 Reserve'!AT$7,Adjustments!$G$235:$AE$236),0)))+(SUM(IF(Adjustments!$E$239:$E$251='June 13 - Dec 15 Reserve'!$F63,IF(Adjustments!$G$6:$AE$6='June 13 - Dec 15 Reserve'!AT$7,Adjustments!$G$239:$AE$251),0))))</f>
        <v>146543.51513725967</v>
      </c>
      <c r="AT63" s="144">
        <f t="shared" si="231"/>
        <v>-587333.82947752997</v>
      </c>
      <c r="AU63" s="144">
        <f t="array" ref="AU63">-((SUM(IF(Adjustments!$E$73:$E$133='June 13 - Dec 15 Reserve'!$F63,IF(Adjustments!$G$6:$AE$6='June 13 - Dec 15 Reserve'!AT$7,Adjustments!$G$73:$AE$133),0)))+(SUM(IF(Adjustments!$E$136:$E$232='June 13 - Dec 15 Reserve'!$F63,IF(Adjustments!$G$6:$AE$6='June 13 - Dec 15 Reserve'!AV$7,Adjustments!$G$136:$AE$232),0)))+(SUM(IF(Adjustments!$E$235:$E$236='June 13 - Dec 15 Reserve'!$F63,IF(Adjustments!$G$6:$AE$6='June 13 - Dec 15 Reserve'!AV$7,Adjustments!$G$235:$AE$236),0)))+(SUM(IF(Adjustments!$E$239:$E$251='June 13 - Dec 15 Reserve'!$F63,IF(Adjustments!$G$6:$AE$6='June 13 - Dec 15 Reserve'!AV$7,Adjustments!$G$239:$AE$251),0))))</f>
        <v>146795.94697675802</v>
      </c>
      <c r="AV63" s="144">
        <f t="shared" si="232"/>
        <v>-440537.88250077196</v>
      </c>
      <c r="AW63" s="144">
        <f t="array" ref="AW63">-((SUM(IF(Adjustments!$E$73:$E$133='June 13 - Dec 15 Reserve'!$F63,IF(Adjustments!$G$6:$AE$6='June 13 - Dec 15 Reserve'!AV$7,Adjustments!$G$73:$AE$133),0)))+(SUM(IF(Adjustments!$E$136:$E$232='June 13 - Dec 15 Reserve'!$F63,IF(Adjustments!$G$6:$AE$6='June 13 - Dec 15 Reserve'!AX$7,Adjustments!$G$136:$AE$232),0)))+(SUM(IF(Adjustments!$E$235:$E$236='June 13 - Dec 15 Reserve'!$F63,IF(Adjustments!$G$6:$AE$6='June 13 - Dec 15 Reserve'!AX$7,Adjustments!$G$235:$AE$236),0)))+(SUM(IF(Adjustments!$E$239:$E$251='June 13 - Dec 15 Reserve'!$F63,IF(Adjustments!$G$6:$AE$6='June 13 - Dec 15 Reserve'!AX$7,Adjustments!$G$239:$AE$251),0))))</f>
        <v>147048.37881625639</v>
      </c>
      <c r="AX63" s="144">
        <f t="shared" si="233"/>
        <v>-293489.5036845156</v>
      </c>
      <c r="AY63" s="144">
        <f t="array" ref="AY63">-((SUM(IF(Adjustments!$E$73:$E$133='June 13 - Dec 15 Reserve'!$F63,IF(Adjustments!$G$6:$AE$6='June 13 - Dec 15 Reserve'!AX$7,Adjustments!$G$73:$AE$133),0)))+(SUM(IF(Adjustments!$E$136:$E$232='June 13 - Dec 15 Reserve'!$F63,IF(Adjustments!$G$6:$AE$6='June 13 - Dec 15 Reserve'!AZ$7,Adjustments!$G$136:$AE$232),0)))+(SUM(IF(Adjustments!$E$235:$E$236='June 13 - Dec 15 Reserve'!$F63,IF(Adjustments!$G$6:$AE$6='June 13 - Dec 15 Reserve'!AZ$7,Adjustments!$G$235:$AE$236),0)))+(SUM(IF(Adjustments!$E$239:$E$251='June 13 - Dec 15 Reserve'!$F63,IF(Adjustments!$G$6:$AE$6='June 13 - Dec 15 Reserve'!AZ$7,Adjustments!$G$239:$AE$251),0))))</f>
        <v>147300.81065575473</v>
      </c>
      <c r="AZ63" s="144">
        <f t="shared" si="234"/>
        <v>-146188.69302876087</v>
      </c>
      <c r="BA63" s="144">
        <f t="array" ref="BA63">-((SUM(IF(Adjustments!$E$73:$E$133='June 13 - Dec 15 Reserve'!$F63,IF(Adjustments!$G$6:$AE$6='June 13 - Dec 15 Reserve'!AZ$7,Adjustments!$G$73:$AE$133),0)))+(SUM(IF(Adjustments!$E$136:$E$232='June 13 - Dec 15 Reserve'!$F63,IF(Adjustments!$G$6:$AE$6='June 13 - Dec 15 Reserve'!BB$7,Adjustments!$G$136:$AE$232),0)))+(SUM(IF(Adjustments!$E$235:$E$236='June 13 - Dec 15 Reserve'!$F63,IF(Adjustments!$G$6:$AE$6='June 13 - Dec 15 Reserve'!BB$7,Adjustments!$G$235:$AE$236),0)))+(SUM(IF(Adjustments!$E$239:$E$251='June 13 - Dec 15 Reserve'!$F63,IF(Adjustments!$G$6:$AE$6='June 13 - Dec 15 Reserve'!BB$7,Adjustments!$G$239:$AE$251),0))))</f>
        <v>147553.24249525307</v>
      </c>
      <c r="BB63" s="144">
        <f t="shared" si="235"/>
        <v>1364.5494664922007</v>
      </c>
      <c r="BC63" s="144">
        <f t="array" ref="BC63">-((SUM(IF(Adjustments!$E$73:$E$133='June 13 - Dec 15 Reserve'!$F63,IF(Adjustments!$G$6:$AE$6='June 13 - Dec 15 Reserve'!BB$7,Adjustments!$G$73:$AE$133),0)))+(SUM(IF(Adjustments!$E$136:$E$232='June 13 - Dec 15 Reserve'!$F63,IF(Adjustments!$G$6:$AE$6='June 13 - Dec 15 Reserve'!BD$7,Adjustments!$G$136:$AE$232),0)))+(SUM(IF(Adjustments!$E$235:$E$236='June 13 - Dec 15 Reserve'!$F63,IF(Adjustments!$G$6:$AE$6='June 13 - Dec 15 Reserve'!BD$7,Adjustments!$G$235:$AE$236),0)))+(SUM(IF(Adjustments!$E$239:$E$251='June 13 - Dec 15 Reserve'!$F63,IF(Adjustments!$G$6:$AE$6='June 13 - Dec 15 Reserve'!BD$7,Adjustments!$G$239:$AE$251),0))))</f>
        <v>147805.67433475144</v>
      </c>
      <c r="BD63" s="144">
        <f t="shared" si="236"/>
        <v>149170.22380124364</v>
      </c>
      <c r="BF63" s="151">
        <f t="shared" si="237"/>
        <v>-732110.32173830085</v>
      </c>
    </row>
    <row r="64" spans="1:58" s="144" customFormat="1">
      <c r="A64" s="119" t="s">
        <v>5</v>
      </c>
      <c r="B64" s="119" t="s">
        <v>37</v>
      </c>
      <c r="C64" s="119" t="s">
        <v>37</v>
      </c>
      <c r="D64" s="119" t="s">
        <v>78</v>
      </c>
      <c r="E64" s="119" t="s">
        <v>75</v>
      </c>
      <c r="F64" s="119" t="str">
        <f t="shared" si="211"/>
        <v>DGNLPSG</v>
      </c>
      <c r="G64" s="119" t="str">
        <f t="shared" si="212"/>
        <v>GNLPSG</v>
      </c>
      <c r="H64" s="144">
        <f t="array" ref="H64">SUM(IF('[25]RB Summary'!$C$917:$C$1168=$F64,'[25]RB Summary'!$G$917:$G$1168,0))</f>
        <v>-67848365.370000005</v>
      </c>
      <c r="I64" s="144">
        <f t="array" ref="I64">-((SUM(IF(Adjustments!$E$73:$E$133='June 13 - Dec 15 Reserve'!$F64,IF(Adjustments!$G$6:$AE$6='June 13 - Dec 15 Reserve'!H$7,Adjustments!$G$73:$AE$133),0)))+(SUM(IF(Adjustments!$E$136:$E$232='June 13 - Dec 15 Reserve'!$F64,IF(Adjustments!$G$6:$AE$6='June 13 - Dec 15 Reserve'!J$7,Adjustments!$G$136:$AE$232),0)))+(SUM(IF(Adjustments!$E$235:$E$236='June 13 - Dec 15 Reserve'!$F64,IF(Adjustments!$G$6:$AE$6='June 13 - Dec 15 Reserve'!J$7,Adjustments!$G$235:$AE$236),0)))+(SUM(IF(Adjustments!$E$239:$E$251='June 13 - Dec 15 Reserve'!$F64,IF(Adjustments!$G$6:$AE$6='June 13 - Dec 15 Reserve'!J$7,Adjustments!$G$239:$AE$251),0))))</f>
        <v>-569549.96966840699</v>
      </c>
      <c r="J64" s="144">
        <f t="shared" si="213"/>
        <v>-68417915.339668408</v>
      </c>
      <c r="K64" s="144">
        <f t="array" ref="K64">-((SUM(IF(Adjustments!$E$73:$E$133='June 13 - Dec 15 Reserve'!$F64,IF(Adjustments!$G$6:$AE$6='June 13 - Dec 15 Reserve'!J$7,Adjustments!$G$73:$AE$133),0)))+(SUM(IF(Adjustments!$E$136:$E$232='June 13 - Dec 15 Reserve'!$F64,IF(Adjustments!$G$6:$AE$6='June 13 - Dec 15 Reserve'!L$7,Adjustments!$G$136:$AE$232),0)))+(SUM(IF(Adjustments!$E$235:$E$236='June 13 - Dec 15 Reserve'!$F64,IF(Adjustments!$G$6:$AE$6='June 13 - Dec 15 Reserve'!L$7,Adjustments!$G$235:$AE$236),0)))+(SUM(IF(Adjustments!$E$239:$E$251='June 13 - Dec 15 Reserve'!$F64,IF(Adjustments!$G$6:$AE$6='June 13 - Dec 15 Reserve'!L$7,Adjustments!$G$239:$AE$251),0))))</f>
        <v>-569977.090443508</v>
      </c>
      <c r="L64" s="144">
        <f t="shared" si="214"/>
        <v>-68987892.430111915</v>
      </c>
      <c r="M64" s="144">
        <f t="array" ref="M64">-((SUM(IF(Adjustments!$E$73:$E$133='June 13 - Dec 15 Reserve'!$F64,IF(Adjustments!$G$6:$AE$6='June 13 - Dec 15 Reserve'!L$7,Adjustments!$G$73:$AE$133),0)))+(SUM(IF(Adjustments!$E$136:$E$232='June 13 - Dec 15 Reserve'!$F64,IF(Adjustments!$G$6:$AE$6='June 13 - Dec 15 Reserve'!N$7,Adjustments!$G$136:$AE$232),0)))+(SUM(IF(Adjustments!$E$235:$E$236='June 13 - Dec 15 Reserve'!$F64,IF(Adjustments!$G$6:$AE$6='June 13 - Dec 15 Reserve'!N$7,Adjustments!$G$235:$AE$236),0)))+(SUM(IF(Adjustments!$E$239:$E$251='June 13 - Dec 15 Reserve'!$F64,IF(Adjustments!$G$6:$AE$6='June 13 - Dec 15 Reserve'!N$7,Adjustments!$G$239:$AE$251),0))))</f>
        <v>-579187.58389547956</v>
      </c>
      <c r="N64" s="144">
        <f t="shared" si="215"/>
        <v>-69567080.01400739</v>
      </c>
      <c r="O64" s="144">
        <f t="array" ref="O64">-((SUM(IF(Adjustments!$E$73:$E$133='June 13 - Dec 15 Reserve'!$F64,IF(Adjustments!$G$6:$AE$6='June 13 - Dec 15 Reserve'!N$7,Adjustments!$G$73:$AE$133),0)))+(SUM(IF(Adjustments!$E$136:$E$232='June 13 - Dec 15 Reserve'!$F64,IF(Adjustments!$G$6:$AE$6='June 13 - Dec 15 Reserve'!P$7,Adjustments!$G$136:$AE$232),0)))+(SUM(IF(Adjustments!$E$235:$E$236='June 13 - Dec 15 Reserve'!$F64,IF(Adjustments!$G$6:$AE$6='June 13 - Dec 15 Reserve'!P$7,Adjustments!$G$235:$AE$236),0)))+(SUM(IF(Adjustments!$E$239:$E$251='June 13 - Dec 15 Reserve'!$F64,IF(Adjustments!$G$6:$AE$6='June 13 - Dec 15 Reserve'!P$7,Adjustments!$G$239:$AE$251),0))))</f>
        <v>-587737.14204081404</v>
      </c>
      <c r="P64" s="144">
        <f t="shared" si="216"/>
        <v>-70154817.156048208</v>
      </c>
      <c r="Q64" s="144">
        <f t="array" ref="Q64">-((SUM(IF(Adjustments!$E$73:$E$133='June 13 - Dec 15 Reserve'!$F64,IF(Adjustments!$G$6:$AE$6='June 13 - Dec 15 Reserve'!P$7,Adjustments!$G$73:$AE$133),0)))+(SUM(IF(Adjustments!$E$136:$E$232='June 13 - Dec 15 Reserve'!$F64,IF(Adjustments!$G$6:$AE$6='June 13 - Dec 15 Reserve'!R$7,Adjustments!$G$136:$AE$232),0)))+(SUM(IF(Adjustments!$E$235:$E$236='June 13 - Dec 15 Reserve'!$F64,IF(Adjustments!$G$6:$AE$6='June 13 - Dec 15 Reserve'!R$7,Adjustments!$G$235:$AE$236),0)))+(SUM(IF(Adjustments!$E$239:$E$251='June 13 - Dec 15 Reserve'!$F64,IF(Adjustments!$G$6:$AE$6='June 13 - Dec 15 Reserve'!R$7,Adjustments!$G$239:$AE$251),0))))</f>
        <v>-588275.43744676001</v>
      </c>
      <c r="R64" s="144">
        <f t="shared" si="217"/>
        <v>-70743092.593494967</v>
      </c>
      <c r="S64" s="144">
        <f t="array" ref="S64">-((SUM(IF(Adjustments!$E$73:$E$133='June 13 - Dec 15 Reserve'!$F64,IF(Adjustments!$G$6:$AE$6='June 13 - Dec 15 Reserve'!R$7,Adjustments!$G$73:$AE$133),0)))+(SUM(IF(Adjustments!$E$136:$E$232='June 13 - Dec 15 Reserve'!$F64,IF(Adjustments!$G$6:$AE$6='June 13 - Dec 15 Reserve'!T$7,Adjustments!$G$136:$AE$232),0)))+(SUM(IF(Adjustments!$E$235:$E$236='June 13 - Dec 15 Reserve'!$F64,IF(Adjustments!$G$6:$AE$6='June 13 - Dec 15 Reserve'!T$7,Adjustments!$G$235:$AE$236),0)))+(SUM(IF(Adjustments!$E$239:$E$251='June 13 - Dec 15 Reserve'!$F64,IF(Adjustments!$G$6:$AE$6='June 13 - Dec 15 Reserve'!T$7,Adjustments!$G$239:$AE$251),0))))</f>
        <v>-594771.26130046439</v>
      </c>
      <c r="T64" s="144">
        <f t="shared" si="218"/>
        <v>-71337863.854795426</v>
      </c>
      <c r="U64" s="144">
        <f t="array" ref="U64">-((SUM(IF(Adjustments!$E$73:$E$133='June 13 - Dec 15 Reserve'!$F64,IF(Adjustments!$G$6:$AE$6='June 13 - Dec 15 Reserve'!T$7,Adjustments!$G$73:$AE$133),0)))+(SUM(IF(Adjustments!$E$136:$E$232='June 13 - Dec 15 Reserve'!$F64,IF(Adjustments!$G$6:$AE$6='June 13 - Dec 15 Reserve'!V$7,Adjustments!$G$136:$AE$232),0)))+(SUM(IF(Adjustments!$E$235:$E$236='June 13 - Dec 15 Reserve'!$F64,IF(Adjustments!$G$6:$AE$6='June 13 - Dec 15 Reserve'!V$7,Adjustments!$G$235:$AE$236),0)))+(SUM(IF(Adjustments!$E$239:$E$251='June 13 - Dec 15 Reserve'!$F64,IF(Adjustments!$G$6:$AE$6='June 13 - Dec 15 Reserve'!V$7,Adjustments!$G$239:$AE$251),0))))</f>
        <v>-547583.46818625671</v>
      </c>
      <c r="V64" s="144">
        <f t="shared" si="219"/>
        <v>-71885447.322981685</v>
      </c>
      <c r="W64" s="144">
        <f t="array" ref="W64">-((SUM(IF(Adjustments!$E$73:$E$133='June 13 - Dec 15 Reserve'!$F64,IF(Adjustments!$G$6:$AE$6='June 13 - Dec 15 Reserve'!V$7,Adjustments!$G$73:$AE$133),0)))+(SUM(IF(Adjustments!$E$136:$E$232='June 13 - Dec 15 Reserve'!$F64,IF(Adjustments!$G$6:$AE$6='June 13 - Dec 15 Reserve'!X$7,Adjustments!$G$136:$AE$232),0)))+(SUM(IF(Adjustments!$E$235:$E$236='June 13 - Dec 15 Reserve'!$F64,IF(Adjustments!$G$6:$AE$6='June 13 - Dec 15 Reserve'!X$7,Adjustments!$G$235:$AE$236),0)))+(SUM(IF(Adjustments!$E$239:$E$251='June 13 - Dec 15 Reserve'!$F64,IF(Adjustments!$G$6:$AE$6='June 13 - Dec 15 Reserve'!X$7,Adjustments!$G$239:$AE$251),0))))</f>
        <v>-547538.07859378681</v>
      </c>
      <c r="X64" s="144">
        <f t="shared" si="220"/>
        <v>-72432985.401575476</v>
      </c>
      <c r="Y64" s="144">
        <f t="array" ref="Y64">-((SUM(IF(Adjustments!$E$73:$E$133='June 13 - Dec 15 Reserve'!$F64,IF(Adjustments!$G$6:$AE$6='June 13 - Dec 15 Reserve'!X$7,Adjustments!$G$73:$AE$133),0)))+(SUM(IF(Adjustments!$E$136:$E$232='June 13 - Dec 15 Reserve'!$F64,IF(Adjustments!$G$6:$AE$6='June 13 - Dec 15 Reserve'!Z$7,Adjustments!$G$136:$AE$232),0)))+(SUM(IF(Adjustments!$E$235:$E$236='June 13 - Dec 15 Reserve'!$F64,IF(Adjustments!$G$6:$AE$6='June 13 - Dec 15 Reserve'!Z$7,Adjustments!$G$235:$AE$236),0)))+(SUM(IF(Adjustments!$E$239:$E$251='June 13 - Dec 15 Reserve'!$F64,IF(Adjustments!$G$6:$AE$6='June 13 - Dec 15 Reserve'!Z$7,Adjustments!$G$239:$AE$251),0))))</f>
        <v>-546794.98147337069</v>
      </c>
      <c r="Z64" s="144">
        <f t="shared" si="221"/>
        <v>-72979780.383048847</v>
      </c>
      <c r="AA64" s="144">
        <f t="array" ref="AA64">-((SUM(IF(Adjustments!$E$73:$E$133='June 13 - Dec 15 Reserve'!$F64,IF(Adjustments!$G$6:$AE$6='June 13 - Dec 15 Reserve'!Z$7,Adjustments!$G$73:$AE$133),0)))+(SUM(IF(Adjustments!$E$136:$E$232='June 13 - Dec 15 Reserve'!$F64,IF(Adjustments!$G$6:$AE$6='June 13 - Dec 15 Reserve'!AB$7,Adjustments!$G$136:$AE$232),0)))+(SUM(IF(Adjustments!$E$235:$E$236='June 13 - Dec 15 Reserve'!$F64,IF(Adjustments!$G$6:$AE$6='June 13 - Dec 15 Reserve'!AB$7,Adjustments!$G$235:$AE$236),0)))+(SUM(IF(Adjustments!$E$239:$E$251='June 13 - Dec 15 Reserve'!$F64,IF(Adjustments!$G$6:$AE$6='June 13 - Dec 15 Reserve'!AB$7,Adjustments!$G$239:$AE$251),0))))</f>
        <v>-546011.47597956494</v>
      </c>
      <c r="AB64" s="144">
        <f t="shared" si="222"/>
        <v>-73525791.859028414</v>
      </c>
      <c r="AC64" s="144">
        <f t="array" ref="AC64">-((SUM(IF(Adjustments!$E$73:$E$133='June 13 - Dec 15 Reserve'!$F64,IF(Adjustments!$G$6:$AE$6='June 13 - Dec 15 Reserve'!AB$7,Adjustments!$G$73:$AE$133),0)))+(SUM(IF(Adjustments!$E$136:$E$232='June 13 - Dec 15 Reserve'!$F64,IF(Adjustments!$G$6:$AE$6='June 13 - Dec 15 Reserve'!AD$7,Adjustments!$G$136:$AE$232),0)))+(SUM(IF(Adjustments!$E$235:$E$236='June 13 - Dec 15 Reserve'!$F64,IF(Adjustments!$G$6:$AE$6='June 13 - Dec 15 Reserve'!AD$7,Adjustments!$G$235:$AE$236),0)))+(SUM(IF(Adjustments!$E$239:$E$251='June 13 - Dec 15 Reserve'!$F64,IF(Adjustments!$G$6:$AE$6='June 13 - Dec 15 Reserve'!AD$7,Adjustments!$G$239:$AE$251),0))))</f>
        <v>-545310.4849759147</v>
      </c>
      <c r="AD64" s="144">
        <f t="shared" si="223"/>
        <v>-74071102.344004333</v>
      </c>
      <c r="AE64" s="144">
        <f t="array" ref="AE64">-((SUM(IF(Adjustments!$E$73:$E$133='June 13 - Dec 15 Reserve'!$F64,IF(Adjustments!$G$6:$AE$6='June 13 - Dec 15 Reserve'!AD$7,Adjustments!$G$73:$AE$133),0)))+(SUM(IF(Adjustments!$E$136:$E$232='June 13 - Dec 15 Reserve'!$F64,IF(Adjustments!$G$6:$AE$6='June 13 - Dec 15 Reserve'!AF$7,Adjustments!$G$136:$AE$232),0)))+(SUM(IF(Adjustments!$E$235:$E$236='June 13 - Dec 15 Reserve'!$F64,IF(Adjustments!$G$6:$AE$6='June 13 - Dec 15 Reserve'!AF$7,Adjustments!$G$235:$AE$236),0)))+(SUM(IF(Adjustments!$E$239:$E$251='June 13 - Dec 15 Reserve'!$F64,IF(Adjustments!$G$6:$AE$6='June 13 - Dec 15 Reserve'!AF$7,Adjustments!$G$239:$AE$251),0))))</f>
        <v>-545717.00594854844</v>
      </c>
      <c r="AF64" s="144">
        <f t="shared" si="224"/>
        <v>-74616819.349952877</v>
      </c>
      <c r="AG64" s="144">
        <f t="array" ref="AG64">-((SUM(IF(Adjustments!$E$73:$E$133='June 13 - Dec 15 Reserve'!$F64,IF(Adjustments!$G$6:$AE$6='June 13 - Dec 15 Reserve'!AF$7,Adjustments!$G$73:$AE$133),0)))+(SUM(IF(Adjustments!$E$136:$E$232='June 13 - Dec 15 Reserve'!$F64,IF(Adjustments!$G$6:$AE$6='June 13 - Dec 15 Reserve'!AH$7,Adjustments!$G$136:$AE$232),0)))+(SUM(IF(Adjustments!$E$235:$E$236='June 13 - Dec 15 Reserve'!$F64,IF(Adjustments!$G$6:$AE$6='June 13 - Dec 15 Reserve'!AH$7,Adjustments!$G$235:$AE$236),0)))+(SUM(IF(Adjustments!$E$239:$E$251='June 13 - Dec 15 Reserve'!$F64,IF(Adjustments!$G$6:$AE$6='June 13 - Dec 15 Reserve'!AH$7,Adjustments!$G$239:$AE$251),0))))</f>
        <v>-545937.28622911195</v>
      </c>
      <c r="AH64" s="144">
        <f t="shared" si="225"/>
        <v>-75162756.636181995</v>
      </c>
      <c r="AI64" s="144">
        <f t="array" ref="AI64">-((SUM(IF(Adjustments!$E$73:$E$133='June 13 - Dec 15 Reserve'!$F64,IF(Adjustments!$G$6:$AE$6='June 13 - Dec 15 Reserve'!AH$7,Adjustments!$G$73:$AE$133),0)))+(SUM(IF(Adjustments!$E$136:$E$232='June 13 - Dec 15 Reserve'!$F64,IF(Adjustments!$G$6:$AE$6='June 13 - Dec 15 Reserve'!AJ$7,Adjustments!$G$136:$AE$232),0)))+(SUM(IF(Adjustments!$E$235:$E$236='June 13 - Dec 15 Reserve'!$F64,IF(Adjustments!$G$6:$AE$6='June 13 - Dec 15 Reserve'!AJ$7,Adjustments!$G$235:$AE$236),0)))+(SUM(IF(Adjustments!$E$239:$E$251='June 13 - Dec 15 Reserve'!$F64,IF(Adjustments!$G$6:$AE$6='June 13 - Dec 15 Reserve'!AJ$7,Adjustments!$G$239:$AE$251),0))))</f>
        <v>-545705.27245467692</v>
      </c>
      <c r="AJ64" s="144">
        <f t="shared" si="226"/>
        <v>-75708461.908636674</v>
      </c>
      <c r="AK64" s="144">
        <f t="array" ref="AK64">-((SUM(IF(Adjustments!$E$73:$E$133='June 13 - Dec 15 Reserve'!$F64,IF(Adjustments!$G$6:$AE$6='June 13 - Dec 15 Reserve'!AJ$7,Adjustments!$G$73:$AE$133),0)))+(SUM(IF(Adjustments!$E$136:$E$232='June 13 - Dec 15 Reserve'!$F64,IF(Adjustments!$G$6:$AE$6='June 13 - Dec 15 Reserve'!AL$7,Adjustments!$G$136:$AE$232),0)))+(SUM(IF(Adjustments!$E$235:$E$236='June 13 - Dec 15 Reserve'!$F64,IF(Adjustments!$G$6:$AE$6='June 13 - Dec 15 Reserve'!AL$7,Adjustments!$G$235:$AE$236),0)))+(SUM(IF(Adjustments!$E$239:$E$251='June 13 - Dec 15 Reserve'!$F64,IF(Adjustments!$G$6:$AE$6='June 13 - Dec 15 Reserve'!AL$7,Adjustments!$G$239:$AE$251),0))))</f>
        <v>-546076.49779552221</v>
      </c>
      <c r="AL64" s="144">
        <f t="shared" si="227"/>
        <v>-76254538.406432196</v>
      </c>
      <c r="AM64" s="144">
        <f t="array" ref="AM64">-((SUM(IF(Adjustments!$E$73:$E$133='June 13 - Dec 15 Reserve'!$F64,IF(Adjustments!$G$6:$AE$6='June 13 - Dec 15 Reserve'!AL$7,Adjustments!$G$73:$AE$133),0)))+(SUM(IF(Adjustments!$E$136:$E$232='June 13 - Dec 15 Reserve'!$F64,IF(Adjustments!$G$6:$AE$6='June 13 - Dec 15 Reserve'!AN$7,Adjustments!$G$136:$AE$232),0)))+(SUM(IF(Adjustments!$E$235:$E$236='June 13 - Dec 15 Reserve'!$F64,IF(Adjustments!$G$6:$AE$6='June 13 - Dec 15 Reserve'!AN$7,Adjustments!$G$235:$AE$236),0)))+(SUM(IF(Adjustments!$E$239:$E$251='June 13 - Dec 15 Reserve'!$F64,IF(Adjustments!$G$6:$AE$6='June 13 - Dec 15 Reserve'!AN$7,Adjustments!$G$239:$AE$251),0))))</f>
        <v>-550655.6151129643</v>
      </c>
      <c r="AN64" s="144">
        <f t="shared" si="228"/>
        <v>-76805194.021545157</v>
      </c>
      <c r="AO64" s="144">
        <f t="array" ref="AO64">-((SUM(IF(Adjustments!$E$73:$E$133='June 13 - Dec 15 Reserve'!$F64,IF(Adjustments!$G$6:$AE$6='June 13 - Dec 15 Reserve'!AN$7,Adjustments!$G$73:$AE$133),0)))+(SUM(IF(Adjustments!$E$136:$E$232='June 13 - Dec 15 Reserve'!$F64,IF(Adjustments!$G$6:$AE$6='June 13 - Dec 15 Reserve'!AP$7,Adjustments!$G$136:$AE$232),0)))+(SUM(IF(Adjustments!$E$235:$E$236='June 13 - Dec 15 Reserve'!$F64,IF(Adjustments!$G$6:$AE$6='June 13 - Dec 15 Reserve'!AP$7,Adjustments!$G$235:$AE$236),0)))+(SUM(IF(Adjustments!$E$239:$E$251='June 13 - Dec 15 Reserve'!$F64,IF(Adjustments!$G$6:$AE$6='June 13 - Dec 15 Reserve'!AP$7,Adjustments!$G$239:$AE$251),0))))</f>
        <v>-557749.33777112351</v>
      </c>
      <c r="AP64" s="144">
        <f t="shared" si="229"/>
        <v>-77362943.359316275</v>
      </c>
      <c r="AQ64" s="144">
        <f t="array" ref="AQ64">-((SUM(IF(Adjustments!$E$73:$E$133='June 13 - Dec 15 Reserve'!$F64,IF(Adjustments!$G$6:$AE$6='June 13 - Dec 15 Reserve'!AP$7,Adjustments!$G$73:$AE$133),0)))+(SUM(IF(Adjustments!$E$136:$E$232='June 13 - Dec 15 Reserve'!$F64,IF(Adjustments!$G$6:$AE$6='June 13 - Dec 15 Reserve'!AR$7,Adjustments!$G$136:$AE$232),0)))+(SUM(IF(Adjustments!$E$235:$E$236='June 13 - Dec 15 Reserve'!$F64,IF(Adjustments!$G$6:$AE$6='June 13 - Dec 15 Reserve'!AR$7,Adjustments!$G$235:$AE$236),0)))+(SUM(IF(Adjustments!$E$239:$E$251='June 13 - Dec 15 Reserve'!$F64,IF(Adjustments!$G$6:$AE$6='June 13 - Dec 15 Reserve'!AR$7,Adjustments!$G$239:$AE$251),0))))</f>
        <v>-564803.58929925086</v>
      </c>
      <c r="AR64" s="144">
        <f t="shared" si="230"/>
        <v>-77927746.948615521</v>
      </c>
      <c r="AS64" s="144">
        <f t="array" ref="AS64">-((SUM(IF(Adjustments!$E$73:$E$133='June 13 - Dec 15 Reserve'!$F64,IF(Adjustments!$G$6:$AE$6='June 13 - Dec 15 Reserve'!AR$7,Adjustments!$G$73:$AE$133),0)))+(SUM(IF(Adjustments!$E$136:$E$232='June 13 - Dec 15 Reserve'!$F64,IF(Adjustments!$G$6:$AE$6='June 13 - Dec 15 Reserve'!AT$7,Adjustments!$G$136:$AE$232),0)))+(SUM(IF(Adjustments!$E$235:$E$236='June 13 - Dec 15 Reserve'!$F64,IF(Adjustments!$G$6:$AE$6='June 13 - Dec 15 Reserve'!AT$7,Adjustments!$G$235:$AE$236),0)))+(SUM(IF(Adjustments!$E$239:$E$251='June 13 - Dec 15 Reserve'!$F64,IF(Adjustments!$G$6:$AE$6='June 13 - Dec 15 Reserve'!AT$7,Adjustments!$G$239:$AE$251),0))))</f>
        <v>-568788.70952308318</v>
      </c>
      <c r="AT64" s="144">
        <f t="shared" si="231"/>
        <v>-78496535.658138603</v>
      </c>
      <c r="AU64" s="144">
        <f t="array" ref="AU64">-((SUM(IF(Adjustments!$E$73:$E$133='June 13 - Dec 15 Reserve'!$F64,IF(Adjustments!$G$6:$AE$6='June 13 - Dec 15 Reserve'!AT$7,Adjustments!$G$73:$AE$133),0)))+(SUM(IF(Adjustments!$E$136:$E$232='June 13 - Dec 15 Reserve'!$F64,IF(Adjustments!$G$6:$AE$6='June 13 - Dec 15 Reserve'!AV$7,Adjustments!$G$136:$AE$232),0)))+(SUM(IF(Adjustments!$E$235:$E$236='June 13 - Dec 15 Reserve'!$F64,IF(Adjustments!$G$6:$AE$6='June 13 - Dec 15 Reserve'!AV$7,Adjustments!$G$235:$AE$236),0)))+(SUM(IF(Adjustments!$E$239:$E$251='June 13 - Dec 15 Reserve'!$F64,IF(Adjustments!$G$6:$AE$6='June 13 - Dec 15 Reserve'!AV$7,Adjustments!$G$239:$AE$251),0))))</f>
        <v>-567990.29837299464</v>
      </c>
      <c r="AV64" s="144">
        <f t="shared" si="232"/>
        <v>-79064525.956511602</v>
      </c>
      <c r="AW64" s="144">
        <f t="array" ref="AW64">-((SUM(IF(Adjustments!$E$73:$E$133='June 13 - Dec 15 Reserve'!$F64,IF(Adjustments!$G$6:$AE$6='June 13 - Dec 15 Reserve'!AV$7,Adjustments!$G$73:$AE$133),0)))+(SUM(IF(Adjustments!$E$136:$E$232='June 13 - Dec 15 Reserve'!$F64,IF(Adjustments!$G$6:$AE$6='June 13 - Dec 15 Reserve'!AX$7,Adjustments!$G$136:$AE$232),0)))+(SUM(IF(Adjustments!$E$235:$E$236='June 13 - Dec 15 Reserve'!$F64,IF(Adjustments!$G$6:$AE$6='June 13 - Dec 15 Reserve'!AX$7,Adjustments!$G$235:$AE$236),0)))+(SUM(IF(Adjustments!$E$239:$E$251='June 13 - Dec 15 Reserve'!$F64,IF(Adjustments!$G$6:$AE$6='June 13 - Dec 15 Reserve'!AX$7,Adjustments!$G$239:$AE$251),0))))</f>
        <v>-567283.25971387094</v>
      </c>
      <c r="AX64" s="144">
        <f t="shared" si="233"/>
        <v>-79631809.216225475</v>
      </c>
      <c r="AY64" s="144">
        <f t="array" ref="AY64">-((SUM(IF(Adjustments!$E$73:$E$133='June 13 - Dec 15 Reserve'!$F64,IF(Adjustments!$G$6:$AE$6='June 13 - Dec 15 Reserve'!AX$7,Adjustments!$G$73:$AE$133),0)))+(SUM(IF(Adjustments!$E$136:$E$232='June 13 - Dec 15 Reserve'!$F64,IF(Adjustments!$G$6:$AE$6='June 13 - Dec 15 Reserve'!AZ$7,Adjustments!$G$136:$AE$232),0)))+(SUM(IF(Adjustments!$E$235:$E$236='June 13 - Dec 15 Reserve'!$F64,IF(Adjustments!$G$6:$AE$6='June 13 - Dec 15 Reserve'!AZ$7,Adjustments!$G$235:$AE$236),0)))+(SUM(IF(Adjustments!$E$239:$E$251='June 13 - Dec 15 Reserve'!$F64,IF(Adjustments!$G$6:$AE$6='June 13 - Dec 15 Reserve'!AZ$7,Adjustments!$G$239:$AE$251),0))))</f>
        <v>-566592.45739086159</v>
      </c>
      <c r="AZ64" s="144">
        <f t="shared" si="234"/>
        <v>-80198401.673616335</v>
      </c>
      <c r="BA64" s="144">
        <f t="array" ref="BA64">-((SUM(IF(Adjustments!$E$73:$E$133='June 13 - Dec 15 Reserve'!$F64,IF(Adjustments!$G$6:$AE$6='June 13 - Dec 15 Reserve'!AZ$7,Adjustments!$G$73:$AE$133),0)))+(SUM(IF(Adjustments!$E$136:$E$232='June 13 - Dec 15 Reserve'!$F64,IF(Adjustments!$G$6:$AE$6='June 13 - Dec 15 Reserve'!BB$7,Adjustments!$G$136:$AE$232),0)))+(SUM(IF(Adjustments!$E$235:$E$236='June 13 - Dec 15 Reserve'!$F64,IF(Adjustments!$G$6:$AE$6='June 13 - Dec 15 Reserve'!BB$7,Adjustments!$G$235:$AE$236),0)))+(SUM(IF(Adjustments!$E$239:$E$251='June 13 - Dec 15 Reserve'!$F64,IF(Adjustments!$G$6:$AE$6='June 13 - Dec 15 Reserve'!BB$7,Adjustments!$G$239:$AE$251),0))))</f>
        <v>-565964.73725263868</v>
      </c>
      <c r="BB64" s="144">
        <f t="shared" si="235"/>
        <v>-80764366.410868973</v>
      </c>
      <c r="BC64" s="144">
        <f t="array" ref="BC64">-((SUM(IF(Adjustments!$E$73:$E$133='June 13 - Dec 15 Reserve'!$F64,IF(Adjustments!$G$6:$AE$6='June 13 - Dec 15 Reserve'!BB$7,Adjustments!$G$73:$AE$133),0)))+(SUM(IF(Adjustments!$E$136:$E$232='June 13 - Dec 15 Reserve'!$F64,IF(Adjustments!$G$6:$AE$6='June 13 - Dec 15 Reserve'!BD$7,Adjustments!$G$136:$AE$232),0)))+(SUM(IF(Adjustments!$E$235:$E$236='June 13 - Dec 15 Reserve'!$F64,IF(Adjustments!$G$6:$AE$6='June 13 - Dec 15 Reserve'!BD$7,Adjustments!$G$235:$AE$236),0)))+(SUM(IF(Adjustments!$E$239:$E$251='June 13 - Dec 15 Reserve'!$F64,IF(Adjustments!$G$6:$AE$6='June 13 - Dec 15 Reserve'!BD$7,Adjustments!$G$239:$AE$251),0))))</f>
        <v>-566540.70286429813</v>
      </c>
      <c r="BD64" s="144">
        <f t="shared" si="236"/>
        <v>-81330907.113733277</v>
      </c>
      <c r="BF64" s="151">
        <f t="shared" si="237"/>
        <v>-77948077.435367316</v>
      </c>
    </row>
    <row r="65" spans="1:58" s="144" customFormat="1">
      <c r="A65" s="119" t="s">
        <v>23</v>
      </c>
      <c r="B65" s="119" t="s">
        <v>53</v>
      </c>
      <c r="C65" s="119" t="s">
        <v>53</v>
      </c>
      <c r="D65" s="119" t="s">
        <v>78</v>
      </c>
      <c r="E65" s="119" t="s">
        <v>75</v>
      </c>
      <c r="F65" s="119" t="str">
        <f t="shared" si="211"/>
        <v>DGNLPSO</v>
      </c>
      <c r="G65" s="119" t="str">
        <f t="shared" si="212"/>
        <v>GNLPSO</v>
      </c>
      <c r="H65" s="144">
        <f t="array" ref="H65">SUM(IF('[25]RB Summary'!$C$917:$C$1168=$F65,'[25]RB Summary'!$G$917:$G$1168,0))</f>
        <v>-84522549.319999993</v>
      </c>
      <c r="I65" s="144">
        <f t="array" ref="I65">-((SUM(IF(Adjustments!$E$73:$E$133='June 13 - Dec 15 Reserve'!$F65,IF(Adjustments!$G$6:$AE$6='June 13 - Dec 15 Reserve'!H$7,Adjustments!$G$73:$AE$133),0)))+(SUM(IF(Adjustments!$E$136:$E$232='June 13 - Dec 15 Reserve'!$F65,IF(Adjustments!$G$6:$AE$6='June 13 - Dec 15 Reserve'!J$7,Adjustments!$G$136:$AE$232),0)))+(SUM(IF(Adjustments!$E$235:$E$236='June 13 - Dec 15 Reserve'!$F65,IF(Adjustments!$G$6:$AE$6='June 13 - Dec 15 Reserve'!J$7,Adjustments!$G$235:$AE$236),0)))+(SUM(IF(Adjustments!$E$239:$E$251='June 13 - Dec 15 Reserve'!$F65,IF(Adjustments!$G$6:$AE$6='June 13 - Dec 15 Reserve'!J$7,Adjustments!$G$239:$AE$251),0))))</f>
        <v>347862.13854451122</v>
      </c>
      <c r="J65" s="144">
        <f t="shared" si="213"/>
        <v>-84174687.181455478</v>
      </c>
      <c r="K65" s="144">
        <f t="array" ref="K65">-((SUM(IF(Adjustments!$E$73:$E$133='June 13 - Dec 15 Reserve'!$F65,IF(Adjustments!$G$6:$AE$6='June 13 - Dec 15 Reserve'!J$7,Adjustments!$G$73:$AE$133),0)))+(SUM(IF(Adjustments!$E$136:$E$232='June 13 - Dec 15 Reserve'!$F65,IF(Adjustments!$G$6:$AE$6='June 13 - Dec 15 Reserve'!L$7,Adjustments!$G$136:$AE$232),0)))+(SUM(IF(Adjustments!$E$235:$E$236='June 13 - Dec 15 Reserve'!$F65,IF(Adjustments!$G$6:$AE$6='June 13 - Dec 15 Reserve'!L$7,Adjustments!$G$235:$AE$236),0)))+(SUM(IF(Adjustments!$E$239:$E$251='June 13 - Dec 15 Reserve'!$F65,IF(Adjustments!$G$6:$AE$6='June 13 - Dec 15 Reserve'!L$7,Adjustments!$G$239:$AE$251),0))))</f>
        <v>355150.97429433669</v>
      </c>
      <c r="L65" s="144">
        <f t="shared" si="214"/>
        <v>-83819536.207161143</v>
      </c>
      <c r="M65" s="144">
        <f t="array" ref="M65">-((SUM(IF(Adjustments!$E$73:$E$133='June 13 - Dec 15 Reserve'!$F65,IF(Adjustments!$G$6:$AE$6='June 13 - Dec 15 Reserve'!L$7,Adjustments!$G$73:$AE$133),0)))+(SUM(IF(Adjustments!$E$136:$E$232='June 13 - Dec 15 Reserve'!$F65,IF(Adjustments!$G$6:$AE$6='June 13 - Dec 15 Reserve'!N$7,Adjustments!$G$136:$AE$232),0)))+(SUM(IF(Adjustments!$E$235:$E$236='June 13 - Dec 15 Reserve'!$F65,IF(Adjustments!$G$6:$AE$6='June 13 - Dec 15 Reserve'!N$7,Adjustments!$G$235:$AE$236),0)))+(SUM(IF(Adjustments!$E$239:$E$251='June 13 - Dec 15 Reserve'!$F65,IF(Adjustments!$G$6:$AE$6='June 13 - Dec 15 Reserve'!N$7,Adjustments!$G$239:$AE$251),0))))</f>
        <v>352343.20075304148</v>
      </c>
      <c r="N65" s="144">
        <f t="shared" si="215"/>
        <v>-83467193.006408095</v>
      </c>
      <c r="O65" s="144">
        <f t="array" ref="O65">-((SUM(IF(Adjustments!$E$73:$E$133='June 13 - Dec 15 Reserve'!$F65,IF(Adjustments!$G$6:$AE$6='June 13 - Dec 15 Reserve'!N$7,Adjustments!$G$73:$AE$133),0)))+(SUM(IF(Adjustments!$E$136:$E$232='June 13 - Dec 15 Reserve'!$F65,IF(Adjustments!$G$6:$AE$6='June 13 - Dec 15 Reserve'!P$7,Adjustments!$G$136:$AE$232),0)))+(SUM(IF(Adjustments!$E$235:$E$236='June 13 - Dec 15 Reserve'!$F65,IF(Adjustments!$G$6:$AE$6='June 13 - Dec 15 Reserve'!P$7,Adjustments!$G$235:$AE$236),0)))+(SUM(IF(Adjustments!$E$239:$E$251='June 13 - Dec 15 Reserve'!$F65,IF(Adjustments!$G$6:$AE$6='June 13 - Dec 15 Reserve'!P$7,Adjustments!$G$239:$AE$251),0))))</f>
        <v>347540.65260739432</v>
      </c>
      <c r="P65" s="144">
        <f t="shared" si="216"/>
        <v>-83119652.353800699</v>
      </c>
      <c r="Q65" s="144">
        <f t="array" ref="Q65">-((SUM(IF(Adjustments!$E$73:$E$133='June 13 - Dec 15 Reserve'!$F65,IF(Adjustments!$G$6:$AE$6='June 13 - Dec 15 Reserve'!P$7,Adjustments!$G$73:$AE$133),0)))+(SUM(IF(Adjustments!$E$136:$E$232='June 13 - Dec 15 Reserve'!$F65,IF(Adjustments!$G$6:$AE$6='June 13 - Dec 15 Reserve'!R$7,Adjustments!$G$136:$AE$232),0)))+(SUM(IF(Adjustments!$E$235:$E$236='June 13 - Dec 15 Reserve'!$F65,IF(Adjustments!$G$6:$AE$6='June 13 - Dec 15 Reserve'!R$7,Adjustments!$G$235:$AE$236),0)))+(SUM(IF(Adjustments!$E$239:$E$251='June 13 - Dec 15 Reserve'!$F65,IF(Adjustments!$G$6:$AE$6='June 13 - Dec 15 Reserve'!R$7,Adjustments!$G$239:$AE$251),0))))</f>
        <v>352229.11145331681</v>
      </c>
      <c r="R65" s="144">
        <f t="shared" si="217"/>
        <v>-82767423.242347389</v>
      </c>
      <c r="S65" s="144">
        <f t="array" ref="S65">-((SUM(IF(Adjustments!$E$73:$E$133='June 13 - Dec 15 Reserve'!$F65,IF(Adjustments!$G$6:$AE$6='June 13 - Dec 15 Reserve'!R$7,Adjustments!$G$73:$AE$133),0)))+(SUM(IF(Adjustments!$E$136:$E$232='June 13 - Dec 15 Reserve'!$F65,IF(Adjustments!$G$6:$AE$6='June 13 - Dec 15 Reserve'!T$7,Adjustments!$G$136:$AE$232),0)))+(SUM(IF(Adjustments!$E$235:$E$236='June 13 - Dec 15 Reserve'!$F65,IF(Adjustments!$G$6:$AE$6='June 13 - Dec 15 Reserve'!T$7,Adjustments!$G$235:$AE$236),0)))+(SUM(IF(Adjustments!$E$239:$E$251='June 13 - Dec 15 Reserve'!$F65,IF(Adjustments!$G$6:$AE$6='June 13 - Dec 15 Reserve'!T$7,Adjustments!$G$239:$AE$251),0))))</f>
        <v>347787.49887055944</v>
      </c>
      <c r="T65" s="144">
        <f t="shared" si="218"/>
        <v>-82419635.743476823</v>
      </c>
      <c r="U65" s="144">
        <f t="array" ref="U65">-((SUM(IF(Adjustments!$E$73:$E$133='June 13 - Dec 15 Reserve'!$F65,IF(Adjustments!$G$6:$AE$6='June 13 - Dec 15 Reserve'!T$7,Adjustments!$G$73:$AE$133),0)))+(SUM(IF(Adjustments!$E$136:$E$232='June 13 - Dec 15 Reserve'!$F65,IF(Adjustments!$G$6:$AE$6='June 13 - Dec 15 Reserve'!V$7,Adjustments!$G$136:$AE$232),0)))+(SUM(IF(Adjustments!$E$235:$E$236='June 13 - Dec 15 Reserve'!$F65,IF(Adjustments!$G$6:$AE$6='June 13 - Dec 15 Reserve'!V$7,Adjustments!$G$235:$AE$236),0)))+(SUM(IF(Adjustments!$E$239:$E$251='June 13 - Dec 15 Reserve'!$F65,IF(Adjustments!$G$6:$AE$6='June 13 - Dec 15 Reserve'!V$7,Adjustments!$G$239:$AE$251),0))))</f>
        <v>374988.46509104565</v>
      </c>
      <c r="V65" s="144">
        <f t="shared" si="219"/>
        <v>-82044647.278385773</v>
      </c>
      <c r="W65" s="144">
        <f t="array" ref="W65">-((SUM(IF(Adjustments!$E$73:$E$133='June 13 - Dec 15 Reserve'!$F65,IF(Adjustments!$G$6:$AE$6='June 13 - Dec 15 Reserve'!V$7,Adjustments!$G$73:$AE$133),0)))+(SUM(IF(Adjustments!$E$136:$E$232='June 13 - Dec 15 Reserve'!$F65,IF(Adjustments!$G$6:$AE$6='June 13 - Dec 15 Reserve'!X$7,Adjustments!$G$136:$AE$232),0)))+(SUM(IF(Adjustments!$E$235:$E$236='June 13 - Dec 15 Reserve'!$F65,IF(Adjustments!$G$6:$AE$6='June 13 - Dec 15 Reserve'!X$7,Adjustments!$G$235:$AE$236),0)))+(SUM(IF(Adjustments!$E$239:$E$251='June 13 - Dec 15 Reserve'!$F65,IF(Adjustments!$G$6:$AE$6='June 13 - Dec 15 Reserve'!X$7,Adjustments!$G$239:$AE$251),0))))</f>
        <v>378086.42437182314</v>
      </c>
      <c r="X65" s="144">
        <f t="shared" si="220"/>
        <v>-81666560.85401395</v>
      </c>
      <c r="Y65" s="144">
        <f t="array" ref="Y65">-((SUM(IF(Adjustments!$E$73:$E$133='June 13 - Dec 15 Reserve'!$F65,IF(Adjustments!$G$6:$AE$6='June 13 - Dec 15 Reserve'!X$7,Adjustments!$G$73:$AE$133),0)))+(SUM(IF(Adjustments!$E$136:$E$232='June 13 - Dec 15 Reserve'!$F65,IF(Adjustments!$G$6:$AE$6='June 13 - Dec 15 Reserve'!Z$7,Adjustments!$G$136:$AE$232),0)))+(SUM(IF(Adjustments!$E$235:$E$236='June 13 - Dec 15 Reserve'!$F65,IF(Adjustments!$G$6:$AE$6='June 13 - Dec 15 Reserve'!Z$7,Adjustments!$G$235:$AE$236),0)))+(SUM(IF(Adjustments!$E$239:$E$251='June 13 - Dec 15 Reserve'!$F65,IF(Adjustments!$G$6:$AE$6='June 13 - Dec 15 Reserve'!Z$7,Adjustments!$G$239:$AE$251),0))))</f>
        <v>381175.34645128174</v>
      </c>
      <c r="Z65" s="144">
        <f t="shared" si="221"/>
        <v>-81285385.507562667</v>
      </c>
      <c r="AA65" s="144">
        <f t="array" ref="AA65">-((SUM(IF(Adjustments!$E$73:$E$133='June 13 - Dec 15 Reserve'!$F65,IF(Adjustments!$G$6:$AE$6='June 13 - Dec 15 Reserve'!Z$7,Adjustments!$G$73:$AE$133),0)))+(SUM(IF(Adjustments!$E$136:$E$232='June 13 - Dec 15 Reserve'!$F65,IF(Adjustments!$G$6:$AE$6='June 13 - Dec 15 Reserve'!AB$7,Adjustments!$G$136:$AE$232),0)))+(SUM(IF(Adjustments!$E$235:$E$236='June 13 - Dec 15 Reserve'!$F65,IF(Adjustments!$G$6:$AE$6='June 13 - Dec 15 Reserve'!AB$7,Adjustments!$G$235:$AE$236),0)))+(SUM(IF(Adjustments!$E$239:$E$251='June 13 - Dec 15 Reserve'!$F65,IF(Adjustments!$G$6:$AE$6='June 13 - Dec 15 Reserve'!AB$7,Adjustments!$G$239:$AE$251),0))))</f>
        <v>384257.05898601603</v>
      </c>
      <c r="AB65" s="144">
        <f t="shared" si="222"/>
        <v>-80901128.448576644</v>
      </c>
      <c r="AC65" s="144">
        <f t="array" ref="AC65">-((SUM(IF(Adjustments!$E$73:$E$133='June 13 - Dec 15 Reserve'!$F65,IF(Adjustments!$G$6:$AE$6='June 13 - Dec 15 Reserve'!AB$7,Adjustments!$G$73:$AE$133),0)))+(SUM(IF(Adjustments!$E$136:$E$232='June 13 - Dec 15 Reserve'!$F65,IF(Adjustments!$G$6:$AE$6='June 13 - Dec 15 Reserve'!AD$7,Adjustments!$G$136:$AE$232),0)))+(SUM(IF(Adjustments!$E$235:$E$236='June 13 - Dec 15 Reserve'!$F65,IF(Adjustments!$G$6:$AE$6='June 13 - Dec 15 Reserve'!AD$7,Adjustments!$G$235:$AE$236),0)))+(SUM(IF(Adjustments!$E$239:$E$251='June 13 - Dec 15 Reserve'!$F65,IF(Adjustments!$G$6:$AE$6='June 13 - Dec 15 Reserve'!AD$7,Adjustments!$G$239:$AE$251),0))))</f>
        <v>387330.93845320045</v>
      </c>
      <c r="AD65" s="144">
        <f t="shared" si="223"/>
        <v>-80513797.510123447</v>
      </c>
      <c r="AE65" s="144">
        <f t="array" ref="AE65">-((SUM(IF(Adjustments!$E$73:$E$133='June 13 - Dec 15 Reserve'!$F65,IF(Adjustments!$G$6:$AE$6='June 13 - Dec 15 Reserve'!AD$7,Adjustments!$G$73:$AE$133),0)))+(SUM(IF(Adjustments!$E$136:$E$232='June 13 - Dec 15 Reserve'!$F65,IF(Adjustments!$G$6:$AE$6='June 13 - Dec 15 Reserve'!AF$7,Adjustments!$G$136:$AE$232),0)))+(SUM(IF(Adjustments!$E$235:$E$236='June 13 - Dec 15 Reserve'!$F65,IF(Adjustments!$G$6:$AE$6='June 13 - Dec 15 Reserve'!AF$7,Adjustments!$G$235:$AE$236),0)))+(SUM(IF(Adjustments!$E$239:$E$251='June 13 - Dec 15 Reserve'!$F65,IF(Adjustments!$G$6:$AE$6='June 13 - Dec 15 Reserve'!AF$7,Adjustments!$G$239:$AE$251),0))))</f>
        <v>390400.2499688167</v>
      </c>
      <c r="AF65" s="144">
        <f t="shared" si="224"/>
        <v>-80123397.260154635</v>
      </c>
      <c r="AG65" s="144">
        <f t="array" ref="AG65">-((SUM(IF(Adjustments!$E$73:$E$133='June 13 - Dec 15 Reserve'!$F65,IF(Adjustments!$G$6:$AE$6='June 13 - Dec 15 Reserve'!AF$7,Adjustments!$G$73:$AE$133),0)))+(SUM(IF(Adjustments!$E$136:$E$232='June 13 - Dec 15 Reserve'!$F65,IF(Adjustments!$G$6:$AE$6='June 13 - Dec 15 Reserve'!AH$7,Adjustments!$G$136:$AE$232),0)))+(SUM(IF(Adjustments!$E$235:$E$236='June 13 - Dec 15 Reserve'!$F65,IF(Adjustments!$G$6:$AE$6='June 13 - Dec 15 Reserve'!AH$7,Adjustments!$G$235:$AE$236),0)))+(SUM(IF(Adjustments!$E$239:$E$251='June 13 - Dec 15 Reserve'!$F65,IF(Adjustments!$G$6:$AE$6='June 13 - Dec 15 Reserve'!AH$7,Adjustments!$G$239:$AE$251),0))))</f>
        <v>393470.23108252831</v>
      </c>
      <c r="AH65" s="144">
        <f t="shared" si="225"/>
        <v>-79729927.029072106</v>
      </c>
      <c r="AI65" s="144">
        <f t="array" ref="AI65">-((SUM(IF(Adjustments!$E$73:$E$133='June 13 - Dec 15 Reserve'!$F65,IF(Adjustments!$G$6:$AE$6='June 13 - Dec 15 Reserve'!AH$7,Adjustments!$G$73:$AE$133),0)))+(SUM(IF(Adjustments!$E$136:$E$232='June 13 - Dec 15 Reserve'!$F65,IF(Adjustments!$G$6:$AE$6='June 13 - Dec 15 Reserve'!AJ$7,Adjustments!$G$136:$AE$232),0)))+(SUM(IF(Adjustments!$E$235:$E$236='June 13 - Dec 15 Reserve'!$F65,IF(Adjustments!$G$6:$AE$6='June 13 - Dec 15 Reserve'!AJ$7,Adjustments!$G$235:$AE$236),0)))+(SUM(IF(Adjustments!$E$239:$E$251='June 13 - Dec 15 Reserve'!$F65,IF(Adjustments!$G$6:$AE$6='June 13 - Dec 15 Reserve'!AJ$7,Adjustments!$G$239:$AE$251),0))))</f>
        <v>396540.39153821435</v>
      </c>
      <c r="AJ65" s="144">
        <f t="shared" si="226"/>
        <v>-79333386.637533888</v>
      </c>
      <c r="AK65" s="144">
        <f t="array" ref="AK65">-((SUM(IF(Adjustments!$E$73:$E$133='June 13 - Dec 15 Reserve'!$F65,IF(Adjustments!$G$6:$AE$6='June 13 - Dec 15 Reserve'!AJ$7,Adjustments!$G$73:$AE$133),0)))+(SUM(IF(Adjustments!$E$136:$E$232='June 13 - Dec 15 Reserve'!$F65,IF(Adjustments!$G$6:$AE$6='June 13 - Dec 15 Reserve'!AL$7,Adjustments!$G$136:$AE$232),0)))+(SUM(IF(Adjustments!$E$235:$E$236='June 13 - Dec 15 Reserve'!$F65,IF(Adjustments!$G$6:$AE$6='June 13 - Dec 15 Reserve'!AL$7,Adjustments!$G$235:$AE$236),0)))+(SUM(IF(Adjustments!$E$239:$E$251='June 13 - Dec 15 Reserve'!$F65,IF(Adjustments!$G$6:$AE$6='June 13 - Dec 15 Reserve'!AL$7,Adjustments!$G$239:$AE$251),0))))</f>
        <v>399606.30739107047</v>
      </c>
      <c r="AL65" s="144">
        <f t="shared" si="227"/>
        <v>-78933780.330142811</v>
      </c>
      <c r="AM65" s="144">
        <f t="array" ref="AM65">-((SUM(IF(Adjustments!$E$73:$E$133='June 13 - Dec 15 Reserve'!$F65,IF(Adjustments!$G$6:$AE$6='June 13 - Dec 15 Reserve'!AL$7,Adjustments!$G$73:$AE$133),0)))+(SUM(IF(Adjustments!$E$136:$E$232='June 13 - Dec 15 Reserve'!$F65,IF(Adjustments!$G$6:$AE$6='June 13 - Dec 15 Reserve'!AN$7,Adjustments!$G$136:$AE$232),0)))+(SUM(IF(Adjustments!$E$235:$E$236='June 13 - Dec 15 Reserve'!$F65,IF(Adjustments!$G$6:$AE$6='June 13 - Dec 15 Reserve'!AN$7,Adjustments!$G$235:$AE$236),0)))+(SUM(IF(Adjustments!$E$239:$E$251='June 13 - Dec 15 Reserve'!$F65,IF(Adjustments!$G$6:$AE$6='June 13 - Dec 15 Reserve'!AN$7,Adjustments!$G$239:$AE$251),0))))</f>
        <v>402676.292590392</v>
      </c>
      <c r="AN65" s="144">
        <f t="shared" si="228"/>
        <v>-78531104.037552416</v>
      </c>
      <c r="AO65" s="144">
        <f t="array" ref="AO65">-((SUM(IF(Adjustments!$E$73:$E$133='June 13 - Dec 15 Reserve'!$F65,IF(Adjustments!$G$6:$AE$6='June 13 - Dec 15 Reserve'!AN$7,Adjustments!$G$73:$AE$133),0)))+(SUM(IF(Adjustments!$E$136:$E$232='June 13 - Dec 15 Reserve'!$F65,IF(Adjustments!$G$6:$AE$6='June 13 - Dec 15 Reserve'!AP$7,Adjustments!$G$136:$AE$232),0)))+(SUM(IF(Adjustments!$E$235:$E$236='June 13 - Dec 15 Reserve'!$F65,IF(Adjustments!$G$6:$AE$6='June 13 - Dec 15 Reserve'!AP$7,Adjustments!$G$235:$AE$236),0)))+(SUM(IF(Adjustments!$E$239:$E$251='June 13 - Dec 15 Reserve'!$F65,IF(Adjustments!$G$6:$AE$6='June 13 - Dec 15 Reserve'!AP$7,Adjustments!$G$239:$AE$251),0))))</f>
        <v>405754.74569001555</v>
      </c>
      <c r="AP65" s="144">
        <f t="shared" si="229"/>
        <v>-78125349.291862398</v>
      </c>
      <c r="AQ65" s="144">
        <f t="array" ref="AQ65">-((SUM(IF(Adjustments!$E$73:$E$133='June 13 - Dec 15 Reserve'!$F65,IF(Adjustments!$G$6:$AE$6='June 13 - Dec 15 Reserve'!AP$7,Adjustments!$G$73:$AE$133),0)))+(SUM(IF(Adjustments!$E$136:$E$232='June 13 - Dec 15 Reserve'!$F65,IF(Adjustments!$G$6:$AE$6='June 13 - Dec 15 Reserve'!AR$7,Adjustments!$G$136:$AE$232),0)))+(SUM(IF(Adjustments!$E$235:$E$236='June 13 - Dec 15 Reserve'!$F65,IF(Adjustments!$G$6:$AE$6='June 13 - Dec 15 Reserve'!AR$7,Adjustments!$G$235:$AE$236),0)))+(SUM(IF(Adjustments!$E$239:$E$251='June 13 - Dec 15 Reserve'!$F65,IF(Adjustments!$G$6:$AE$6='June 13 - Dec 15 Reserve'!AR$7,Adjustments!$G$239:$AE$251),0))))</f>
        <v>405806.65296826855</v>
      </c>
      <c r="AR65" s="144">
        <f t="shared" si="230"/>
        <v>-77719542.638894126</v>
      </c>
      <c r="AS65" s="144">
        <f t="array" ref="AS65">-((SUM(IF(Adjustments!$E$73:$E$133='June 13 - Dec 15 Reserve'!$F65,IF(Adjustments!$G$6:$AE$6='June 13 - Dec 15 Reserve'!AR$7,Adjustments!$G$73:$AE$133),0)))+(SUM(IF(Adjustments!$E$136:$E$232='June 13 - Dec 15 Reserve'!$F65,IF(Adjustments!$G$6:$AE$6='June 13 - Dec 15 Reserve'!AT$7,Adjustments!$G$136:$AE$232),0)))+(SUM(IF(Adjustments!$E$235:$E$236='June 13 - Dec 15 Reserve'!$F65,IF(Adjustments!$G$6:$AE$6='June 13 - Dec 15 Reserve'!AT$7,Adjustments!$G$235:$AE$236),0)))+(SUM(IF(Adjustments!$E$239:$E$251='June 13 - Dec 15 Reserve'!$F65,IF(Adjustments!$G$6:$AE$6='June 13 - Dec 15 Reserve'!AT$7,Adjustments!$G$239:$AE$251),0))))</f>
        <v>405702.9953662515</v>
      </c>
      <c r="AT65" s="144">
        <f t="shared" si="231"/>
        <v>-77313839.64352788</v>
      </c>
      <c r="AU65" s="144">
        <f t="array" ref="AU65">-((SUM(IF(Adjustments!$E$73:$E$133='June 13 - Dec 15 Reserve'!$F65,IF(Adjustments!$G$6:$AE$6='June 13 - Dec 15 Reserve'!AT$7,Adjustments!$G$73:$AE$133),0)))+(SUM(IF(Adjustments!$E$136:$E$232='June 13 - Dec 15 Reserve'!$F65,IF(Adjustments!$G$6:$AE$6='June 13 - Dec 15 Reserve'!AV$7,Adjustments!$G$136:$AE$232),0)))+(SUM(IF(Adjustments!$E$235:$E$236='June 13 - Dec 15 Reserve'!$F65,IF(Adjustments!$G$6:$AE$6='June 13 - Dec 15 Reserve'!AV$7,Adjustments!$G$235:$AE$236),0)))+(SUM(IF(Adjustments!$E$239:$E$251='June 13 - Dec 15 Reserve'!$F65,IF(Adjustments!$G$6:$AE$6='June 13 - Dec 15 Reserve'!AV$7,Adjustments!$G$239:$AE$251),0))))</f>
        <v>408463.45756347192</v>
      </c>
      <c r="AV65" s="144">
        <f t="shared" si="232"/>
        <v>-76905376.185964406</v>
      </c>
      <c r="AW65" s="144">
        <f t="array" ref="AW65">-((SUM(IF(Adjustments!$E$73:$E$133='June 13 - Dec 15 Reserve'!$F65,IF(Adjustments!$G$6:$AE$6='June 13 - Dec 15 Reserve'!AV$7,Adjustments!$G$73:$AE$133),0)))+(SUM(IF(Adjustments!$E$136:$E$232='June 13 - Dec 15 Reserve'!$F65,IF(Adjustments!$G$6:$AE$6='June 13 - Dec 15 Reserve'!AX$7,Adjustments!$G$136:$AE$232),0)))+(SUM(IF(Adjustments!$E$235:$E$236='June 13 - Dec 15 Reserve'!$F65,IF(Adjustments!$G$6:$AE$6='June 13 - Dec 15 Reserve'!AX$7,Adjustments!$G$235:$AE$236),0)))+(SUM(IF(Adjustments!$E$239:$E$251='June 13 - Dec 15 Reserve'!$F65,IF(Adjustments!$G$6:$AE$6='June 13 - Dec 15 Reserve'!AX$7,Adjustments!$G$239:$AE$251),0))))</f>
        <v>405750.98817014153</v>
      </c>
      <c r="AX65" s="144">
        <f t="shared" si="233"/>
        <v>-76499625.197794259</v>
      </c>
      <c r="AY65" s="144">
        <f t="array" ref="AY65">-((SUM(IF(Adjustments!$E$73:$E$133='June 13 - Dec 15 Reserve'!$F65,IF(Adjustments!$G$6:$AE$6='June 13 - Dec 15 Reserve'!AX$7,Adjustments!$G$73:$AE$133),0)))+(SUM(IF(Adjustments!$E$136:$E$232='June 13 - Dec 15 Reserve'!$F65,IF(Adjustments!$G$6:$AE$6='June 13 - Dec 15 Reserve'!AZ$7,Adjustments!$G$136:$AE$232),0)))+(SUM(IF(Adjustments!$E$235:$E$236='June 13 - Dec 15 Reserve'!$F65,IF(Adjustments!$G$6:$AE$6='June 13 - Dec 15 Reserve'!AZ$7,Adjustments!$G$235:$AE$236),0)))+(SUM(IF(Adjustments!$E$239:$E$251='June 13 - Dec 15 Reserve'!$F65,IF(Adjustments!$G$6:$AE$6='June 13 - Dec 15 Reserve'!AZ$7,Adjustments!$G$239:$AE$251),0))))</f>
        <v>403025.64340662392</v>
      </c>
      <c r="AZ65" s="144">
        <f t="shared" si="234"/>
        <v>-76096599.554387629</v>
      </c>
      <c r="BA65" s="144">
        <f t="array" ref="BA65">-((SUM(IF(Adjustments!$E$73:$E$133='June 13 - Dec 15 Reserve'!$F65,IF(Adjustments!$G$6:$AE$6='June 13 - Dec 15 Reserve'!AZ$7,Adjustments!$G$73:$AE$133),0)))+(SUM(IF(Adjustments!$E$136:$E$232='June 13 - Dec 15 Reserve'!$F65,IF(Adjustments!$G$6:$AE$6='June 13 - Dec 15 Reserve'!BB$7,Adjustments!$G$136:$AE$232),0)))+(SUM(IF(Adjustments!$E$235:$E$236='June 13 - Dec 15 Reserve'!$F65,IF(Adjustments!$G$6:$AE$6='June 13 - Dec 15 Reserve'!BB$7,Adjustments!$G$235:$AE$236),0)))+(SUM(IF(Adjustments!$E$239:$E$251='June 13 - Dec 15 Reserve'!$F65,IF(Adjustments!$G$6:$AE$6='June 13 - Dec 15 Reserve'!BB$7,Adjustments!$G$239:$AE$251),0))))</f>
        <v>385749.35736087238</v>
      </c>
      <c r="BB65" s="144">
        <f t="shared" si="235"/>
        <v>-75710850.197026759</v>
      </c>
      <c r="BC65" s="144">
        <f t="array" ref="BC65">-((SUM(IF(Adjustments!$E$73:$E$133='June 13 - Dec 15 Reserve'!$F65,IF(Adjustments!$G$6:$AE$6='June 13 - Dec 15 Reserve'!BB$7,Adjustments!$G$73:$AE$133),0)))+(SUM(IF(Adjustments!$E$136:$E$232='June 13 - Dec 15 Reserve'!$F65,IF(Adjustments!$G$6:$AE$6='June 13 - Dec 15 Reserve'!BD$7,Adjustments!$G$136:$AE$232),0)))+(SUM(IF(Adjustments!$E$235:$E$236='June 13 - Dec 15 Reserve'!$F65,IF(Adjustments!$G$6:$AE$6='June 13 - Dec 15 Reserve'!BD$7,Adjustments!$G$235:$AE$236),0)))+(SUM(IF(Adjustments!$E$239:$E$251='June 13 - Dec 15 Reserve'!$F65,IF(Adjustments!$G$6:$AE$6='June 13 - Dec 15 Reserve'!BD$7,Adjustments!$G$239:$AE$251),0))))</f>
        <v>368464.74830638146</v>
      </c>
      <c r="BD65" s="144">
        <f t="shared" si="236"/>
        <v>-75342385.448720381</v>
      </c>
      <c r="BF65" s="151">
        <f t="shared" si="237"/>
        <v>-77720397.188664109</v>
      </c>
    </row>
    <row r="66" spans="1:58" s="144" customFormat="1">
      <c r="A66" s="119" t="s">
        <v>23</v>
      </c>
      <c r="B66" s="119" t="s">
        <v>37</v>
      </c>
      <c r="C66" s="119" t="s">
        <v>38</v>
      </c>
      <c r="D66" s="119" t="s">
        <v>78</v>
      </c>
      <c r="E66" s="119" t="s">
        <v>75</v>
      </c>
      <c r="F66" s="119" t="str">
        <f t="shared" si="211"/>
        <v>DGNLPSSGCH</v>
      </c>
      <c r="G66" s="119" t="str">
        <f t="shared" si="212"/>
        <v>GNLPSSGCH</v>
      </c>
      <c r="H66" s="144">
        <f t="array" ref="H66">SUM(IF('[25]RB Summary'!$C$917:$C$1168=$F66,'[25]RB Summary'!$G$917:$G$1168,0))</f>
        <v>-2117926.0499999998</v>
      </c>
      <c r="I66" s="144">
        <f t="array" ref="I66">-((SUM(IF(Adjustments!$E$73:$E$133='June 13 - Dec 15 Reserve'!$F66,IF(Adjustments!$G$6:$AE$6='June 13 - Dec 15 Reserve'!H$7,Adjustments!$G$73:$AE$133),0)))+(SUM(IF(Adjustments!$E$136:$E$232='June 13 - Dec 15 Reserve'!$F66,IF(Adjustments!$G$6:$AE$6='June 13 - Dec 15 Reserve'!J$7,Adjustments!$G$136:$AE$232),0)))+(SUM(IF(Adjustments!$E$235:$E$236='June 13 - Dec 15 Reserve'!$F66,IF(Adjustments!$G$6:$AE$6='June 13 - Dec 15 Reserve'!J$7,Adjustments!$G$235:$AE$236),0)))+(SUM(IF(Adjustments!$E$239:$E$251='June 13 - Dec 15 Reserve'!$F66,IF(Adjustments!$G$6:$AE$6='June 13 - Dec 15 Reserve'!J$7,Adjustments!$G$239:$AE$251),0))))</f>
        <v>6081.5298673514335</v>
      </c>
      <c r="J66" s="144">
        <f t="shared" si="213"/>
        <v>-2111844.5201326483</v>
      </c>
      <c r="K66" s="144">
        <f t="array" ref="K66">-((SUM(IF(Adjustments!$E$73:$E$133='June 13 - Dec 15 Reserve'!$F66,IF(Adjustments!$G$6:$AE$6='June 13 - Dec 15 Reserve'!J$7,Adjustments!$G$73:$AE$133),0)))+(SUM(IF(Adjustments!$E$136:$E$232='June 13 - Dec 15 Reserve'!$F66,IF(Adjustments!$G$6:$AE$6='June 13 - Dec 15 Reserve'!L$7,Adjustments!$G$136:$AE$232),0)))+(SUM(IF(Adjustments!$E$235:$E$236='June 13 - Dec 15 Reserve'!$F66,IF(Adjustments!$G$6:$AE$6='June 13 - Dec 15 Reserve'!L$7,Adjustments!$G$235:$AE$236),0)))+(SUM(IF(Adjustments!$E$239:$E$251='June 13 - Dec 15 Reserve'!$F66,IF(Adjustments!$G$6:$AE$6='June 13 - Dec 15 Reserve'!L$7,Adjustments!$G$239:$AE$251),0))))</f>
        <v>6138.8990984941229</v>
      </c>
      <c r="L66" s="144">
        <f t="shared" si="214"/>
        <v>-2105705.6210341542</v>
      </c>
      <c r="M66" s="144">
        <f t="array" ref="M66">-((SUM(IF(Adjustments!$E$73:$E$133='June 13 - Dec 15 Reserve'!$F66,IF(Adjustments!$G$6:$AE$6='June 13 - Dec 15 Reserve'!L$7,Adjustments!$G$73:$AE$133),0)))+(SUM(IF(Adjustments!$E$136:$E$232='June 13 - Dec 15 Reserve'!$F66,IF(Adjustments!$G$6:$AE$6='June 13 - Dec 15 Reserve'!N$7,Adjustments!$G$136:$AE$232),0)))+(SUM(IF(Adjustments!$E$235:$E$236='June 13 - Dec 15 Reserve'!$F66,IF(Adjustments!$G$6:$AE$6='June 13 - Dec 15 Reserve'!N$7,Adjustments!$G$235:$AE$236),0)))+(SUM(IF(Adjustments!$E$239:$E$251='June 13 - Dec 15 Reserve'!$F66,IF(Adjustments!$G$6:$AE$6='June 13 - Dec 15 Reserve'!N$7,Adjustments!$G$239:$AE$251),0))))</f>
        <v>6196.2683296368195</v>
      </c>
      <c r="N66" s="144">
        <f t="shared" si="215"/>
        <v>-2099509.3527045175</v>
      </c>
      <c r="O66" s="144">
        <f t="array" ref="O66">-((SUM(IF(Adjustments!$E$73:$E$133='June 13 - Dec 15 Reserve'!$F66,IF(Adjustments!$G$6:$AE$6='June 13 - Dec 15 Reserve'!N$7,Adjustments!$G$73:$AE$133),0)))+(SUM(IF(Adjustments!$E$136:$E$232='June 13 - Dec 15 Reserve'!$F66,IF(Adjustments!$G$6:$AE$6='June 13 - Dec 15 Reserve'!P$7,Adjustments!$G$136:$AE$232),0)))+(SUM(IF(Adjustments!$E$235:$E$236='June 13 - Dec 15 Reserve'!$F66,IF(Adjustments!$G$6:$AE$6='June 13 - Dec 15 Reserve'!P$7,Adjustments!$G$235:$AE$236),0)))+(SUM(IF(Adjustments!$E$239:$E$251='June 13 - Dec 15 Reserve'!$F66,IF(Adjustments!$G$6:$AE$6='June 13 - Dec 15 Reserve'!P$7,Adjustments!$G$239:$AE$251),0))))</f>
        <v>6253.6375607795089</v>
      </c>
      <c r="P66" s="144">
        <f t="shared" si="216"/>
        <v>-2093255.7151437381</v>
      </c>
      <c r="Q66" s="144">
        <f t="array" ref="Q66">-((SUM(IF(Adjustments!$E$73:$E$133='June 13 - Dec 15 Reserve'!$F66,IF(Adjustments!$G$6:$AE$6='June 13 - Dec 15 Reserve'!P$7,Adjustments!$G$73:$AE$133),0)))+(SUM(IF(Adjustments!$E$136:$E$232='June 13 - Dec 15 Reserve'!$F66,IF(Adjustments!$G$6:$AE$6='June 13 - Dec 15 Reserve'!R$7,Adjustments!$G$136:$AE$232),0)))+(SUM(IF(Adjustments!$E$235:$E$236='June 13 - Dec 15 Reserve'!$F66,IF(Adjustments!$G$6:$AE$6='June 13 - Dec 15 Reserve'!R$7,Adjustments!$G$235:$AE$236),0)))+(SUM(IF(Adjustments!$E$239:$E$251='June 13 - Dec 15 Reserve'!$F66,IF(Adjustments!$G$6:$AE$6='June 13 - Dec 15 Reserve'!R$7,Adjustments!$G$239:$AE$251),0))))</f>
        <v>6311.006791922202</v>
      </c>
      <c r="R66" s="144">
        <f t="shared" si="217"/>
        <v>-2086944.7083518158</v>
      </c>
      <c r="S66" s="144">
        <f t="array" ref="S66">-((SUM(IF(Adjustments!$E$73:$E$133='June 13 - Dec 15 Reserve'!$F66,IF(Adjustments!$G$6:$AE$6='June 13 - Dec 15 Reserve'!R$7,Adjustments!$G$73:$AE$133),0)))+(SUM(IF(Adjustments!$E$136:$E$232='June 13 - Dec 15 Reserve'!$F66,IF(Adjustments!$G$6:$AE$6='June 13 - Dec 15 Reserve'!T$7,Adjustments!$G$136:$AE$232),0)))+(SUM(IF(Adjustments!$E$235:$E$236='June 13 - Dec 15 Reserve'!$F66,IF(Adjustments!$G$6:$AE$6='June 13 - Dec 15 Reserve'!T$7,Adjustments!$G$235:$AE$236),0)))+(SUM(IF(Adjustments!$E$239:$E$251='June 13 - Dec 15 Reserve'!$F66,IF(Adjustments!$G$6:$AE$6='June 13 - Dec 15 Reserve'!T$7,Adjustments!$G$239:$AE$251),0))))</f>
        <v>6305.0669765584789</v>
      </c>
      <c r="T66" s="144">
        <f t="shared" si="218"/>
        <v>-2080639.6413752574</v>
      </c>
      <c r="U66" s="144">
        <f t="array" ref="U66">-((SUM(IF(Adjustments!$E$73:$E$133='June 13 - Dec 15 Reserve'!$F66,IF(Adjustments!$G$6:$AE$6='June 13 - Dec 15 Reserve'!T$7,Adjustments!$G$73:$AE$133),0)))+(SUM(IF(Adjustments!$E$136:$E$232='June 13 - Dec 15 Reserve'!$F66,IF(Adjustments!$G$6:$AE$6='June 13 - Dec 15 Reserve'!V$7,Adjustments!$G$136:$AE$232),0)))+(SUM(IF(Adjustments!$E$235:$E$236='June 13 - Dec 15 Reserve'!$F66,IF(Adjustments!$G$6:$AE$6='June 13 - Dec 15 Reserve'!V$7,Adjustments!$G$235:$AE$236),0)))+(SUM(IF(Adjustments!$E$239:$E$251='June 13 - Dec 15 Reserve'!$F66,IF(Adjustments!$G$6:$AE$6='June 13 - Dec 15 Reserve'!V$7,Adjustments!$G$239:$AE$251),0))))</f>
        <v>7308.2093006381438</v>
      </c>
      <c r="V66" s="144">
        <f t="shared" si="219"/>
        <v>-2073331.4320746192</v>
      </c>
      <c r="W66" s="144">
        <f t="array" ref="W66">-((SUM(IF(Adjustments!$E$73:$E$133='June 13 - Dec 15 Reserve'!$F66,IF(Adjustments!$G$6:$AE$6='June 13 - Dec 15 Reserve'!V$7,Adjustments!$G$73:$AE$133),0)))+(SUM(IF(Adjustments!$E$136:$E$232='June 13 - Dec 15 Reserve'!$F66,IF(Adjustments!$G$6:$AE$6='June 13 - Dec 15 Reserve'!X$7,Adjustments!$G$136:$AE$232),0)))+(SUM(IF(Adjustments!$E$235:$E$236='June 13 - Dec 15 Reserve'!$F66,IF(Adjustments!$G$6:$AE$6='June 13 - Dec 15 Reserve'!X$7,Adjustments!$G$235:$AE$236),0)))+(SUM(IF(Adjustments!$E$239:$E$251='June 13 - Dec 15 Reserve'!$F66,IF(Adjustments!$G$6:$AE$6='June 13 - Dec 15 Reserve'!X$7,Adjustments!$G$239:$AE$251),0))))</f>
        <v>7369.5342483662134</v>
      </c>
      <c r="X66" s="144">
        <f t="shared" si="220"/>
        <v>-2065961.897826253</v>
      </c>
      <c r="Y66" s="144">
        <f t="array" ref="Y66">-((SUM(IF(Adjustments!$E$73:$E$133='June 13 - Dec 15 Reserve'!$F66,IF(Adjustments!$G$6:$AE$6='June 13 - Dec 15 Reserve'!X$7,Adjustments!$G$73:$AE$133),0)))+(SUM(IF(Adjustments!$E$136:$E$232='June 13 - Dec 15 Reserve'!$F66,IF(Adjustments!$G$6:$AE$6='June 13 - Dec 15 Reserve'!Z$7,Adjustments!$G$136:$AE$232),0)))+(SUM(IF(Adjustments!$E$235:$E$236='June 13 - Dec 15 Reserve'!$F66,IF(Adjustments!$G$6:$AE$6='June 13 - Dec 15 Reserve'!Z$7,Adjustments!$G$235:$AE$236),0)))+(SUM(IF(Adjustments!$E$239:$E$251='June 13 - Dec 15 Reserve'!$F66,IF(Adjustments!$G$6:$AE$6='June 13 - Dec 15 Reserve'!Z$7,Adjustments!$G$239:$AE$251),0))))</f>
        <v>7430.8591960942831</v>
      </c>
      <c r="Z66" s="144">
        <f t="shared" si="221"/>
        <v>-2058531.0386301586</v>
      </c>
      <c r="AA66" s="144">
        <f t="array" ref="AA66">-((SUM(IF(Adjustments!$E$73:$E$133='June 13 - Dec 15 Reserve'!$F66,IF(Adjustments!$G$6:$AE$6='June 13 - Dec 15 Reserve'!Z$7,Adjustments!$G$73:$AE$133),0)))+(SUM(IF(Adjustments!$E$136:$E$232='June 13 - Dec 15 Reserve'!$F66,IF(Adjustments!$G$6:$AE$6='June 13 - Dec 15 Reserve'!AB$7,Adjustments!$G$136:$AE$232),0)))+(SUM(IF(Adjustments!$E$235:$E$236='June 13 - Dec 15 Reserve'!$F66,IF(Adjustments!$G$6:$AE$6='June 13 - Dec 15 Reserve'!AB$7,Adjustments!$G$235:$AE$236),0)))+(SUM(IF(Adjustments!$E$239:$E$251='June 13 - Dec 15 Reserve'!$F66,IF(Adjustments!$G$6:$AE$6='June 13 - Dec 15 Reserve'!AB$7,Adjustments!$G$239:$AE$251),0))))</f>
        <v>7492.1841438223528</v>
      </c>
      <c r="AB66" s="144">
        <f t="shared" si="222"/>
        <v>-2051038.8544863362</v>
      </c>
      <c r="AC66" s="144">
        <f t="array" ref="AC66">-((SUM(IF(Adjustments!$E$73:$E$133='June 13 - Dec 15 Reserve'!$F66,IF(Adjustments!$G$6:$AE$6='June 13 - Dec 15 Reserve'!AB$7,Adjustments!$G$73:$AE$133),0)))+(SUM(IF(Adjustments!$E$136:$E$232='June 13 - Dec 15 Reserve'!$F66,IF(Adjustments!$G$6:$AE$6='June 13 - Dec 15 Reserve'!AD$7,Adjustments!$G$136:$AE$232),0)))+(SUM(IF(Adjustments!$E$235:$E$236='June 13 - Dec 15 Reserve'!$F66,IF(Adjustments!$G$6:$AE$6='June 13 - Dec 15 Reserve'!AD$7,Adjustments!$G$235:$AE$236),0)))+(SUM(IF(Adjustments!$E$239:$E$251='June 13 - Dec 15 Reserve'!$F66,IF(Adjustments!$G$6:$AE$6='June 13 - Dec 15 Reserve'!AD$7,Adjustments!$G$239:$AE$251),0))))</f>
        <v>7553.5090915504261</v>
      </c>
      <c r="AD66" s="144">
        <f t="shared" si="223"/>
        <v>-2043485.3453947857</v>
      </c>
      <c r="AE66" s="144">
        <f t="array" ref="AE66">-((SUM(IF(Adjustments!$E$73:$E$133='June 13 - Dec 15 Reserve'!$F66,IF(Adjustments!$G$6:$AE$6='June 13 - Dec 15 Reserve'!AD$7,Adjustments!$G$73:$AE$133),0)))+(SUM(IF(Adjustments!$E$136:$E$232='June 13 - Dec 15 Reserve'!$F66,IF(Adjustments!$G$6:$AE$6='June 13 - Dec 15 Reserve'!AF$7,Adjustments!$G$136:$AE$232),0)))+(SUM(IF(Adjustments!$E$235:$E$236='June 13 - Dec 15 Reserve'!$F66,IF(Adjustments!$G$6:$AE$6='June 13 - Dec 15 Reserve'!AF$7,Adjustments!$G$235:$AE$236),0)))+(SUM(IF(Adjustments!$E$239:$E$251='June 13 - Dec 15 Reserve'!$F66,IF(Adjustments!$G$6:$AE$6='June 13 - Dec 15 Reserve'!AF$7,Adjustments!$G$239:$AE$251),0))))</f>
        <v>7614.8340392784958</v>
      </c>
      <c r="AF66" s="144">
        <f t="shared" si="224"/>
        <v>-2035870.5113555072</v>
      </c>
      <c r="AG66" s="144">
        <f t="array" ref="AG66">-((SUM(IF(Adjustments!$E$73:$E$133='June 13 - Dec 15 Reserve'!$F66,IF(Adjustments!$G$6:$AE$6='June 13 - Dec 15 Reserve'!AF$7,Adjustments!$G$73:$AE$133),0)))+(SUM(IF(Adjustments!$E$136:$E$232='June 13 - Dec 15 Reserve'!$F66,IF(Adjustments!$G$6:$AE$6='June 13 - Dec 15 Reserve'!AH$7,Adjustments!$G$136:$AE$232),0)))+(SUM(IF(Adjustments!$E$235:$E$236='June 13 - Dec 15 Reserve'!$F66,IF(Adjustments!$G$6:$AE$6='June 13 - Dec 15 Reserve'!AH$7,Adjustments!$G$235:$AE$236),0)))+(SUM(IF(Adjustments!$E$239:$E$251='June 13 - Dec 15 Reserve'!$F66,IF(Adjustments!$G$6:$AE$6='June 13 - Dec 15 Reserve'!AH$7,Adjustments!$G$239:$AE$251),0))))</f>
        <v>7676.1589870065654</v>
      </c>
      <c r="AH66" s="144">
        <f t="shared" si="225"/>
        <v>-2028194.3523685005</v>
      </c>
      <c r="AI66" s="144">
        <f t="array" ref="AI66">-((SUM(IF(Adjustments!$E$73:$E$133='June 13 - Dec 15 Reserve'!$F66,IF(Adjustments!$G$6:$AE$6='June 13 - Dec 15 Reserve'!AH$7,Adjustments!$G$73:$AE$133),0)))+(SUM(IF(Adjustments!$E$136:$E$232='June 13 - Dec 15 Reserve'!$F66,IF(Adjustments!$G$6:$AE$6='June 13 - Dec 15 Reserve'!AJ$7,Adjustments!$G$136:$AE$232),0)))+(SUM(IF(Adjustments!$E$235:$E$236='June 13 - Dec 15 Reserve'!$F66,IF(Adjustments!$G$6:$AE$6='June 13 - Dec 15 Reserve'!AJ$7,Adjustments!$G$235:$AE$236),0)))+(SUM(IF(Adjustments!$E$239:$E$251='June 13 - Dec 15 Reserve'!$F66,IF(Adjustments!$G$6:$AE$6='June 13 - Dec 15 Reserve'!AJ$7,Adjustments!$G$239:$AE$251),0))))</f>
        <v>7737.4839347346388</v>
      </c>
      <c r="AJ66" s="144">
        <f t="shared" si="226"/>
        <v>-2020456.8684337658</v>
      </c>
      <c r="AK66" s="144">
        <f t="array" ref="AK66">-((SUM(IF(Adjustments!$E$73:$E$133='June 13 - Dec 15 Reserve'!$F66,IF(Adjustments!$G$6:$AE$6='June 13 - Dec 15 Reserve'!AJ$7,Adjustments!$G$73:$AE$133),0)))+(SUM(IF(Adjustments!$E$136:$E$232='June 13 - Dec 15 Reserve'!$F66,IF(Adjustments!$G$6:$AE$6='June 13 - Dec 15 Reserve'!AL$7,Adjustments!$G$136:$AE$232),0)))+(SUM(IF(Adjustments!$E$235:$E$236='June 13 - Dec 15 Reserve'!$F66,IF(Adjustments!$G$6:$AE$6='June 13 - Dec 15 Reserve'!AL$7,Adjustments!$G$235:$AE$236),0)))+(SUM(IF(Adjustments!$E$239:$E$251='June 13 - Dec 15 Reserve'!$F66,IF(Adjustments!$G$6:$AE$6='June 13 - Dec 15 Reserve'!AL$7,Adjustments!$G$239:$AE$251),0))))</f>
        <v>7798.8088824627084</v>
      </c>
      <c r="AL66" s="144">
        <f t="shared" si="227"/>
        <v>-2012658.059551303</v>
      </c>
      <c r="AM66" s="144">
        <f t="array" ref="AM66">-((SUM(IF(Adjustments!$E$73:$E$133='June 13 - Dec 15 Reserve'!$F66,IF(Adjustments!$G$6:$AE$6='June 13 - Dec 15 Reserve'!AL$7,Adjustments!$G$73:$AE$133),0)))+(SUM(IF(Adjustments!$E$136:$E$232='June 13 - Dec 15 Reserve'!$F66,IF(Adjustments!$G$6:$AE$6='June 13 - Dec 15 Reserve'!AN$7,Adjustments!$G$136:$AE$232),0)))+(SUM(IF(Adjustments!$E$235:$E$236='June 13 - Dec 15 Reserve'!$F66,IF(Adjustments!$G$6:$AE$6='June 13 - Dec 15 Reserve'!AN$7,Adjustments!$G$235:$AE$236),0)))+(SUM(IF(Adjustments!$E$239:$E$251='June 13 - Dec 15 Reserve'!$F66,IF(Adjustments!$G$6:$AE$6='June 13 - Dec 15 Reserve'!AN$7,Adjustments!$G$239:$AE$251),0))))</f>
        <v>7860.1338301907781</v>
      </c>
      <c r="AN66" s="144">
        <f t="shared" si="228"/>
        <v>-2004797.9257211122</v>
      </c>
      <c r="AO66" s="144">
        <f t="array" ref="AO66">-((SUM(IF(Adjustments!$E$73:$E$133='June 13 - Dec 15 Reserve'!$F66,IF(Adjustments!$G$6:$AE$6='June 13 - Dec 15 Reserve'!AN$7,Adjustments!$G$73:$AE$133),0)))+(SUM(IF(Adjustments!$E$136:$E$232='June 13 - Dec 15 Reserve'!$F66,IF(Adjustments!$G$6:$AE$6='June 13 - Dec 15 Reserve'!AP$7,Adjustments!$G$136:$AE$232),0)))+(SUM(IF(Adjustments!$E$235:$E$236='June 13 - Dec 15 Reserve'!$F66,IF(Adjustments!$G$6:$AE$6='June 13 - Dec 15 Reserve'!AP$7,Adjustments!$G$235:$AE$236),0)))+(SUM(IF(Adjustments!$E$239:$E$251='June 13 - Dec 15 Reserve'!$F66,IF(Adjustments!$G$6:$AE$6='June 13 - Dec 15 Reserve'!AP$7,Adjustments!$G$239:$AE$251),0))))</f>
        <v>7921.4587779188514</v>
      </c>
      <c r="AP66" s="144">
        <f t="shared" si="229"/>
        <v>-1996876.4669431932</v>
      </c>
      <c r="AQ66" s="144">
        <f t="array" ref="AQ66">-((SUM(IF(Adjustments!$E$73:$E$133='June 13 - Dec 15 Reserve'!$F66,IF(Adjustments!$G$6:$AE$6='June 13 - Dec 15 Reserve'!AP$7,Adjustments!$G$73:$AE$133),0)))+(SUM(IF(Adjustments!$E$136:$E$232='June 13 - Dec 15 Reserve'!$F66,IF(Adjustments!$G$6:$AE$6='June 13 - Dec 15 Reserve'!AR$7,Adjustments!$G$136:$AE$232),0)))+(SUM(IF(Adjustments!$E$235:$E$236='June 13 - Dec 15 Reserve'!$F66,IF(Adjustments!$G$6:$AE$6='June 13 - Dec 15 Reserve'!AR$7,Adjustments!$G$235:$AE$236),0)))+(SUM(IF(Adjustments!$E$239:$E$251='June 13 - Dec 15 Reserve'!$F66,IF(Adjustments!$G$6:$AE$6='June 13 - Dec 15 Reserve'!AR$7,Adjustments!$G$239:$AE$251),0))))</f>
        <v>7649.7797283587242</v>
      </c>
      <c r="AR66" s="144">
        <f t="shared" si="230"/>
        <v>-1989226.6872148346</v>
      </c>
      <c r="AS66" s="144">
        <f t="array" ref="AS66">-((SUM(IF(Adjustments!$E$73:$E$133='June 13 - Dec 15 Reserve'!$F66,IF(Adjustments!$G$6:$AE$6='June 13 - Dec 15 Reserve'!AR$7,Adjustments!$G$73:$AE$133),0)))+(SUM(IF(Adjustments!$E$136:$E$232='June 13 - Dec 15 Reserve'!$F66,IF(Adjustments!$G$6:$AE$6='June 13 - Dec 15 Reserve'!AT$7,Adjustments!$G$136:$AE$232),0)))+(SUM(IF(Adjustments!$E$235:$E$236='June 13 - Dec 15 Reserve'!$F66,IF(Adjustments!$G$6:$AE$6='June 13 - Dec 15 Reserve'!AT$7,Adjustments!$G$235:$AE$236),0)))+(SUM(IF(Adjustments!$E$239:$E$251='June 13 - Dec 15 Reserve'!$F66,IF(Adjustments!$G$6:$AE$6='June 13 - Dec 15 Reserve'!AT$7,Adjustments!$G$239:$AE$251),0))))</f>
        <v>7378.1006787985934</v>
      </c>
      <c r="AT66" s="144">
        <f t="shared" si="231"/>
        <v>-1981848.5865360361</v>
      </c>
      <c r="AU66" s="144">
        <f t="array" ref="AU66">-((SUM(IF(Adjustments!$E$73:$E$133='June 13 - Dec 15 Reserve'!$F66,IF(Adjustments!$G$6:$AE$6='June 13 - Dec 15 Reserve'!AT$7,Adjustments!$G$73:$AE$133),0)))+(SUM(IF(Adjustments!$E$136:$E$232='June 13 - Dec 15 Reserve'!$F66,IF(Adjustments!$G$6:$AE$6='June 13 - Dec 15 Reserve'!AV$7,Adjustments!$G$136:$AE$232),0)))+(SUM(IF(Adjustments!$E$235:$E$236='June 13 - Dec 15 Reserve'!$F66,IF(Adjustments!$G$6:$AE$6='June 13 - Dec 15 Reserve'!AV$7,Adjustments!$G$235:$AE$236),0)))+(SUM(IF(Adjustments!$E$239:$E$251='June 13 - Dec 15 Reserve'!$F66,IF(Adjustments!$G$6:$AE$6='June 13 - Dec 15 Reserve'!AV$7,Adjustments!$G$239:$AE$251),0))))</f>
        <v>7439.4256265266667</v>
      </c>
      <c r="AV66" s="144">
        <f t="shared" si="232"/>
        <v>-1974409.1609095095</v>
      </c>
      <c r="AW66" s="144">
        <f t="array" ref="AW66">-((SUM(IF(Adjustments!$E$73:$E$133='June 13 - Dec 15 Reserve'!$F66,IF(Adjustments!$G$6:$AE$6='June 13 - Dec 15 Reserve'!AV$7,Adjustments!$G$73:$AE$133),0)))+(SUM(IF(Adjustments!$E$136:$E$232='June 13 - Dec 15 Reserve'!$F66,IF(Adjustments!$G$6:$AE$6='June 13 - Dec 15 Reserve'!AX$7,Adjustments!$G$136:$AE$232),0)))+(SUM(IF(Adjustments!$E$235:$E$236='June 13 - Dec 15 Reserve'!$F66,IF(Adjustments!$G$6:$AE$6='June 13 - Dec 15 Reserve'!AX$7,Adjustments!$G$235:$AE$236),0)))+(SUM(IF(Adjustments!$E$239:$E$251='June 13 - Dec 15 Reserve'!$F66,IF(Adjustments!$G$6:$AE$6='June 13 - Dec 15 Reserve'!AX$7,Adjustments!$G$239:$AE$251),0))))</f>
        <v>7500.7505742547364</v>
      </c>
      <c r="AX66" s="144">
        <f t="shared" si="233"/>
        <v>-1966908.4103352549</v>
      </c>
      <c r="AY66" s="144">
        <f t="array" ref="AY66">-((SUM(IF(Adjustments!$E$73:$E$133='June 13 - Dec 15 Reserve'!$F66,IF(Adjustments!$G$6:$AE$6='June 13 - Dec 15 Reserve'!AX$7,Adjustments!$G$73:$AE$133),0)))+(SUM(IF(Adjustments!$E$136:$E$232='June 13 - Dec 15 Reserve'!$F66,IF(Adjustments!$G$6:$AE$6='June 13 - Dec 15 Reserve'!AZ$7,Adjustments!$G$136:$AE$232),0)))+(SUM(IF(Adjustments!$E$235:$E$236='June 13 - Dec 15 Reserve'!$F66,IF(Adjustments!$G$6:$AE$6='June 13 - Dec 15 Reserve'!AZ$7,Adjustments!$G$235:$AE$236),0)))+(SUM(IF(Adjustments!$E$239:$E$251='June 13 - Dec 15 Reserve'!$F66,IF(Adjustments!$G$6:$AE$6='June 13 - Dec 15 Reserve'!AZ$7,Adjustments!$G$239:$AE$251),0))))</f>
        <v>7562.0755219828061</v>
      </c>
      <c r="AZ66" s="144">
        <f t="shared" si="234"/>
        <v>-1959346.3348132721</v>
      </c>
      <c r="BA66" s="144">
        <f t="array" ref="BA66">-((SUM(IF(Adjustments!$E$73:$E$133='June 13 - Dec 15 Reserve'!$F66,IF(Adjustments!$G$6:$AE$6='June 13 - Dec 15 Reserve'!AZ$7,Adjustments!$G$73:$AE$133),0)))+(SUM(IF(Adjustments!$E$136:$E$232='June 13 - Dec 15 Reserve'!$F66,IF(Adjustments!$G$6:$AE$6='June 13 - Dec 15 Reserve'!BB$7,Adjustments!$G$136:$AE$232),0)))+(SUM(IF(Adjustments!$E$235:$E$236='June 13 - Dec 15 Reserve'!$F66,IF(Adjustments!$G$6:$AE$6='June 13 - Dec 15 Reserve'!BB$7,Adjustments!$G$235:$AE$236),0)))+(SUM(IF(Adjustments!$E$239:$E$251='June 13 - Dec 15 Reserve'!$F66,IF(Adjustments!$G$6:$AE$6='June 13 - Dec 15 Reserve'!BB$7,Adjustments!$G$239:$AE$251),0))))</f>
        <v>7623.4004697108794</v>
      </c>
      <c r="BB66" s="144">
        <f t="shared" si="235"/>
        <v>-1951722.9343435613</v>
      </c>
      <c r="BC66" s="144">
        <f t="array" ref="BC66">-((SUM(IF(Adjustments!$E$73:$E$133='June 13 - Dec 15 Reserve'!$F66,IF(Adjustments!$G$6:$AE$6='June 13 - Dec 15 Reserve'!BB$7,Adjustments!$G$73:$AE$133),0)))+(SUM(IF(Adjustments!$E$136:$E$232='June 13 - Dec 15 Reserve'!$F66,IF(Adjustments!$G$6:$AE$6='June 13 - Dec 15 Reserve'!BD$7,Adjustments!$G$136:$AE$232),0)))+(SUM(IF(Adjustments!$E$235:$E$236='June 13 - Dec 15 Reserve'!$F66,IF(Adjustments!$G$6:$AE$6='June 13 - Dec 15 Reserve'!BD$7,Adjustments!$G$235:$AE$236),0)))+(SUM(IF(Adjustments!$E$239:$E$251='June 13 - Dec 15 Reserve'!$F66,IF(Adjustments!$G$6:$AE$6='June 13 - Dec 15 Reserve'!BD$7,Adjustments!$G$239:$AE$251),0))))</f>
        <v>7684.7254174389491</v>
      </c>
      <c r="BD66" s="144">
        <f t="shared" si="236"/>
        <v>-1944038.2089261224</v>
      </c>
      <c r="BF66" s="151">
        <f t="shared" si="237"/>
        <v>-1989719.5774963056</v>
      </c>
    </row>
    <row r="67" spans="1:58" s="144" customFormat="1">
      <c r="A67" s="119" t="s">
        <v>23</v>
      </c>
      <c r="B67" s="119" t="s">
        <v>37</v>
      </c>
      <c r="C67" s="119" t="s">
        <v>43</v>
      </c>
      <c r="D67" s="119" t="s">
        <v>78</v>
      </c>
      <c r="E67" s="119" t="s">
        <v>75</v>
      </c>
      <c r="F67" s="119" t="str">
        <f t="shared" si="211"/>
        <v>DGNLPSSGCT</v>
      </c>
      <c r="G67" s="119" t="str">
        <f t="shared" si="212"/>
        <v>GNLPSSGCT</v>
      </c>
      <c r="H67" s="144">
        <f t="array" ref="H67">SUM(IF('[25]RB Summary'!$C$917:$C$1168=$F67,'[25]RB Summary'!$G$917:$G$1168,0))</f>
        <v>-60566.78</v>
      </c>
      <c r="I67" s="144">
        <f t="array" ref="I67">-((SUM(IF(Adjustments!$E$73:$E$133='June 13 - Dec 15 Reserve'!$F67,IF(Adjustments!$G$6:$AE$6='June 13 - Dec 15 Reserve'!H$7,Adjustments!$G$73:$AE$133),0)))+(SUM(IF(Adjustments!$E$136:$E$232='June 13 - Dec 15 Reserve'!$F67,IF(Adjustments!$G$6:$AE$6='June 13 - Dec 15 Reserve'!J$7,Adjustments!$G$136:$AE$232),0)))+(SUM(IF(Adjustments!$E$235:$E$236='June 13 - Dec 15 Reserve'!$F67,IF(Adjustments!$G$6:$AE$6='June 13 - Dec 15 Reserve'!J$7,Adjustments!$G$235:$AE$236),0)))+(SUM(IF(Adjustments!$E$239:$E$251='June 13 - Dec 15 Reserve'!$F67,IF(Adjustments!$G$6:$AE$6='June 13 - Dec 15 Reserve'!J$7,Adjustments!$G$239:$AE$251),0))))</f>
        <v>141.72109694478365</v>
      </c>
      <c r="J67" s="144">
        <f t="shared" si="213"/>
        <v>-60425.058903055215</v>
      </c>
      <c r="K67" s="144">
        <f t="array" ref="K67">-((SUM(IF(Adjustments!$E$73:$E$133='June 13 - Dec 15 Reserve'!$F67,IF(Adjustments!$G$6:$AE$6='June 13 - Dec 15 Reserve'!J$7,Adjustments!$G$73:$AE$133),0)))+(SUM(IF(Adjustments!$E$136:$E$232='June 13 - Dec 15 Reserve'!$F67,IF(Adjustments!$G$6:$AE$6='June 13 - Dec 15 Reserve'!L$7,Adjustments!$G$136:$AE$232),0)))+(SUM(IF(Adjustments!$E$235:$E$236='June 13 - Dec 15 Reserve'!$F67,IF(Adjustments!$G$6:$AE$6='June 13 - Dec 15 Reserve'!L$7,Adjustments!$G$235:$AE$236),0)))+(SUM(IF(Adjustments!$E$239:$E$251='June 13 - Dec 15 Reserve'!$F67,IF(Adjustments!$G$6:$AE$6='June 13 - Dec 15 Reserve'!L$7,Adjustments!$G$239:$AE$251),0))))</f>
        <v>144.95417604576062</v>
      </c>
      <c r="L67" s="144">
        <f t="shared" si="214"/>
        <v>-60280.104727009457</v>
      </c>
      <c r="M67" s="144">
        <f t="array" ref="M67">-((SUM(IF(Adjustments!$E$73:$E$133='June 13 - Dec 15 Reserve'!$F67,IF(Adjustments!$G$6:$AE$6='June 13 - Dec 15 Reserve'!L$7,Adjustments!$G$73:$AE$133),0)))+(SUM(IF(Adjustments!$E$136:$E$232='June 13 - Dec 15 Reserve'!$F67,IF(Adjustments!$G$6:$AE$6='June 13 - Dec 15 Reserve'!N$7,Adjustments!$G$136:$AE$232),0)))+(SUM(IF(Adjustments!$E$235:$E$236='June 13 - Dec 15 Reserve'!$F67,IF(Adjustments!$G$6:$AE$6='June 13 - Dec 15 Reserve'!N$7,Adjustments!$G$235:$AE$236),0)))+(SUM(IF(Adjustments!$E$239:$E$251='June 13 - Dec 15 Reserve'!$F67,IF(Adjustments!$G$6:$AE$6='June 13 - Dec 15 Reserve'!N$7,Adjustments!$G$239:$AE$251),0))))</f>
        <v>148.18725514673758</v>
      </c>
      <c r="N67" s="144">
        <f t="shared" si="215"/>
        <v>-60131.917471862718</v>
      </c>
      <c r="O67" s="144">
        <f t="array" ref="O67">-((SUM(IF(Adjustments!$E$73:$E$133='June 13 - Dec 15 Reserve'!$F67,IF(Adjustments!$G$6:$AE$6='June 13 - Dec 15 Reserve'!N$7,Adjustments!$G$73:$AE$133),0)))+(SUM(IF(Adjustments!$E$136:$E$232='June 13 - Dec 15 Reserve'!$F67,IF(Adjustments!$G$6:$AE$6='June 13 - Dec 15 Reserve'!P$7,Adjustments!$G$136:$AE$232),0)))+(SUM(IF(Adjustments!$E$235:$E$236='June 13 - Dec 15 Reserve'!$F67,IF(Adjustments!$G$6:$AE$6='June 13 - Dec 15 Reserve'!P$7,Adjustments!$G$235:$AE$236),0)))+(SUM(IF(Adjustments!$E$239:$E$251='June 13 - Dec 15 Reserve'!$F67,IF(Adjustments!$G$6:$AE$6='June 13 - Dec 15 Reserve'!P$7,Adjustments!$G$239:$AE$251),0))))</f>
        <v>151.42033424771455</v>
      </c>
      <c r="P67" s="144">
        <f t="shared" si="216"/>
        <v>-59980.497137615006</v>
      </c>
      <c r="Q67" s="144">
        <f t="array" ref="Q67">-((SUM(IF(Adjustments!$E$73:$E$133='June 13 - Dec 15 Reserve'!$F67,IF(Adjustments!$G$6:$AE$6='June 13 - Dec 15 Reserve'!P$7,Adjustments!$G$73:$AE$133),0)))+(SUM(IF(Adjustments!$E$136:$E$232='June 13 - Dec 15 Reserve'!$F67,IF(Adjustments!$G$6:$AE$6='June 13 - Dec 15 Reserve'!R$7,Adjustments!$G$136:$AE$232),0)))+(SUM(IF(Adjustments!$E$235:$E$236='June 13 - Dec 15 Reserve'!$F67,IF(Adjustments!$G$6:$AE$6='June 13 - Dec 15 Reserve'!R$7,Adjustments!$G$235:$AE$236),0)))+(SUM(IF(Adjustments!$E$239:$E$251='June 13 - Dec 15 Reserve'!$F67,IF(Adjustments!$G$6:$AE$6='June 13 - Dec 15 Reserve'!R$7,Adjustments!$G$239:$AE$251),0))))</f>
        <v>154.65341334869152</v>
      </c>
      <c r="R67" s="144">
        <f t="shared" si="217"/>
        <v>-59825.843724266313</v>
      </c>
      <c r="S67" s="144">
        <f t="array" ref="S67">-((SUM(IF(Adjustments!$E$73:$E$133='June 13 - Dec 15 Reserve'!$F67,IF(Adjustments!$G$6:$AE$6='June 13 - Dec 15 Reserve'!R$7,Adjustments!$G$73:$AE$133),0)))+(SUM(IF(Adjustments!$E$136:$E$232='June 13 - Dec 15 Reserve'!$F67,IF(Adjustments!$G$6:$AE$6='June 13 - Dec 15 Reserve'!T$7,Adjustments!$G$136:$AE$232),0)))+(SUM(IF(Adjustments!$E$235:$E$236='June 13 - Dec 15 Reserve'!$F67,IF(Adjustments!$G$6:$AE$6='June 13 - Dec 15 Reserve'!T$7,Adjustments!$G$235:$AE$236),0)))+(SUM(IF(Adjustments!$E$239:$E$251='June 13 - Dec 15 Reserve'!$F67,IF(Adjustments!$G$6:$AE$6='June 13 - Dec 15 Reserve'!T$7,Adjustments!$G$239:$AE$251),0))))</f>
        <v>157.88649244966848</v>
      </c>
      <c r="T67" s="144">
        <f t="shared" si="218"/>
        <v>-59667.957231816647</v>
      </c>
      <c r="U67" s="144">
        <f t="array" ref="U67">-((SUM(IF(Adjustments!$E$73:$E$133='June 13 - Dec 15 Reserve'!$F67,IF(Adjustments!$G$6:$AE$6='June 13 - Dec 15 Reserve'!T$7,Adjustments!$G$73:$AE$133),0)))+(SUM(IF(Adjustments!$E$136:$E$232='June 13 - Dec 15 Reserve'!$F67,IF(Adjustments!$G$6:$AE$6='June 13 - Dec 15 Reserve'!V$7,Adjustments!$G$136:$AE$232),0)))+(SUM(IF(Adjustments!$E$235:$E$236='June 13 - Dec 15 Reserve'!$F67,IF(Adjustments!$G$6:$AE$6='June 13 - Dec 15 Reserve'!V$7,Adjustments!$G$235:$AE$236),0)))+(SUM(IF(Adjustments!$E$239:$E$251='June 13 - Dec 15 Reserve'!$F67,IF(Adjustments!$G$6:$AE$6='June 13 - Dec 15 Reserve'!V$7,Adjustments!$G$239:$AE$251),0))))</f>
        <v>214.41603567401557</v>
      </c>
      <c r="V67" s="144">
        <f t="shared" si="219"/>
        <v>-59453.541196142629</v>
      </c>
      <c r="W67" s="144">
        <f t="array" ref="W67">-((SUM(IF(Adjustments!$E$73:$E$133='June 13 - Dec 15 Reserve'!$F67,IF(Adjustments!$G$6:$AE$6='June 13 - Dec 15 Reserve'!V$7,Adjustments!$G$73:$AE$133),0)))+(SUM(IF(Adjustments!$E$136:$E$232='June 13 - Dec 15 Reserve'!$F67,IF(Adjustments!$G$6:$AE$6='June 13 - Dec 15 Reserve'!X$7,Adjustments!$G$136:$AE$232),0)))+(SUM(IF(Adjustments!$E$235:$E$236='June 13 - Dec 15 Reserve'!$F67,IF(Adjustments!$G$6:$AE$6='June 13 - Dec 15 Reserve'!X$7,Adjustments!$G$235:$AE$236),0)))+(SUM(IF(Adjustments!$E$239:$E$251='June 13 - Dec 15 Reserve'!$F67,IF(Adjustments!$G$6:$AE$6='June 13 - Dec 15 Reserve'!X$7,Adjustments!$G$239:$AE$251),0))))</f>
        <v>217.64977705428623</v>
      </c>
      <c r="X67" s="144">
        <f t="shared" si="220"/>
        <v>-59235.891419088344</v>
      </c>
      <c r="Y67" s="144">
        <f t="array" ref="Y67">-((SUM(IF(Adjustments!$E$73:$E$133='June 13 - Dec 15 Reserve'!$F67,IF(Adjustments!$G$6:$AE$6='June 13 - Dec 15 Reserve'!X$7,Adjustments!$G$73:$AE$133),0)))+(SUM(IF(Adjustments!$E$136:$E$232='June 13 - Dec 15 Reserve'!$F67,IF(Adjustments!$G$6:$AE$6='June 13 - Dec 15 Reserve'!Z$7,Adjustments!$G$136:$AE$232),0)))+(SUM(IF(Adjustments!$E$235:$E$236='June 13 - Dec 15 Reserve'!$F67,IF(Adjustments!$G$6:$AE$6='June 13 - Dec 15 Reserve'!Z$7,Adjustments!$G$235:$AE$236),0)))+(SUM(IF(Adjustments!$E$239:$E$251='June 13 - Dec 15 Reserve'!$F67,IF(Adjustments!$G$6:$AE$6='June 13 - Dec 15 Reserve'!Z$7,Adjustments!$G$239:$AE$251),0))))</f>
        <v>220.88351843455689</v>
      </c>
      <c r="Z67" s="144">
        <f t="shared" si="221"/>
        <v>-59015.007900653785</v>
      </c>
      <c r="AA67" s="144">
        <f t="array" ref="AA67">-((SUM(IF(Adjustments!$E$73:$E$133='June 13 - Dec 15 Reserve'!$F67,IF(Adjustments!$G$6:$AE$6='June 13 - Dec 15 Reserve'!Z$7,Adjustments!$G$73:$AE$133),0)))+(SUM(IF(Adjustments!$E$136:$E$232='June 13 - Dec 15 Reserve'!$F67,IF(Adjustments!$G$6:$AE$6='June 13 - Dec 15 Reserve'!AB$7,Adjustments!$G$136:$AE$232),0)))+(SUM(IF(Adjustments!$E$235:$E$236='June 13 - Dec 15 Reserve'!$F67,IF(Adjustments!$G$6:$AE$6='June 13 - Dec 15 Reserve'!AB$7,Adjustments!$G$235:$AE$236),0)))+(SUM(IF(Adjustments!$E$239:$E$251='June 13 - Dec 15 Reserve'!$F67,IF(Adjustments!$G$6:$AE$6='June 13 - Dec 15 Reserve'!AB$7,Adjustments!$G$239:$AE$251),0))))</f>
        <v>224.11725981482766</v>
      </c>
      <c r="AB67" s="144">
        <f t="shared" si="222"/>
        <v>-58790.890640838959</v>
      </c>
      <c r="AC67" s="144">
        <f t="array" ref="AC67">-((SUM(IF(Adjustments!$E$73:$E$133='June 13 - Dec 15 Reserve'!$F67,IF(Adjustments!$G$6:$AE$6='June 13 - Dec 15 Reserve'!AB$7,Adjustments!$G$73:$AE$133),0)))+(SUM(IF(Adjustments!$E$136:$E$232='June 13 - Dec 15 Reserve'!$F67,IF(Adjustments!$G$6:$AE$6='June 13 - Dec 15 Reserve'!AD$7,Adjustments!$G$136:$AE$232),0)))+(SUM(IF(Adjustments!$E$235:$E$236='June 13 - Dec 15 Reserve'!$F67,IF(Adjustments!$G$6:$AE$6='June 13 - Dec 15 Reserve'!AD$7,Adjustments!$G$235:$AE$236),0)))+(SUM(IF(Adjustments!$E$239:$E$251='June 13 - Dec 15 Reserve'!$F67,IF(Adjustments!$G$6:$AE$6='June 13 - Dec 15 Reserve'!AD$7,Adjustments!$G$239:$AE$251),0))))</f>
        <v>227.35100119509832</v>
      </c>
      <c r="AD67" s="144">
        <f t="shared" si="223"/>
        <v>-58563.539639643859</v>
      </c>
      <c r="AE67" s="144">
        <f t="array" ref="AE67">-((SUM(IF(Adjustments!$E$73:$E$133='June 13 - Dec 15 Reserve'!$F67,IF(Adjustments!$G$6:$AE$6='June 13 - Dec 15 Reserve'!AD$7,Adjustments!$G$73:$AE$133),0)))+(SUM(IF(Adjustments!$E$136:$E$232='June 13 - Dec 15 Reserve'!$F67,IF(Adjustments!$G$6:$AE$6='June 13 - Dec 15 Reserve'!AF$7,Adjustments!$G$136:$AE$232),0)))+(SUM(IF(Adjustments!$E$235:$E$236='June 13 - Dec 15 Reserve'!$F67,IF(Adjustments!$G$6:$AE$6='June 13 - Dec 15 Reserve'!AF$7,Adjustments!$G$235:$AE$236),0)))+(SUM(IF(Adjustments!$E$239:$E$251='June 13 - Dec 15 Reserve'!$F67,IF(Adjustments!$G$6:$AE$6='June 13 - Dec 15 Reserve'!AF$7,Adjustments!$G$239:$AE$251),0))))</f>
        <v>230.58474257536909</v>
      </c>
      <c r="AF67" s="144">
        <f t="shared" si="224"/>
        <v>-58332.954897068492</v>
      </c>
      <c r="AG67" s="144">
        <f t="array" ref="AG67">-((SUM(IF(Adjustments!$E$73:$E$133='June 13 - Dec 15 Reserve'!$F67,IF(Adjustments!$G$6:$AE$6='June 13 - Dec 15 Reserve'!AF$7,Adjustments!$G$73:$AE$133),0)))+(SUM(IF(Adjustments!$E$136:$E$232='June 13 - Dec 15 Reserve'!$F67,IF(Adjustments!$G$6:$AE$6='June 13 - Dec 15 Reserve'!AH$7,Adjustments!$G$136:$AE$232),0)))+(SUM(IF(Adjustments!$E$235:$E$236='June 13 - Dec 15 Reserve'!$F67,IF(Adjustments!$G$6:$AE$6='June 13 - Dec 15 Reserve'!AH$7,Adjustments!$G$235:$AE$236),0)))+(SUM(IF(Adjustments!$E$239:$E$251='June 13 - Dec 15 Reserve'!$F67,IF(Adjustments!$G$6:$AE$6='June 13 - Dec 15 Reserve'!AH$7,Adjustments!$G$239:$AE$251),0))))</f>
        <v>233.81848395563975</v>
      </c>
      <c r="AH67" s="144">
        <f t="shared" si="225"/>
        <v>-58099.13641311285</v>
      </c>
      <c r="AI67" s="144">
        <f t="array" ref="AI67">-((SUM(IF(Adjustments!$E$73:$E$133='June 13 - Dec 15 Reserve'!$F67,IF(Adjustments!$G$6:$AE$6='June 13 - Dec 15 Reserve'!AH$7,Adjustments!$G$73:$AE$133),0)))+(SUM(IF(Adjustments!$E$136:$E$232='June 13 - Dec 15 Reserve'!$F67,IF(Adjustments!$G$6:$AE$6='June 13 - Dec 15 Reserve'!AJ$7,Adjustments!$G$136:$AE$232),0)))+(SUM(IF(Adjustments!$E$235:$E$236='June 13 - Dec 15 Reserve'!$F67,IF(Adjustments!$G$6:$AE$6='June 13 - Dec 15 Reserve'!AJ$7,Adjustments!$G$235:$AE$236),0)))+(SUM(IF(Adjustments!$E$239:$E$251='June 13 - Dec 15 Reserve'!$F67,IF(Adjustments!$G$6:$AE$6='June 13 - Dec 15 Reserve'!AJ$7,Adjustments!$G$239:$AE$251),0))))</f>
        <v>237.05222533591041</v>
      </c>
      <c r="AJ67" s="144">
        <f t="shared" si="226"/>
        <v>-57862.084187776942</v>
      </c>
      <c r="AK67" s="144">
        <f t="array" ref="AK67">-((SUM(IF(Adjustments!$E$73:$E$133='June 13 - Dec 15 Reserve'!$F67,IF(Adjustments!$G$6:$AE$6='June 13 - Dec 15 Reserve'!AJ$7,Adjustments!$G$73:$AE$133),0)))+(SUM(IF(Adjustments!$E$136:$E$232='June 13 - Dec 15 Reserve'!$F67,IF(Adjustments!$G$6:$AE$6='June 13 - Dec 15 Reserve'!AL$7,Adjustments!$G$136:$AE$232),0)))+(SUM(IF(Adjustments!$E$235:$E$236='June 13 - Dec 15 Reserve'!$F67,IF(Adjustments!$G$6:$AE$6='June 13 - Dec 15 Reserve'!AL$7,Adjustments!$G$235:$AE$236),0)))+(SUM(IF(Adjustments!$E$239:$E$251='June 13 - Dec 15 Reserve'!$F67,IF(Adjustments!$G$6:$AE$6='June 13 - Dec 15 Reserve'!AL$7,Adjustments!$G$239:$AE$251),0))))</f>
        <v>240.28596671618106</v>
      </c>
      <c r="AL67" s="144">
        <f t="shared" si="227"/>
        <v>-57621.798221060759</v>
      </c>
      <c r="AM67" s="144">
        <f t="array" ref="AM67">-((SUM(IF(Adjustments!$E$73:$E$133='June 13 - Dec 15 Reserve'!$F67,IF(Adjustments!$G$6:$AE$6='June 13 - Dec 15 Reserve'!AL$7,Adjustments!$G$73:$AE$133),0)))+(SUM(IF(Adjustments!$E$136:$E$232='June 13 - Dec 15 Reserve'!$F67,IF(Adjustments!$G$6:$AE$6='June 13 - Dec 15 Reserve'!AN$7,Adjustments!$G$136:$AE$232),0)))+(SUM(IF(Adjustments!$E$235:$E$236='June 13 - Dec 15 Reserve'!$F67,IF(Adjustments!$G$6:$AE$6='June 13 - Dec 15 Reserve'!AN$7,Adjustments!$G$235:$AE$236),0)))+(SUM(IF(Adjustments!$E$239:$E$251='June 13 - Dec 15 Reserve'!$F67,IF(Adjustments!$G$6:$AE$6='June 13 - Dec 15 Reserve'!AN$7,Adjustments!$G$239:$AE$251),0))))</f>
        <v>243.51970809645172</v>
      </c>
      <c r="AN67" s="144">
        <f t="shared" si="228"/>
        <v>-57378.278512964309</v>
      </c>
      <c r="AO67" s="144">
        <f t="array" ref="AO67">-((SUM(IF(Adjustments!$E$73:$E$133='June 13 - Dec 15 Reserve'!$F67,IF(Adjustments!$G$6:$AE$6='June 13 - Dec 15 Reserve'!AN$7,Adjustments!$G$73:$AE$133),0)))+(SUM(IF(Adjustments!$E$136:$E$232='June 13 - Dec 15 Reserve'!$F67,IF(Adjustments!$G$6:$AE$6='June 13 - Dec 15 Reserve'!AP$7,Adjustments!$G$136:$AE$232),0)))+(SUM(IF(Adjustments!$E$235:$E$236='June 13 - Dec 15 Reserve'!$F67,IF(Adjustments!$G$6:$AE$6='June 13 - Dec 15 Reserve'!AP$7,Adjustments!$G$235:$AE$236),0)))+(SUM(IF(Adjustments!$E$239:$E$251='June 13 - Dec 15 Reserve'!$F67,IF(Adjustments!$G$6:$AE$6='June 13 - Dec 15 Reserve'!AP$7,Adjustments!$G$239:$AE$251),0))))</f>
        <v>246.75344947672249</v>
      </c>
      <c r="AP67" s="144">
        <f t="shared" si="229"/>
        <v>-57131.525063487585</v>
      </c>
      <c r="AQ67" s="144">
        <f t="array" ref="AQ67">-((SUM(IF(Adjustments!$E$73:$E$133='June 13 - Dec 15 Reserve'!$F67,IF(Adjustments!$G$6:$AE$6='June 13 - Dec 15 Reserve'!AP$7,Adjustments!$G$73:$AE$133),0)))+(SUM(IF(Adjustments!$E$136:$E$232='June 13 - Dec 15 Reserve'!$F67,IF(Adjustments!$G$6:$AE$6='June 13 - Dec 15 Reserve'!AR$7,Adjustments!$G$136:$AE$232),0)))+(SUM(IF(Adjustments!$E$235:$E$236='June 13 - Dec 15 Reserve'!$F67,IF(Adjustments!$G$6:$AE$6='June 13 - Dec 15 Reserve'!AR$7,Adjustments!$G$235:$AE$236),0)))+(SUM(IF(Adjustments!$E$239:$E$251='June 13 - Dec 15 Reserve'!$F67,IF(Adjustments!$G$6:$AE$6='June 13 - Dec 15 Reserve'!AR$7,Adjustments!$G$239:$AE$251),0))))</f>
        <v>249.98719085699315</v>
      </c>
      <c r="AR67" s="144">
        <f t="shared" si="230"/>
        <v>-56881.537872630593</v>
      </c>
      <c r="AS67" s="144">
        <f t="array" ref="AS67">-((SUM(IF(Adjustments!$E$73:$E$133='June 13 - Dec 15 Reserve'!$F67,IF(Adjustments!$G$6:$AE$6='June 13 - Dec 15 Reserve'!AR$7,Adjustments!$G$73:$AE$133),0)))+(SUM(IF(Adjustments!$E$136:$E$232='June 13 - Dec 15 Reserve'!$F67,IF(Adjustments!$G$6:$AE$6='June 13 - Dec 15 Reserve'!AT$7,Adjustments!$G$136:$AE$232),0)))+(SUM(IF(Adjustments!$E$235:$E$236='June 13 - Dec 15 Reserve'!$F67,IF(Adjustments!$G$6:$AE$6='June 13 - Dec 15 Reserve'!AT$7,Adjustments!$G$235:$AE$236),0)))+(SUM(IF(Adjustments!$E$239:$E$251='June 13 - Dec 15 Reserve'!$F67,IF(Adjustments!$G$6:$AE$6='June 13 - Dec 15 Reserve'!AT$7,Adjustments!$G$239:$AE$251),0))))</f>
        <v>253.22093223726381</v>
      </c>
      <c r="AT67" s="144">
        <f t="shared" si="231"/>
        <v>-56628.316940393328</v>
      </c>
      <c r="AU67" s="144">
        <f t="array" ref="AU67">-((SUM(IF(Adjustments!$E$73:$E$133='June 13 - Dec 15 Reserve'!$F67,IF(Adjustments!$G$6:$AE$6='June 13 - Dec 15 Reserve'!AT$7,Adjustments!$G$73:$AE$133),0)))+(SUM(IF(Adjustments!$E$136:$E$232='June 13 - Dec 15 Reserve'!$F67,IF(Adjustments!$G$6:$AE$6='June 13 - Dec 15 Reserve'!AV$7,Adjustments!$G$136:$AE$232),0)))+(SUM(IF(Adjustments!$E$235:$E$236='June 13 - Dec 15 Reserve'!$F67,IF(Adjustments!$G$6:$AE$6='June 13 - Dec 15 Reserve'!AV$7,Adjustments!$G$235:$AE$236),0)))+(SUM(IF(Adjustments!$E$239:$E$251='June 13 - Dec 15 Reserve'!$F67,IF(Adjustments!$G$6:$AE$6='June 13 - Dec 15 Reserve'!AV$7,Adjustments!$G$239:$AE$251),0))))</f>
        <v>256.45467361753458</v>
      </c>
      <c r="AV67" s="144">
        <f t="shared" si="232"/>
        <v>-56371.862266775795</v>
      </c>
      <c r="AW67" s="144">
        <f t="array" ref="AW67">-((SUM(IF(Adjustments!$E$73:$E$133='June 13 - Dec 15 Reserve'!$F67,IF(Adjustments!$G$6:$AE$6='June 13 - Dec 15 Reserve'!AV$7,Adjustments!$G$73:$AE$133),0)))+(SUM(IF(Adjustments!$E$136:$E$232='June 13 - Dec 15 Reserve'!$F67,IF(Adjustments!$G$6:$AE$6='June 13 - Dec 15 Reserve'!AX$7,Adjustments!$G$136:$AE$232),0)))+(SUM(IF(Adjustments!$E$235:$E$236='June 13 - Dec 15 Reserve'!$F67,IF(Adjustments!$G$6:$AE$6='June 13 - Dec 15 Reserve'!AX$7,Adjustments!$G$235:$AE$236),0)))+(SUM(IF(Adjustments!$E$239:$E$251='June 13 - Dec 15 Reserve'!$F67,IF(Adjustments!$G$6:$AE$6='June 13 - Dec 15 Reserve'!AX$7,Adjustments!$G$239:$AE$251),0))))</f>
        <v>259.68841499780524</v>
      </c>
      <c r="AX67" s="144">
        <f t="shared" si="233"/>
        <v>-56112.173851777989</v>
      </c>
      <c r="AY67" s="144">
        <f t="array" ref="AY67">-((SUM(IF(Adjustments!$E$73:$E$133='June 13 - Dec 15 Reserve'!$F67,IF(Adjustments!$G$6:$AE$6='June 13 - Dec 15 Reserve'!AX$7,Adjustments!$G$73:$AE$133),0)))+(SUM(IF(Adjustments!$E$136:$E$232='June 13 - Dec 15 Reserve'!$F67,IF(Adjustments!$G$6:$AE$6='June 13 - Dec 15 Reserve'!AZ$7,Adjustments!$G$136:$AE$232),0)))+(SUM(IF(Adjustments!$E$235:$E$236='June 13 - Dec 15 Reserve'!$F67,IF(Adjustments!$G$6:$AE$6='June 13 - Dec 15 Reserve'!AZ$7,Adjustments!$G$235:$AE$236),0)))+(SUM(IF(Adjustments!$E$239:$E$251='June 13 - Dec 15 Reserve'!$F67,IF(Adjustments!$G$6:$AE$6='June 13 - Dec 15 Reserve'!AZ$7,Adjustments!$G$239:$AE$251),0))))</f>
        <v>262.9221563780759</v>
      </c>
      <c r="AZ67" s="144">
        <f t="shared" si="234"/>
        <v>-55849.251695399915</v>
      </c>
      <c r="BA67" s="144">
        <f t="array" ref="BA67">-((SUM(IF(Adjustments!$E$73:$E$133='June 13 - Dec 15 Reserve'!$F67,IF(Adjustments!$G$6:$AE$6='June 13 - Dec 15 Reserve'!AZ$7,Adjustments!$G$73:$AE$133),0)))+(SUM(IF(Adjustments!$E$136:$E$232='June 13 - Dec 15 Reserve'!$F67,IF(Adjustments!$G$6:$AE$6='June 13 - Dec 15 Reserve'!BB$7,Adjustments!$G$136:$AE$232),0)))+(SUM(IF(Adjustments!$E$235:$E$236='June 13 - Dec 15 Reserve'!$F67,IF(Adjustments!$G$6:$AE$6='June 13 - Dec 15 Reserve'!BB$7,Adjustments!$G$235:$AE$236),0)))+(SUM(IF(Adjustments!$E$239:$E$251='June 13 - Dec 15 Reserve'!$F67,IF(Adjustments!$G$6:$AE$6='June 13 - Dec 15 Reserve'!BB$7,Adjustments!$G$239:$AE$251),0))))</f>
        <v>266.15589775834655</v>
      </c>
      <c r="BB67" s="144">
        <f t="shared" si="235"/>
        <v>-55583.095797641567</v>
      </c>
      <c r="BC67" s="144">
        <f t="array" ref="BC67">-((SUM(IF(Adjustments!$E$73:$E$133='June 13 - Dec 15 Reserve'!$F67,IF(Adjustments!$G$6:$AE$6='June 13 - Dec 15 Reserve'!BB$7,Adjustments!$G$73:$AE$133),0)))+(SUM(IF(Adjustments!$E$136:$E$232='June 13 - Dec 15 Reserve'!$F67,IF(Adjustments!$G$6:$AE$6='June 13 - Dec 15 Reserve'!BD$7,Adjustments!$G$136:$AE$232),0)))+(SUM(IF(Adjustments!$E$235:$E$236='June 13 - Dec 15 Reserve'!$F67,IF(Adjustments!$G$6:$AE$6='June 13 - Dec 15 Reserve'!BD$7,Adjustments!$G$235:$AE$236),0)))+(SUM(IF(Adjustments!$E$239:$E$251='June 13 - Dec 15 Reserve'!$F67,IF(Adjustments!$G$6:$AE$6='June 13 - Dec 15 Reserve'!BD$7,Adjustments!$G$239:$AE$251),0))))</f>
        <v>269.38963913861733</v>
      </c>
      <c r="BD67" s="144">
        <f t="shared" si="236"/>
        <v>-55313.706158502951</v>
      </c>
      <c r="BF67" s="151">
        <f t="shared" si="237"/>
        <v>-56858.901682968703</v>
      </c>
    </row>
    <row r="68" spans="1:58" s="144" customFormat="1">
      <c r="A68" s="119" t="s">
        <v>24</v>
      </c>
      <c r="B68" s="119" t="s">
        <v>54</v>
      </c>
      <c r="C68" s="119" t="s">
        <v>54</v>
      </c>
      <c r="D68" s="119" t="s">
        <v>78</v>
      </c>
      <c r="E68" s="119" t="s">
        <v>75</v>
      </c>
      <c r="F68" s="119" t="str">
        <f t="shared" si="211"/>
        <v>DGNLPCN</v>
      </c>
      <c r="G68" s="119" t="str">
        <f t="shared" si="212"/>
        <v>GNLPCN</v>
      </c>
      <c r="H68" s="144">
        <f t="array" ref="H68">SUM(IF('[25]RB Summary'!$C$917:$C$1168=$F68,'[25]RB Summary'!$G$917:$G$1168,0))</f>
        <v>-8595419.9199999999</v>
      </c>
      <c r="I68" s="144">
        <f t="array" ref="I68">-((SUM(IF(Adjustments!$E$73:$E$133='June 13 - Dec 15 Reserve'!$F68,IF(Adjustments!$G$6:$AE$6='June 13 - Dec 15 Reserve'!H$7,Adjustments!$G$73:$AE$133),0)))+(SUM(IF(Adjustments!$E$136:$E$232='June 13 - Dec 15 Reserve'!$F68,IF(Adjustments!$G$6:$AE$6='June 13 - Dec 15 Reserve'!J$7,Adjustments!$G$136:$AE$232),0)))+(SUM(IF(Adjustments!$E$235:$E$236='June 13 - Dec 15 Reserve'!$F68,IF(Adjustments!$G$6:$AE$6='June 13 - Dec 15 Reserve'!J$7,Adjustments!$G$235:$AE$236),0)))+(SUM(IF(Adjustments!$E$239:$E$251='June 13 - Dec 15 Reserve'!$F68,IF(Adjustments!$G$6:$AE$6='June 13 - Dec 15 Reserve'!J$7,Adjustments!$G$239:$AE$251),0))))</f>
        <v>-8220.9568535684666</v>
      </c>
      <c r="J68" s="144">
        <f t="shared" si="213"/>
        <v>-8603640.8768535685</v>
      </c>
      <c r="K68" s="144">
        <f t="array" ref="K68">-((SUM(IF(Adjustments!$E$73:$E$133='June 13 - Dec 15 Reserve'!$F68,IF(Adjustments!$G$6:$AE$6='June 13 - Dec 15 Reserve'!J$7,Adjustments!$G$73:$AE$133),0)))+(SUM(IF(Adjustments!$E$136:$E$232='June 13 - Dec 15 Reserve'!$F68,IF(Adjustments!$G$6:$AE$6='June 13 - Dec 15 Reserve'!L$7,Adjustments!$G$136:$AE$232),0)))+(SUM(IF(Adjustments!$E$235:$E$236='June 13 - Dec 15 Reserve'!$F68,IF(Adjustments!$G$6:$AE$6='June 13 - Dec 15 Reserve'!L$7,Adjustments!$G$235:$AE$236),0)))+(SUM(IF(Adjustments!$E$239:$E$251='June 13 - Dec 15 Reserve'!$F68,IF(Adjustments!$G$6:$AE$6='June 13 - Dec 15 Reserve'!L$7,Adjustments!$G$239:$AE$251),0))))</f>
        <v>-7386.9233118146367</v>
      </c>
      <c r="L68" s="144">
        <f t="shared" si="214"/>
        <v>-8611027.8001653831</v>
      </c>
      <c r="M68" s="144">
        <f t="array" ref="M68">-((SUM(IF(Adjustments!$E$73:$E$133='June 13 - Dec 15 Reserve'!$F68,IF(Adjustments!$G$6:$AE$6='June 13 - Dec 15 Reserve'!L$7,Adjustments!$G$73:$AE$133),0)))+(SUM(IF(Adjustments!$E$136:$E$232='June 13 - Dec 15 Reserve'!$F68,IF(Adjustments!$G$6:$AE$6='June 13 - Dec 15 Reserve'!N$7,Adjustments!$G$136:$AE$232),0)))+(SUM(IF(Adjustments!$E$235:$E$236='June 13 - Dec 15 Reserve'!$F68,IF(Adjustments!$G$6:$AE$6='June 13 - Dec 15 Reserve'!N$7,Adjustments!$G$235:$AE$236),0)))+(SUM(IF(Adjustments!$E$239:$E$251='June 13 - Dec 15 Reserve'!$F68,IF(Adjustments!$G$6:$AE$6='June 13 - Dec 15 Reserve'!N$7,Adjustments!$G$239:$AE$251),0))))</f>
        <v>-6552.8897700608068</v>
      </c>
      <c r="N68" s="144">
        <f t="shared" si="215"/>
        <v>-8617580.6899354439</v>
      </c>
      <c r="O68" s="144">
        <f t="array" ref="O68">-((SUM(IF(Adjustments!$E$73:$E$133='June 13 - Dec 15 Reserve'!$F68,IF(Adjustments!$G$6:$AE$6='June 13 - Dec 15 Reserve'!N$7,Adjustments!$G$73:$AE$133),0)))+(SUM(IF(Adjustments!$E$136:$E$232='June 13 - Dec 15 Reserve'!$F68,IF(Adjustments!$G$6:$AE$6='June 13 - Dec 15 Reserve'!P$7,Adjustments!$G$136:$AE$232),0)))+(SUM(IF(Adjustments!$E$235:$E$236='June 13 - Dec 15 Reserve'!$F68,IF(Adjustments!$G$6:$AE$6='June 13 - Dec 15 Reserve'!P$7,Adjustments!$G$235:$AE$236),0)))+(SUM(IF(Adjustments!$E$239:$E$251='June 13 - Dec 15 Reserve'!$F68,IF(Adjustments!$G$6:$AE$6='June 13 - Dec 15 Reserve'!P$7,Adjustments!$G$239:$AE$251),0))))</f>
        <v>-5718.8562283069477</v>
      </c>
      <c r="P68" s="144">
        <f t="shared" si="216"/>
        <v>-8623299.5461637508</v>
      </c>
      <c r="Q68" s="144">
        <f t="array" ref="Q68">-((SUM(IF(Adjustments!$E$73:$E$133='June 13 - Dec 15 Reserve'!$F68,IF(Adjustments!$G$6:$AE$6='June 13 - Dec 15 Reserve'!P$7,Adjustments!$G$73:$AE$133),0)))+(SUM(IF(Adjustments!$E$136:$E$232='June 13 - Dec 15 Reserve'!$F68,IF(Adjustments!$G$6:$AE$6='June 13 - Dec 15 Reserve'!R$7,Adjustments!$G$136:$AE$232),0)))+(SUM(IF(Adjustments!$E$235:$E$236='June 13 - Dec 15 Reserve'!$F68,IF(Adjustments!$G$6:$AE$6='June 13 - Dec 15 Reserve'!R$7,Adjustments!$G$235:$AE$236),0)))+(SUM(IF(Adjustments!$E$239:$E$251='June 13 - Dec 15 Reserve'!$F68,IF(Adjustments!$G$6:$AE$6='June 13 - Dec 15 Reserve'!R$7,Adjustments!$G$239:$AE$251),0))))</f>
        <v>-4884.8226865531178</v>
      </c>
      <c r="R68" s="144">
        <f t="shared" si="217"/>
        <v>-8628184.3688503038</v>
      </c>
      <c r="S68" s="144">
        <f t="array" ref="S68">-((SUM(IF(Adjustments!$E$73:$E$133='June 13 - Dec 15 Reserve'!$F68,IF(Adjustments!$G$6:$AE$6='June 13 - Dec 15 Reserve'!R$7,Adjustments!$G$73:$AE$133),0)))+(SUM(IF(Adjustments!$E$136:$E$232='June 13 - Dec 15 Reserve'!$F68,IF(Adjustments!$G$6:$AE$6='June 13 - Dec 15 Reserve'!T$7,Adjustments!$G$136:$AE$232),0)))+(SUM(IF(Adjustments!$E$235:$E$236='June 13 - Dec 15 Reserve'!$F68,IF(Adjustments!$G$6:$AE$6='June 13 - Dec 15 Reserve'!T$7,Adjustments!$G$235:$AE$236),0)))+(SUM(IF(Adjustments!$E$239:$E$251='June 13 - Dec 15 Reserve'!$F68,IF(Adjustments!$G$6:$AE$6='June 13 - Dec 15 Reserve'!T$7,Adjustments!$G$239:$AE$251),0))))</f>
        <v>-4050.7891447992588</v>
      </c>
      <c r="T68" s="144">
        <f t="shared" si="218"/>
        <v>-8632235.1579951029</v>
      </c>
      <c r="U68" s="144">
        <f t="array" ref="U68">-((SUM(IF(Adjustments!$E$73:$E$133='June 13 - Dec 15 Reserve'!$F68,IF(Adjustments!$G$6:$AE$6='June 13 - Dec 15 Reserve'!T$7,Adjustments!$G$73:$AE$133),0)))+(SUM(IF(Adjustments!$E$136:$E$232='June 13 - Dec 15 Reserve'!$F68,IF(Adjustments!$G$6:$AE$6='June 13 - Dec 15 Reserve'!V$7,Adjustments!$G$136:$AE$232),0)))+(SUM(IF(Adjustments!$E$235:$E$236='June 13 - Dec 15 Reserve'!$F68,IF(Adjustments!$G$6:$AE$6='June 13 - Dec 15 Reserve'!V$7,Adjustments!$G$235:$AE$236),0)))+(SUM(IF(Adjustments!$E$239:$E$251='June 13 - Dec 15 Reserve'!$F68,IF(Adjustments!$G$6:$AE$6='June 13 - Dec 15 Reserve'!V$7,Adjustments!$G$239:$AE$251),0))))</f>
        <v>438.60166455316357</v>
      </c>
      <c r="V68" s="144">
        <f t="shared" si="219"/>
        <v>-8631796.5563305505</v>
      </c>
      <c r="W68" s="144">
        <f t="array" ref="W68">-((SUM(IF(Adjustments!$E$73:$E$133='June 13 - Dec 15 Reserve'!$F68,IF(Adjustments!$G$6:$AE$6='June 13 - Dec 15 Reserve'!V$7,Adjustments!$G$73:$AE$133),0)))+(SUM(IF(Adjustments!$E$136:$E$232='June 13 - Dec 15 Reserve'!$F68,IF(Adjustments!$G$6:$AE$6='June 13 - Dec 15 Reserve'!X$7,Adjustments!$G$136:$AE$232),0)))+(SUM(IF(Adjustments!$E$235:$E$236='June 13 - Dec 15 Reserve'!$F68,IF(Adjustments!$G$6:$AE$6='June 13 - Dec 15 Reserve'!X$7,Adjustments!$G$235:$AE$236),0)))+(SUM(IF(Adjustments!$E$239:$E$251='June 13 - Dec 15 Reserve'!$F68,IF(Adjustments!$G$6:$AE$6='June 13 - Dec 15 Reserve'!X$7,Adjustments!$G$239:$AE$251),0))))</f>
        <v>1249.2827125356853</v>
      </c>
      <c r="X68" s="144">
        <f t="shared" si="220"/>
        <v>-8630547.2736180145</v>
      </c>
      <c r="Y68" s="144">
        <f t="array" ref="Y68">-((SUM(IF(Adjustments!$E$73:$E$133='June 13 - Dec 15 Reserve'!$F68,IF(Adjustments!$G$6:$AE$6='June 13 - Dec 15 Reserve'!X$7,Adjustments!$G$73:$AE$133),0)))+(SUM(IF(Adjustments!$E$136:$E$232='June 13 - Dec 15 Reserve'!$F68,IF(Adjustments!$G$6:$AE$6='June 13 - Dec 15 Reserve'!Z$7,Adjustments!$G$136:$AE$232),0)))+(SUM(IF(Adjustments!$E$235:$E$236='June 13 - Dec 15 Reserve'!$F68,IF(Adjustments!$G$6:$AE$6='June 13 - Dec 15 Reserve'!Z$7,Adjustments!$G$235:$AE$236),0)))+(SUM(IF(Adjustments!$E$239:$E$251='June 13 - Dec 15 Reserve'!$F68,IF(Adjustments!$G$6:$AE$6='June 13 - Dec 15 Reserve'!Z$7,Adjustments!$G$239:$AE$251),0))))</f>
        <v>2059.9637605182215</v>
      </c>
      <c r="Z68" s="144">
        <f t="shared" si="221"/>
        <v>-8628487.309857497</v>
      </c>
      <c r="AA68" s="144">
        <f t="array" ref="AA68">-((SUM(IF(Adjustments!$E$73:$E$133='June 13 - Dec 15 Reserve'!$F68,IF(Adjustments!$G$6:$AE$6='June 13 - Dec 15 Reserve'!Z$7,Adjustments!$G$73:$AE$133),0)))+(SUM(IF(Adjustments!$E$136:$E$232='June 13 - Dec 15 Reserve'!$F68,IF(Adjustments!$G$6:$AE$6='June 13 - Dec 15 Reserve'!AB$7,Adjustments!$G$136:$AE$232),0)))+(SUM(IF(Adjustments!$E$235:$E$236='June 13 - Dec 15 Reserve'!$F68,IF(Adjustments!$G$6:$AE$6='June 13 - Dec 15 Reserve'!AB$7,Adjustments!$G$235:$AE$236),0)))+(SUM(IF(Adjustments!$E$239:$E$251='June 13 - Dec 15 Reserve'!$F68,IF(Adjustments!$G$6:$AE$6='June 13 - Dec 15 Reserve'!AB$7,Adjustments!$G$239:$AE$251),0))))</f>
        <v>2870.6448085007578</v>
      </c>
      <c r="AB68" s="144">
        <f t="shared" si="222"/>
        <v>-8625616.665048996</v>
      </c>
      <c r="AC68" s="144">
        <f t="array" ref="AC68">-((SUM(IF(Adjustments!$E$73:$E$133='June 13 - Dec 15 Reserve'!$F68,IF(Adjustments!$G$6:$AE$6='June 13 - Dec 15 Reserve'!AB$7,Adjustments!$G$73:$AE$133),0)))+(SUM(IF(Adjustments!$E$136:$E$232='June 13 - Dec 15 Reserve'!$F68,IF(Adjustments!$G$6:$AE$6='June 13 - Dec 15 Reserve'!AD$7,Adjustments!$G$136:$AE$232),0)))+(SUM(IF(Adjustments!$E$235:$E$236='June 13 - Dec 15 Reserve'!$F68,IF(Adjustments!$G$6:$AE$6='June 13 - Dec 15 Reserve'!AD$7,Adjustments!$G$235:$AE$236),0)))+(SUM(IF(Adjustments!$E$239:$E$251='June 13 - Dec 15 Reserve'!$F68,IF(Adjustments!$G$6:$AE$6='June 13 - Dec 15 Reserve'!AD$7,Adjustments!$G$239:$AE$251),0))))</f>
        <v>3681.3258564832649</v>
      </c>
      <c r="AD68" s="144">
        <f t="shared" si="223"/>
        <v>-8621935.3391925134</v>
      </c>
      <c r="AE68" s="144">
        <f t="array" ref="AE68">-((SUM(IF(Adjustments!$E$73:$E$133='June 13 - Dec 15 Reserve'!$F68,IF(Adjustments!$G$6:$AE$6='June 13 - Dec 15 Reserve'!AD$7,Adjustments!$G$73:$AE$133),0)))+(SUM(IF(Adjustments!$E$136:$E$232='June 13 - Dec 15 Reserve'!$F68,IF(Adjustments!$G$6:$AE$6='June 13 - Dec 15 Reserve'!AF$7,Adjustments!$G$136:$AE$232),0)))+(SUM(IF(Adjustments!$E$235:$E$236='June 13 - Dec 15 Reserve'!$F68,IF(Adjustments!$G$6:$AE$6='June 13 - Dec 15 Reserve'!AF$7,Adjustments!$G$235:$AE$236),0)))+(SUM(IF(Adjustments!$E$239:$E$251='June 13 - Dec 15 Reserve'!$F68,IF(Adjustments!$G$6:$AE$6='June 13 - Dec 15 Reserve'!AF$7,Adjustments!$G$239:$AE$251),0))))</f>
        <v>4492.0069044658012</v>
      </c>
      <c r="AF68" s="144">
        <f t="shared" si="224"/>
        <v>-8617443.3322880473</v>
      </c>
      <c r="AG68" s="144">
        <f t="array" ref="AG68">-((SUM(IF(Adjustments!$E$73:$E$133='June 13 - Dec 15 Reserve'!$F68,IF(Adjustments!$G$6:$AE$6='June 13 - Dec 15 Reserve'!AF$7,Adjustments!$G$73:$AE$133),0)))+(SUM(IF(Adjustments!$E$136:$E$232='June 13 - Dec 15 Reserve'!$F68,IF(Adjustments!$G$6:$AE$6='June 13 - Dec 15 Reserve'!AH$7,Adjustments!$G$136:$AE$232),0)))+(SUM(IF(Adjustments!$E$235:$E$236='June 13 - Dec 15 Reserve'!$F68,IF(Adjustments!$G$6:$AE$6='June 13 - Dec 15 Reserve'!AH$7,Adjustments!$G$235:$AE$236),0)))+(SUM(IF(Adjustments!$E$239:$E$251='June 13 - Dec 15 Reserve'!$F68,IF(Adjustments!$G$6:$AE$6='June 13 - Dec 15 Reserve'!AH$7,Adjustments!$G$239:$AE$251),0))))</f>
        <v>5302.6879524483375</v>
      </c>
      <c r="AH68" s="144">
        <f t="shared" si="225"/>
        <v>-8612140.6443355996</v>
      </c>
      <c r="AI68" s="144">
        <f t="array" ref="AI68">-((SUM(IF(Adjustments!$E$73:$E$133='June 13 - Dec 15 Reserve'!$F68,IF(Adjustments!$G$6:$AE$6='June 13 - Dec 15 Reserve'!AH$7,Adjustments!$G$73:$AE$133),0)))+(SUM(IF(Adjustments!$E$136:$E$232='June 13 - Dec 15 Reserve'!$F68,IF(Adjustments!$G$6:$AE$6='June 13 - Dec 15 Reserve'!AJ$7,Adjustments!$G$136:$AE$232),0)))+(SUM(IF(Adjustments!$E$235:$E$236='June 13 - Dec 15 Reserve'!$F68,IF(Adjustments!$G$6:$AE$6='June 13 - Dec 15 Reserve'!AJ$7,Adjustments!$G$235:$AE$236),0)))+(SUM(IF(Adjustments!$E$239:$E$251='June 13 - Dec 15 Reserve'!$F68,IF(Adjustments!$G$6:$AE$6='June 13 - Dec 15 Reserve'!AJ$7,Adjustments!$G$239:$AE$251),0))))</f>
        <v>6113.3690004308592</v>
      </c>
      <c r="AJ68" s="144">
        <f t="shared" si="226"/>
        <v>-8606027.2753351685</v>
      </c>
      <c r="AK68" s="144">
        <f t="array" ref="AK68">-((SUM(IF(Adjustments!$E$73:$E$133='June 13 - Dec 15 Reserve'!$F68,IF(Adjustments!$G$6:$AE$6='June 13 - Dec 15 Reserve'!AJ$7,Adjustments!$G$73:$AE$133),0)))+(SUM(IF(Adjustments!$E$136:$E$232='June 13 - Dec 15 Reserve'!$F68,IF(Adjustments!$G$6:$AE$6='June 13 - Dec 15 Reserve'!AL$7,Adjustments!$G$136:$AE$232),0)))+(SUM(IF(Adjustments!$E$235:$E$236='June 13 - Dec 15 Reserve'!$F68,IF(Adjustments!$G$6:$AE$6='June 13 - Dec 15 Reserve'!AL$7,Adjustments!$G$235:$AE$236),0)))+(SUM(IF(Adjustments!$E$239:$E$251='June 13 - Dec 15 Reserve'!$F68,IF(Adjustments!$G$6:$AE$6='June 13 - Dec 15 Reserve'!AL$7,Adjustments!$G$239:$AE$251),0))))</f>
        <v>6924.0500484133954</v>
      </c>
      <c r="AL68" s="144">
        <f t="shared" si="227"/>
        <v>-8599103.2252867557</v>
      </c>
      <c r="AM68" s="144">
        <f t="array" ref="AM68">-((SUM(IF(Adjustments!$E$73:$E$133='June 13 - Dec 15 Reserve'!$F68,IF(Adjustments!$G$6:$AE$6='June 13 - Dec 15 Reserve'!AL$7,Adjustments!$G$73:$AE$133),0)))+(SUM(IF(Adjustments!$E$136:$E$232='June 13 - Dec 15 Reserve'!$F68,IF(Adjustments!$G$6:$AE$6='June 13 - Dec 15 Reserve'!AN$7,Adjustments!$G$136:$AE$232),0)))+(SUM(IF(Adjustments!$E$235:$E$236='June 13 - Dec 15 Reserve'!$F68,IF(Adjustments!$G$6:$AE$6='June 13 - Dec 15 Reserve'!AN$7,Adjustments!$G$235:$AE$236),0)))+(SUM(IF(Adjustments!$E$239:$E$251='June 13 - Dec 15 Reserve'!$F68,IF(Adjustments!$G$6:$AE$6='June 13 - Dec 15 Reserve'!AN$7,Adjustments!$G$239:$AE$251),0))))</f>
        <v>7734.7310963959317</v>
      </c>
      <c r="AN68" s="144">
        <f t="shared" si="228"/>
        <v>-8591368.4941903595</v>
      </c>
      <c r="AO68" s="144">
        <f t="array" ref="AO68">-((SUM(IF(Adjustments!$E$73:$E$133='June 13 - Dec 15 Reserve'!$F68,IF(Adjustments!$G$6:$AE$6='June 13 - Dec 15 Reserve'!AN$7,Adjustments!$G$73:$AE$133),0)))+(SUM(IF(Adjustments!$E$136:$E$232='June 13 - Dec 15 Reserve'!$F68,IF(Adjustments!$G$6:$AE$6='June 13 - Dec 15 Reserve'!AP$7,Adjustments!$G$136:$AE$232),0)))+(SUM(IF(Adjustments!$E$235:$E$236='June 13 - Dec 15 Reserve'!$F68,IF(Adjustments!$G$6:$AE$6='June 13 - Dec 15 Reserve'!AP$7,Adjustments!$G$235:$AE$236),0)))+(SUM(IF(Adjustments!$E$239:$E$251='June 13 - Dec 15 Reserve'!$F68,IF(Adjustments!$G$6:$AE$6='June 13 - Dec 15 Reserve'!AP$7,Adjustments!$G$239:$AE$251),0))))</f>
        <v>8545.4121443784534</v>
      </c>
      <c r="AP68" s="144">
        <f t="shared" si="229"/>
        <v>-8582823.0820459817</v>
      </c>
      <c r="AQ68" s="144">
        <f t="array" ref="AQ68">-((SUM(IF(Adjustments!$E$73:$E$133='June 13 - Dec 15 Reserve'!$F68,IF(Adjustments!$G$6:$AE$6='June 13 - Dec 15 Reserve'!AP$7,Adjustments!$G$73:$AE$133),0)))+(SUM(IF(Adjustments!$E$136:$E$232='June 13 - Dec 15 Reserve'!$F68,IF(Adjustments!$G$6:$AE$6='June 13 - Dec 15 Reserve'!AR$7,Adjustments!$G$136:$AE$232),0)))+(SUM(IF(Adjustments!$E$235:$E$236='June 13 - Dec 15 Reserve'!$F68,IF(Adjustments!$G$6:$AE$6='June 13 - Dec 15 Reserve'!AR$7,Adjustments!$G$235:$AE$236),0)))+(SUM(IF(Adjustments!$E$239:$E$251='June 13 - Dec 15 Reserve'!$F68,IF(Adjustments!$G$6:$AE$6='June 13 - Dec 15 Reserve'!AR$7,Adjustments!$G$239:$AE$251),0))))</f>
        <v>9356.0931923609896</v>
      </c>
      <c r="AR68" s="144">
        <f t="shared" si="230"/>
        <v>-8573466.9888536204</v>
      </c>
      <c r="AS68" s="144">
        <f t="array" ref="AS68">-((SUM(IF(Adjustments!$E$73:$E$133='June 13 - Dec 15 Reserve'!$F68,IF(Adjustments!$G$6:$AE$6='June 13 - Dec 15 Reserve'!AR$7,Adjustments!$G$73:$AE$133),0)))+(SUM(IF(Adjustments!$E$136:$E$232='June 13 - Dec 15 Reserve'!$F68,IF(Adjustments!$G$6:$AE$6='June 13 - Dec 15 Reserve'!AT$7,Adjustments!$G$136:$AE$232),0)))+(SUM(IF(Adjustments!$E$235:$E$236='June 13 - Dec 15 Reserve'!$F68,IF(Adjustments!$G$6:$AE$6='June 13 - Dec 15 Reserve'!AT$7,Adjustments!$G$235:$AE$236),0)))+(SUM(IF(Adjustments!$E$239:$E$251='June 13 - Dec 15 Reserve'!$F68,IF(Adjustments!$G$6:$AE$6='June 13 - Dec 15 Reserve'!AT$7,Adjustments!$G$239:$AE$251),0))))</f>
        <v>10166.774240343526</v>
      </c>
      <c r="AT68" s="144">
        <f t="shared" si="231"/>
        <v>-8563300.2146132775</v>
      </c>
      <c r="AU68" s="144">
        <f t="array" ref="AU68">-((SUM(IF(Adjustments!$E$73:$E$133='June 13 - Dec 15 Reserve'!$F68,IF(Adjustments!$G$6:$AE$6='June 13 - Dec 15 Reserve'!AT$7,Adjustments!$G$73:$AE$133),0)))+(SUM(IF(Adjustments!$E$136:$E$232='June 13 - Dec 15 Reserve'!$F68,IF(Adjustments!$G$6:$AE$6='June 13 - Dec 15 Reserve'!AV$7,Adjustments!$G$136:$AE$232),0)))+(SUM(IF(Adjustments!$E$235:$E$236='June 13 - Dec 15 Reserve'!$F68,IF(Adjustments!$G$6:$AE$6='June 13 - Dec 15 Reserve'!AV$7,Adjustments!$G$235:$AE$236),0)))+(SUM(IF(Adjustments!$E$239:$E$251='June 13 - Dec 15 Reserve'!$F68,IF(Adjustments!$G$6:$AE$6='June 13 - Dec 15 Reserve'!AV$7,Adjustments!$G$239:$AE$251),0))))</f>
        <v>10977.455288326033</v>
      </c>
      <c r="AV68" s="144">
        <f t="shared" si="232"/>
        <v>-8552322.7593249511</v>
      </c>
      <c r="AW68" s="144">
        <f t="array" ref="AW68">-((SUM(IF(Adjustments!$E$73:$E$133='June 13 - Dec 15 Reserve'!$F68,IF(Adjustments!$G$6:$AE$6='June 13 - Dec 15 Reserve'!AV$7,Adjustments!$G$73:$AE$133),0)))+(SUM(IF(Adjustments!$E$136:$E$232='June 13 - Dec 15 Reserve'!$F68,IF(Adjustments!$G$6:$AE$6='June 13 - Dec 15 Reserve'!AX$7,Adjustments!$G$136:$AE$232),0)))+(SUM(IF(Adjustments!$E$235:$E$236='June 13 - Dec 15 Reserve'!$F68,IF(Adjustments!$G$6:$AE$6='June 13 - Dec 15 Reserve'!AX$7,Adjustments!$G$235:$AE$236),0)))+(SUM(IF(Adjustments!$E$239:$E$251='June 13 - Dec 15 Reserve'!$F68,IF(Adjustments!$G$6:$AE$6='June 13 - Dec 15 Reserve'!AX$7,Adjustments!$G$239:$AE$251),0))))</f>
        <v>11788.136336308569</v>
      </c>
      <c r="AX68" s="144">
        <f t="shared" si="233"/>
        <v>-8540534.6229886431</v>
      </c>
      <c r="AY68" s="144">
        <f t="array" ref="AY68">-((SUM(IF(Adjustments!$E$73:$E$133='June 13 - Dec 15 Reserve'!$F68,IF(Adjustments!$G$6:$AE$6='June 13 - Dec 15 Reserve'!AX$7,Adjustments!$G$73:$AE$133),0)))+(SUM(IF(Adjustments!$E$136:$E$232='June 13 - Dec 15 Reserve'!$F68,IF(Adjustments!$G$6:$AE$6='June 13 - Dec 15 Reserve'!AZ$7,Adjustments!$G$136:$AE$232),0)))+(SUM(IF(Adjustments!$E$235:$E$236='June 13 - Dec 15 Reserve'!$F68,IF(Adjustments!$G$6:$AE$6='June 13 - Dec 15 Reserve'!AZ$7,Adjustments!$G$235:$AE$236),0)))+(SUM(IF(Adjustments!$E$239:$E$251='June 13 - Dec 15 Reserve'!$F68,IF(Adjustments!$G$6:$AE$6='June 13 - Dec 15 Reserve'!AZ$7,Adjustments!$G$239:$AE$251),0))))</f>
        <v>12598.817384291106</v>
      </c>
      <c r="AZ68" s="144">
        <f t="shared" si="234"/>
        <v>-8527935.8056043517</v>
      </c>
      <c r="BA68" s="144">
        <f t="array" ref="BA68">-((SUM(IF(Adjustments!$E$73:$E$133='June 13 - Dec 15 Reserve'!$F68,IF(Adjustments!$G$6:$AE$6='June 13 - Dec 15 Reserve'!AZ$7,Adjustments!$G$73:$AE$133),0)))+(SUM(IF(Adjustments!$E$136:$E$232='June 13 - Dec 15 Reserve'!$F68,IF(Adjustments!$G$6:$AE$6='June 13 - Dec 15 Reserve'!BB$7,Adjustments!$G$136:$AE$232),0)))+(SUM(IF(Adjustments!$E$235:$E$236='June 13 - Dec 15 Reserve'!$F68,IF(Adjustments!$G$6:$AE$6='June 13 - Dec 15 Reserve'!BB$7,Adjustments!$G$235:$AE$236),0)))+(SUM(IF(Adjustments!$E$239:$E$251='June 13 - Dec 15 Reserve'!$F68,IF(Adjustments!$G$6:$AE$6='June 13 - Dec 15 Reserve'!BB$7,Adjustments!$G$239:$AE$251),0))))</f>
        <v>13409.498432273627</v>
      </c>
      <c r="BB68" s="144">
        <f t="shared" si="235"/>
        <v>-8514526.3071720786</v>
      </c>
      <c r="BC68" s="144">
        <f t="array" ref="BC68">-((SUM(IF(Adjustments!$E$73:$E$133='June 13 - Dec 15 Reserve'!$F68,IF(Adjustments!$G$6:$AE$6='June 13 - Dec 15 Reserve'!BB$7,Adjustments!$G$73:$AE$133),0)))+(SUM(IF(Adjustments!$E$136:$E$232='June 13 - Dec 15 Reserve'!$F68,IF(Adjustments!$G$6:$AE$6='June 13 - Dec 15 Reserve'!BD$7,Adjustments!$G$136:$AE$232),0)))+(SUM(IF(Adjustments!$E$235:$E$236='June 13 - Dec 15 Reserve'!$F68,IF(Adjustments!$G$6:$AE$6='June 13 - Dec 15 Reserve'!BD$7,Adjustments!$G$235:$AE$236),0)))+(SUM(IF(Adjustments!$E$239:$E$251='June 13 - Dec 15 Reserve'!$F68,IF(Adjustments!$G$6:$AE$6='June 13 - Dec 15 Reserve'!BD$7,Adjustments!$G$239:$AE$251),0))))</f>
        <v>14220.179480256164</v>
      </c>
      <c r="BD68" s="144">
        <f t="shared" si="236"/>
        <v>-8500306.1276918221</v>
      </c>
      <c r="BF68" s="151">
        <f t="shared" si="237"/>
        <v>-8567792.2215177417</v>
      </c>
    </row>
    <row r="69" spans="1:58" s="144" customFormat="1">
      <c r="A69" s="119" t="s">
        <v>25</v>
      </c>
      <c r="B69" s="119" t="s">
        <v>55</v>
      </c>
      <c r="C69" s="119" t="s">
        <v>55</v>
      </c>
      <c r="D69" s="119" t="s">
        <v>78</v>
      </c>
      <c r="E69" s="119" t="s">
        <v>75</v>
      </c>
      <c r="F69" s="119" t="str">
        <f t="shared" si="211"/>
        <v>DGNLPSE</v>
      </c>
      <c r="G69" s="119" t="str">
        <f t="shared" si="212"/>
        <v>GNLPSE</v>
      </c>
      <c r="H69" s="144">
        <f t="array" ref="H69">SUM(IF('[25]RB Summary'!$C$917:$C$1168=$F69,'[25]RB Summary'!$G$917:$G$1168,0))</f>
        <v>-318041.3</v>
      </c>
      <c r="I69" s="144">
        <f t="array" ref="I69">-((SUM(IF(Adjustments!$E$73:$E$133='June 13 - Dec 15 Reserve'!$F69,IF(Adjustments!$G$6:$AE$6='June 13 - Dec 15 Reserve'!H$7,Adjustments!$G$73:$AE$133),0)))+(SUM(IF(Adjustments!$E$136:$E$232='June 13 - Dec 15 Reserve'!$F69,IF(Adjustments!$G$6:$AE$6='June 13 - Dec 15 Reserve'!J$7,Adjustments!$G$136:$AE$232),0)))+(SUM(IF(Adjustments!$E$235:$E$236='June 13 - Dec 15 Reserve'!$F69,IF(Adjustments!$G$6:$AE$6='June 13 - Dec 15 Reserve'!J$7,Adjustments!$G$235:$AE$236),0)))+(SUM(IF(Adjustments!$E$239:$E$251='June 13 - Dec 15 Reserve'!$F69,IF(Adjustments!$G$6:$AE$6='June 13 - Dec 15 Reserve'!J$7,Adjustments!$G$239:$AE$251),0))))</f>
        <v>1798.830360066052</v>
      </c>
      <c r="J69" s="144">
        <f t="shared" si="213"/>
        <v>-316242.46963993396</v>
      </c>
      <c r="K69" s="144">
        <f t="array" ref="K69">-((SUM(IF(Adjustments!$E$73:$E$133='June 13 - Dec 15 Reserve'!$F69,IF(Adjustments!$G$6:$AE$6='June 13 - Dec 15 Reserve'!J$7,Adjustments!$G$73:$AE$133),0)))+(SUM(IF(Adjustments!$E$136:$E$232='June 13 - Dec 15 Reserve'!$F69,IF(Adjustments!$G$6:$AE$6='June 13 - Dec 15 Reserve'!L$7,Adjustments!$G$136:$AE$232),0)))+(SUM(IF(Adjustments!$E$235:$E$236='June 13 - Dec 15 Reserve'!$F69,IF(Adjustments!$G$6:$AE$6='June 13 - Dec 15 Reserve'!L$7,Adjustments!$G$235:$AE$236),0)))+(SUM(IF(Adjustments!$E$239:$E$251='June 13 - Dec 15 Reserve'!$F69,IF(Adjustments!$G$6:$AE$6='June 13 - Dec 15 Reserve'!L$7,Adjustments!$G$239:$AE$251),0))))</f>
        <v>1388.4607896801253</v>
      </c>
      <c r="L69" s="144">
        <f t="shared" si="214"/>
        <v>-314854.00885025383</v>
      </c>
      <c r="M69" s="144">
        <f t="array" ref="M69">-((SUM(IF(Adjustments!$E$73:$E$133='June 13 - Dec 15 Reserve'!$F69,IF(Adjustments!$G$6:$AE$6='June 13 - Dec 15 Reserve'!L$7,Adjustments!$G$73:$AE$133),0)))+(SUM(IF(Adjustments!$E$136:$E$232='June 13 - Dec 15 Reserve'!$F69,IF(Adjustments!$G$6:$AE$6='June 13 - Dec 15 Reserve'!N$7,Adjustments!$G$136:$AE$232),0)))+(SUM(IF(Adjustments!$E$235:$E$236='June 13 - Dec 15 Reserve'!$F69,IF(Adjustments!$G$6:$AE$6='June 13 - Dec 15 Reserve'!N$7,Adjustments!$G$235:$AE$236),0)))+(SUM(IF(Adjustments!$E$239:$E$251='June 13 - Dec 15 Reserve'!$F69,IF(Adjustments!$G$6:$AE$6='June 13 - Dec 15 Reserve'!N$7,Adjustments!$G$239:$AE$251),0))))</f>
        <v>1219.4991929376838</v>
      </c>
      <c r="N69" s="144">
        <f t="shared" si="215"/>
        <v>-313634.50965731614</v>
      </c>
      <c r="O69" s="144">
        <f t="array" ref="O69">-((SUM(IF(Adjustments!$E$73:$E$133='June 13 - Dec 15 Reserve'!$F69,IF(Adjustments!$G$6:$AE$6='June 13 - Dec 15 Reserve'!N$7,Adjustments!$G$73:$AE$133),0)))+(SUM(IF(Adjustments!$E$136:$E$232='June 13 - Dec 15 Reserve'!$F69,IF(Adjustments!$G$6:$AE$6='June 13 - Dec 15 Reserve'!P$7,Adjustments!$G$136:$AE$232),0)))+(SUM(IF(Adjustments!$E$235:$E$236='June 13 - Dec 15 Reserve'!$F69,IF(Adjustments!$G$6:$AE$6='June 13 - Dec 15 Reserve'!P$7,Adjustments!$G$235:$AE$236),0)))+(SUM(IF(Adjustments!$E$239:$E$251='June 13 - Dec 15 Reserve'!$F69,IF(Adjustments!$G$6:$AE$6='June 13 - Dec 15 Reserve'!P$7,Adjustments!$G$239:$AE$251),0))))</f>
        <v>1129.2927012561731</v>
      </c>
      <c r="P69" s="144">
        <f t="shared" si="216"/>
        <v>-312505.21695605997</v>
      </c>
      <c r="Q69" s="144">
        <f t="array" ref="Q69">-((SUM(IF(Adjustments!$E$73:$E$133='June 13 - Dec 15 Reserve'!$F69,IF(Adjustments!$G$6:$AE$6='June 13 - Dec 15 Reserve'!P$7,Adjustments!$G$73:$AE$133),0)))+(SUM(IF(Adjustments!$E$136:$E$232='June 13 - Dec 15 Reserve'!$F69,IF(Adjustments!$G$6:$AE$6='June 13 - Dec 15 Reserve'!R$7,Adjustments!$G$136:$AE$232),0)))+(SUM(IF(Adjustments!$E$235:$E$236='June 13 - Dec 15 Reserve'!$F69,IF(Adjustments!$G$6:$AE$6='June 13 - Dec 15 Reserve'!R$7,Adjustments!$G$235:$AE$236),0)))+(SUM(IF(Adjustments!$E$239:$E$251='June 13 - Dec 15 Reserve'!$F69,IF(Adjustments!$G$6:$AE$6='June 13 - Dec 15 Reserve'!R$7,Adjustments!$G$239:$AE$251),0))))</f>
        <v>1074.0816738170279</v>
      </c>
      <c r="R69" s="144">
        <f t="shared" si="217"/>
        <v>-311431.13528224296</v>
      </c>
      <c r="S69" s="144">
        <f t="array" ref="S69">-((SUM(IF(Adjustments!$E$73:$E$133='June 13 - Dec 15 Reserve'!$F69,IF(Adjustments!$G$6:$AE$6='June 13 - Dec 15 Reserve'!R$7,Adjustments!$G$73:$AE$133),0)))+(SUM(IF(Adjustments!$E$136:$E$232='June 13 - Dec 15 Reserve'!$F69,IF(Adjustments!$G$6:$AE$6='June 13 - Dec 15 Reserve'!T$7,Adjustments!$G$136:$AE$232),0)))+(SUM(IF(Adjustments!$E$235:$E$236='June 13 - Dec 15 Reserve'!$F69,IF(Adjustments!$G$6:$AE$6='June 13 - Dec 15 Reserve'!T$7,Adjustments!$G$235:$AE$236),0)))+(SUM(IF(Adjustments!$E$239:$E$251='June 13 - Dec 15 Reserve'!$F69,IF(Adjustments!$G$6:$AE$6='June 13 - Dec 15 Reserve'!T$7,Adjustments!$G$239:$AE$251),0))))</f>
        <v>1048.250813418198</v>
      </c>
      <c r="T69" s="144">
        <f t="shared" si="218"/>
        <v>-310382.88446882478</v>
      </c>
      <c r="U69" s="144">
        <f t="array" ref="U69">-((SUM(IF(Adjustments!$E$73:$E$133='June 13 - Dec 15 Reserve'!$F69,IF(Adjustments!$G$6:$AE$6='June 13 - Dec 15 Reserve'!T$7,Adjustments!$G$73:$AE$133),0)))+(SUM(IF(Adjustments!$E$136:$E$232='June 13 - Dec 15 Reserve'!$F69,IF(Adjustments!$G$6:$AE$6='June 13 - Dec 15 Reserve'!V$7,Adjustments!$G$136:$AE$232),0)))+(SUM(IF(Adjustments!$E$235:$E$236='June 13 - Dec 15 Reserve'!$F69,IF(Adjustments!$G$6:$AE$6='June 13 - Dec 15 Reserve'!V$7,Adjustments!$G$235:$AE$236),0)))+(SUM(IF(Adjustments!$E$239:$E$251='June 13 - Dec 15 Reserve'!$F69,IF(Adjustments!$G$6:$AE$6='June 13 - Dec 15 Reserve'!V$7,Adjustments!$G$239:$AE$251),0))))</f>
        <v>1561.0925522198168</v>
      </c>
      <c r="V69" s="144">
        <f t="shared" si="219"/>
        <v>-308821.79191660497</v>
      </c>
      <c r="W69" s="144">
        <f t="array" ref="W69">-((SUM(IF(Adjustments!$E$73:$E$133='June 13 - Dec 15 Reserve'!$F69,IF(Adjustments!$G$6:$AE$6='June 13 - Dec 15 Reserve'!V$7,Adjustments!$G$73:$AE$133),0)))+(SUM(IF(Adjustments!$E$136:$E$232='June 13 - Dec 15 Reserve'!$F69,IF(Adjustments!$G$6:$AE$6='June 13 - Dec 15 Reserve'!X$7,Adjustments!$G$136:$AE$232),0)))+(SUM(IF(Adjustments!$E$235:$E$236='June 13 - Dec 15 Reserve'!$F69,IF(Adjustments!$G$6:$AE$6='June 13 - Dec 15 Reserve'!X$7,Adjustments!$G$235:$AE$236),0)))+(SUM(IF(Adjustments!$E$239:$E$251='June 13 - Dec 15 Reserve'!$F69,IF(Adjustments!$G$6:$AE$6='June 13 - Dec 15 Reserve'!X$7,Adjustments!$G$239:$AE$251),0))))</f>
        <v>1577.4013168972097</v>
      </c>
      <c r="X69" s="144">
        <f t="shared" si="220"/>
        <v>-307244.39059970778</v>
      </c>
      <c r="Y69" s="144">
        <f t="array" ref="Y69">-((SUM(IF(Adjustments!$E$73:$E$133='June 13 - Dec 15 Reserve'!$F69,IF(Adjustments!$G$6:$AE$6='June 13 - Dec 15 Reserve'!X$7,Adjustments!$G$73:$AE$133),0)))+(SUM(IF(Adjustments!$E$136:$E$232='June 13 - Dec 15 Reserve'!$F69,IF(Adjustments!$G$6:$AE$6='June 13 - Dec 15 Reserve'!Z$7,Adjustments!$G$136:$AE$232),0)))+(SUM(IF(Adjustments!$E$235:$E$236='June 13 - Dec 15 Reserve'!$F69,IF(Adjustments!$G$6:$AE$6='June 13 - Dec 15 Reserve'!Z$7,Adjustments!$G$235:$AE$236),0)))+(SUM(IF(Adjustments!$E$239:$E$251='June 13 - Dec 15 Reserve'!$F69,IF(Adjustments!$G$6:$AE$6='June 13 - Dec 15 Reserve'!Z$7,Adjustments!$G$239:$AE$251),0))))</f>
        <v>1593.7100815746026</v>
      </c>
      <c r="Z69" s="144">
        <f t="shared" si="221"/>
        <v>-305650.68051813316</v>
      </c>
      <c r="AA69" s="144">
        <f t="array" ref="AA69">-((SUM(IF(Adjustments!$E$73:$E$133='June 13 - Dec 15 Reserve'!$F69,IF(Adjustments!$G$6:$AE$6='June 13 - Dec 15 Reserve'!Z$7,Adjustments!$G$73:$AE$133),0)))+(SUM(IF(Adjustments!$E$136:$E$232='June 13 - Dec 15 Reserve'!$F69,IF(Adjustments!$G$6:$AE$6='June 13 - Dec 15 Reserve'!AB$7,Adjustments!$G$136:$AE$232),0)))+(SUM(IF(Adjustments!$E$235:$E$236='June 13 - Dec 15 Reserve'!$F69,IF(Adjustments!$G$6:$AE$6='June 13 - Dec 15 Reserve'!AB$7,Adjustments!$G$235:$AE$236),0)))+(SUM(IF(Adjustments!$E$239:$E$251='June 13 - Dec 15 Reserve'!$F69,IF(Adjustments!$G$6:$AE$6='June 13 - Dec 15 Reserve'!AB$7,Adjustments!$G$239:$AE$251),0))))</f>
        <v>1610.0188462519945</v>
      </c>
      <c r="AB69" s="144">
        <f t="shared" si="222"/>
        <v>-304040.66167188116</v>
      </c>
      <c r="AC69" s="144">
        <f t="array" ref="AC69">-((SUM(IF(Adjustments!$E$73:$E$133='June 13 - Dec 15 Reserve'!$F69,IF(Adjustments!$G$6:$AE$6='June 13 - Dec 15 Reserve'!AB$7,Adjustments!$G$73:$AE$133),0)))+(SUM(IF(Adjustments!$E$136:$E$232='June 13 - Dec 15 Reserve'!$F69,IF(Adjustments!$G$6:$AE$6='June 13 - Dec 15 Reserve'!AD$7,Adjustments!$G$136:$AE$232),0)))+(SUM(IF(Adjustments!$E$235:$E$236='June 13 - Dec 15 Reserve'!$F69,IF(Adjustments!$G$6:$AE$6='June 13 - Dec 15 Reserve'!AD$7,Adjustments!$G$235:$AE$236),0)))+(SUM(IF(Adjustments!$E$239:$E$251='June 13 - Dec 15 Reserve'!$F69,IF(Adjustments!$G$6:$AE$6='June 13 - Dec 15 Reserve'!AD$7,Adjustments!$G$239:$AE$251),0))))</f>
        <v>1626.3276109293874</v>
      </c>
      <c r="AD69" s="144">
        <f t="shared" si="223"/>
        <v>-302414.33406095178</v>
      </c>
      <c r="AE69" s="144">
        <f t="array" ref="AE69">-((SUM(IF(Adjustments!$E$73:$E$133='June 13 - Dec 15 Reserve'!$F69,IF(Adjustments!$G$6:$AE$6='June 13 - Dec 15 Reserve'!AD$7,Adjustments!$G$73:$AE$133),0)))+(SUM(IF(Adjustments!$E$136:$E$232='June 13 - Dec 15 Reserve'!$F69,IF(Adjustments!$G$6:$AE$6='June 13 - Dec 15 Reserve'!AF$7,Adjustments!$G$136:$AE$232),0)))+(SUM(IF(Adjustments!$E$235:$E$236='June 13 - Dec 15 Reserve'!$F69,IF(Adjustments!$G$6:$AE$6='June 13 - Dec 15 Reserve'!AF$7,Adjustments!$G$235:$AE$236),0)))+(SUM(IF(Adjustments!$E$239:$E$251='June 13 - Dec 15 Reserve'!$F69,IF(Adjustments!$G$6:$AE$6='June 13 - Dec 15 Reserve'!AF$7,Adjustments!$G$239:$AE$251),0))))</f>
        <v>1642.6363756067803</v>
      </c>
      <c r="AF69" s="144">
        <f t="shared" si="224"/>
        <v>-300771.69768534502</v>
      </c>
      <c r="AG69" s="144">
        <f t="array" ref="AG69">-((SUM(IF(Adjustments!$E$73:$E$133='June 13 - Dec 15 Reserve'!$F69,IF(Adjustments!$G$6:$AE$6='June 13 - Dec 15 Reserve'!AF$7,Adjustments!$G$73:$AE$133),0)))+(SUM(IF(Adjustments!$E$136:$E$232='June 13 - Dec 15 Reserve'!$F69,IF(Adjustments!$G$6:$AE$6='June 13 - Dec 15 Reserve'!AH$7,Adjustments!$G$136:$AE$232),0)))+(SUM(IF(Adjustments!$E$235:$E$236='June 13 - Dec 15 Reserve'!$F69,IF(Adjustments!$G$6:$AE$6='June 13 - Dec 15 Reserve'!AH$7,Adjustments!$G$235:$AE$236),0)))+(SUM(IF(Adjustments!$E$239:$E$251='June 13 - Dec 15 Reserve'!$F69,IF(Adjustments!$G$6:$AE$6='June 13 - Dec 15 Reserve'!AH$7,Adjustments!$G$239:$AE$251),0))))</f>
        <v>1608.5847847683253</v>
      </c>
      <c r="AH69" s="144">
        <f t="shared" si="225"/>
        <v>-299163.11290057667</v>
      </c>
      <c r="AI69" s="144">
        <f t="array" ref="AI69">-((SUM(IF(Adjustments!$E$73:$E$133='June 13 - Dec 15 Reserve'!$F69,IF(Adjustments!$G$6:$AE$6='June 13 - Dec 15 Reserve'!AH$7,Adjustments!$G$73:$AE$133),0)))+(SUM(IF(Adjustments!$E$136:$E$232='June 13 - Dec 15 Reserve'!$F69,IF(Adjustments!$G$6:$AE$6='June 13 - Dec 15 Reserve'!AJ$7,Adjustments!$G$136:$AE$232),0)))+(SUM(IF(Adjustments!$E$235:$E$236='June 13 - Dec 15 Reserve'!$F69,IF(Adjustments!$G$6:$AE$6='June 13 - Dec 15 Reserve'!AJ$7,Adjustments!$G$235:$AE$236),0)))+(SUM(IF(Adjustments!$E$239:$E$251='June 13 - Dec 15 Reserve'!$F69,IF(Adjustments!$G$6:$AE$6='June 13 - Dec 15 Reserve'!AJ$7,Adjustments!$G$239:$AE$251),0))))</f>
        <v>1574.5331939298703</v>
      </c>
      <c r="AJ69" s="144">
        <f t="shared" si="226"/>
        <v>-297588.57970664679</v>
      </c>
      <c r="AK69" s="144">
        <f t="array" ref="AK69">-((SUM(IF(Adjustments!$E$73:$E$133='June 13 - Dec 15 Reserve'!$F69,IF(Adjustments!$G$6:$AE$6='June 13 - Dec 15 Reserve'!AJ$7,Adjustments!$G$73:$AE$133),0)))+(SUM(IF(Adjustments!$E$136:$E$232='June 13 - Dec 15 Reserve'!$F69,IF(Adjustments!$G$6:$AE$6='June 13 - Dec 15 Reserve'!AL$7,Adjustments!$G$136:$AE$232),0)))+(SUM(IF(Adjustments!$E$235:$E$236='June 13 - Dec 15 Reserve'!$F69,IF(Adjustments!$G$6:$AE$6='June 13 - Dec 15 Reserve'!AL$7,Adjustments!$G$235:$AE$236),0)))+(SUM(IF(Adjustments!$E$239:$E$251='June 13 - Dec 15 Reserve'!$F69,IF(Adjustments!$G$6:$AE$6='June 13 - Dec 15 Reserve'!AL$7,Adjustments!$G$239:$AE$251),0))))</f>
        <v>1590.8419586072632</v>
      </c>
      <c r="AL69" s="144">
        <f t="shared" si="227"/>
        <v>-295997.73774803954</v>
      </c>
      <c r="AM69" s="144">
        <f t="array" ref="AM69">-((SUM(IF(Adjustments!$E$73:$E$133='June 13 - Dec 15 Reserve'!$F69,IF(Adjustments!$G$6:$AE$6='June 13 - Dec 15 Reserve'!AL$7,Adjustments!$G$73:$AE$133),0)))+(SUM(IF(Adjustments!$E$136:$E$232='June 13 - Dec 15 Reserve'!$F69,IF(Adjustments!$G$6:$AE$6='June 13 - Dec 15 Reserve'!AN$7,Adjustments!$G$136:$AE$232),0)))+(SUM(IF(Adjustments!$E$235:$E$236='June 13 - Dec 15 Reserve'!$F69,IF(Adjustments!$G$6:$AE$6='June 13 - Dec 15 Reserve'!AN$7,Adjustments!$G$235:$AE$236),0)))+(SUM(IF(Adjustments!$E$239:$E$251='June 13 - Dec 15 Reserve'!$F69,IF(Adjustments!$G$6:$AE$6='June 13 - Dec 15 Reserve'!AN$7,Adjustments!$G$239:$AE$251),0))))</f>
        <v>652.82198625934416</v>
      </c>
      <c r="AN69" s="144">
        <f t="shared" si="228"/>
        <v>-295344.91576178017</v>
      </c>
      <c r="AO69" s="144">
        <f t="array" ref="AO69">-((SUM(IF(Adjustments!$E$73:$E$133='June 13 - Dec 15 Reserve'!$F69,IF(Adjustments!$G$6:$AE$6='June 13 - Dec 15 Reserve'!AN$7,Adjustments!$G$73:$AE$133),0)))+(SUM(IF(Adjustments!$E$136:$E$232='June 13 - Dec 15 Reserve'!$F69,IF(Adjustments!$G$6:$AE$6='June 13 - Dec 15 Reserve'!AP$7,Adjustments!$G$136:$AE$232),0)))+(SUM(IF(Adjustments!$E$235:$E$236='June 13 - Dec 15 Reserve'!$F69,IF(Adjustments!$G$6:$AE$6='June 13 - Dec 15 Reserve'!AP$7,Adjustments!$G$235:$AE$236),0)))+(SUM(IF(Adjustments!$E$239:$E$251='June 13 - Dec 15 Reserve'!$F69,IF(Adjustments!$G$6:$AE$6='June 13 - Dec 15 Reserve'!AP$7,Adjustments!$G$239:$AE$251),0))))</f>
        <v>-285.19798608857582</v>
      </c>
      <c r="AP69" s="144">
        <f t="shared" si="229"/>
        <v>-295630.11374786875</v>
      </c>
      <c r="AQ69" s="144">
        <f t="array" ref="AQ69">-((SUM(IF(Adjustments!$E$73:$E$133='June 13 - Dec 15 Reserve'!$F69,IF(Adjustments!$G$6:$AE$6='June 13 - Dec 15 Reserve'!AP$7,Adjustments!$G$73:$AE$133),0)))+(SUM(IF(Adjustments!$E$136:$E$232='June 13 - Dec 15 Reserve'!$F69,IF(Adjustments!$G$6:$AE$6='June 13 - Dec 15 Reserve'!AR$7,Adjustments!$G$136:$AE$232),0)))+(SUM(IF(Adjustments!$E$235:$E$236='June 13 - Dec 15 Reserve'!$F69,IF(Adjustments!$G$6:$AE$6='June 13 - Dec 15 Reserve'!AR$7,Adjustments!$G$235:$AE$236),0)))+(SUM(IF(Adjustments!$E$239:$E$251='June 13 - Dec 15 Reserve'!$F69,IF(Adjustments!$G$6:$AE$6='June 13 - Dec 15 Reserve'!AR$7,Adjustments!$G$239:$AE$251),0))))</f>
        <v>-268.88922141118292</v>
      </c>
      <c r="AR69" s="144">
        <f t="shared" si="230"/>
        <v>-295899.00296927994</v>
      </c>
      <c r="AS69" s="144">
        <f t="array" ref="AS69">-((SUM(IF(Adjustments!$E$73:$E$133='June 13 - Dec 15 Reserve'!$F69,IF(Adjustments!$G$6:$AE$6='June 13 - Dec 15 Reserve'!AR$7,Adjustments!$G$73:$AE$133),0)))+(SUM(IF(Adjustments!$E$136:$E$232='June 13 - Dec 15 Reserve'!$F69,IF(Adjustments!$G$6:$AE$6='June 13 - Dec 15 Reserve'!AT$7,Adjustments!$G$136:$AE$232),0)))+(SUM(IF(Adjustments!$E$235:$E$236='June 13 - Dec 15 Reserve'!$F69,IF(Adjustments!$G$6:$AE$6='June 13 - Dec 15 Reserve'!AT$7,Adjustments!$G$235:$AE$236),0)))+(SUM(IF(Adjustments!$E$239:$E$251='June 13 - Dec 15 Reserve'!$F69,IF(Adjustments!$G$6:$AE$6='June 13 - Dec 15 Reserve'!AT$7,Adjustments!$G$239:$AE$251),0))))</f>
        <v>-252.58045673379002</v>
      </c>
      <c r="AT69" s="144">
        <f t="shared" si="231"/>
        <v>-296151.58342601371</v>
      </c>
      <c r="AU69" s="144">
        <f t="array" ref="AU69">-((SUM(IF(Adjustments!$E$73:$E$133='June 13 - Dec 15 Reserve'!$F69,IF(Adjustments!$G$6:$AE$6='June 13 - Dec 15 Reserve'!AT$7,Adjustments!$G$73:$AE$133),0)))+(SUM(IF(Adjustments!$E$136:$E$232='June 13 - Dec 15 Reserve'!$F69,IF(Adjustments!$G$6:$AE$6='June 13 - Dec 15 Reserve'!AV$7,Adjustments!$G$136:$AE$232),0)))+(SUM(IF(Adjustments!$E$235:$E$236='June 13 - Dec 15 Reserve'!$F69,IF(Adjustments!$G$6:$AE$6='June 13 - Dec 15 Reserve'!AV$7,Adjustments!$G$235:$AE$236),0)))+(SUM(IF(Adjustments!$E$239:$E$251='June 13 - Dec 15 Reserve'!$F69,IF(Adjustments!$G$6:$AE$6='June 13 - Dec 15 Reserve'!AV$7,Adjustments!$G$239:$AE$251),0))))</f>
        <v>-236.27169205639711</v>
      </c>
      <c r="AV69" s="144">
        <f t="shared" si="232"/>
        <v>-296387.85511807009</v>
      </c>
      <c r="AW69" s="144">
        <f t="array" ref="AW69">-((SUM(IF(Adjustments!$E$73:$E$133='June 13 - Dec 15 Reserve'!$F69,IF(Adjustments!$G$6:$AE$6='June 13 - Dec 15 Reserve'!AV$7,Adjustments!$G$73:$AE$133),0)))+(SUM(IF(Adjustments!$E$136:$E$232='June 13 - Dec 15 Reserve'!$F69,IF(Adjustments!$G$6:$AE$6='June 13 - Dec 15 Reserve'!AX$7,Adjustments!$G$136:$AE$232),0)))+(SUM(IF(Adjustments!$E$235:$E$236='June 13 - Dec 15 Reserve'!$F69,IF(Adjustments!$G$6:$AE$6='June 13 - Dec 15 Reserve'!AX$7,Adjustments!$G$235:$AE$236),0)))+(SUM(IF(Adjustments!$E$239:$E$251='June 13 - Dec 15 Reserve'!$F69,IF(Adjustments!$G$6:$AE$6='June 13 - Dec 15 Reserve'!AX$7,Adjustments!$G$239:$AE$251),0))))</f>
        <v>-219.96292737900421</v>
      </c>
      <c r="AX69" s="144">
        <f t="shared" si="233"/>
        <v>-296607.81804544909</v>
      </c>
      <c r="AY69" s="144">
        <f t="array" ref="AY69">-((SUM(IF(Adjustments!$E$73:$E$133='June 13 - Dec 15 Reserve'!$F69,IF(Adjustments!$G$6:$AE$6='June 13 - Dec 15 Reserve'!AX$7,Adjustments!$G$73:$AE$133),0)))+(SUM(IF(Adjustments!$E$136:$E$232='June 13 - Dec 15 Reserve'!$F69,IF(Adjustments!$G$6:$AE$6='June 13 - Dec 15 Reserve'!AZ$7,Adjustments!$G$136:$AE$232),0)))+(SUM(IF(Adjustments!$E$235:$E$236='June 13 - Dec 15 Reserve'!$F69,IF(Adjustments!$G$6:$AE$6='June 13 - Dec 15 Reserve'!AZ$7,Adjustments!$G$235:$AE$236),0)))+(SUM(IF(Adjustments!$E$239:$E$251='June 13 - Dec 15 Reserve'!$F69,IF(Adjustments!$G$6:$AE$6='June 13 - Dec 15 Reserve'!AZ$7,Adjustments!$G$239:$AE$251),0))))</f>
        <v>-203.65416270161131</v>
      </c>
      <c r="AZ69" s="144">
        <f t="shared" si="234"/>
        <v>-296811.47220815072</v>
      </c>
      <c r="BA69" s="144">
        <f t="array" ref="BA69">-((SUM(IF(Adjustments!$E$73:$E$133='June 13 - Dec 15 Reserve'!$F69,IF(Adjustments!$G$6:$AE$6='June 13 - Dec 15 Reserve'!AZ$7,Adjustments!$G$73:$AE$133),0)))+(SUM(IF(Adjustments!$E$136:$E$232='June 13 - Dec 15 Reserve'!$F69,IF(Adjustments!$G$6:$AE$6='June 13 - Dec 15 Reserve'!BB$7,Adjustments!$G$136:$AE$232),0)))+(SUM(IF(Adjustments!$E$235:$E$236='June 13 - Dec 15 Reserve'!$F69,IF(Adjustments!$G$6:$AE$6='June 13 - Dec 15 Reserve'!BB$7,Adjustments!$G$235:$AE$236),0)))+(SUM(IF(Adjustments!$E$239:$E$251='June 13 - Dec 15 Reserve'!$F69,IF(Adjustments!$G$6:$AE$6='June 13 - Dec 15 Reserve'!BB$7,Adjustments!$G$239:$AE$251),0))))</f>
        <v>-376.6600464793928</v>
      </c>
      <c r="BB69" s="144">
        <f t="shared" si="235"/>
        <v>-297188.13225463009</v>
      </c>
      <c r="BC69" s="144">
        <f t="array" ref="BC69">-((SUM(IF(Adjustments!$E$73:$E$133='June 13 - Dec 15 Reserve'!$F69,IF(Adjustments!$G$6:$AE$6='June 13 - Dec 15 Reserve'!BB$7,Adjustments!$G$73:$AE$133),0)))+(SUM(IF(Adjustments!$E$136:$E$232='June 13 - Dec 15 Reserve'!$F69,IF(Adjustments!$G$6:$AE$6='June 13 - Dec 15 Reserve'!BD$7,Adjustments!$G$136:$AE$232),0)))+(SUM(IF(Adjustments!$E$235:$E$236='June 13 - Dec 15 Reserve'!$F69,IF(Adjustments!$G$6:$AE$6='June 13 - Dec 15 Reserve'!BD$7,Adjustments!$G$235:$AE$236),0)))+(SUM(IF(Adjustments!$E$239:$E$251='June 13 - Dec 15 Reserve'!$F69,IF(Adjustments!$G$6:$AE$6='June 13 - Dec 15 Reserve'!BD$7,Adjustments!$G$239:$AE$251),0))))</f>
        <v>-549.66593025717611</v>
      </c>
      <c r="BD69" s="144">
        <f t="shared" si="236"/>
        <v>-297737.79818488727</v>
      </c>
      <c r="BF69" s="151">
        <f t="shared" si="237"/>
        <v>-297021.52459667216</v>
      </c>
    </row>
    <row r="70" spans="1:58" s="144" customFormat="1">
      <c r="A70" s="119" t="s">
        <v>26</v>
      </c>
      <c r="B70" s="119"/>
      <c r="C70" s="119"/>
      <c r="D70" s="119"/>
      <c r="E70" s="119"/>
      <c r="F70" s="119"/>
      <c r="G70" s="119"/>
      <c r="H70" s="152">
        <f>SUBTOTAL(9,H55:H69)</f>
        <v>-347209809.01999998</v>
      </c>
      <c r="I70" s="152">
        <f t="shared" ref="I70:BF70" si="238">SUBTOTAL(9,I55:I69)</f>
        <v>-518833.56373317295</v>
      </c>
      <c r="J70" s="152">
        <f t="shared" si="238"/>
        <v>-347728642.5837332</v>
      </c>
      <c r="K70" s="152">
        <f t="shared" si="238"/>
        <v>-512889.18927259545</v>
      </c>
      <c r="L70" s="152">
        <f t="shared" si="238"/>
        <v>-348241531.77300578</v>
      </c>
      <c r="M70" s="152">
        <f t="shared" si="238"/>
        <v>-529378.89455409243</v>
      </c>
      <c r="N70" s="152">
        <f t="shared" si="238"/>
        <v>-348770910.66755992</v>
      </c>
      <c r="O70" s="152">
        <f t="shared" si="238"/>
        <v>-549327.65550329373</v>
      </c>
      <c r="P70" s="152">
        <f t="shared" si="238"/>
        <v>-349320238.32306314</v>
      </c>
      <c r="Q70" s="152">
        <f t="shared" si="238"/>
        <v>-548288.91816103796</v>
      </c>
      <c r="R70" s="152">
        <f t="shared" si="238"/>
        <v>-349868527.24122411</v>
      </c>
      <c r="S70" s="152">
        <f t="shared" si="238"/>
        <v>-569146.32014785311</v>
      </c>
      <c r="T70" s="152">
        <f t="shared" si="238"/>
        <v>-350437673.56137204</v>
      </c>
      <c r="U70" s="152">
        <f t="shared" si="238"/>
        <v>-273703.07211744145</v>
      </c>
      <c r="V70" s="152">
        <f t="shared" si="238"/>
        <v>-350711376.63348949</v>
      </c>
      <c r="W70" s="152">
        <f t="shared" si="238"/>
        <v>-268508.04465739732</v>
      </c>
      <c r="X70" s="152">
        <f t="shared" si="238"/>
        <v>-350979884.6781469</v>
      </c>
      <c r="Y70" s="152">
        <f t="shared" si="238"/>
        <v>-262657.98345885909</v>
      </c>
      <c r="Z70" s="152">
        <f t="shared" si="238"/>
        <v>-351242542.66160572</v>
      </c>
      <c r="AA70" s="152">
        <f t="shared" si="238"/>
        <v>-256733.22810554359</v>
      </c>
      <c r="AB70" s="152">
        <f t="shared" si="238"/>
        <v>-351499275.88971132</v>
      </c>
      <c r="AC70" s="152">
        <f t="shared" si="238"/>
        <v>-250879.23934802716</v>
      </c>
      <c r="AD70" s="152">
        <f t="shared" si="238"/>
        <v>-351750155.12905926</v>
      </c>
      <c r="AE70" s="152">
        <f t="shared" si="238"/>
        <v>-246183.24012901736</v>
      </c>
      <c r="AF70" s="152">
        <f t="shared" si="238"/>
        <v>-351996338.36918831</v>
      </c>
      <c r="AG70" s="152">
        <f t="shared" si="238"/>
        <v>-241492.02691631563</v>
      </c>
      <c r="AH70" s="152">
        <f t="shared" si="238"/>
        <v>-352237830.39610463</v>
      </c>
      <c r="AI70" s="152">
        <f t="shared" si="238"/>
        <v>-236852.19577641689</v>
      </c>
      <c r="AJ70" s="152">
        <f t="shared" si="238"/>
        <v>-352474682.5918811</v>
      </c>
      <c r="AK70" s="152">
        <f t="shared" si="238"/>
        <v>-232803.42806242555</v>
      </c>
      <c r="AL70" s="152">
        <f t="shared" si="238"/>
        <v>-352707486.01994348</v>
      </c>
      <c r="AM70" s="152">
        <f t="shared" si="238"/>
        <v>-233476.3577911153</v>
      </c>
      <c r="AN70" s="152">
        <f t="shared" si="238"/>
        <v>-352940962.37773454</v>
      </c>
      <c r="AO70" s="152">
        <f t="shared" si="238"/>
        <v>-236628.43734501576</v>
      </c>
      <c r="AP70" s="152">
        <f t="shared" si="238"/>
        <v>-353177590.81507963</v>
      </c>
      <c r="AQ70" s="152">
        <f t="shared" si="238"/>
        <v>-242445.07443606088</v>
      </c>
      <c r="AR70" s="152">
        <f t="shared" si="238"/>
        <v>-353420035.88951564</v>
      </c>
      <c r="AS70" s="152">
        <f t="shared" ref="AS70:AV70" si="239">SUBTOTAL(9,AS55:AS69)</f>
        <v>-246020.53081359956</v>
      </c>
      <c r="AT70" s="152">
        <f t="shared" si="239"/>
        <v>-353666056.42032915</v>
      </c>
      <c r="AU70" s="152">
        <f t="shared" si="239"/>
        <v>-242012.67149272177</v>
      </c>
      <c r="AV70" s="152">
        <f t="shared" si="239"/>
        <v>-353908069.09182209</v>
      </c>
      <c r="AW70" s="152">
        <f t="shared" ref="AW70:BD70" si="240">SUBTOTAL(9,AW55:AW69)</f>
        <v>-243770.09781397507</v>
      </c>
      <c r="AX70" s="152">
        <f t="shared" si="240"/>
        <v>-354151839.18963593</v>
      </c>
      <c r="AY70" s="152">
        <f t="shared" si="240"/>
        <v>-245605.53947613758</v>
      </c>
      <c r="AZ70" s="152">
        <f t="shared" si="240"/>
        <v>-354397444.72911203</v>
      </c>
      <c r="BA70" s="152">
        <f t="shared" si="240"/>
        <v>-262054.600594077</v>
      </c>
      <c r="BB70" s="152">
        <f t="shared" si="240"/>
        <v>-354659499.32970607</v>
      </c>
      <c r="BC70" s="152">
        <f t="shared" si="240"/>
        <v>-279931.16402999137</v>
      </c>
      <c r="BD70" s="152">
        <f t="shared" si="240"/>
        <v>-354939430.49373615</v>
      </c>
      <c r="BF70" s="153">
        <f t="shared" si="238"/>
        <v>-353436712.7472145</v>
      </c>
    </row>
    <row r="71" spans="1:58" s="144" customFormat="1">
      <c r="A71" s="119"/>
      <c r="B71" s="119"/>
      <c r="C71" s="119"/>
      <c r="D71" s="119"/>
      <c r="E71" s="119"/>
      <c r="F71" s="119"/>
      <c r="G71" s="119"/>
      <c r="BF71" s="151"/>
    </row>
    <row r="72" spans="1:58" s="144" customFormat="1">
      <c r="A72" s="14" t="s">
        <v>59</v>
      </c>
      <c r="B72" s="119"/>
      <c r="C72" s="119"/>
      <c r="D72" s="119"/>
      <c r="E72" s="119"/>
      <c r="F72" s="119"/>
      <c r="G72" s="119"/>
      <c r="BF72" s="151"/>
    </row>
    <row r="73" spans="1:58" s="144" customFormat="1">
      <c r="A73" s="119" t="s">
        <v>60</v>
      </c>
      <c r="B73" s="119" t="s">
        <v>55</v>
      </c>
      <c r="C73" s="119" t="s">
        <v>55</v>
      </c>
      <c r="D73" s="119" t="s">
        <v>78</v>
      </c>
      <c r="E73" s="119" t="s">
        <v>76</v>
      </c>
      <c r="F73" s="119" t="str">
        <f>D73&amp;E73&amp;C73</f>
        <v>DMNGPSE</v>
      </c>
      <c r="G73" s="119" t="str">
        <f>E73&amp;C73</f>
        <v>MNGPSE</v>
      </c>
      <c r="H73" s="144">
        <f t="array" ref="H73">SUM(IF('[25]RB Summary'!$C$917:$C$1168=$F73,'[25]RB Summary'!$G$917:$G$1168,0))</f>
        <v>-166929788.90000001</v>
      </c>
      <c r="I73" s="144">
        <f t="array" ref="I73">-((SUM(IF(Adjustments!$E$73:$E$133='June 13 - Dec 15 Reserve'!$F73,IF(Adjustments!$G$6:$AE$6='June 13 - Dec 15 Reserve'!H$7,Adjustments!$G$73:$AE$133),0)))+(SUM(IF(Adjustments!$E$136:$E$232='June 13 - Dec 15 Reserve'!$F73,IF(Adjustments!$G$6:$AE$6='June 13 - Dec 15 Reserve'!J$7,Adjustments!$G$136:$AE$232),0)))+(SUM(IF(Adjustments!$E$235:$E$236='June 13 - Dec 15 Reserve'!$F73,IF(Adjustments!$G$6:$AE$6='June 13 - Dec 15 Reserve'!J$7,Adjustments!$G$235:$AE$236),0)))+(SUM(IF(Adjustments!$E$239:$E$251='June 13 - Dec 15 Reserve'!$F73,IF(Adjustments!$G$6:$AE$6='June 13 - Dec 15 Reserve'!J$7,Adjustments!$G$239:$AE$251),0))))</f>
        <v>-520641.79647208203</v>
      </c>
      <c r="J73" s="144">
        <f t="shared" ref="J73" si="241">H73+I73</f>
        <v>-167450430.69647208</v>
      </c>
      <c r="K73" s="144">
        <f t="array" ref="K73">-((SUM(IF(Adjustments!$E$73:$E$133='June 13 - Dec 15 Reserve'!$F73,IF(Adjustments!$G$6:$AE$6='June 13 - Dec 15 Reserve'!J$7,Adjustments!$G$73:$AE$133),0)))+(SUM(IF(Adjustments!$E$136:$E$232='June 13 - Dec 15 Reserve'!$F73,IF(Adjustments!$G$6:$AE$6='June 13 - Dec 15 Reserve'!L$7,Adjustments!$G$136:$AE$232),0)))+(SUM(IF(Adjustments!$E$235:$E$236='June 13 - Dec 15 Reserve'!$F73,IF(Adjustments!$G$6:$AE$6='June 13 - Dec 15 Reserve'!L$7,Adjustments!$G$235:$AE$236),0)))+(SUM(IF(Adjustments!$E$239:$E$251='June 13 - Dec 15 Reserve'!$F73,IF(Adjustments!$G$6:$AE$6='June 13 - Dec 15 Reserve'!L$7,Adjustments!$G$239:$AE$251),0))))</f>
        <v>-524622.21293139609</v>
      </c>
      <c r="L73" s="144">
        <f t="shared" ref="L73" si="242">J73+K73</f>
        <v>-167975052.90940347</v>
      </c>
      <c r="M73" s="144">
        <f t="array" ref="M73">-((SUM(IF(Adjustments!$E$73:$E$133='June 13 - Dec 15 Reserve'!$F73,IF(Adjustments!$G$6:$AE$6='June 13 - Dec 15 Reserve'!L$7,Adjustments!$G$73:$AE$133),0)))+(SUM(IF(Adjustments!$E$136:$E$232='June 13 - Dec 15 Reserve'!$F73,IF(Adjustments!$G$6:$AE$6='June 13 - Dec 15 Reserve'!N$7,Adjustments!$G$136:$AE$232),0)))+(SUM(IF(Adjustments!$E$235:$E$236='June 13 - Dec 15 Reserve'!$F73,IF(Adjustments!$G$6:$AE$6='June 13 - Dec 15 Reserve'!N$7,Adjustments!$G$235:$AE$236),0)))+(SUM(IF(Adjustments!$E$239:$E$251='June 13 - Dec 15 Reserve'!$F73,IF(Adjustments!$G$6:$AE$6='June 13 - Dec 15 Reserve'!N$7,Adjustments!$G$239:$AE$251),0))))</f>
        <v>-526854.59252646065</v>
      </c>
      <c r="N73" s="144">
        <f t="shared" ref="N73" si="243">L73+M73</f>
        <v>-168501907.50192994</v>
      </c>
      <c r="O73" s="144">
        <f t="array" ref="O73">-((SUM(IF(Adjustments!$E$73:$E$133='June 13 - Dec 15 Reserve'!$F73,IF(Adjustments!$G$6:$AE$6='June 13 - Dec 15 Reserve'!N$7,Adjustments!$G$73:$AE$133),0)))+(SUM(IF(Adjustments!$E$136:$E$232='June 13 - Dec 15 Reserve'!$F73,IF(Adjustments!$G$6:$AE$6='June 13 - Dec 15 Reserve'!P$7,Adjustments!$G$136:$AE$232),0)))+(SUM(IF(Adjustments!$E$235:$E$236='June 13 - Dec 15 Reserve'!$F73,IF(Adjustments!$G$6:$AE$6='June 13 - Dec 15 Reserve'!P$7,Adjustments!$G$235:$AE$236),0)))+(SUM(IF(Adjustments!$E$239:$E$251='June 13 - Dec 15 Reserve'!$F73,IF(Adjustments!$G$6:$AE$6='June 13 - Dec 15 Reserve'!P$7,Adjustments!$G$239:$AE$251),0))))</f>
        <v>-531062.89511519775</v>
      </c>
      <c r="P73" s="144">
        <f t="shared" ref="P73" si="244">N73+O73</f>
        <v>-169032970.39704514</v>
      </c>
      <c r="Q73" s="144">
        <f t="array" ref="Q73">-((SUM(IF(Adjustments!$E$73:$E$133='June 13 - Dec 15 Reserve'!$F73,IF(Adjustments!$G$6:$AE$6='June 13 - Dec 15 Reserve'!P$7,Adjustments!$G$73:$AE$133),0)))+(SUM(IF(Adjustments!$E$136:$E$232='June 13 - Dec 15 Reserve'!$F73,IF(Adjustments!$G$6:$AE$6='June 13 - Dec 15 Reserve'!R$7,Adjustments!$G$136:$AE$232),0)))+(SUM(IF(Adjustments!$E$235:$E$236='June 13 - Dec 15 Reserve'!$F73,IF(Adjustments!$G$6:$AE$6='June 13 - Dec 15 Reserve'!R$7,Adjustments!$G$235:$AE$236),0)))+(SUM(IF(Adjustments!$E$239:$E$251='June 13 - Dec 15 Reserve'!$F73,IF(Adjustments!$G$6:$AE$6='June 13 - Dec 15 Reserve'!R$7,Adjustments!$G$239:$AE$251),0))))</f>
        <v>-534067.88751819276</v>
      </c>
      <c r="R73" s="144">
        <f t="shared" ref="R73" si="245">P73+Q73</f>
        <v>-169567038.28456333</v>
      </c>
      <c r="S73" s="144">
        <f t="array" ref="S73">-((SUM(IF(Adjustments!$E$73:$E$133='June 13 - Dec 15 Reserve'!$F73,IF(Adjustments!$G$6:$AE$6='June 13 - Dec 15 Reserve'!R$7,Adjustments!$G$73:$AE$133),0)))+(SUM(IF(Adjustments!$E$136:$E$232='June 13 - Dec 15 Reserve'!$F73,IF(Adjustments!$G$6:$AE$6='June 13 - Dec 15 Reserve'!T$7,Adjustments!$G$136:$AE$232),0)))+(SUM(IF(Adjustments!$E$235:$E$236='June 13 - Dec 15 Reserve'!$F73,IF(Adjustments!$G$6:$AE$6='June 13 - Dec 15 Reserve'!T$7,Adjustments!$G$235:$AE$236),0)))+(SUM(IF(Adjustments!$E$239:$E$251='June 13 - Dec 15 Reserve'!$F73,IF(Adjustments!$G$6:$AE$6='June 13 - Dec 15 Reserve'!T$7,Adjustments!$G$239:$AE$251),0))))</f>
        <v>-537462.56255824922</v>
      </c>
      <c r="T73" s="144">
        <f t="shared" ref="T73" si="246">R73+S73</f>
        <v>-170104500.8471216</v>
      </c>
      <c r="U73" s="144">
        <f t="array" ref="U73">-((SUM(IF(Adjustments!$E$73:$E$133='June 13 - Dec 15 Reserve'!$F73,IF(Adjustments!$G$6:$AE$6='June 13 - Dec 15 Reserve'!T$7,Adjustments!$G$73:$AE$133),0)))+(SUM(IF(Adjustments!$E$136:$E$232='June 13 - Dec 15 Reserve'!$F73,IF(Adjustments!$G$6:$AE$6='June 13 - Dec 15 Reserve'!V$7,Adjustments!$G$136:$AE$232),0)))+(SUM(IF(Adjustments!$E$235:$E$236='June 13 - Dec 15 Reserve'!$F73,IF(Adjustments!$G$6:$AE$6='June 13 - Dec 15 Reserve'!V$7,Adjustments!$G$235:$AE$236),0)))+(SUM(IF(Adjustments!$E$239:$E$251='June 13 - Dec 15 Reserve'!$F73,IF(Adjustments!$G$6:$AE$6='June 13 - Dec 15 Reserve'!V$7,Adjustments!$G$239:$AE$251),0))))</f>
        <v>-1593218.7742872473</v>
      </c>
      <c r="V73" s="144">
        <f t="shared" ref="V73" si="247">T73+U73</f>
        <v>-171697719.62140885</v>
      </c>
      <c r="W73" s="144">
        <f t="array" ref="W73">-((SUM(IF(Adjustments!$E$73:$E$133='June 13 - Dec 15 Reserve'!$F73,IF(Adjustments!$G$6:$AE$6='June 13 - Dec 15 Reserve'!V$7,Adjustments!$G$73:$AE$133),0)))+(SUM(IF(Adjustments!$E$136:$E$232='June 13 - Dec 15 Reserve'!$F73,IF(Adjustments!$G$6:$AE$6='June 13 - Dec 15 Reserve'!X$7,Adjustments!$G$136:$AE$232),0)))+(SUM(IF(Adjustments!$E$235:$E$236='June 13 - Dec 15 Reserve'!$F73,IF(Adjustments!$G$6:$AE$6='June 13 - Dec 15 Reserve'!X$7,Adjustments!$G$235:$AE$236),0)))+(SUM(IF(Adjustments!$E$239:$E$251='June 13 - Dec 15 Reserve'!$F73,IF(Adjustments!$G$6:$AE$6='June 13 - Dec 15 Reserve'!X$7,Adjustments!$G$239:$AE$251),0))))</f>
        <v>-1598854.6948969071</v>
      </c>
      <c r="X73" s="144">
        <f t="shared" ref="X73" si="248">V73+W73</f>
        <v>-173296574.31630576</v>
      </c>
      <c r="Y73" s="144">
        <f t="array" ref="Y73">-((SUM(IF(Adjustments!$E$73:$E$133='June 13 - Dec 15 Reserve'!$F73,IF(Adjustments!$G$6:$AE$6='June 13 - Dec 15 Reserve'!X$7,Adjustments!$G$73:$AE$133),0)))+(SUM(IF(Adjustments!$E$136:$E$232='June 13 - Dec 15 Reserve'!$F73,IF(Adjustments!$G$6:$AE$6='June 13 - Dec 15 Reserve'!Z$7,Adjustments!$G$136:$AE$232),0)))+(SUM(IF(Adjustments!$E$235:$E$236='June 13 - Dec 15 Reserve'!$F73,IF(Adjustments!$G$6:$AE$6='June 13 - Dec 15 Reserve'!Z$7,Adjustments!$G$235:$AE$236),0)))+(SUM(IF(Adjustments!$E$239:$E$251='June 13 - Dec 15 Reserve'!$F73,IF(Adjustments!$G$6:$AE$6='June 13 - Dec 15 Reserve'!Z$7,Adjustments!$G$239:$AE$251),0))))</f>
        <v>-1597121.4781110676</v>
      </c>
      <c r="Z73" s="144">
        <f t="shared" ref="Z73" si="249">X73+Y73</f>
        <v>-174893695.79441682</v>
      </c>
      <c r="AA73" s="144">
        <f t="array" ref="AA73">-((SUM(IF(Adjustments!$E$73:$E$133='June 13 - Dec 15 Reserve'!$F73,IF(Adjustments!$G$6:$AE$6='June 13 - Dec 15 Reserve'!Z$7,Adjustments!$G$73:$AE$133),0)))+(SUM(IF(Adjustments!$E$136:$E$232='June 13 - Dec 15 Reserve'!$F73,IF(Adjustments!$G$6:$AE$6='June 13 - Dec 15 Reserve'!AB$7,Adjustments!$G$136:$AE$232),0)))+(SUM(IF(Adjustments!$E$235:$E$236='June 13 - Dec 15 Reserve'!$F73,IF(Adjustments!$G$6:$AE$6='June 13 - Dec 15 Reserve'!AB$7,Adjustments!$G$235:$AE$236),0)))+(SUM(IF(Adjustments!$E$239:$E$251='June 13 - Dec 15 Reserve'!$F73,IF(Adjustments!$G$6:$AE$6='June 13 - Dec 15 Reserve'!AB$7,Adjustments!$G$239:$AE$251),0))))</f>
        <v>-1603226.2108077484</v>
      </c>
      <c r="AB73" s="144">
        <f t="shared" ref="AB73" si="250">Z73+AA73</f>
        <v>-176496922.00522456</v>
      </c>
      <c r="AC73" s="144">
        <f t="array" ref="AC73">-((SUM(IF(Adjustments!$E$73:$E$133='June 13 - Dec 15 Reserve'!$F73,IF(Adjustments!$G$6:$AE$6='June 13 - Dec 15 Reserve'!AB$7,Adjustments!$G$73:$AE$133),0)))+(SUM(IF(Adjustments!$E$136:$E$232='June 13 - Dec 15 Reserve'!$F73,IF(Adjustments!$G$6:$AE$6='June 13 - Dec 15 Reserve'!AD$7,Adjustments!$G$136:$AE$232),0)))+(SUM(IF(Adjustments!$E$235:$E$236='June 13 - Dec 15 Reserve'!$F73,IF(Adjustments!$G$6:$AE$6='June 13 - Dec 15 Reserve'!AD$7,Adjustments!$G$235:$AE$236),0)))+(SUM(IF(Adjustments!$E$239:$E$251='June 13 - Dec 15 Reserve'!$F73,IF(Adjustments!$G$6:$AE$6='June 13 - Dec 15 Reserve'!AD$7,Adjustments!$G$239:$AE$251),0))))</f>
        <v>-1611505.1230075003</v>
      </c>
      <c r="AD73" s="144">
        <f t="shared" ref="AD73" si="251">AB73+AC73</f>
        <v>-178108427.12823206</v>
      </c>
      <c r="AE73" s="144">
        <f t="array" ref="AE73">-((SUM(IF(Adjustments!$E$73:$E$133='June 13 - Dec 15 Reserve'!$F73,IF(Adjustments!$G$6:$AE$6='June 13 - Dec 15 Reserve'!AD$7,Adjustments!$G$73:$AE$133),0)))+(SUM(IF(Adjustments!$E$136:$E$232='June 13 - Dec 15 Reserve'!$F73,IF(Adjustments!$G$6:$AE$6='June 13 - Dec 15 Reserve'!AF$7,Adjustments!$G$136:$AE$232),0)))+(SUM(IF(Adjustments!$E$235:$E$236='June 13 - Dec 15 Reserve'!$F73,IF(Adjustments!$G$6:$AE$6='June 13 - Dec 15 Reserve'!AF$7,Adjustments!$G$235:$AE$236),0)))+(SUM(IF(Adjustments!$E$239:$E$251='June 13 - Dec 15 Reserve'!$F73,IF(Adjustments!$G$6:$AE$6='June 13 - Dec 15 Reserve'!AF$7,Adjustments!$G$239:$AE$251),0))))</f>
        <v>-1613302.1625450966</v>
      </c>
      <c r="AF73" s="144">
        <f t="shared" ref="AF73" si="252">AD73+AE73</f>
        <v>-179721729.29077715</v>
      </c>
      <c r="AG73" s="144">
        <f t="array" ref="AG73">-((SUM(IF(Adjustments!$E$73:$E$133='June 13 - Dec 15 Reserve'!$F73,IF(Adjustments!$G$6:$AE$6='June 13 - Dec 15 Reserve'!AF$7,Adjustments!$G$73:$AE$133),0)))+(SUM(IF(Adjustments!$E$136:$E$232='June 13 - Dec 15 Reserve'!$F73,IF(Adjustments!$G$6:$AE$6='June 13 - Dec 15 Reserve'!AH$7,Adjustments!$G$136:$AE$232),0)))+(SUM(IF(Adjustments!$E$235:$E$236='June 13 - Dec 15 Reserve'!$F73,IF(Adjustments!$G$6:$AE$6='June 13 - Dec 15 Reserve'!AH$7,Adjustments!$G$235:$AE$236),0)))+(SUM(IF(Adjustments!$E$239:$E$251='June 13 - Dec 15 Reserve'!$F73,IF(Adjustments!$G$6:$AE$6='June 13 - Dec 15 Reserve'!AH$7,Adjustments!$G$239:$AE$251),0))))</f>
        <v>-1619339.3296055205</v>
      </c>
      <c r="AH73" s="144">
        <f t="shared" ref="AH73" si="253">AF73+AG73</f>
        <v>-181341068.62038267</v>
      </c>
      <c r="AI73" s="144">
        <f t="array" ref="AI73">-((SUM(IF(Adjustments!$E$73:$E$133='June 13 - Dec 15 Reserve'!$F73,IF(Adjustments!$G$6:$AE$6='June 13 - Dec 15 Reserve'!AH$7,Adjustments!$G$73:$AE$133),0)))+(SUM(IF(Adjustments!$E$136:$E$232='June 13 - Dec 15 Reserve'!$F73,IF(Adjustments!$G$6:$AE$6='June 13 - Dec 15 Reserve'!AJ$7,Adjustments!$G$136:$AE$232),0)))+(SUM(IF(Adjustments!$E$235:$E$236='June 13 - Dec 15 Reserve'!$F73,IF(Adjustments!$G$6:$AE$6='June 13 - Dec 15 Reserve'!AJ$7,Adjustments!$G$235:$AE$236),0)))+(SUM(IF(Adjustments!$E$239:$E$251='June 13 - Dec 15 Reserve'!$F73,IF(Adjustments!$G$6:$AE$6='June 13 - Dec 15 Reserve'!AJ$7,Adjustments!$G$239:$AE$251),0))))</f>
        <v>-1626968.1361264656</v>
      </c>
      <c r="AJ73" s="144">
        <f t="shared" ref="AJ73" si="254">AH73+AI73</f>
        <v>-182968036.75650913</v>
      </c>
      <c r="AK73" s="144">
        <f t="array" ref="AK73">-((SUM(IF(Adjustments!$E$73:$E$133='June 13 - Dec 15 Reserve'!$F73,IF(Adjustments!$G$6:$AE$6='June 13 - Dec 15 Reserve'!AJ$7,Adjustments!$G$73:$AE$133),0)))+(SUM(IF(Adjustments!$E$136:$E$232='June 13 - Dec 15 Reserve'!$F73,IF(Adjustments!$G$6:$AE$6='June 13 - Dec 15 Reserve'!AL$7,Adjustments!$G$136:$AE$232),0)))+(SUM(IF(Adjustments!$E$235:$E$236='June 13 - Dec 15 Reserve'!$F73,IF(Adjustments!$G$6:$AE$6='June 13 - Dec 15 Reserve'!AL$7,Adjustments!$G$235:$AE$236),0)))+(SUM(IF(Adjustments!$E$239:$E$251='June 13 - Dec 15 Reserve'!$F73,IF(Adjustments!$G$6:$AE$6='June 13 - Dec 15 Reserve'!AL$7,Adjustments!$G$239:$AE$251),0))))</f>
        <v>-1630646.4935063976</v>
      </c>
      <c r="AL73" s="144">
        <f t="shared" ref="AL73" si="255">AJ73+AK73</f>
        <v>-184598683.25001553</v>
      </c>
      <c r="AM73" s="144">
        <f t="array" ref="AM73">-((SUM(IF(Adjustments!$E$73:$E$133='June 13 - Dec 15 Reserve'!$F73,IF(Adjustments!$G$6:$AE$6='June 13 - Dec 15 Reserve'!AL$7,Adjustments!$G$73:$AE$133),0)))+(SUM(IF(Adjustments!$E$136:$E$232='June 13 - Dec 15 Reserve'!$F73,IF(Adjustments!$G$6:$AE$6='June 13 - Dec 15 Reserve'!AN$7,Adjustments!$G$136:$AE$232),0)))+(SUM(IF(Adjustments!$E$235:$E$236='June 13 - Dec 15 Reserve'!$F73,IF(Adjustments!$G$6:$AE$6='June 13 - Dec 15 Reserve'!AN$7,Adjustments!$G$235:$AE$236),0)))+(SUM(IF(Adjustments!$E$239:$E$251='June 13 - Dec 15 Reserve'!$F73,IF(Adjustments!$G$6:$AE$6='June 13 - Dec 15 Reserve'!AN$7,Adjustments!$G$239:$AE$251),0))))</f>
        <v>-1635980.1559252713</v>
      </c>
      <c r="AN73" s="144">
        <f t="shared" ref="AN73" si="256">AL73+AM73</f>
        <v>-186234663.4059408</v>
      </c>
      <c r="AO73" s="144">
        <f t="array" ref="AO73">-((SUM(IF(Adjustments!$E$73:$E$133='June 13 - Dec 15 Reserve'!$F73,IF(Adjustments!$G$6:$AE$6='June 13 - Dec 15 Reserve'!AN$7,Adjustments!$G$73:$AE$133),0)))+(SUM(IF(Adjustments!$E$136:$E$232='June 13 - Dec 15 Reserve'!$F73,IF(Adjustments!$G$6:$AE$6='June 13 - Dec 15 Reserve'!AP$7,Adjustments!$G$136:$AE$232),0)))+(SUM(IF(Adjustments!$E$235:$E$236='June 13 - Dec 15 Reserve'!$F73,IF(Adjustments!$G$6:$AE$6='June 13 - Dec 15 Reserve'!AP$7,Adjustments!$G$235:$AE$236),0)))+(SUM(IF(Adjustments!$E$239:$E$251='June 13 - Dec 15 Reserve'!$F73,IF(Adjustments!$G$6:$AE$6='June 13 - Dec 15 Reserve'!AP$7,Adjustments!$G$239:$AE$251),0))))</f>
        <v>-1641008.2235677249</v>
      </c>
      <c r="AP73" s="144">
        <f t="shared" ref="AP73" si="257">AN73+AO73</f>
        <v>-187875671.62950853</v>
      </c>
      <c r="AQ73" s="144">
        <f t="array" ref="AQ73">-((SUM(IF(Adjustments!$E$73:$E$133='June 13 - Dec 15 Reserve'!$F73,IF(Adjustments!$G$6:$AE$6='June 13 - Dec 15 Reserve'!AP$7,Adjustments!$G$73:$AE$133),0)))+(SUM(IF(Adjustments!$E$136:$E$232='June 13 - Dec 15 Reserve'!$F73,IF(Adjustments!$G$6:$AE$6='June 13 - Dec 15 Reserve'!AR$7,Adjustments!$G$136:$AE$232),0)))+(SUM(IF(Adjustments!$E$235:$E$236='June 13 - Dec 15 Reserve'!$F73,IF(Adjustments!$G$6:$AE$6='June 13 - Dec 15 Reserve'!AR$7,Adjustments!$G$235:$AE$236),0)))+(SUM(IF(Adjustments!$E$239:$E$251='June 13 - Dec 15 Reserve'!$F73,IF(Adjustments!$G$6:$AE$6='June 13 - Dec 15 Reserve'!AR$7,Adjustments!$G$239:$AE$251),0))))</f>
        <v>-1642471.0188186117</v>
      </c>
      <c r="AR73" s="144">
        <f t="shared" ref="AR73" si="258">AP73+AQ73</f>
        <v>-189518142.64832714</v>
      </c>
      <c r="AS73" s="144">
        <f t="array" ref="AS73">-((SUM(IF(Adjustments!$E$73:$E$133='June 13 - Dec 15 Reserve'!$F73,IF(Adjustments!$G$6:$AE$6='June 13 - Dec 15 Reserve'!AR$7,Adjustments!$G$73:$AE$133),0)))+(SUM(IF(Adjustments!$E$136:$E$232='June 13 - Dec 15 Reserve'!$F73,IF(Adjustments!$G$6:$AE$6='June 13 - Dec 15 Reserve'!AT$7,Adjustments!$G$136:$AE$232),0)))+(SUM(IF(Adjustments!$E$235:$E$236='June 13 - Dec 15 Reserve'!$F73,IF(Adjustments!$G$6:$AE$6='June 13 - Dec 15 Reserve'!AT$7,Adjustments!$G$235:$AE$236),0)))+(SUM(IF(Adjustments!$E$239:$E$251='June 13 - Dec 15 Reserve'!$F73,IF(Adjustments!$G$6:$AE$6='June 13 - Dec 15 Reserve'!AT$7,Adjustments!$G$239:$AE$251),0))))</f>
        <v>-1643006.8687139223</v>
      </c>
      <c r="AT73" s="144">
        <f t="shared" ref="AT73" si="259">AR73+AS73</f>
        <v>-191161149.51704106</v>
      </c>
      <c r="AU73" s="144">
        <f t="array" ref="AU73">-((SUM(IF(Adjustments!$E$73:$E$133='June 13 - Dec 15 Reserve'!$F73,IF(Adjustments!$G$6:$AE$6='June 13 - Dec 15 Reserve'!AT$7,Adjustments!$G$73:$AE$133),0)))+(SUM(IF(Adjustments!$E$136:$E$232='June 13 - Dec 15 Reserve'!$F73,IF(Adjustments!$G$6:$AE$6='June 13 - Dec 15 Reserve'!AV$7,Adjustments!$G$136:$AE$232),0)))+(SUM(IF(Adjustments!$E$235:$E$236='June 13 - Dec 15 Reserve'!$F73,IF(Adjustments!$G$6:$AE$6='June 13 - Dec 15 Reserve'!AV$7,Adjustments!$G$235:$AE$236),0)))+(SUM(IF(Adjustments!$E$239:$E$251='June 13 - Dec 15 Reserve'!$F73,IF(Adjustments!$G$6:$AE$6='June 13 - Dec 15 Reserve'!AV$7,Adjustments!$G$239:$AE$251),0))))</f>
        <v>-1643593.9821329773</v>
      </c>
      <c r="AV73" s="144">
        <f t="shared" ref="AV73" si="260">AT73+AU73</f>
        <v>-192804743.49917403</v>
      </c>
      <c r="AW73" s="144">
        <f t="array" ref="AW73">-((SUM(IF(Adjustments!$E$73:$E$133='June 13 - Dec 15 Reserve'!$F73,IF(Adjustments!$G$6:$AE$6='June 13 - Dec 15 Reserve'!AV$7,Adjustments!$G$73:$AE$133),0)))+(SUM(IF(Adjustments!$E$136:$E$232='June 13 - Dec 15 Reserve'!$F73,IF(Adjustments!$G$6:$AE$6='June 13 - Dec 15 Reserve'!AX$7,Adjustments!$G$136:$AE$232),0)))+(SUM(IF(Adjustments!$E$235:$E$236='June 13 - Dec 15 Reserve'!$F73,IF(Adjustments!$G$6:$AE$6='June 13 - Dec 15 Reserve'!AX$7,Adjustments!$G$235:$AE$236),0)))+(SUM(IF(Adjustments!$E$239:$E$251='June 13 - Dec 15 Reserve'!$F73,IF(Adjustments!$G$6:$AE$6='June 13 - Dec 15 Reserve'!AX$7,Adjustments!$G$239:$AE$251),0))))</f>
        <v>-1644284.5903163131</v>
      </c>
      <c r="AX73" s="144">
        <f t="shared" ref="AX73" si="261">AV73+AW73</f>
        <v>-194449028.08949035</v>
      </c>
      <c r="AY73" s="144">
        <f t="array" ref="AY73">-((SUM(IF(Adjustments!$E$73:$E$133='June 13 - Dec 15 Reserve'!$F73,IF(Adjustments!$G$6:$AE$6='June 13 - Dec 15 Reserve'!AX$7,Adjustments!$G$73:$AE$133),0)))+(SUM(IF(Adjustments!$E$136:$E$232='June 13 - Dec 15 Reserve'!$F73,IF(Adjustments!$G$6:$AE$6='June 13 - Dec 15 Reserve'!AZ$7,Adjustments!$G$136:$AE$232),0)))+(SUM(IF(Adjustments!$E$235:$E$236='June 13 - Dec 15 Reserve'!$F73,IF(Adjustments!$G$6:$AE$6='June 13 - Dec 15 Reserve'!AZ$7,Adjustments!$G$235:$AE$236),0)))+(SUM(IF(Adjustments!$E$239:$E$251='June 13 - Dec 15 Reserve'!$F73,IF(Adjustments!$G$6:$AE$6='June 13 - Dec 15 Reserve'!AZ$7,Adjustments!$G$239:$AE$251),0))))</f>
        <v>-1645822.5618821993</v>
      </c>
      <c r="AZ73" s="144">
        <f t="shared" ref="AZ73" si="262">AX73+AY73</f>
        <v>-196094850.65137255</v>
      </c>
      <c r="BA73" s="144">
        <f t="array" ref="BA73">-((SUM(IF(Adjustments!$E$73:$E$133='June 13 - Dec 15 Reserve'!$F73,IF(Adjustments!$G$6:$AE$6='June 13 - Dec 15 Reserve'!AZ$7,Adjustments!$G$73:$AE$133),0)))+(SUM(IF(Adjustments!$E$136:$E$232='June 13 - Dec 15 Reserve'!$F73,IF(Adjustments!$G$6:$AE$6='June 13 - Dec 15 Reserve'!BB$7,Adjustments!$G$136:$AE$232),0)))+(SUM(IF(Adjustments!$E$235:$E$236='June 13 - Dec 15 Reserve'!$F73,IF(Adjustments!$G$6:$AE$6='June 13 - Dec 15 Reserve'!BB$7,Adjustments!$G$235:$AE$236),0)))+(SUM(IF(Adjustments!$E$239:$E$251='June 13 - Dec 15 Reserve'!$F73,IF(Adjustments!$G$6:$AE$6='June 13 - Dec 15 Reserve'!BB$7,Adjustments!$G$239:$AE$251),0))))</f>
        <v>-1647431.6860985283</v>
      </c>
      <c r="BB73" s="144">
        <f t="shared" ref="BB73" si="263">AZ73+BA73</f>
        <v>-197742282.33747107</v>
      </c>
      <c r="BC73" s="144">
        <f t="array" ref="BC73">-((SUM(IF(Adjustments!$E$73:$E$133='June 13 - Dec 15 Reserve'!$F73,IF(Adjustments!$G$6:$AE$6='June 13 - Dec 15 Reserve'!BB$7,Adjustments!$G$73:$AE$133),0)))+(SUM(IF(Adjustments!$E$136:$E$232='June 13 - Dec 15 Reserve'!$F73,IF(Adjustments!$G$6:$AE$6='June 13 - Dec 15 Reserve'!BD$7,Adjustments!$G$136:$AE$232),0)))+(SUM(IF(Adjustments!$E$235:$E$236='June 13 - Dec 15 Reserve'!$F73,IF(Adjustments!$G$6:$AE$6='June 13 - Dec 15 Reserve'!BD$7,Adjustments!$G$235:$AE$236),0)))+(SUM(IF(Adjustments!$E$239:$E$251='June 13 - Dec 15 Reserve'!$F73,IF(Adjustments!$G$6:$AE$6='June 13 - Dec 15 Reserve'!BD$7,Adjustments!$G$239:$AE$251),0))))</f>
        <v>-1648212.8522006101</v>
      </c>
      <c r="BD73" s="144">
        <f t="shared" ref="BD73" si="264">BB73+BC73</f>
        <v>-199390495.18967167</v>
      </c>
      <c r="BF73" s="151">
        <f>AVERAGE(AF73,AH73,AJ73,AL73,AN73,AP73,AR73,AT73,AV73,AX73,AZ73,BB73,BD73)</f>
        <v>-189530811.14505243</v>
      </c>
    </row>
    <row r="74" spans="1:58" s="144" customFormat="1">
      <c r="A74" s="119" t="s">
        <v>61</v>
      </c>
      <c r="B74" s="119"/>
      <c r="C74" s="119"/>
      <c r="D74" s="119"/>
      <c r="E74" s="119"/>
      <c r="F74" s="119"/>
      <c r="G74" s="119"/>
      <c r="H74" s="152">
        <f>SUBTOTAL(9,H73)</f>
        <v>-166929788.90000001</v>
      </c>
      <c r="I74" s="152">
        <f t="shared" ref="I74:BF74" si="265">SUBTOTAL(9,I73)</f>
        <v>-520641.79647208203</v>
      </c>
      <c r="J74" s="152">
        <f t="shared" si="265"/>
        <v>-167450430.69647208</v>
      </c>
      <c r="K74" s="152">
        <f t="shared" si="265"/>
        <v>-524622.21293139609</v>
      </c>
      <c r="L74" s="152">
        <f t="shared" si="265"/>
        <v>-167975052.90940347</v>
      </c>
      <c r="M74" s="152">
        <f t="shared" si="265"/>
        <v>-526854.59252646065</v>
      </c>
      <c r="N74" s="152">
        <f t="shared" si="265"/>
        <v>-168501907.50192994</v>
      </c>
      <c r="O74" s="152">
        <f t="shared" si="265"/>
        <v>-531062.89511519775</v>
      </c>
      <c r="P74" s="152">
        <f t="shared" si="265"/>
        <v>-169032970.39704514</v>
      </c>
      <c r="Q74" s="152">
        <f t="shared" si="265"/>
        <v>-534067.88751819276</v>
      </c>
      <c r="R74" s="152">
        <f t="shared" si="265"/>
        <v>-169567038.28456333</v>
      </c>
      <c r="S74" s="152">
        <f t="shared" si="265"/>
        <v>-537462.56255824922</v>
      </c>
      <c r="T74" s="152">
        <f t="shared" si="265"/>
        <v>-170104500.8471216</v>
      </c>
      <c r="U74" s="152">
        <f t="shared" si="265"/>
        <v>-1593218.7742872473</v>
      </c>
      <c r="V74" s="152">
        <f t="shared" si="265"/>
        <v>-171697719.62140885</v>
      </c>
      <c r="W74" s="152">
        <f t="shared" si="265"/>
        <v>-1598854.6948969071</v>
      </c>
      <c r="X74" s="152">
        <f t="shared" si="265"/>
        <v>-173296574.31630576</v>
      </c>
      <c r="Y74" s="152">
        <f t="shared" si="265"/>
        <v>-1597121.4781110676</v>
      </c>
      <c r="Z74" s="152">
        <f t="shared" si="265"/>
        <v>-174893695.79441682</v>
      </c>
      <c r="AA74" s="152">
        <f t="shared" si="265"/>
        <v>-1603226.2108077484</v>
      </c>
      <c r="AB74" s="152">
        <f t="shared" si="265"/>
        <v>-176496922.00522456</v>
      </c>
      <c r="AC74" s="152">
        <f t="shared" si="265"/>
        <v>-1611505.1230075003</v>
      </c>
      <c r="AD74" s="152">
        <f t="shared" si="265"/>
        <v>-178108427.12823206</v>
      </c>
      <c r="AE74" s="152">
        <f t="shared" si="265"/>
        <v>-1613302.1625450966</v>
      </c>
      <c r="AF74" s="152">
        <f t="shared" si="265"/>
        <v>-179721729.29077715</v>
      </c>
      <c r="AG74" s="152">
        <f t="shared" si="265"/>
        <v>-1619339.3296055205</v>
      </c>
      <c r="AH74" s="152">
        <f t="shared" si="265"/>
        <v>-181341068.62038267</v>
      </c>
      <c r="AI74" s="152">
        <f t="shared" si="265"/>
        <v>-1626968.1361264656</v>
      </c>
      <c r="AJ74" s="152">
        <f t="shared" si="265"/>
        <v>-182968036.75650913</v>
      </c>
      <c r="AK74" s="152">
        <f t="shared" si="265"/>
        <v>-1630646.4935063976</v>
      </c>
      <c r="AL74" s="152">
        <f t="shared" si="265"/>
        <v>-184598683.25001553</v>
      </c>
      <c r="AM74" s="152">
        <f t="shared" si="265"/>
        <v>-1635980.1559252713</v>
      </c>
      <c r="AN74" s="152">
        <f t="shared" si="265"/>
        <v>-186234663.4059408</v>
      </c>
      <c r="AO74" s="152">
        <f t="shared" si="265"/>
        <v>-1641008.2235677249</v>
      </c>
      <c r="AP74" s="152">
        <f t="shared" si="265"/>
        <v>-187875671.62950853</v>
      </c>
      <c r="AQ74" s="152">
        <f t="shared" si="265"/>
        <v>-1642471.0188186117</v>
      </c>
      <c r="AR74" s="152">
        <f t="shared" si="265"/>
        <v>-189518142.64832714</v>
      </c>
      <c r="AS74" s="152">
        <f t="shared" ref="AS74:AV74" si="266">SUBTOTAL(9,AS73)</f>
        <v>-1643006.8687139223</v>
      </c>
      <c r="AT74" s="152">
        <f t="shared" si="266"/>
        <v>-191161149.51704106</v>
      </c>
      <c r="AU74" s="152">
        <f t="shared" si="266"/>
        <v>-1643593.9821329773</v>
      </c>
      <c r="AV74" s="152">
        <f t="shared" si="266"/>
        <v>-192804743.49917403</v>
      </c>
      <c r="AW74" s="152">
        <f t="shared" ref="AW74:BD74" si="267">SUBTOTAL(9,AW73)</f>
        <v>-1644284.5903163131</v>
      </c>
      <c r="AX74" s="152">
        <f t="shared" si="267"/>
        <v>-194449028.08949035</v>
      </c>
      <c r="AY74" s="152">
        <f t="shared" si="267"/>
        <v>-1645822.5618821993</v>
      </c>
      <c r="AZ74" s="152">
        <f t="shared" si="267"/>
        <v>-196094850.65137255</v>
      </c>
      <c r="BA74" s="152">
        <f t="shared" si="267"/>
        <v>-1647431.6860985283</v>
      </c>
      <c r="BB74" s="152">
        <f t="shared" si="267"/>
        <v>-197742282.33747107</v>
      </c>
      <c r="BC74" s="152">
        <f t="shared" si="267"/>
        <v>-1648212.8522006101</v>
      </c>
      <c r="BD74" s="152">
        <f t="shared" si="267"/>
        <v>-199390495.18967167</v>
      </c>
      <c r="BF74" s="153">
        <f t="shared" si="265"/>
        <v>-189530811.14505243</v>
      </c>
    </row>
    <row r="75" spans="1:58" s="144" customFormat="1">
      <c r="A75" s="119"/>
      <c r="B75" s="119"/>
      <c r="C75" s="119"/>
      <c r="D75" s="119"/>
      <c r="E75" s="119"/>
      <c r="F75" s="119"/>
      <c r="G75" s="119"/>
      <c r="BF75" s="151"/>
    </row>
    <row r="76" spans="1:58" s="144" customFormat="1">
      <c r="A76" s="14" t="s">
        <v>96</v>
      </c>
      <c r="B76" s="119"/>
      <c r="C76" s="119"/>
      <c r="D76" s="119"/>
      <c r="E76" s="119"/>
      <c r="F76" s="119"/>
      <c r="G76" s="119"/>
      <c r="H76" s="152">
        <f t="shared" ref="H76:AL76" si="268">SUBTOTAL(9,H12:H74)</f>
        <v>-7570295950.4788237</v>
      </c>
      <c r="I76" s="152">
        <f t="shared" si="268"/>
        <v>-31028250.778106291</v>
      </c>
      <c r="J76" s="152">
        <f t="shared" si="268"/>
        <v>-7601324201.2569313</v>
      </c>
      <c r="K76" s="152">
        <f>SUBTOTAL(9,K12:K74)</f>
        <v>-30732709.281710844</v>
      </c>
      <c r="L76" s="152">
        <f t="shared" si="268"/>
        <v>-7632056910.538641</v>
      </c>
      <c r="M76" s="152">
        <f>SUBTOTAL(9,M12:M74)</f>
        <v>-30838942.822378486</v>
      </c>
      <c r="N76" s="152">
        <f t="shared" si="268"/>
        <v>-7662895853.3610201</v>
      </c>
      <c r="O76" s="152">
        <f>SUBTOTAL(9,O12:O74)</f>
        <v>-30731276.452432141</v>
      </c>
      <c r="P76" s="152">
        <f t="shared" si="268"/>
        <v>-7693627129.8134556</v>
      </c>
      <c r="Q76" s="152">
        <f>SUBTOTAL(9,Q12:Q74)</f>
        <v>-30816415.113130257</v>
      </c>
      <c r="R76" s="152">
        <f t="shared" si="268"/>
        <v>-7724443544.9265852</v>
      </c>
      <c r="S76" s="152">
        <f>SUBTOTAL(9,S12:S74)</f>
        <v>-29778216.873400971</v>
      </c>
      <c r="T76" s="152">
        <f t="shared" si="268"/>
        <v>-7754221761.799983</v>
      </c>
      <c r="U76" s="152">
        <f>SUBTOTAL(9,U12:U74)</f>
        <v>-40782711.101277828</v>
      </c>
      <c r="V76" s="152">
        <f t="shared" si="268"/>
        <v>-7795004472.9012604</v>
      </c>
      <c r="W76" s="152">
        <f>SUBTOTAL(9,W12:W74)</f>
        <v>-40859661.694945917</v>
      </c>
      <c r="X76" s="152">
        <f t="shared" si="268"/>
        <v>-7835864134.5962095</v>
      </c>
      <c r="Y76" s="152">
        <f>SUBTOTAL(9,Y12:Y74)</f>
        <v>-40924142.488089003</v>
      </c>
      <c r="Z76" s="152">
        <f t="shared" si="268"/>
        <v>-7876788277.0842953</v>
      </c>
      <c r="AA76" s="152">
        <f>SUBTOTAL(9,AA12:AA74)</f>
        <v>-40969427.027999014</v>
      </c>
      <c r="AB76" s="152">
        <f t="shared" si="268"/>
        <v>-7917757704.1122961</v>
      </c>
      <c r="AC76" s="152">
        <f>SUBTOTAL(9,AC12:AC74)</f>
        <v>-28548361.368348133</v>
      </c>
      <c r="AD76" s="152">
        <f t="shared" si="268"/>
        <v>-7946306065.4806423</v>
      </c>
      <c r="AE76" s="152">
        <f>SUBTOTAL(9,AE12:AE74)</f>
        <v>-42131249.62127275</v>
      </c>
      <c r="AF76" s="152">
        <f t="shared" si="268"/>
        <v>-7988437315.1019154</v>
      </c>
      <c r="AG76" s="152">
        <f>SUBTOTAL(9,AG12:AG74)</f>
        <v>-43044841.489256904</v>
      </c>
      <c r="AH76" s="152">
        <f t="shared" si="268"/>
        <v>-8031482156.5911741</v>
      </c>
      <c r="AI76" s="152">
        <f>SUBTOTAL(9,AI12:AI74)</f>
        <v>-43010088.34268117</v>
      </c>
      <c r="AJ76" s="152">
        <f t="shared" si="268"/>
        <v>-8074492244.9338531</v>
      </c>
      <c r="AK76" s="152">
        <f>SUBTOTAL(9,AK12:AK74)</f>
        <v>-43179452.681541167</v>
      </c>
      <c r="AL76" s="152">
        <f t="shared" si="268"/>
        <v>-8117671697.6153946</v>
      </c>
      <c r="AM76" s="152">
        <f>SUBTOTAL(9,AM12:AM74)</f>
        <v>-43278582.397728778</v>
      </c>
      <c r="AN76" s="152">
        <f t="shared" ref="AN76:AR76" si="269">SUBTOTAL(9,AN12:AN74)</f>
        <v>-8160950280.0131235</v>
      </c>
      <c r="AO76" s="152">
        <f>SUBTOTAL(9,AO12:AO74)</f>
        <v>-43331730.304417521</v>
      </c>
      <c r="AP76" s="152">
        <f t="shared" si="269"/>
        <v>-8204282010.317543</v>
      </c>
      <c r="AQ76" s="152">
        <f>SUBTOTAL(9,AQ12:AQ74)</f>
        <v>24376352.854001168</v>
      </c>
      <c r="AR76" s="152">
        <f t="shared" si="269"/>
        <v>-8179905657.4635401</v>
      </c>
      <c r="AS76" s="152">
        <f>SUBTOTAL(9,AS12:AS74)</f>
        <v>-43430580.472661413</v>
      </c>
      <c r="AT76" s="152">
        <f t="shared" ref="AT76" si="270">SUBTOTAL(9,AT12:AT74)</f>
        <v>-8223336237.936203</v>
      </c>
      <c r="AU76" s="152">
        <f>SUBTOTAL(9,AU12:AU74)</f>
        <v>-43431061.51736661</v>
      </c>
      <c r="AV76" s="152">
        <f t="shared" ref="AV76:AX76" si="271">SUBTOTAL(9,AV12:AV74)</f>
        <v>-8266767299.4535685</v>
      </c>
      <c r="AW76" s="152">
        <f>SUBTOTAL(9,AW12:AW74)</f>
        <v>-43526405.065689661</v>
      </c>
      <c r="AX76" s="152">
        <f t="shared" si="271"/>
        <v>-8310293704.5192575</v>
      </c>
      <c r="AY76" s="152">
        <f>SUBTOTAL(9,AY12:AY74)</f>
        <v>77370717.792321548</v>
      </c>
      <c r="AZ76" s="152">
        <f t="shared" ref="AZ76" si="272">SUBTOTAL(9,AZ12:AZ74)</f>
        <v>-8232922986.7269373</v>
      </c>
      <c r="BA76" s="152">
        <f>SUBTOTAL(9,BA12:BA74)</f>
        <v>-40673779.780706026</v>
      </c>
      <c r="BB76" s="152">
        <f t="shared" ref="BB76" si="273">SUBTOTAL(9,BB12:BB74)</f>
        <v>-8273596766.5076408</v>
      </c>
      <c r="BC76" s="152">
        <f>SUBTOTAL(9,BC12:BC74)</f>
        <v>-41185387.596466787</v>
      </c>
      <c r="BD76" s="152">
        <f t="shared" ref="BD76" si="274">SUBTOTAL(9,BD12:BD74)</f>
        <v>-8314782154.1041117</v>
      </c>
      <c r="BF76" s="153">
        <f>SUBTOTAL(9,BF12:BF74)</f>
        <v>-8182993885.4834061</v>
      </c>
    </row>
    <row r="77" spans="1:58" s="144" customFormat="1">
      <c r="A77" s="14"/>
      <c r="B77" s="119"/>
      <c r="C77" s="119"/>
      <c r="D77" s="119"/>
      <c r="E77" s="119"/>
      <c r="F77" s="119"/>
      <c r="G77" s="119"/>
      <c r="BF77" s="151"/>
    </row>
    <row r="78" spans="1:58" s="144" customFormat="1">
      <c r="A78" s="119"/>
      <c r="B78" s="119"/>
      <c r="C78" s="119"/>
      <c r="D78" s="119"/>
      <c r="E78" s="119"/>
      <c r="F78" s="119"/>
      <c r="G78" s="119"/>
      <c r="BF78" s="151"/>
    </row>
    <row r="79" spans="1:58" s="144" customFormat="1">
      <c r="A79" s="14" t="s">
        <v>85</v>
      </c>
      <c r="B79" s="119"/>
      <c r="C79" s="119"/>
      <c r="D79" s="119"/>
      <c r="E79" s="119"/>
      <c r="F79" s="119"/>
      <c r="G79" s="119"/>
      <c r="BF79" s="151"/>
    </row>
    <row r="80" spans="1:58" s="144" customFormat="1">
      <c r="A80" s="14"/>
      <c r="B80" s="119"/>
      <c r="C80" s="119"/>
      <c r="D80" s="119"/>
      <c r="E80" s="119"/>
      <c r="F80" s="119"/>
      <c r="G80" s="119"/>
      <c r="BF80" s="151"/>
    </row>
    <row r="81" spans="1:58" s="144" customFormat="1">
      <c r="A81" s="14" t="s">
        <v>58</v>
      </c>
      <c r="B81" s="119"/>
      <c r="C81" s="119"/>
      <c r="D81" s="119"/>
      <c r="E81" s="119"/>
      <c r="F81" s="119"/>
      <c r="G81" s="119"/>
      <c r="BF81" s="151"/>
    </row>
    <row r="82" spans="1:58" s="144" customFormat="1">
      <c r="A82" s="119" t="s">
        <v>14</v>
      </c>
      <c r="B82" s="7" t="s">
        <v>45</v>
      </c>
      <c r="C82" s="7" t="s">
        <v>45</v>
      </c>
      <c r="D82" s="119" t="s">
        <v>79</v>
      </c>
      <c r="E82" s="119" t="s">
        <v>77</v>
      </c>
      <c r="F82" s="119" t="str">
        <f t="shared" ref="F82:F97" si="275">D82&amp;E82&amp;C82</f>
        <v>AINTPCA</v>
      </c>
      <c r="G82" s="119" t="str">
        <f t="shared" ref="G82:G97" si="276">E82&amp;C82</f>
        <v>INTPCA</v>
      </c>
      <c r="H82" s="144">
        <f t="array" ref="H82">SUM(IF('[25]RB Summary'!$C$917:$C$1168=$F82,'[25]RB Summary'!$G$917:$G$1168,0))</f>
        <v>0</v>
      </c>
      <c r="I82" s="144">
        <f t="array" ref="I82">-((SUM(IF(Adjustments!$E$73:$E$133='June 13 - Dec 15 Reserve'!$F82,IF(Adjustments!$G$6:$AE$6='June 13 - Dec 15 Reserve'!H$7,Adjustments!$G$73:$AE$133),0)))+(SUM(IF(Adjustments!$E$136:$E$232='June 13 - Dec 15 Reserve'!$F82,IF(Adjustments!$G$6:$AE$6='June 13 - Dec 15 Reserve'!J$7,Adjustments!$G$136:$AE$232),0)))+(SUM(IF(Adjustments!$E$235:$E$236='June 13 - Dec 15 Reserve'!$F82,IF(Adjustments!$G$6:$AE$6='June 13 - Dec 15 Reserve'!J$7,Adjustments!$G$235:$AE$236),0)))+(SUM(IF(Adjustments!$E$239:$E$251='June 13 - Dec 15 Reserve'!$F82,IF(Adjustments!$G$6:$AE$6='June 13 - Dec 15 Reserve'!J$7,Adjustments!$G$239:$AE$251),0))))</f>
        <v>0</v>
      </c>
      <c r="J82" s="144">
        <f t="shared" ref="J82:J98" si="277">H82+I82</f>
        <v>0</v>
      </c>
      <c r="K82" s="144">
        <f t="array" ref="K82">-((SUM(IF(Adjustments!$E$73:$E$133='June 13 - Dec 15 Reserve'!$F82,IF(Adjustments!$G$6:$AE$6='June 13 - Dec 15 Reserve'!J$7,Adjustments!$G$73:$AE$133),0)))+(SUM(IF(Adjustments!$E$136:$E$232='June 13 - Dec 15 Reserve'!$F82,IF(Adjustments!$G$6:$AE$6='June 13 - Dec 15 Reserve'!L$7,Adjustments!$G$136:$AE$232),0)))+(SUM(IF(Adjustments!$E$235:$E$236='June 13 - Dec 15 Reserve'!$F82,IF(Adjustments!$G$6:$AE$6='June 13 - Dec 15 Reserve'!L$7,Adjustments!$G$235:$AE$236),0)))+(SUM(IF(Adjustments!$E$239:$E$251='June 13 - Dec 15 Reserve'!$F82,IF(Adjustments!$G$6:$AE$6='June 13 - Dec 15 Reserve'!L$7,Adjustments!$G$239:$AE$251),0))))</f>
        <v>0</v>
      </c>
      <c r="L82" s="144">
        <f t="shared" ref="L82:L98" si="278">J82+K82</f>
        <v>0</v>
      </c>
      <c r="M82" s="144">
        <f t="array" ref="M82">-((SUM(IF(Adjustments!$E$73:$E$133='June 13 - Dec 15 Reserve'!$F82,IF(Adjustments!$G$6:$AE$6='June 13 - Dec 15 Reserve'!L$7,Adjustments!$G$73:$AE$133),0)))+(SUM(IF(Adjustments!$E$136:$E$232='June 13 - Dec 15 Reserve'!$F82,IF(Adjustments!$G$6:$AE$6='June 13 - Dec 15 Reserve'!N$7,Adjustments!$G$136:$AE$232),0)))+(SUM(IF(Adjustments!$E$235:$E$236='June 13 - Dec 15 Reserve'!$F82,IF(Adjustments!$G$6:$AE$6='June 13 - Dec 15 Reserve'!N$7,Adjustments!$G$235:$AE$236),0)))+(SUM(IF(Adjustments!$E$239:$E$251='June 13 - Dec 15 Reserve'!$F82,IF(Adjustments!$G$6:$AE$6='June 13 - Dec 15 Reserve'!N$7,Adjustments!$G$239:$AE$251),0))))</f>
        <v>0</v>
      </c>
      <c r="N82" s="144">
        <f t="shared" ref="N82:N98" si="279">L82+M82</f>
        <v>0</v>
      </c>
      <c r="O82" s="144">
        <f t="array" ref="O82">-((SUM(IF(Adjustments!$E$73:$E$133='June 13 - Dec 15 Reserve'!$F82,IF(Adjustments!$G$6:$AE$6='June 13 - Dec 15 Reserve'!N$7,Adjustments!$G$73:$AE$133),0)))+(SUM(IF(Adjustments!$E$136:$E$232='June 13 - Dec 15 Reserve'!$F82,IF(Adjustments!$G$6:$AE$6='June 13 - Dec 15 Reserve'!P$7,Adjustments!$G$136:$AE$232),0)))+(SUM(IF(Adjustments!$E$235:$E$236='June 13 - Dec 15 Reserve'!$F82,IF(Adjustments!$G$6:$AE$6='June 13 - Dec 15 Reserve'!P$7,Adjustments!$G$235:$AE$236),0)))+(SUM(IF(Adjustments!$E$239:$E$251='June 13 - Dec 15 Reserve'!$F82,IF(Adjustments!$G$6:$AE$6='June 13 - Dec 15 Reserve'!P$7,Adjustments!$G$239:$AE$251),0))))</f>
        <v>0</v>
      </c>
      <c r="P82" s="144">
        <f t="shared" ref="P82:P98" si="280">N82+O82</f>
        <v>0</v>
      </c>
      <c r="Q82" s="144">
        <f t="array" ref="Q82">-((SUM(IF(Adjustments!$E$73:$E$133='June 13 - Dec 15 Reserve'!$F82,IF(Adjustments!$G$6:$AE$6='June 13 - Dec 15 Reserve'!P$7,Adjustments!$G$73:$AE$133),0)))+(SUM(IF(Adjustments!$E$136:$E$232='June 13 - Dec 15 Reserve'!$F82,IF(Adjustments!$G$6:$AE$6='June 13 - Dec 15 Reserve'!R$7,Adjustments!$G$136:$AE$232),0)))+(SUM(IF(Adjustments!$E$235:$E$236='June 13 - Dec 15 Reserve'!$F82,IF(Adjustments!$G$6:$AE$6='June 13 - Dec 15 Reserve'!R$7,Adjustments!$G$235:$AE$236),0)))+(SUM(IF(Adjustments!$E$239:$E$251='June 13 - Dec 15 Reserve'!$F82,IF(Adjustments!$G$6:$AE$6='June 13 - Dec 15 Reserve'!R$7,Adjustments!$G$239:$AE$251),0))))</f>
        <v>0</v>
      </c>
      <c r="R82" s="144">
        <f t="shared" ref="R82:R98" si="281">P82+Q82</f>
        <v>0</v>
      </c>
      <c r="S82" s="144">
        <f t="array" ref="S82">-((SUM(IF(Adjustments!$E$73:$E$133='June 13 - Dec 15 Reserve'!$F82,IF(Adjustments!$G$6:$AE$6='June 13 - Dec 15 Reserve'!R$7,Adjustments!$G$73:$AE$133),0)))+(SUM(IF(Adjustments!$E$136:$E$232='June 13 - Dec 15 Reserve'!$F82,IF(Adjustments!$G$6:$AE$6='June 13 - Dec 15 Reserve'!T$7,Adjustments!$G$136:$AE$232),0)))+(SUM(IF(Adjustments!$E$235:$E$236='June 13 - Dec 15 Reserve'!$F82,IF(Adjustments!$G$6:$AE$6='June 13 - Dec 15 Reserve'!T$7,Adjustments!$G$235:$AE$236),0)))+(SUM(IF(Adjustments!$E$239:$E$251='June 13 - Dec 15 Reserve'!$F82,IF(Adjustments!$G$6:$AE$6='June 13 - Dec 15 Reserve'!T$7,Adjustments!$G$239:$AE$251),0))))</f>
        <v>0</v>
      </c>
      <c r="T82" s="144">
        <f t="shared" ref="T82:T98" si="282">R82+S82</f>
        <v>0</v>
      </c>
      <c r="U82" s="144">
        <f t="array" ref="U82">-((SUM(IF(Adjustments!$E$73:$E$133='June 13 - Dec 15 Reserve'!$F82,IF(Adjustments!$G$6:$AE$6='June 13 - Dec 15 Reserve'!T$7,Adjustments!$G$73:$AE$133),0)))+(SUM(IF(Adjustments!$E$136:$E$232='June 13 - Dec 15 Reserve'!$F82,IF(Adjustments!$G$6:$AE$6='June 13 - Dec 15 Reserve'!V$7,Adjustments!$G$136:$AE$232),0)))+(SUM(IF(Adjustments!$E$235:$E$236='June 13 - Dec 15 Reserve'!$F82,IF(Adjustments!$G$6:$AE$6='June 13 - Dec 15 Reserve'!V$7,Adjustments!$G$235:$AE$236),0)))+(SUM(IF(Adjustments!$E$239:$E$251='June 13 - Dec 15 Reserve'!$F82,IF(Adjustments!$G$6:$AE$6='June 13 - Dec 15 Reserve'!V$7,Adjustments!$G$239:$AE$251),0))))</f>
        <v>0</v>
      </c>
      <c r="V82" s="144">
        <f t="shared" ref="V82:V98" si="283">T82+U82</f>
        <v>0</v>
      </c>
      <c r="W82" s="144">
        <f t="array" ref="W82">-((SUM(IF(Adjustments!$E$73:$E$133='June 13 - Dec 15 Reserve'!$F82,IF(Adjustments!$G$6:$AE$6='June 13 - Dec 15 Reserve'!V$7,Adjustments!$G$73:$AE$133),0)))+(SUM(IF(Adjustments!$E$136:$E$232='June 13 - Dec 15 Reserve'!$F82,IF(Adjustments!$G$6:$AE$6='June 13 - Dec 15 Reserve'!X$7,Adjustments!$G$136:$AE$232),0)))+(SUM(IF(Adjustments!$E$235:$E$236='June 13 - Dec 15 Reserve'!$F82,IF(Adjustments!$G$6:$AE$6='June 13 - Dec 15 Reserve'!X$7,Adjustments!$G$235:$AE$236),0)))+(SUM(IF(Adjustments!$E$239:$E$251='June 13 - Dec 15 Reserve'!$F82,IF(Adjustments!$G$6:$AE$6='June 13 - Dec 15 Reserve'!X$7,Adjustments!$G$239:$AE$251),0))))</f>
        <v>0</v>
      </c>
      <c r="X82" s="144">
        <f t="shared" ref="X82:X98" si="284">V82+W82</f>
        <v>0</v>
      </c>
      <c r="Y82" s="144">
        <f t="array" ref="Y82">-((SUM(IF(Adjustments!$E$73:$E$133='June 13 - Dec 15 Reserve'!$F82,IF(Adjustments!$G$6:$AE$6='June 13 - Dec 15 Reserve'!X$7,Adjustments!$G$73:$AE$133),0)))+(SUM(IF(Adjustments!$E$136:$E$232='June 13 - Dec 15 Reserve'!$F82,IF(Adjustments!$G$6:$AE$6='June 13 - Dec 15 Reserve'!Z$7,Adjustments!$G$136:$AE$232),0)))+(SUM(IF(Adjustments!$E$235:$E$236='June 13 - Dec 15 Reserve'!$F82,IF(Adjustments!$G$6:$AE$6='June 13 - Dec 15 Reserve'!Z$7,Adjustments!$G$235:$AE$236),0)))+(SUM(IF(Adjustments!$E$239:$E$251='June 13 - Dec 15 Reserve'!$F82,IF(Adjustments!$G$6:$AE$6='June 13 - Dec 15 Reserve'!Z$7,Adjustments!$G$239:$AE$251),0))))</f>
        <v>0</v>
      </c>
      <c r="Z82" s="144">
        <f t="shared" ref="Z82:Z98" si="285">X82+Y82</f>
        <v>0</v>
      </c>
      <c r="AA82" s="144">
        <f t="array" ref="AA82">-((SUM(IF(Adjustments!$E$73:$E$133='June 13 - Dec 15 Reserve'!$F82,IF(Adjustments!$G$6:$AE$6='June 13 - Dec 15 Reserve'!Z$7,Adjustments!$G$73:$AE$133),0)))+(SUM(IF(Adjustments!$E$136:$E$232='June 13 - Dec 15 Reserve'!$F82,IF(Adjustments!$G$6:$AE$6='June 13 - Dec 15 Reserve'!AB$7,Adjustments!$G$136:$AE$232),0)))+(SUM(IF(Adjustments!$E$235:$E$236='June 13 - Dec 15 Reserve'!$F82,IF(Adjustments!$G$6:$AE$6='June 13 - Dec 15 Reserve'!AB$7,Adjustments!$G$235:$AE$236),0)))+(SUM(IF(Adjustments!$E$239:$E$251='June 13 - Dec 15 Reserve'!$F82,IF(Adjustments!$G$6:$AE$6='June 13 - Dec 15 Reserve'!AB$7,Adjustments!$G$239:$AE$251),0))))</f>
        <v>0</v>
      </c>
      <c r="AB82" s="144">
        <f t="shared" ref="AB82:AB98" si="286">Z82+AA82</f>
        <v>0</v>
      </c>
      <c r="AC82" s="144">
        <f t="array" ref="AC82">-((SUM(IF(Adjustments!$E$73:$E$133='June 13 - Dec 15 Reserve'!$F82,IF(Adjustments!$G$6:$AE$6='June 13 - Dec 15 Reserve'!AB$7,Adjustments!$G$73:$AE$133),0)))+(SUM(IF(Adjustments!$E$136:$E$232='June 13 - Dec 15 Reserve'!$F82,IF(Adjustments!$G$6:$AE$6='June 13 - Dec 15 Reserve'!AD$7,Adjustments!$G$136:$AE$232),0)))+(SUM(IF(Adjustments!$E$235:$E$236='June 13 - Dec 15 Reserve'!$F82,IF(Adjustments!$G$6:$AE$6='June 13 - Dec 15 Reserve'!AD$7,Adjustments!$G$235:$AE$236),0)))+(SUM(IF(Adjustments!$E$239:$E$251='June 13 - Dec 15 Reserve'!$F82,IF(Adjustments!$G$6:$AE$6='June 13 - Dec 15 Reserve'!AD$7,Adjustments!$G$239:$AE$251),0))))</f>
        <v>0</v>
      </c>
      <c r="AD82" s="144">
        <f t="shared" ref="AD82:AD98" si="287">AB82+AC82</f>
        <v>0</v>
      </c>
      <c r="AE82" s="144">
        <f t="array" ref="AE82">-((SUM(IF(Adjustments!$E$73:$E$133='June 13 - Dec 15 Reserve'!$F82,IF(Adjustments!$G$6:$AE$6='June 13 - Dec 15 Reserve'!AD$7,Adjustments!$G$73:$AE$133),0)))+(SUM(IF(Adjustments!$E$136:$E$232='June 13 - Dec 15 Reserve'!$F82,IF(Adjustments!$G$6:$AE$6='June 13 - Dec 15 Reserve'!AF$7,Adjustments!$G$136:$AE$232),0)))+(SUM(IF(Adjustments!$E$235:$E$236='June 13 - Dec 15 Reserve'!$F82,IF(Adjustments!$G$6:$AE$6='June 13 - Dec 15 Reserve'!AF$7,Adjustments!$G$235:$AE$236),0)))+(SUM(IF(Adjustments!$E$239:$E$251='June 13 - Dec 15 Reserve'!$F82,IF(Adjustments!$G$6:$AE$6='June 13 - Dec 15 Reserve'!AF$7,Adjustments!$G$239:$AE$251),0))))</f>
        <v>0</v>
      </c>
      <c r="AF82" s="144">
        <f t="shared" ref="AF82:AF98" si="288">AD82+AE82</f>
        <v>0</v>
      </c>
      <c r="AG82" s="144">
        <f t="array" ref="AG82">-((SUM(IF(Adjustments!$E$73:$E$133='June 13 - Dec 15 Reserve'!$F82,IF(Adjustments!$G$6:$AE$6='June 13 - Dec 15 Reserve'!AF$7,Adjustments!$G$73:$AE$133),0)))+(SUM(IF(Adjustments!$E$136:$E$232='June 13 - Dec 15 Reserve'!$F82,IF(Adjustments!$G$6:$AE$6='June 13 - Dec 15 Reserve'!AH$7,Adjustments!$G$136:$AE$232),0)))+(SUM(IF(Adjustments!$E$235:$E$236='June 13 - Dec 15 Reserve'!$F82,IF(Adjustments!$G$6:$AE$6='June 13 - Dec 15 Reserve'!AH$7,Adjustments!$G$235:$AE$236),0)))+(SUM(IF(Adjustments!$E$239:$E$251='June 13 - Dec 15 Reserve'!$F82,IF(Adjustments!$G$6:$AE$6='June 13 - Dec 15 Reserve'!AH$7,Adjustments!$G$239:$AE$251),0))))</f>
        <v>0</v>
      </c>
      <c r="AH82" s="144">
        <f t="shared" ref="AH82:AH98" si="289">AF82+AG82</f>
        <v>0</v>
      </c>
      <c r="AI82" s="144">
        <f t="array" ref="AI82">-((SUM(IF(Adjustments!$E$73:$E$133='June 13 - Dec 15 Reserve'!$F82,IF(Adjustments!$G$6:$AE$6='June 13 - Dec 15 Reserve'!AH$7,Adjustments!$G$73:$AE$133),0)))+(SUM(IF(Adjustments!$E$136:$E$232='June 13 - Dec 15 Reserve'!$F82,IF(Adjustments!$G$6:$AE$6='June 13 - Dec 15 Reserve'!AJ$7,Adjustments!$G$136:$AE$232),0)))+(SUM(IF(Adjustments!$E$235:$E$236='June 13 - Dec 15 Reserve'!$F82,IF(Adjustments!$G$6:$AE$6='June 13 - Dec 15 Reserve'!AJ$7,Adjustments!$G$235:$AE$236),0)))+(SUM(IF(Adjustments!$E$239:$E$251='June 13 - Dec 15 Reserve'!$F82,IF(Adjustments!$G$6:$AE$6='June 13 - Dec 15 Reserve'!AJ$7,Adjustments!$G$239:$AE$251),0))))</f>
        <v>0</v>
      </c>
      <c r="AJ82" s="144">
        <f t="shared" ref="AJ82:AJ98" si="290">AH82+AI82</f>
        <v>0</v>
      </c>
      <c r="AK82" s="144">
        <f t="array" ref="AK82">-((SUM(IF(Adjustments!$E$73:$E$133='June 13 - Dec 15 Reserve'!$F82,IF(Adjustments!$G$6:$AE$6='June 13 - Dec 15 Reserve'!AJ$7,Adjustments!$G$73:$AE$133),0)))+(SUM(IF(Adjustments!$E$136:$E$232='June 13 - Dec 15 Reserve'!$F82,IF(Adjustments!$G$6:$AE$6='June 13 - Dec 15 Reserve'!AL$7,Adjustments!$G$136:$AE$232),0)))+(SUM(IF(Adjustments!$E$235:$E$236='June 13 - Dec 15 Reserve'!$F82,IF(Adjustments!$G$6:$AE$6='June 13 - Dec 15 Reserve'!AL$7,Adjustments!$G$235:$AE$236),0)))+(SUM(IF(Adjustments!$E$239:$E$251='June 13 - Dec 15 Reserve'!$F82,IF(Adjustments!$G$6:$AE$6='June 13 - Dec 15 Reserve'!AL$7,Adjustments!$G$239:$AE$251),0))))</f>
        <v>0</v>
      </c>
      <c r="AL82" s="144">
        <f t="shared" ref="AL82:AL98" si="291">AJ82+AK82</f>
        <v>0</v>
      </c>
      <c r="AM82" s="144">
        <f t="array" ref="AM82">-((SUM(IF(Adjustments!$E$73:$E$133='June 13 - Dec 15 Reserve'!$F82,IF(Adjustments!$G$6:$AE$6='June 13 - Dec 15 Reserve'!AL$7,Adjustments!$G$73:$AE$133),0)))+(SUM(IF(Adjustments!$E$136:$E$232='June 13 - Dec 15 Reserve'!$F82,IF(Adjustments!$G$6:$AE$6='June 13 - Dec 15 Reserve'!AN$7,Adjustments!$G$136:$AE$232),0)))+(SUM(IF(Adjustments!$E$235:$E$236='June 13 - Dec 15 Reserve'!$F82,IF(Adjustments!$G$6:$AE$6='June 13 - Dec 15 Reserve'!AN$7,Adjustments!$G$235:$AE$236),0)))+(SUM(IF(Adjustments!$E$239:$E$251='June 13 - Dec 15 Reserve'!$F82,IF(Adjustments!$G$6:$AE$6='June 13 - Dec 15 Reserve'!AN$7,Adjustments!$G$239:$AE$251),0))))</f>
        <v>0</v>
      </c>
      <c r="AN82" s="144">
        <f t="shared" ref="AN82:AN98" si="292">AL82+AM82</f>
        <v>0</v>
      </c>
      <c r="AO82" s="144">
        <f t="array" ref="AO82">-((SUM(IF(Adjustments!$E$73:$E$133='June 13 - Dec 15 Reserve'!$F82,IF(Adjustments!$G$6:$AE$6='June 13 - Dec 15 Reserve'!AN$7,Adjustments!$G$73:$AE$133),0)))+(SUM(IF(Adjustments!$E$136:$E$232='June 13 - Dec 15 Reserve'!$F82,IF(Adjustments!$G$6:$AE$6='June 13 - Dec 15 Reserve'!AP$7,Adjustments!$G$136:$AE$232),0)))+(SUM(IF(Adjustments!$E$235:$E$236='June 13 - Dec 15 Reserve'!$F82,IF(Adjustments!$G$6:$AE$6='June 13 - Dec 15 Reserve'!AP$7,Adjustments!$G$235:$AE$236),0)))+(SUM(IF(Adjustments!$E$239:$E$251='June 13 - Dec 15 Reserve'!$F82,IF(Adjustments!$G$6:$AE$6='June 13 - Dec 15 Reserve'!AP$7,Adjustments!$G$239:$AE$251),0))))</f>
        <v>0</v>
      </c>
      <c r="AP82" s="144">
        <f t="shared" ref="AP82:AP98" si="293">AN82+AO82</f>
        <v>0</v>
      </c>
      <c r="AQ82" s="144">
        <f t="array" ref="AQ82">-((SUM(IF(Adjustments!$E$73:$E$133='June 13 - Dec 15 Reserve'!$F82,IF(Adjustments!$G$6:$AE$6='June 13 - Dec 15 Reserve'!AP$7,Adjustments!$G$73:$AE$133),0)))+(SUM(IF(Adjustments!$E$136:$E$232='June 13 - Dec 15 Reserve'!$F82,IF(Adjustments!$G$6:$AE$6='June 13 - Dec 15 Reserve'!AR$7,Adjustments!$G$136:$AE$232),0)))+(SUM(IF(Adjustments!$E$235:$E$236='June 13 - Dec 15 Reserve'!$F82,IF(Adjustments!$G$6:$AE$6='June 13 - Dec 15 Reserve'!AR$7,Adjustments!$G$235:$AE$236),0)))+(SUM(IF(Adjustments!$E$239:$E$251='June 13 - Dec 15 Reserve'!$F82,IF(Adjustments!$G$6:$AE$6='June 13 - Dec 15 Reserve'!AR$7,Adjustments!$G$239:$AE$251),0))))</f>
        <v>0</v>
      </c>
      <c r="AR82" s="144">
        <f t="shared" ref="AR82:AR98" si="294">AP82+AQ82</f>
        <v>0</v>
      </c>
      <c r="AS82" s="144">
        <f t="array" ref="AS82">-((SUM(IF(Adjustments!$E$73:$E$133='June 13 - Dec 15 Reserve'!$F82,IF(Adjustments!$G$6:$AE$6='June 13 - Dec 15 Reserve'!AR$7,Adjustments!$G$73:$AE$133),0)))+(SUM(IF(Adjustments!$E$136:$E$232='June 13 - Dec 15 Reserve'!$F82,IF(Adjustments!$G$6:$AE$6='June 13 - Dec 15 Reserve'!AT$7,Adjustments!$G$136:$AE$232),0)))+(SUM(IF(Adjustments!$E$235:$E$236='June 13 - Dec 15 Reserve'!$F82,IF(Adjustments!$G$6:$AE$6='June 13 - Dec 15 Reserve'!AT$7,Adjustments!$G$235:$AE$236),0)))+(SUM(IF(Adjustments!$E$239:$E$251='June 13 - Dec 15 Reserve'!$F82,IF(Adjustments!$G$6:$AE$6='June 13 - Dec 15 Reserve'!AT$7,Adjustments!$G$239:$AE$251),0))))</f>
        <v>0</v>
      </c>
      <c r="AT82" s="144">
        <f t="shared" ref="AT82:AT98" si="295">AR82+AS82</f>
        <v>0</v>
      </c>
      <c r="AU82" s="144">
        <f t="array" ref="AU82">-((SUM(IF(Adjustments!$E$73:$E$133='June 13 - Dec 15 Reserve'!$F82,IF(Adjustments!$G$6:$AE$6='June 13 - Dec 15 Reserve'!AT$7,Adjustments!$G$73:$AE$133),0)))+(SUM(IF(Adjustments!$E$136:$E$232='June 13 - Dec 15 Reserve'!$F82,IF(Adjustments!$G$6:$AE$6='June 13 - Dec 15 Reserve'!AV$7,Adjustments!$G$136:$AE$232),0)))+(SUM(IF(Adjustments!$E$235:$E$236='June 13 - Dec 15 Reserve'!$F82,IF(Adjustments!$G$6:$AE$6='June 13 - Dec 15 Reserve'!AV$7,Adjustments!$G$235:$AE$236),0)))+(SUM(IF(Adjustments!$E$239:$E$251='June 13 - Dec 15 Reserve'!$F82,IF(Adjustments!$G$6:$AE$6='June 13 - Dec 15 Reserve'!AV$7,Adjustments!$G$239:$AE$251),0))))</f>
        <v>0</v>
      </c>
      <c r="AV82" s="144">
        <f t="shared" ref="AV82:AV98" si="296">AT82+AU82</f>
        <v>0</v>
      </c>
      <c r="AW82" s="144">
        <f t="array" ref="AW82">-((SUM(IF(Adjustments!$E$73:$E$133='June 13 - Dec 15 Reserve'!$F82,IF(Adjustments!$G$6:$AE$6='June 13 - Dec 15 Reserve'!AV$7,Adjustments!$G$73:$AE$133),0)))+(SUM(IF(Adjustments!$E$136:$E$232='June 13 - Dec 15 Reserve'!$F82,IF(Adjustments!$G$6:$AE$6='June 13 - Dec 15 Reserve'!AX$7,Adjustments!$G$136:$AE$232),0)))+(SUM(IF(Adjustments!$E$235:$E$236='June 13 - Dec 15 Reserve'!$F82,IF(Adjustments!$G$6:$AE$6='June 13 - Dec 15 Reserve'!AX$7,Adjustments!$G$235:$AE$236),0)))+(SUM(IF(Adjustments!$E$239:$E$251='June 13 - Dec 15 Reserve'!$F82,IF(Adjustments!$G$6:$AE$6='June 13 - Dec 15 Reserve'!AX$7,Adjustments!$G$239:$AE$251),0))))</f>
        <v>0</v>
      </c>
      <c r="AX82" s="144">
        <f t="shared" ref="AX82:AX98" si="297">AV82+AW82</f>
        <v>0</v>
      </c>
      <c r="AY82" s="144">
        <f t="array" ref="AY82">-((SUM(IF(Adjustments!$E$73:$E$133='June 13 - Dec 15 Reserve'!$F82,IF(Adjustments!$G$6:$AE$6='June 13 - Dec 15 Reserve'!AX$7,Adjustments!$G$73:$AE$133),0)))+(SUM(IF(Adjustments!$E$136:$E$232='June 13 - Dec 15 Reserve'!$F82,IF(Adjustments!$G$6:$AE$6='June 13 - Dec 15 Reserve'!AZ$7,Adjustments!$G$136:$AE$232),0)))+(SUM(IF(Adjustments!$E$235:$E$236='June 13 - Dec 15 Reserve'!$F82,IF(Adjustments!$G$6:$AE$6='June 13 - Dec 15 Reserve'!AZ$7,Adjustments!$G$235:$AE$236),0)))+(SUM(IF(Adjustments!$E$239:$E$251='June 13 - Dec 15 Reserve'!$F82,IF(Adjustments!$G$6:$AE$6='June 13 - Dec 15 Reserve'!AZ$7,Adjustments!$G$239:$AE$251),0))))</f>
        <v>0</v>
      </c>
      <c r="AZ82" s="144">
        <f t="shared" ref="AZ82:AZ98" si="298">AX82+AY82</f>
        <v>0</v>
      </c>
      <c r="BA82" s="144">
        <f t="array" ref="BA82">-((SUM(IF(Adjustments!$E$73:$E$133='June 13 - Dec 15 Reserve'!$F82,IF(Adjustments!$G$6:$AE$6='June 13 - Dec 15 Reserve'!AZ$7,Adjustments!$G$73:$AE$133),0)))+(SUM(IF(Adjustments!$E$136:$E$232='June 13 - Dec 15 Reserve'!$F82,IF(Adjustments!$G$6:$AE$6='June 13 - Dec 15 Reserve'!BB$7,Adjustments!$G$136:$AE$232),0)))+(SUM(IF(Adjustments!$E$235:$E$236='June 13 - Dec 15 Reserve'!$F82,IF(Adjustments!$G$6:$AE$6='June 13 - Dec 15 Reserve'!BB$7,Adjustments!$G$235:$AE$236),0)))+(SUM(IF(Adjustments!$E$239:$E$251='June 13 - Dec 15 Reserve'!$F82,IF(Adjustments!$G$6:$AE$6='June 13 - Dec 15 Reserve'!BB$7,Adjustments!$G$239:$AE$251),0))))</f>
        <v>0</v>
      </c>
      <c r="BB82" s="144">
        <f t="shared" ref="BB82:BB98" si="299">AZ82+BA82</f>
        <v>0</v>
      </c>
      <c r="BC82" s="144">
        <f t="array" ref="BC82">-((SUM(IF(Adjustments!$E$73:$E$133='June 13 - Dec 15 Reserve'!$F82,IF(Adjustments!$G$6:$AE$6='June 13 - Dec 15 Reserve'!BB$7,Adjustments!$G$73:$AE$133),0)))+(SUM(IF(Adjustments!$E$136:$E$232='June 13 - Dec 15 Reserve'!$F82,IF(Adjustments!$G$6:$AE$6='June 13 - Dec 15 Reserve'!BD$7,Adjustments!$G$136:$AE$232),0)))+(SUM(IF(Adjustments!$E$235:$E$236='June 13 - Dec 15 Reserve'!$F82,IF(Adjustments!$G$6:$AE$6='June 13 - Dec 15 Reserve'!BD$7,Adjustments!$G$235:$AE$236),0)))+(SUM(IF(Adjustments!$E$239:$E$251='June 13 - Dec 15 Reserve'!$F82,IF(Adjustments!$G$6:$AE$6='June 13 - Dec 15 Reserve'!BD$7,Adjustments!$G$239:$AE$251),0))))</f>
        <v>0</v>
      </c>
      <c r="BD82" s="144">
        <f t="shared" ref="BD82:BD98" si="300">BB82+BC82</f>
        <v>0</v>
      </c>
      <c r="BF82" s="151">
        <f t="shared" ref="BF82:BF99" si="301">AVERAGE(AF82,AH82,AJ82,AL82,AN82,AP82,AR82,AT82,AV82,AX82,AZ82,BB82,BD82)</f>
        <v>0</v>
      </c>
    </row>
    <row r="83" spans="1:58" s="144" customFormat="1">
      <c r="A83" s="119" t="s">
        <v>24</v>
      </c>
      <c r="B83" s="7" t="s">
        <v>54</v>
      </c>
      <c r="C83" s="7" t="s">
        <v>54</v>
      </c>
      <c r="D83" s="119" t="s">
        <v>79</v>
      </c>
      <c r="E83" s="119" t="s">
        <v>77</v>
      </c>
      <c r="F83" s="119" t="str">
        <f t="shared" si="275"/>
        <v>AINTPCN</v>
      </c>
      <c r="G83" s="119" t="str">
        <f t="shared" si="276"/>
        <v>INTPCN</v>
      </c>
      <c r="H83" s="144">
        <f t="array" ref="H83">SUM(IF('[25]RB Summary'!$C$917:$C$1168=$F83,'[25]RB Summary'!$G$917:$G$1168,0))</f>
        <v>-109943453.19</v>
      </c>
      <c r="I83" s="144">
        <f t="array" ref="I83">-((SUM(IF(Adjustments!$E$73:$E$133='June 13 - Dec 15 Reserve'!$F83,IF(Adjustments!$G$6:$AE$6='June 13 - Dec 15 Reserve'!H$7,Adjustments!$G$73:$AE$133),0)))+(SUM(IF(Adjustments!$E$136:$E$232='June 13 - Dec 15 Reserve'!$F83,IF(Adjustments!$G$6:$AE$6='June 13 - Dec 15 Reserve'!J$7,Adjustments!$G$136:$AE$232),0)))+(SUM(IF(Adjustments!$E$235:$E$236='June 13 - Dec 15 Reserve'!$F83,IF(Adjustments!$G$6:$AE$6='June 13 - Dec 15 Reserve'!J$7,Adjustments!$G$235:$AE$236),0)))+(SUM(IF(Adjustments!$E$239:$E$251='June 13 - Dec 15 Reserve'!$F83,IF(Adjustments!$G$6:$AE$6='June 13 - Dec 15 Reserve'!J$7,Adjustments!$G$239:$AE$251),0))))</f>
        <v>-297061.08524705807</v>
      </c>
      <c r="J83" s="144">
        <f t="shared" si="277"/>
        <v>-110240514.27524705</v>
      </c>
      <c r="K83" s="144">
        <f t="array" ref="K83">-((SUM(IF(Adjustments!$E$73:$E$133='June 13 - Dec 15 Reserve'!$F83,IF(Adjustments!$G$6:$AE$6='June 13 - Dec 15 Reserve'!J$7,Adjustments!$G$73:$AE$133),0)))+(SUM(IF(Adjustments!$E$136:$E$232='June 13 - Dec 15 Reserve'!$F83,IF(Adjustments!$G$6:$AE$6='June 13 - Dec 15 Reserve'!L$7,Adjustments!$G$136:$AE$232),0)))+(SUM(IF(Adjustments!$E$235:$E$236='June 13 - Dec 15 Reserve'!$F83,IF(Adjustments!$G$6:$AE$6='June 13 - Dec 15 Reserve'!L$7,Adjustments!$G$235:$AE$236),0)))+(SUM(IF(Adjustments!$E$239:$E$251='June 13 - Dec 15 Reserve'!$F83,IF(Adjustments!$G$6:$AE$6='June 13 - Dec 15 Reserve'!L$7,Adjustments!$G$239:$AE$251),0))))</f>
        <v>-297019.32999463589</v>
      </c>
      <c r="L83" s="144">
        <f t="shared" si="278"/>
        <v>-110537533.60524169</v>
      </c>
      <c r="M83" s="144">
        <f t="array" ref="M83">-((SUM(IF(Adjustments!$E$73:$E$133='June 13 - Dec 15 Reserve'!$F83,IF(Adjustments!$G$6:$AE$6='June 13 - Dec 15 Reserve'!L$7,Adjustments!$G$73:$AE$133),0)))+(SUM(IF(Adjustments!$E$136:$E$232='June 13 - Dec 15 Reserve'!$F83,IF(Adjustments!$G$6:$AE$6='June 13 - Dec 15 Reserve'!N$7,Adjustments!$G$136:$AE$232),0)))+(SUM(IF(Adjustments!$E$235:$E$236='June 13 - Dec 15 Reserve'!$F83,IF(Adjustments!$G$6:$AE$6='June 13 - Dec 15 Reserve'!N$7,Adjustments!$G$235:$AE$236),0)))+(SUM(IF(Adjustments!$E$239:$E$251='June 13 - Dec 15 Reserve'!$F83,IF(Adjustments!$G$6:$AE$6='June 13 - Dec 15 Reserve'!N$7,Adjustments!$G$239:$AE$251),0))))</f>
        <v>-296977.57474221371</v>
      </c>
      <c r="N83" s="144">
        <f t="shared" si="279"/>
        <v>-110834511.1799839</v>
      </c>
      <c r="O83" s="144">
        <f t="array" ref="O83">-((SUM(IF(Adjustments!$E$73:$E$133='June 13 - Dec 15 Reserve'!$F83,IF(Adjustments!$G$6:$AE$6='June 13 - Dec 15 Reserve'!N$7,Adjustments!$G$73:$AE$133),0)))+(SUM(IF(Adjustments!$E$136:$E$232='June 13 - Dec 15 Reserve'!$F83,IF(Adjustments!$G$6:$AE$6='June 13 - Dec 15 Reserve'!P$7,Adjustments!$G$136:$AE$232),0)))+(SUM(IF(Adjustments!$E$235:$E$236='June 13 - Dec 15 Reserve'!$F83,IF(Adjustments!$G$6:$AE$6='June 13 - Dec 15 Reserve'!P$7,Adjustments!$G$235:$AE$236),0)))+(SUM(IF(Adjustments!$E$239:$E$251='June 13 - Dec 15 Reserve'!$F83,IF(Adjustments!$G$6:$AE$6='June 13 - Dec 15 Reserve'!P$7,Adjustments!$G$239:$AE$251),0))))</f>
        <v>-296935.81948979147</v>
      </c>
      <c r="P83" s="144">
        <f t="shared" si="280"/>
        <v>-111131446.99947369</v>
      </c>
      <c r="Q83" s="144">
        <f t="array" ref="Q83">-((SUM(IF(Adjustments!$E$73:$E$133='June 13 - Dec 15 Reserve'!$F83,IF(Adjustments!$G$6:$AE$6='June 13 - Dec 15 Reserve'!P$7,Adjustments!$G$73:$AE$133),0)))+(SUM(IF(Adjustments!$E$136:$E$232='June 13 - Dec 15 Reserve'!$F83,IF(Adjustments!$G$6:$AE$6='June 13 - Dec 15 Reserve'!R$7,Adjustments!$G$136:$AE$232),0)))+(SUM(IF(Adjustments!$E$235:$E$236='June 13 - Dec 15 Reserve'!$F83,IF(Adjustments!$G$6:$AE$6='June 13 - Dec 15 Reserve'!R$7,Adjustments!$G$235:$AE$236),0)))+(SUM(IF(Adjustments!$E$239:$E$251='June 13 - Dec 15 Reserve'!$F83,IF(Adjustments!$G$6:$AE$6='June 13 - Dec 15 Reserve'!R$7,Adjustments!$G$239:$AE$251),0))))</f>
        <v>-296894.06423736934</v>
      </c>
      <c r="R83" s="144">
        <f t="shared" si="281"/>
        <v>-111428341.06371106</v>
      </c>
      <c r="S83" s="144">
        <f t="array" ref="S83">-((SUM(IF(Adjustments!$E$73:$E$133='June 13 - Dec 15 Reserve'!$F83,IF(Adjustments!$G$6:$AE$6='June 13 - Dec 15 Reserve'!R$7,Adjustments!$G$73:$AE$133),0)))+(SUM(IF(Adjustments!$E$136:$E$232='June 13 - Dec 15 Reserve'!$F83,IF(Adjustments!$G$6:$AE$6='June 13 - Dec 15 Reserve'!T$7,Adjustments!$G$136:$AE$232),0)))+(SUM(IF(Adjustments!$E$235:$E$236='June 13 - Dec 15 Reserve'!$F83,IF(Adjustments!$G$6:$AE$6='June 13 - Dec 15 Reserve'!T$7,Adjustments!$G$235:$AE$236),0)))+(SUM(IF(Adjustments!$E$239:$E$251='June 13 - Dec 15 Reserve'!$F83,IF(Adjustments!$G$6:$AE$6='June 13 - Dec 15 Reserve'!T$7,Adjustments!$G$239:$AE$251),0))))</f>
        <v>-296852.30898494704</v>
      </c>
      <c r="T83" s="144">
        <f t="shared" si="282"/>
        <v>-111725193.37269601</v>
      </c>
      <c r="U83" s="144">
        <f t="array" ref="U83">-((SUM(IF(Adjustments!$E$73:$E$133='June 13 - Dec 15 Reserve'!$F83,IF(Adjustments!$G$6:$AE$6='June 13 - Dec 15 Reserve'!T$7,Adjustments!$G$73:$AE$133),0)))+(SUM(IF(Adjustments!$E$136:$E$232='June 13 - Dec 15 Reserve'!$F83,IF(Adjustments!$G$6:$AE$6='June 13 - Dec 15 Reserve'!V$7,Adjustments!$G$136:$AE$232),0)))+(SUM(IF(Adjustments!$E$235:$E$236='June 13 - Dec 15 Reserve'!$F83,IF(Adjustments!$G$6:$AE$6='June 13 - Dec 15 Reserve'!V$7,Adjustments!$G$235:$AE$236),0)))+(SUM(IF(Adjustments!$E$239:$E$251='June 13 - Dec 15 Reserve'!$F83,IF(Adjustments!$G$6:$AE$6='June 13 - Dec 15 Reserve'!V$7,Adjustments!$G$239:$AE$251),0))))</f>
        <v>-296810.55373252492</v>
      </c>
      <c r="V83" s="144">
        <f t="shared" si="283"/>
        <v>-112022003.92642854</v>
      </c>
      <c r="W83" s="144">
        <f t="array" ref="W83">-((SUM(IF(Adjustments!$E$73:$E$133='June 13 - Dec 15 Reserve'!$F83,IF(Adjustments!$G$6:$AE$6='June 13 - Dec 15 Reserve'!V$7,Adjustments!$G$73:$AE$133),0)))+(SUM(IF(Adjustments!$E$136:$E$232='June 13 - Dec 15 Reserve'!$F83,IF(Adjustments!$G$6:$AE$6='June 13 - Dec 15 Reserve'!X$7,Adjustments!$G$136:$AE$232),0)))+(SUM(IF(Adjustments!$E$235:$E$236='June 13 - Dec 15 Reserve'!$F83,IF(Adjustments!$G$6:$AE$6='June 13 - Dec 15 Reserve'!X$7,Adjustments!$G$235:$AE$236),0)))+(SUM(IF(Adjustments!$E$239:$E$251='June 13 - Dec 15 Reserve'!$F83,IF(Adjustments!$G$6:$AE$6='June 13 - Dec 15 Reserve'!X$7,Adjustments!$G$239:$AE$251),0))))</f>
        <v>-296768.79848010268</v>
      </c>
      <c r="X83" s="144">
        <f t="shared" si="284"/>
        <v>-112318772.72490865</v>
      </c>
      <c r="Y83" s="144">
        <f t="array" ref="Y83">-((SUM(IF(Adjustments!$E$73:$E$133='June 13 - Dec 15 Reserve'!$F83,IF(Adjustments!$G$6:$AE$6='June 13 - Dec 15 Reserve'!X$7,Adjustments!$G$73:$AE$133),0)))+(SUM(IF(Adjustments!$E$136:$E$232='June 13 - Dec 15 Reserve'!$F83,IF(Adjustments!$G$6:$AE$6='June 13 - Dec 15 Reserve'!Z$7,Adjustments!$G$136:$AE$232),0)))+(SUM(IF(Adjustments!$E$235:$E$236='June 13 - Dec 15 Reserve'!$F83,IF(Adjustments!$G$6:$AE$6='June 13 - Dec 15 Reserve'!Z$7,Adjustments!$G$235:$AE$236),0)))+(SUM(IF(Adjustments!$E$239:$E$251='June 13 - Dec 15 Reserve'!$F83,IF(Adjustments!$G$6:$AE$6='June 13 - Dec 15 Reserve'!Z$7,Adjustments!$G$239:$AE$251),0))))</f>
        <v>-296727.04322768049</v>
      </c>
      <c r="Z83" s="144">
        <f t="shared" si="285"/>
        <v>-112615499.76813634</v>
      </c>
      <c r="AA83" s="144">
        <f t="array" ref="AA83">-((SUM(IF(Adjustments!$E$73:$E$133='June 13 - Dec 15 Reserve'!$F83,IF(Adjustments!$G$6:$AE$6='June 13 - Dec 15 Reserve'!Z$7,Adjustments!$G$73:$AE$133),0)))+(SUM(IF(Adjustments!$E$136:$E$232='June 13 - Dec 15 Reserve'!$F83,IF(Adjustments!$G$6:$AE$6='June 13 - Dec 15 Reserve'!AB$7,Adjustments!$G$136:$AE$232),0)))+(SUM(IF(Adjustments!$E$235:$E$236='June 13 - Dec 15 Reserve'!$F83,IF(Adjustments!$G$6:$AE$6='June 13 - Dec 15 Reserve'!AB$7,Adjustments!$G$235:$AE$236),0)))+(SUM(IF(Adjustments!$E$239:$E$251='June 13 - Dec 15 Reserve'!$F83,IF(Adjustments!$G$6:$AE$6='June 13 - Dec 15 Reserve'!AB$7,Adjustments!$G$239:$AE$251),0))))</f>
        <v>-296685.28797525831</v>
      </c>
      <c r="AB83" s="144">
        <f t="shared" si="286"/>
        <v>-112912185.05611159</v>
      </c>
      <c r="AC83" s="144">
        <f t="array" ref="AC83">-((SUM(IF(Adjustments!$E$73:$E$133='June 13 - Dec 15 Reserve'!$F83,IF(Adjustments!$G$6:$AE$6='June 13 - Dec 15 Reserve'!AB$7,Adjustments!$G$73:$AE$133),0)))+(SUM(IF(Adjustments!$E$136:$E$232='June 13 - Dec 15 Reserve'!$F83,IF(Adjustments!$G$6:$AE$6='June 13 - Dec 15 Reserve'!AD$7,Adjustments!$G$136:$AE$232),0)))+(SUM(IF(Adjustments!$E$235:$E$236='June 13 - Dec 15 Reserve'!$F83,IF(Adjustments!$G$6:$AE$6='June 13 - Dec 15 Reserve'!AD$7,Adjustments!$G$235:$AE$236),0)))+(SUM(IF(Adjustments!$E$239:$E$251='June 13 - Dec 15 Reserve'!$F83,IF(Adjustments!$G$6:$AE$6='June 13 - Dec 15 Reserve'!AD$7,Adjustments!$G$239:$AE$251),0))))</f>
        <v>-296643.53272283613</v>
      </c>
      <c r="AD83" s="144">
        <f t="shared" si="287"/>
        <v>-113208828.58883442</v>
      </c>
      <c r="AE83" s="144">
        <f t="array" ref="AE83">-((SUM(IF(Adjustments!$E$73:$E$133='June 13 - Dec 15 Reserve'!$F83,IF(Adjustments!$G$6:$AE$6='June 13 - Dec 15 Reserve'!AD$7,Adjustments!$G$73:$AE$133),0)))+(SUM(IF(Adjustments!$E$136:$E$232='June 13 - Dec 15 Reserve'!$F83,IF(Adjustments!$G$6:$AE$6='June 13 - Dec 15 Reserve'!AF$7,Adjustments!$G$136:$AE$232),0)))+(SUM(IF(Adjustments!$E$235:$E$236='June 13 - Dec 15 Reserve'!$F83,IF(Adjustments!$G$6:$AE$6='June 13 - Dec 15 Reserve'!AF$7,Adjustments!$G$235:$AE$236),0)))+(SUM(IF(Adjustments!$E$239:$E$251='June 13 - Dec 15 Reserve'!$F83,IF(Adjustments!$G$6:$AE$6='June 13 - Dec 15 Reserve'!AF$7,Adjustments!$G$239:$AE$251),0))))</f>
        <v>-296601.77747041389</v>
      </c>
      <c r="AF83" s="144">
        <f t="shared" si="288"/>
        <v>-113505430.36630483</v>
      </c>
      <c r="AG83" s="144">
        <f t="array" ref="AG83">-((SUM(IF(Adjustments!$E$73:$E$133='June 13 - Dec 15 Reserve'!$F83,IF(Adjustments!$G$6:$AE$6='June 13 - Dec 15 Reserve'!AF$7,Adjustments!$G$73:$AE$133),0)))+(SUM(IF(Adjustments!$E$136:$E$232='June 13 - Dec 15 Reserve'!$F83,IF(Adjustments!$G$6:$AE$6='June 13 - Dec 15 Reserve'!AH$7,Adjustments!$G$136:$AE$232),0)))+(SUM(IF(Adjustments!$E$235:$E$236='June 13 - Dec 15 Reserve'!$F83,IF(Adjustments!$G$6:$AE$6='June 13 - Dec 15 Reserve'!AH$7,Adjustments!$G$235:$AE$236),0)))+(SUM(IF(Adjustments!$E$239:$E$251='June 13 - Dec 15 Reserve'!$F83,IF(Adjustments!$G$6:$AE$6='June 13 - Dec 15 Reserve'!AH$7,Adjustments!$G$239:$AE$251),0))))</f>
        <v>-296560.02221799176</v>
      </c>
      <c r="AH83" s="144">
        <f t="shared" si="289"/>
        <v>-113801990.38852282</v>
      </c>
      <c r="AI83" s="144">
        <f t="array" ref="AI83">-((SUM(IF(Adjustments!$E$73:$E$133='June 13 - Dec 15 Reserve'!$F83,IF(Adjustments!$G$6:$AE$6='June 13 - Dec 15 Reserve'!AH$7,Adjustments!$G$73:$AE$133),0)))+(SUM(IF(Adjustments!$E$136:$E$232='June 13 - Dec 15 Reserve'!$F83,IF(Adjustments!$G$6:$AE$6='June 13 - Dec 15 Reserve'!AJ$7,Adjustments!$G$136:$AE$232),0)))+(SUM(IF(Adjustments!$E$235:$E$236='June 13 - Dec 15 Reserve'!$F83,IF(Adjustments!$G$6:$AE$6='June 13 - Dec 15 Reserve'!AJ$7,Adjustments!$G$235:$AE$236),0)))+(SUM(IF(Adjustments!$E$239:$E$251='June 13 - Dec 15 Reserve'!$F83,IF(Adjustments!$G$6:$AE$6='June 13 - Dec 15 Reserve'!AJ$7,Adjustments!$G$239:$AE$251),0))))</f>
        <v>-296518.26696556946</v>
      </c>
      <c r="AJ83" s="144">
        <f t="shared" si="290"/>
        <v>-114098508.65548839</v>
      </c>
      <c r="AK83" s="144">
        <f t="array" ref="AK83">-((SUM(IF(Adjustments!$E$73:$E$133='June 13 - Dec 15 Reserve'!$F83,IF(Adjustments!$G$6:$AE$6='June 13 - Dec 15 Reserve'!AJ$7,Adjustments!$G$73:$AE$133),0)))+(SUM(IF(Adjustments!$E$136:$E$232='June 13 - Dec 15 Reserve'!$F83,IF(Adjustments!$G$6:$AE$6='June 13 - Dec 15 Reserve'!AL$7,Adjustments!$G$136:$AE$232),0)))+(SUM(IF(Adjustments!$E$235:$E$236='June 13 - Dec 15 Reserve'!$F83,IF(Adjustments!$G$6:$AE$6='June 13 - Dec 15 Reserve'!AL$7,Adjustments!$G$235:$AE$236),0)))+(SUM(IF(Adjustments!$E$239:$E$251='June 13 - Dec 15 Reserve'!$F83,IF(Adjustments!$G$6:$AE$6='June 13 - Dec 15 Reserve'!AL$7,Adjustments!$G$239:$AE$251),0))))</f>
        <v>-296476.51171314734</v>
      </c>
      <c r="AL83" s="144">
        <f t="shared" si="291"/>
        <v>-114394985.16720153</v>
      </c>
      <c r="AM83" s="144">
        <f t="array" ref="AM83">-((SUM(IF(Adjustments!$E$73:$E$133='June 13 - Dec 15 Reserve'!$F83,IF(Adjustments!$G$6:$AE$6='June 13 - Dec 15 Reserve'!AL$7,Adjustments!$G$73:$AE$133),0)))+(SUM(IF(Adjustments!$E$136:$E$232='June 13 - Dec 15 Reserve'!$F83,IF(Adjustments!$G$6:$AE$6='June 13 - Dec 15 Reserve'!AN$7,Adjustments!$G$136:$AE$232),0)))+(SUM(IF(Adjustments!$E$235:$E$236='June 13 - Dec 15 Reserve'!$F83,IF(Adjustments!$G$6:$AE$6='June 13 - Dec 15 Reserve'!AN$7,Adjustments!$G$235:$AE$236),0)))+(SUM(IF(Adjustments!$E$239:$E$251='June 13 - Dec 15 Reserve'!$F83,IF(Adjustments!$G$6:$AE$6='June 13 - Dec 15 Reserve'!AN$7,Adjustments!$G$239:$AE$251),0))))</f>
        <v>-296434.7564607251</v>
      </c>
      <c r="AN83" s="144">
        <f t="shared" si="292"/>
        <v>-114691419.92366226</v>
      </c>
      <c r="AO83" s="144">
        <f t="array" ref="AO83">-((SUM(IF(Adjustments!$E$73:$E$133='June 13 - Dec 15 Reserve'!$F83,IF(Adjustments!$G$6:$AE$6='June 13 - Dec 15 Reserve'!AN$7,Adjustments!$G$73:$AE$133),0)))+(SUM(IF(Adjustments!$E$136:$E$232='June 13 - Dec 15 Reserve'!$F83,IF(Adjustments!$G$6:$AE$6='June 13 - Dec 15 Reserve'!AP$7,Adjustments!$G$136:$AE$232),0)))+(SUM(IF(Adjustments!$E$235:$E$236='June 13 - Dec 15 Reserve'!$F83,IF(Adjustments!$G$6:$AE$6='June 13 - Dec 15 Reserve'!AP$7,Adjustments!$G$235:$AE$236),0)))+(SUM(IF(Adjustments!$E$239:$E$251='June 13 - Dec 15 Reserve'!$F83,IF(Adjustments!$G$6:$AE$6='June 13 - Dec 15 Reserve'!AP$7,Adjustments!$G$239:$AE$251),0))))</f>
        <v>-296393.00120830291</v>
      </c>
      <c r="AP83" s="144">
        <f t="shared" si="293"/>
        <v>-114987812.92487057</v>
      </c>
      <c r="AQ83" s="144">
        <f t="array" ref="AQ83">-((SUM(IF(Adjustments!$E$73:$E$133='June 13 - Dec 15 Reserve'!$F83,IF(Adjustments!$G$6:$AE$6='June 13 - Dec 15 Reserve'!AP$7,Adjustments!$G$73:$AE$133),0)))+(SUM(IF(Adjustments!$E$136:$E$232='June 13 - Dec 15 Reserve'!$F83,IF(Adjustments!$G$6:$AE$6='June 13 - Dec 15 Reserve'!AR$7,Adjustments!$G$136:$AE$232),0)))+(SUM(IF(Adjustments!$E$235:$E$236='June 13 - Dec 15 Reserve'!$F83,IF(Adjustments!$G$6:$AE$6='June 13 - Dec 15 Reserve'!AR$7,Adjustments!$G$235:$AE$236),0)))+(SUM(IF(Adjustments!$E$239:$E$251='June 13 - Dec 15 Reserve'!$F83,IF(Adjustments!$G$6:$AE$6='June 13 - Dec 15 Reserve'!AR$7,Adjustments!$G$239:$AE$251),0))))</f>
        <v>-296351.24595588073</v>
      </c>
      <c r="AR83" s="144">
        <f t="shared" si="294"/>
        <v>-115284164.17082645</v>
      </c>
      <c r="AS83" s="144">
        <f t="array" ref="AS83">-((SUM(IF(Adjustments!$E$73:$E$133='June 13 - Dec 15 Reserve'!$F83,IF(Adjustments!$G$6:$AE$6='June 13 - Dec 15 Reserve'!AR$7,Adjustments!$G$73:$AE$133),0)))+(SUM(IF(Adjustments!$E$136:$E$232='June 13 - Dec 15 Reserve'!$F83,IF(Adjustments!$G$6:$AE$6='June 13 - Dec 15 Reserve'!AT$7,Adjustments!$G$136:$AE$232),0)))+(SUM(IF(Adjustments!$E$235:$E$236='June 13 - Dec 15 Reserve'!$F83,IF(Adjustments!$G$6:$AE$6='June 13 - Dec 15 Reserve'!AT$7,Adjustments!$G$235:$AE$236),0)))+(SUM(IF(Adjustments!$E$239:$E$251='June 13 - Dec 15 Reserve'!$F83,IF(Adjustments!$G$6:$AE$6='June 13 - Dec 15 Reserve'!AT$7,Adjustments!$G$239:$AE$251),0))))</f>
        <v>-296309.49070345855</v>
      </c>
      <c r="AT83" s="144">
        <f t="shared" si="295"/>
        <v>-115580473.66152991</v>
      </c>
      <c r="AU83" s="144">
        <f t="array" ref="AU83">-((SUM(IF(Adjustments!$E$73:$E$133='June 13 - Dec 15 Reserve'!$F83,IF(Adjustments!$G$6:$AE$6='June 13 - Dec 15 Reserve'!AT$7,Adjustments!$G$73:$AE$133),0)))+(SUM(IF(Adjustments!$E$136:$E$232='June 13 - Dec 15 Reserve'!$F83,IF(Adjustments!$G$6:$AE$6='June 13 - Dec 15 Reserve'!AV$7,Adjustments!$G$136:$AE$232),0)))+(SUM(IF(Adjustments!$E$235:$E$236='June 13 - Dec 15 Reserve'!$F83,IF(Adjustments!$G$6:$AE$6='June 13 - Dec 15 Reserve'!AV$7,Adjustments!$G$235:$AE$236),0)))+(SUM(IF(Adjustments!$E$239:$E$251='June 13 - Dec 15 Reserve'!$F83,IF(Adjustments!$G$6:$AE$6='June 13 - Dec 15 Reserve'!AV$7,Adjustments!$G$239:$AE$251),0))))</f>
        <v>-296267.73545103631</v>
      </c>
      <c r="AV83" s="144">
        <f t="shared" si="296"/>
        <v>-115876741.39698096</v>
      </c>
      <c r="AW83" s="144">
        <f t="array" ref="AW83">-((SUM(IF(Adjustments!$E$73:$E$133='June 13 - Dec 15 Reserve'!$F83,IF(Adjustments!$G$6:$AE$6='June 13 - Dec 15 Reserve'!AV$7,Adjustments!$G$73:$AE$133),0)))+(SUM(IF(Adjustments!$E$136:$E$232='June 13 - Dec 15 Reserve'!$F83,IF(Adjustments!$G$6:$AE$6='June 13 - Dec 15 Reserve'!AX$7,Adjustments!$G$136:$AE$232),0)))+(SUM(IF(Adjustments!$E$235:$E$236='June 13 - Dec 15 Reserve'!$F83,IF(Adjustments!$G$6:$AE$6='June 13 - Dec 15 Reserve'!AX$7,Adjustments!$G$235:$AE$236),0)))+(SUM(IF(Adjustments!$E$239:$E$251='June 13 - Dec 15 Reserve'!$F83,IF(Adjustments!$G$6:$AE$6='June 13 - Dec 15 Reserve'!AX$7,Adjustments!$G$239:$AE$251),0))))</f>
        <v>-296225.98019861418</v>
      </c>
      <c r="AX83" s="144">
        <f t="shared" si="297"/>
        <v>-116172967.37717956</v>
      </c>
      <c r="AY83" s="144">
        <f t="array" ref="AY83">-((SUM(IF(Adjustments!$E$73:$E$133='June 13 - Dec 15 Reserve'!$F83,IF(Adjustments!$G$6:$AE$6='June 13 - Dec 15 Reserve'!AX$7,Adjustments!$G$73:$AE$133),0)))+(SUM(IF(Adjustments!$E$136:$E$232='June 13 - Dec 15 Reserve'!$F83,IF(Adjustments!$G$6:$AE$6='June 13 - Dec 15 Reserve'!AZ$7,Adjustments!$G$136:$AE$232),0)))+(SUM(IF(Adjustments!$E$235:$E$236='June 13 - Dec 15 Reserve'!$F83,IF(Adjustments!$G$6:$AE$6='June 13 - Dec 15 Reserve'!AZ$7,Adjustments!$G$235:$AE$236),0)))+(SUM(IF(Adjustments!$E$239:$E$251='June 13 - Dec 15 Reserve'!$F83,IF(Adjustments!$G$6:$AE$6='June 13 - Dec 15 Reserve'!AZ$7,Adjustments!$G$239:$AE$251),0))))</f>
        <v>-296184.22494619188</v>
      </c>
      <c r="AZ83" s="144">
        <f t="shared" si="298"/>
        <v>-116469151.60212575</v>
      </c>
      <c r="BA83" s="144">
        <f t="array" ref="BA83">-((SUM(IF(Adjustments!$E$73:$E$133='June 13 - Dec 15 Reserve'!$F83,IF(Adjustments!$G$6:$AE$6='June 13 - Dec 15 Reserve'!AZ$7,Adjustments!$G$73:$AE$133),0)))+(SUM(IF(Adjustments!$E$136:$E$232='June 13 - Dec 15 Reserve'!$F83,IF(Adjustments!$G$6:$AE$6='June 13 - Dec 15 Reserve'!BB$7,Adjustments!$G$136:$AE$232),0)))+(SUM(IF(Adjustments!$E$235:$E$236='June 13 - Dec 15 Reserve'!$F83,IF(Adjustments!$G$6:$AE$6='June 13 - Dec 15 Reserve'!BB$7,Adjustments!$G$235:$AE$236),0)))+(SUM(IF(Adjustments!$E$239:$E$251='June 13 - Dec 15 Reserve'!$F83,IF(Adjustments!$G$6:$AE$6='June 13 - Dec 15 Reserve'!BB$7,Adjustments!$G$239:$AE$251),0))))</f>
        <v>-296142.46969376976</v>
      </c>
      <c r="BB83" s="144">
        <f t="shared" si="299"/>
        <v>-116765294.07181951</v>
      </c>
      <c r="BC83" s="144">
        <f t="array" ref="BC83">-((SUM(IF(Adjustments!$E$73:$E$133='June 13 - Dec 15 Reserve'!$F83,IF(Adjustments!$G$6:$AE$6='June 13 - Dec 15 Reserve'!BB$7,Adjustments!$G$73:$AE$133),0)))+(SUM(IF(Adjustments!$E$136:$E$232='June 13 - Dec 15 Reserve'!$F83,IF(Adjustments!$G$6:$AE$6='June 13 - Dec 15 Reserve'!BD$7,Adjustments!$G$136:$AE$232),0)))+(SUM(IF(Adjustments!$E$235:$E$236='June 13 - Dec 15 Reserve'!$F83,IF(Adjustments!$G$6:$AE$6='June 13 - Dec 15 Reserve'!BD$7,Adjustments!$G$235:$AE$236),0)))+(SUM(IF(Adjustments!$E$239:$E$251='June 13 - Dec 15 Reserve'!$F83,IF(Adjustments!$G$6:$AE$6='June 13 - Dec 15 Reserve'!BD$7,Adjustments!$G$239:$AE$251),0))))</f>
        <v>-296333.20113469881</v>
      </c>
      <c r="BD83" s="144">
        <f t="shared" si="300"/>
        <v>-117061627.27295421</v>
      </c>
      <c r="BF83" s="151">
        <f t="shared" si="301"/>
        <v>-115283889.76765129</v>
      </c>
    </row>
    <row r="84" spans="1:58" s="144" customFormat="1">
      <c r="A84" s="119" t="s">
        <v>19</v>
      </c>
      <c r="B84" s="8" t="s">
        <v>50</v>
      </c>
      <c r="C84" s="8" t="s">
        <v>50</v>
      </c>
      <c r="D84" s="119" t="s">
        <v>79</v>
      </c>
      <c r="E84" s="119" t="s">
        <v>77</v>
      </c>
      <c r="F84" s="119" t="str">
        <f t="shared" si="275"/>
        <v>AINTPID</v>
      </c>
      <c r="G84" s="119" t="str">
        <f t="shared" si="276"/>
        <v>INTPID</v>
      </c>
      <c r="H84" s="144">
        <f t="array" ref="H84">SUM(IF('[25]RB Summary'!$C$917:$C$1168=$F84,'[25]RB Summary'!$G$917:$G$1168,0))</f>
        <v>-806653.87</v>
      </c>
      <c r="I84" s="144">
        <f t="array" ref="I84">-((SUM(IF(Adjustments!$E$73:$E$133='June 13 - Dec 15 Reserve'!$F84,IF(Adjustments!$G$6:$AE$6='June 13 - Dec 15 Reserve'!H$7,Adjustments!$G$73:$AE$133),0)))+(SUM(IF(Adjustments!$E$136:$E$232='June 13 - Dec 15 Reserve'!$F84,IF(Adjustments!$G$6:$AE$6='June 13 - Dec 15 Reserve'!J$7,Adjustments!$G$136:$AE$232),0)))+(SUM(IF(Adjustments!$E$235:$E$236='June 13 - Dec 15 Reserve'!$F84,IF(Adjustments!$G$6:$AE$6='June 13 - Dec 15 Reserve'!J$7,Adjustments!$G$235:$AE$236),0)))+(SUM(IF(Adjustments!$E$239:$E$251='June 13 - Dec 15 Reserve'!$F84,IF(Adjustments!$G$6:$AE$6='June 13 - Dec 15 Reserve'!J$7,Adjustments!$G$239:$AE$251),0))))</f>
        <v>-1730.373321447152</v>
      </c>
      <c r="J84" s="144">
        <f t="shared" si="277"/>
        <v>-808384.24332144717</v>
      </c>
      <c r="K84" s="144">
        <f t="array" ref="K84">-((SUM(IF(Adjustments!$E$73:$E$133='June 13 - Dec 15 Reserve'!$F84,IF(Adjustments!$G$6:$AE$6='June 13 - Dec 15 Reserve'!J$7,Adjustments!$G$73:$AE$133),0)))+(SUM(IF(Adjustments!$E$136:$E$232='June 13 - Dec 15 Reserve'!$F84,IF(Adjustments!$G$6:$AE$6='June 13 - Dec 15 Reserve'!L$7,Adjustments!$G$136:$AE$232),0)))+(SUM(IF(Adjustments!$E$235:$E$236='June 13 - Dec 15 Reserve'!$F84,IF(Adjustments!$G$6:$AE$6='June 13 - Dec 15 Reserve'!L$7,Adjustments!$G$235:$AE$236),0)))+(SUM(IF(Adjustments!$E$239:$E$251='June 13 - Dec 15 Reserve'!$F84,IF(Adjustments!$G$6:$AE$6='June 13 - Dec 15 Reserve'!L$7,Adjustments!$G$239:$AE$251),0))))</f>
        <v>-1730.3589643414559</v>
      </c>
      <c r="L84" s="144">
        <f t="shared" si="278"/>
        <v>-810114.60228578863</v>
      </c>
      <c r="M84" s="144">
        <f t="array" ref="M84">-((SUM(IF(Adjustments!$E$73:$E$133='June 13 - Dec 15 Reserve'!$F84,IF(Adjustments!$G$6:$AE$6='June 13 - Dec 15 Reserve'!L$7,Adjustments!$G$73:$AE$133),0)))+(SUM(IF(Adjustments!$E$136:$E$232='June 13 - Dec 15 Reserve'!$F84,IF(Adjustments!$G$6:$AE$6='June 13 - Dec 15 Reserve'!N$7,Adjustments!$G$136:$AE$232),0)))+(SUM(IF(Adjustments!$E$235:$E$236='June 13 - Dec 15 Reserve'!$F84,IF(Adjustments!$G$6:$AE$6='June 13 - Dec 15 Reserve'!N$7,Adjustments!$G$235:$AE$236),0)))+(SUM(IF(Adjustments!$E$239:$E$251='June 13 - Dec 15 Reserve'!$F84,IF(Adjustments!$G$6:$AE$6='June 13 - Dec 15 Reserve'!N$7,Adjustments!$G$239:$AE$251),0))))</f>
        <v>-1730.3446072357597</v>
      </c>
      <c r="N84" s="144">
        <f t="shared" si="279"/>
        <v>-811844.94689302437</v>
      </c>
      <c r="O84" s="144">
        <f t="array" ref="O84">-((SUM(IF(Adjustments!$E$73:$E$133='June 13 - Dec 15 Reserve'!$F84,IF(Adjustments!$G$6:$AE$6='June 13 - Dec 15 Reserve'!N$7,Adjustments!$G$73:$AE$133),0)))+(SUM(IF(Adjustments!$E$136:$E$232='June 13 - Dec 15 Reserve'!$F84,IF(Adjustments!$G$6:$AE$6='June 13 - Dec 15 Reserve'!P$7,Adjustments!$G$136:$AE$232),0)))+(SUM(IF(Adjustments!$E$235:$E$236='June 13 - Dec 15 Reserve'!$F84,IF(Adjustments!$G$6:$AE$6='June 13 - Dec 15 Reserve'!P$7,Adjustments!$G$235:$AE$236),0)))+(SUM(IF(Adjustments!$E$239:$E$251='June 13 - Dec 15 Reserve'!$F84,IF(Adjustments!$G$6:$AE$6='June 13 - Dec 15 Reserve'!P$7,Adjustments!$G$239:$AE$251),0))))</f>
        <v>-1730.3302501300636</v>
      </c>
      <c r="P84" s="144">
        <f t="shared" si="280"/>
        <v>-813575.27714315441</v>
      </c>
      <c r="Q84" s="144">
        <f t="array" ref="Q84">-((SUM(IF(Adjustments!$E$73:$E$133='June 13 - Dec 15 Reserve'!$F84,IF(Adjustments!$G$6:$AE$6='June 13 - Dec 15 Reserve'!P$7,Adjustments!$G$73:$AE$133),0)))+(SUM(IF(Adjustments!$E$136:$E$232='June 13 - Dec 15 Reserve'!$F84,IF(Adjustments!$G$6:$AE$6='June 13 - Dec 15 Reserve'!R$7,Adjustments!$G$136:$AE$232),0)))+(SUM(IF(Adjustments!$E$235:$E$236='June 13 - Dec 15 Reserve'!$F84,IF(Adjustments!$G$6:$AE$6='June 13 - Dec 15 Reserve'!R$7,Adjustments!$G$235:$AE$236),0)))+(SUM(IF(Adjustments!$E$239:$E$251='June 13 - Dec 15 Reserve'!$F84,IF(Adjustments!$G$6:$AE$6='June 13 - Dec 15 Reserve'!R$7,Adjustments!$G$239:$AE$251),0))))</f>
        <v>-1730.3158930243676</v>
      </c>
      <c r="R84" s="144">
        <f t="shared" si="281"/>
        <v>-815305.59303617873</v>
      </c>
      <c r="S84" s="144">
        <f t="array" ref="S84">-((SUM(IF(Adjustments!$E$73:$E$133='June 13 - Dec 15 Reserve'!$F84,IF(Adjustments!$G$6:$AE$6='June 13 - Dec 15 Reserve'!R$7,Adjustments!$G$73:$AE$133),0)))+(SUM(IF(Adjustments!$E$136:$E$232='June 13 - Dec 15 Reserve'!$F84,IF(Adjustments!$G$6:$AE$6='June 13 - Dec 15 Reserve'!T$7,Adjustments!$G$136:$AE$232),0)))+(SUM(IF(Adjustments!$E$235:$E$236='June 13 - Dec 15 Reserve'!$F84,IF(Adjustments!$G$6:$AE$6='June 13 - Dec 15 Reserve'!T$7,Adjustments!$G$235:$AE$236),0)))+(SUM(IF(Adjustments!$E$239:$E$251='June 13 - Dec 15 Reserve'!$F84,IF(Adjustments!$G$6:$AE$6='June 13 - Dec 15 Reserve'!T$7,Adjustments!$G$239:$AE$251),0))))</f>
        <v>-1730.3015359186716</v>
      </c>
      <c r="T84" s="144">
        <f t="shared" si="282"/>
        <v>-817035.89457209746</v>
      </c>
      <c r="U84" s="144">
        <f t="array" ref="U84">-((SUM(IF(Adjustments!$E$73:$E$133='June 13 - Dec 15 Reserve'!$F84,IF(Adjustments!$G$6:$AE$6='June 13 - Dec 15 Reserve'!T$7,Adjustments!$G$73:$AE$133),0)))+(SUM(IF(Adjustments!$E$136:$E$232='June 13 - Dec 15 Reserve'!$F84,IF(Adjustments!$G$6:$AE$6='June 13 - Dec 15 Reserve'!V$7,Adjustments!$G$136:$AE$232),0)))+(SUM(IF(Adjustments!$E$235:$E$236='June 13 - Dec 15 Reserve'!$F84,IF(Adjustments!$G$6:$AE$6='June 13 - Dec 15 Reserve'!V$7,Adjustments!$G$235:$AE$236),0)))+(SUM(IF(Adjustments!$E$239:$E$251='June 13 - Dec 15 Reserve'!$F84,IF(Adjustments!$G$6:$AE$6='June 13 - Dec 15 Reserve'!V$7,Adjustments!$G$239:$AE$251),0))))</f>
        <v>-1730.2871788129755</v>
      </c>
      <c r="V84" s="144">
        <f t="shared" si="283"/>
        <v>-818766.18175091047</v>
      </c>
      <c r="W84" s="144">
        <f t="array" ref="W84">-((SUM(IF(Adjustments!$E$73:$E$133='June 13 - Dec 15 Reserve'!$F84,IF(Adjustments!$G$6:$AE$6='June 13 - Dec 15 Reserve'!V$7,Adjustments!$G$73:$AE$133),0)))+(SUM(IF(Adjustments!$E$136:$E$232='June 13 - Dec 15 Reserve'!$F84,IF(Adjustments!$G$6:$AE$6='June 13 - Dec 15 Reserve'!X$7,Adjustments!$G$136:$AE$232),0)))+(SUM(IF(Adjustments!$E$235:$E$236='June 13 - Dec 15 Reserve'!$F84,IF(Adjustments!$G$6:$AE$6='June 13 - Dec 15 Reserve'!X$7,Adjustments!$G$235:$AE$236),0)))+(SUM(IF(Adjustments!$E$239:$E$251='June 13 - Dec 15 Reserve'!$F84,IF(Adjustments!$G$6:$AE$6='June 13 - Dec 15 Reserve'!X$7,Adjustments!$G$239:$AE$251),0))))</f>
        <v>-1730.2728217072795</v>
      </c>
      <c r="X84" s="144">
        <f t="shared" si="284"/>
        <v>-820496.45457261777</v>
      </c>
      <c r="Y84" s="144">
        <f t="array" ref="Y84">-((SUM(IF(Adjustments!$E$73:$E$133='June 13 - Dec 15 Reserve'!$F84,IF(Adjustments!$G$6:$AE$6='June 13 - Dec 15 Reserve'!X$7,Adjustments!$G$73:$AE$133),0)))+(SUM(IF(Adjustments!$E$136:$E$232='June 13 - Dec 15 Reserve'!$F84,IF(Adjustments!$G$6:$AE$6='June 13 - Dec 15 Reserve'!Z$7,Adjustments!$G$136:$AE$232),0)))+(SUM(IF(Adjustments!$E$235:$E$236='June 13 - Dec 15 Reserve'!$F84,IF(Adjustments!$G$6:$AE$6='June 13 - Dec 15 Reserve'!Z$7,Adjustments!$G$235:$AE$236),0)))+(SUM(IF(Adjustments!$E$239:$E$251='June 13 - Dec 15 Reserve'!$F84,IF(Adjustments!$G$6:$AE$6='June 13 - Dec 15 Reserve'!Z$7,Adjustments!$G$239:$AE$251),0))))</f>
        <v>-1730.2584646015835</v>
      </c>
      <c r="Z84" s="144">
        <f t="shared" si="285"/>
        <v>-822226.71303721936</v>
      </c>
      <c r="AA84" s="144">
        <f t="array" ref="AA84">-((SUM(IF(Adjustments!$E$73:$E$133='June 13 - Dec 15 Reserve'!$F84,IF(Adjustments!$G$6:$AE$6='June 13 - Dec 15 Reserve'!Z$7,Adjustments!$G$73:$AE$133),0)))+(SUM(IF(Adjustments!$E$136:$E$232='June 13 - Dec 15 Reserve'!$F84,IF(Adjustments!$G$6:$AE$6='June 13 - Dec 15 Reserve'!AB$7,Adjustments!$G$136:$AE$232),0)))+(SUM(IF(Adjustments!$E$235:$E$236='June 13 - Dec 15 Reserve'!$F84,IF(Adjustments!$G$6:$AE$6='June 13 - Dec 15 Reserve'!AB$7,Adjustments!$G$235:$AE$236),0)))+(SUM(IF(Adjustments!$E$239:$E$251='June 13 - Dec 15 Reserve'!$F84,IF(Adjustments!$G$6:$AE$6='June 13 - Dec 15 Reserve'!AB$7,Adjustments!$G$239:$AE$251),0))))</f>
        <v>-1730.2441074958872</v>
      </c>
      <c r="AB84" s="144">
        <f t="shared" si="286"/>
        <v>-823956.95714471524</v>
      </c>
      <c r="AC84" s="144">
        <f t="array" ref="AC84">-((SUM(IF(Adjustments!$E$73:$E$133='June 13 - Dec 15 Reserve'!$F84,IF(Adjustments!$G$6:$AE$6='June 13 - Dec 15 Reserve'!AB$7,Adjustments!$G$73:$AE$133),0)))+(SUM(IF(Adjustments!$E$136:$E$232='June 13 - Dec 15 Reserve'!$F84,IF(Adjustments!$G$6:$AE$6='June 13 - Dec 15 Reserve'!AD$7,Adjustments!$G$136:$AE$232),0)))+(SUM(IF(Adjustments!$E$235:$E$236='June 13 - Dec 15 Reserve'!$F84,IF(Adjustments!$G$6:$AE$6='June 13 - Dec 15 Reserve'!AD$7,Adjustments!$G$235:$AE$236),0)))+(SUM(IF(Adjustments!$E$239:$E$251='June 13 - Dec 15 Reserve'!$F84,IF(Adjustments!$G$6:$AE$6='June 13 - Dec 15 Reserve'!AD$7,Adjustments!$G$239:$AE$251),0))))</f>
        <v>-1730.2297503901912</v>
      </c>
      <c r="AD84" s="144">
        <f t="shared" si="287"/>
        <v>-825687.18689510541</v>
      </c>
      <c r="AE84" s="144">
        <f t="array" ref="AE84">-((SUM(IF(Adjustments!$E$73:$E$133='June 13 - Dec 15 Reserve'!$F84,IF(Adjustments!$G$6:$AE$6='June 13 - Dec 15 Reserve'!AD$7,Adjustments!$G$73:$AE$133),0)))+(SUM(IF(Adjustments!$E$136:$E$232='June 13 - Dec 15 Reserve'!$F84,IF(Adjustments!$G$6:$AE$6='June 13 - Dec 15 Reserve'!AF$7,Adjustments!$G$136:$AE$232),0)))+(SUM(IF(Adjustments!$E$235:$E$236='June 13 - Dec 15 Reserve'!$F84,IF(Adjustments!$G$6:$AE$6='June 13 - Dec 15 Reserve'!AF$7,Adjustments!$G$235:$AE$236),0)))+(SUM(IF(Adjustments!$E$239:$E$251='June 13 - Dec 15 Reserve'!$F84,IF(Adjustments!$G$6:$AE$6='June 13 - Dec 15 Reserve'!AF$7,Adjustments!$G$239:$AE$251),0))))</f>
        <v>-1730.2153932844951</v>
      </c>
      <c r="AF84" s="144">
        <f t="shared" si="288"/>
        <v>-827417.40228838986</v>
      </c>
      <c r="AG84" s="144">
        <f t="array" ref="AG84">-((SUM(IF(Adjustments!$E$73:$E$133='June 13 - Dec 15 Reserve'!$F84,IF(Adjustments!$G$6:$AE$6='June 13 - Dec 15 Reserve'!AF$7,Adjustments!$G$73:$AE$133),0)))+(SUM(IF(Adjustments!$E$136:$E$232='June 13 - Dec 15 Reserve'!$F84,IF(Adjustments!$G$6:$AE$6='June 13 - Dec 15 Reserve'!AH$7,Adjustments!$G$136:$AE$232),0)))+(SUM(IF(Adjustments!$E$235:$E$236='June 13 - Dec 15 Reserve'!$F84,IF(Adjustments!$G$6:$AE$6='June 13 - Dec 15 Reserve'!AH$7,Adjustments!$G$235:$AE$236),0)))+(SUM(IF(Adjustments!$E$239:$E$251='June 13 - Dec 15 Reserve'!$F84,IF(Adjustments!$G$6:$AE$6='June 13 - Dec 15 Reserve'!AH$7,Adjustments!$G$239:$AE$251),0))))</f>
        <v>-1730.2010361787991</v>
      </c>
      <c r="AH84" s="144">
        <f t="shared" si="289"/>
        <v>-829147.60332456871</v>
      </c>
      <c r="AI84" s="144">
        <f t="array" ref="AI84">-((SUM(IF(Adjustments!$E$73:$E$133='June 13 - Dec 15 Reserve'!$F84,IF(Adjustments!$G$6:$AE$6='June 13 - Dec 15 Reserve'!AH$7,Adjustments!$G$73:$AE$133),0)))+(SUM(IF(Adjustments!$E$136:$E$232='June 13 - Dec 15 Reserve'!$F84,IF(Adjustments!$G$6:$AE$6='June 13 - Dec 15 Reserve'!AJ$7,Adjustments!$G$136:$AE$232),0)))+(SUM(IF(Adjustments!$E$235:$E$236='June 13 - Dec 15 Reserve'!$F84,IF(Adjustments!$G$6:$AE$6='June 13 - Dec 15 Reserve'!AJ$7,Adjustments!$G$235:$AE$236),0)))+(SUM(IF(Adjustments!$E$239:$E$251='June 13 - Dec 15 Reserve'!$F84,IF(Adjustments!$G$6:$AE$6='June 13 - Dec 15 Reserve'!AJ$7,Adjustments!$G$239:$AE$251),0))))</f>
        <v>-1730.1866790731031</v>
      </c>
      <c r="AJ84" s="144">
        <f t="shared" si="290"/>
        <v>-830877.79000364186</v>
      </c>
      <c r="AK84" s="144">
        <f t="array" ref="AK84">-((SUM(IF(Adjustments!$E$73:$E$133='June 13 - Dec 15 Reserve'!$F84,IF(Adjustments!$G$6:$AE$6='June 13 - Dec 15 Reserve'!AJ$7,Adjustments!$G$73:$AE$133),0)))+(SUM(IF(Adjustments!$E$136:$E$232='June 13 - Dec 15 Reserve'!$F84,IF(Adjustments!$G$6:$AE$6='June 13 - Dec 15 Reserve'!AL$7,Adjustments!$G$136:$AE$232),0)))+(SUM(IF(Adjustments!$E$235:$E$236='June 13 - Dec 15 Reserve'!$F84,IF(Adjustments!$G$6:$AE$6='June 13 - Dec 15 Reserve'!AL$7,Adjustments!$G$235:$AE$236),0)))+(SUM(IF(Adjustments!$E$239:$E$251='June 13 - Dec 15 Reserve'!$F84,IF(Adjustments!$G$6:$AE$6='June 13 - Dec 15 Reserve'!AL$7,Adjustments!$G$239:$AE$251),0))))</f>
        <v>-1730.172321967407</v>
      </c>
      <c r="AL84" s="144">
        <f t="shared" si="291"/>
        <v>-832607.96232560929</v>
      </c>
      <c r="AM84" s="144">
        <f t="array" ref="AM84">-((SUM(IF(Adjustments!$E$73:$E$133='June 13 - Dec 15 Reserve'!$F84,IF(Adjustments!$G$6:$AE$6='June 13 - Dec 15 Reserve'!AL$7,Adjustments!$G$73:$AE$133),0)))+(SUM(IF(Adjustments!$E$136:$E$232='June 13 - Dec 15 Reserve'!$F84,IF(Adjustments!$G$6:$AE$6='June 13 - Dec 15 Reserve'!AN$7,Adjustments!$G$136:$AE$232),0)))+(SUM(IF(Adjustments!$E$235:$E$236='June 13 - Dec 15 Reserve'!$F84,IF(Adjustments!$G$6:$AE$6='June 13 - Dec 15 Reserve'!AN$7,Adjustments!$G$235:$AE$236),0)))+(SUM(IF(Adjustments!$E$239:$E$251='June 13 - Dec 15 Reserve'!$F84,IF(Adjustments!$G$6:$AE$6='June 13 - Dec 15 Reserve'!AN$7,Adjustments!$G$239:$AE$251),0))))</f>
        <v>-1730.157964861711</v>
      </c>
      <c r="AN84" s="144">
        <f t="shared" si="292"/>
        <v>-834338.12029047101</v>
      </c>
      <c r="AO84" s="144">
        <f t="array" ref="AO84">-((SUM(IF(Adjustments!$E$73:$E$133='June 13 - Dec 15 Reserve'!$F84,IF(Adjustments!$G$6:$AE$6='June 13 - Dec 15 Reserve'!AN$7,Adjustments!$G$73:$AE$133),0)))+(SUM(IF(Adjustments!$E$136:$E$232='June 13 - Dec 15 Reserve'!$F84,IF(Adjustments!$G$6:$AE$6='June 13 - Dec 15 Reserve'!AP$7,Adjustments!$G$136:$AE$232),0)))+(SUM(IF(Adjustments!$E$235:$E$236='June 13 - Dec 15 Reserve'!$F84,IF(Adjustments!$G$6:$AE$6='June 13 - Dec 15 Reserve'!AP$7,Adjustments!$G$235:$AE$236),0)))+(SUM(IF(Adjustments!$E$239:$E$251='June 13 - Dec 15 Reserve'!$F84,IF(Adjustments!$G$6:$AE$6='June 13 - Dec 15 Reserve'!AP$7,Adjustments!$G$239:$AE$251),0))))</f>
        <v>-1730.1436077560145</v>
      </c>
      <c r="AP84" s="144">
        <f t="shared" si="293"/>
        <v>-836068.26389822701</v>
      </c>
      <c r="AQ84" s="144">
        <f t="array" ref="AQ84">-((SUM(IF(Adjustments!$E$73:$E$133='June 13 - Dec 15 Reserve'!$F84,IF(Adjustments!$G$6:$AE$6='June 13 - Dec 15 Reserve'!AP$7,Adjustments!$G$73:$AE$133),0)))+(SUM(IF(Adjustments!$E$136:$E$232='June 13 - Dec 15 Reserve'!$F84,IF(Adjustments!$G$6:$AE$6='June 13 - Dec 15 Reserve'!AR$7,Adjustments!$G$136:$AE$232),0)))+(SUM(IF(Adjustments!$E$235:$E$236='June 13 - Dec 15 Reserve'!$F84,IF(Adjustments!$G$6:$AE$6='June 13 - Dec 15 Reserve'!AR$7,Adjustments!$G$235:$AE$236),0)))+(SUM(IF(Adjustments!$E$239:$E$251='June 13 - Dec 15 Reserve'!$F84,IF(Adjustments!$G$6:$AE$6='June 13 - Dec 15 Reserve'!AR$7,Adjustments!$G$239:$AE$251),0))))</f>
        <v>-1730.1292506503185</v>
      </c>
      <c r="AR84" s="144">
        <f t="shared" si="294"/>
        <v>-837798.39314887731</v>
      </c>
      <c r="AS84" s="144">
        <f t="array" ref="AS84">-((SUM(IF(Adjustments!$E$73:$E$133='June 13 - Dec 15 Reserve'!$F84,IF(Adjustments!$G$6:$AE$6='June 13 - Dec 15 Reserve'!AR$7,Adjustments!$G$73:$AE$133),0)))+(SUM(IF(Adjustments!$E$136:$E$232='June 13 - Dec 15 Reserve'!$F84,IF(Adjustments!$G$6:$AE$6='June 13 - Dec 15 Reserve'!AT$7,Adjustments!$G$136:$AE$232),0)))+(SUM(IF(Adjustments!$E$235:$E$236='June 13 - Dec 15 Reserve'!$F84,IF(Adjustments!$G$6:$AE$6='June 13 - Dec 15 Reserve'!AT$7,Adjustments!$G$235:$AE$236),0)))+(SUM(IF(Adjustments!$E$239:$E$251='June 13 - Dec 15 Reserve'!$F84,IF(Adjustments!$G$6:$AE$6='June 13 - Dec 15 Reserve'!AT$7,Adjustments!$G$239:$AE$251),0))))</f>
        <v>-1730.1148935446224</v>
      </c>
      <c r="AT84" s="144">
        <f t="shared" si="295"/>
        <v>-839528.50804242189</v>
      </c>
      <c r="AU84" s="144">
        <f t="array" ref="AU84">-((SUM(IF(Adjustments!$E$73:$E$133='June 13 - Dec 15 Reserve'!$F84,IF(Adjustments!$G$6:$AE$6='June 13 - Dec 15 Reserve'!AT$7,Adjustments!$G$73:$AE$133),0)))+(SUM(IF(Adjustments!$E$136:$E$232='June 13 - Dec 15 Reserve'!$F84,IF(Adjustments!$G$6:$AE$6='June 13 - Dec 15 Reserve'!AV$7,Adjustments!$G$136:$AE$232),0)))+(SUM(IF(Adjustments!$E$235:$E$236='June 13 - Dec 15 Reserve'!$F84,IF(Adjustments!$G$6:$AE$6='June 13 - Dec 15 Reserve'!AV$7,Adjustments!$G$235:$AE$236),0)))+(SUM(IF(Adjustments!$E$239:$E$251='June 13 - Dec 15 Reserve'!$F84,IF(Adjustments!$G$6:$AE$6='June 13 - Dec 15 Reserve'!AV$7,Adjustments!$G$239:$AE$251),0))))</f>
        <v>-1730.1005364389264</v>
      </c>
      <c r="AV84" s="144">
        <f t="shared" si="296"/>
        <v>-841258.60857886076</v>
      </c>
      <c r="AW84" s="144">
        <f t="array" ref="AW84">-((SUM(IF(Adjustments!$E$73:$E$133='June 13 - Dec 15 Reserve'!$F84,IF(Adjustments!$G$6:$AE$6='June 13 - Dec 15 Reserve'!AV$7,Adjustments!$G$73:$AE$133),0)))+(SUM(IF(Adjustments!$E$136:$E$232='June 13 - Dec 15 Reserve'!$F84,IF(Adjustments!$G$6:$AE$6='June 13 - Dec 15 Reserve'!AX$7,Adjustments!$G$136:$AE$232),0)))+(SUM(IF(Adjustments!$E$235:$E$236='June 13 - Dec 15 Reserve'!$F84,IF(Adjustments!$G$6:$AE$6='June 13 - Dec 15 Reserve'!AX$7,Adjustments!$G$235:$AE$236),0)))+(SUM(IF(Adjustments!$E$239:$E$251='June 13 - Dec 15 Reserve'!$F84,IF(Adjustments!$G$6:$AE$6='June 13 - Dec 15 Reserve'!AX$7,Adjustments!$G$239:$AE$251),0))))</f>
        <v>-1730.0861793332303</v>
      </c>
      <c r="AX84" s="144">
        <f t="shared" si="297"/>
        <v>-842988.69475819403</v>
      </c>
      <c r="AY84" s="144">
        <f t="array" ref="AY84">-((SUM(IF(Adjustments!$E$73:$E$133='June 13 - Dec 15 Reserve'!$F84,IF(Adjustments!$G$6:$AE$6='June 13 - Dec 15 Reserve'!AX$7,Adjustments!$G$73:$AE$133),0)))+(SUM(IF(Adjustments!$E$136:$E$232='June 13 - Dec 15 Reserve'!$F84,IF(Adjustments!$G$6:$AE$6='June 13 - Dec 15 Reserve'!AZ$7,Adjustments!$G$136:$AE$232),0)))+(SUM(IF(Adjustments!$E$235:$E$236='June 13 - Dec 15 Reserve'!$F84,IF(Adjustments!$G$6:$AE$6='June 13 - Dec 15 Reserve'!AZ$7,Adjustments!$G$235:$AE$236),0)))+(SUM(IF(Adjustments!$E$239:$E$251='June 13 - Dec 15 Reserve'!$F84,IF(Adjustments!$G$6:$AE$6='June 13 - Dec 15 Reserve'!AZ$7,Adjustments!$G$239:$AE$251),0))))</f>
        <v>-1730.0718222275343</v>
      </c>
      <c r="AZ84" s="144">
        <f t="shared" si="298"/>
        <v>-844718.76658042159</v>
      </c>
      <c r="BA84" s="144">
        <f t="array" ref="BA84">-((SUM(IF(Adjustments!$E$73:$E$133='June 13 - Dec 15 Reserve'!$F84,IF(Adjustments!$G$6:$AE$6='June 13 - Dec 15 Reserve'!AZ$7,Adjustments!$G$73:$AE$133),0)))+(SUM(IF(Adjustments!$E$136:$E$232='June 13 - Dec 15 Reserve'!$F84,IF(Adjustments!$G$6:$AE$6='June 13 - Dec 15 Reserve'!BB$7,Adjustments!$G$136:$AE$232),0)))+(SUM(IF(Adjustments!$E$235:$E$236='June 13 - Dec 15 Reserve'!$F84,IF(Adjustments!$G$6:$AE$6='June 13 - Dec 15 Reserve'!BB$7,Adjustments!$G$235:$AE$236),0)))+(SUM(IF(Adjustments!$E$239:$E$251='June 13 - Dec 15 Reserve'!$F84,IF(Adjustments!$G$6:$AE$6='June 13 - Dec 15 Reserve'!BB$7,Adjustments!$G$239:$AE$251),0))))</f>
        <v>-1730.0574651218383</v>
      </c>
      <c r="BB84" s="144">
        <f t="shared" si="299"/>
        <v>-846448.82404554344</v>
      </c>
      <c r="BC84" s="144">
        <f t="array" ref="BC84">-((SUM(IF(Adjustments!$E$73:$E$133='June 13 - Dec 15 Reserve'!$F84,IF(Adjustments!$G$6:$AE$6='June 13 - Dec 15 Reserve'!BB$7,Adjustments!$G$73:$AE$133),0)))+(SUM(IF(Adjustments!$E$136:$E$232='June 13 - Dec 15 Reserve'!$F84,IF(Adjustments!$G$6:$AE$6='June 13 - Dec 15 Reserve'!BD$7,Adjustments!$G$136:$AE$232),0)))+(SUM(IF(Adjustments!$E$235:$E$236='June 13 - Dec 15 Reserve'!$F84,IF(Adjustments!$G$6:$AE$6='June 13 - Dec 15 Reserve'!BD$7,Adjustments!$G$235:$AE$236),0)))+(SUM(IF(Adjustments!$E$239:$E$251='June 13 - Dec 15 Reserve'!$F84,IF(Adjustments!$G$6:$AE$6='June 13 - Dec 15 Reserve'!BD$7,Adjustments!$G$239:$AE$251),0))))</f>
        <v>-1730.043108016142</v>
      </c>
      <c r="BD84" s="144">
        <f t="shared" si="300"/>
        <v>-848178.86715355958</v>
      </c>
      <c r="BF84" s="151">
        <f t="shared" si="301"/>
        <v>-837798.29264913744</v>
      </c>
    </row>
    <row r="85" spans="1:58" s="144" customFormat="1">
      <c r="A85" s="119" t="s">
        <v>4</v>
      </c>
      <c r="B85" s="8" t="s">
        <v>37</v>
      </c>
      <c r="C85" s="8" t="s">
        <v>36</v>
      </c>
      <c r="D85" s="119" t="s">
        <v>79</v>
      </c>
      <c r="E85" s="119" t="s">
        <v>77</v>
      </c>
      <c r="F85" s="119" t="str">
        <f>D85&amp;E85&amp;C85</f>
        <v>AINTPDGU</v>
      </c>
      <c r="G85" s="119" t="str">
        <f>E85&amp;C85</f>
        <v>INTPDGU</v>
      </c>
      <c r="H85" s="144">
        <f t="array" ref="H85">SUM(IF('[25]RB Summary'!$C$917:$C$1168=$F85,'[25]RB Summary'!$G$917:$G$1168,0))</f>
        <v>-390934.32</v>
      </c>
      <c r="I85" s="144">
        <f t="array" ref="I85">-((SUM(IF(Adjustments!$E$73:$E$133='June 13 - Dec 15 Reserve'!$F85,IF(Adjustments!$G$6:$AE$6='June 13 - Dec 15 Reserve'!H$7,Adjustments!$G$73:$AE$133),0)))+(SUM(IF(Adjustments!$E$136:$E$232='June 13 - Dec 15 Reserve'!$F85,IF(Adjustments!$G$6:$AE$6='June 13 - Dec 15 Reserve'!J$7,Adjustments!$G$136:$AE$232),0)))+(SUM(IF(Adjustments!$E$235:$E$236='June 13 - Dec 15 Reserve'!$F85,IF(Adjustments!$G$6:$AE$6='June 13 - Dec 15 Reserve'!J$7,Adjustments!$G$235:$AE$236),0)))+(SUM(IF(Adjustments!$E$239:$E$251='June 13 - Dec 15 Reserve'!$F85,IF(Adjustments!$G$6:$AE$6='June 13 - Dec 15 Reserve'!J$7,Adjustments!$G$239:$AE$251),0))))</f>
        <v>-1376.6525000000001</v>
      </c>
      <c r="J85" s="144">
        <f t="shared" si="277"/>
        <v>-392310.97250000003</v>
      </c>
      <c r="K85" s="144">
        <f t="array" ref="K85">-((SUM(IF(Adjustments!$E$73:$E$133='June 13 - Dec 15 Reserve'!$F85,IF(Adjustments!$G$6:$AE$6='June 13 - Dec 15 Reserve'!J$7,Adjustments!$G$73:$AE$133),0)))+(SUM(IF(Adjustments!$E$136:$E$232='June 13 - Dec 15 Reserve'!$F85,IF(Adjustments!$G$6:$AE$6='June 13 - Dec 15 Reserve'!L$7,Adjustments!$G$136:$AE$232),0)))+(SUM(IF(Adjustments!$E$235:$E$236='June 13 - Dec 15 Reserve'!$F85,IF(Adjustments!$G$6:$AE$6='June 13 - Dec 15 Reserve'!L$7,Adjustments!$G$235:$AE$236),0)))+(SUM(IF(Adjustments!$E$239:$E$251='June 13 - Dec 15 Reserve'!$F85,IF(Adjustments!$G$6:$AE$6='June 13 - Dec 15 Reserve'!L$7,Adjustments!$G$239:$AE$251),0))))</f>
        <v>-1376.6525000000001</v>
      </c>
      <c r="L85" s="144">
        <f t="shared" si="278"/>
        <v>-393687.62500000006</v>
      </c>
      <c r="M85" s="144">
        <f t="array" ref="M85">-((SUM(IF(Adjustments!$E$73:$E$133='June 13 - Dec 15 Reserve'!$F85,IF(Adjustments!$G$6:$AE$6='June 13 - Dec 15 Reserve'!L$7,Adjustments!$G$73:$AE$133),0)))+(SUM(IF(Adjustments!$E$136:$E$232='June 13 - Dec 15 Reserve'!$F85,IF(Adjustments!$G$6:$AE$6='June 13 - Dec 15 Reserve'!N$7,Adjustments!$G$136:$AE$232),0)))+(SUM(IF(Adjustments!$E$235:$E$236='June 13 - Dec 15 Reserve'!$F85,IF(Adjustments!$G$6:$AE$6='June 13 - Dec 15 Reserve'!N$7,Adjustments!$G$235:$AE$236),0)))+(SUM(IF(Adjustments!$E$239:$E$251='June 13 - Dec 15 Reserve'!$F85,IF(Adjustments!$G$6:$AE$6='June 13 - Dec 15 Reserve'!N$7,Adjustments!$G$239:$AE$251),0))))</f>
        <v>-1376.6525000000001</v>
      </c>
      <c r="N85" s="144">
        <f t="shared" si="279"/>
        <v>-395064.27750000008</v>
      </c>
      <c r="O85" s="144">
        <f t="array" ref="O85">-((SUM(IF(Adjustments!$E$73:$E$133='June 13 - Dec 15 Reserve'!$F85,IF(Adjustments!$G$6:$AE$6='June 13 - Dec 15 Reserve'!N$7,Adjustments!$G$73:$AE$133),0)))+(SUM(IF(Adjustments!$E$136:$E$232='June 13 - Dec 15 Reserve'!$F85,IF(Adjustments!$G$6:$AE$6='June 13 - Dec 15 Reserve'!P$7,Adjustments!$G$136:$AE$232),0)))+(SUM(IF(Adjustments!$E$235:$E$236='June 13 - Dec 15 Reserve'!$F85,IF(Adjustments!$G$6:$AE$6='June 13 - Dec 15 Reserve'!P$7,Adjustments!$G$235:$AE$236),0)))+(SUM(IF(Adjustments!$E$239:$E$251='June 13 - Dec 15 Reserve'!$F85,IF(Adjustments!$G$6:$AE$6='June 13 - Dec 15 Reserve'!P$7,Adjustments!$G$239:$AE$251),0))))</f>
        <v>-1376.6525000000001</v>
      </c>
      <c r="P85" s="144">
        <f t="shared" si="280"/>
        <v>-396440.93000000011</v>
      </c>
      <c r="Q85" s="144">
        <f t="array" ref="Q85">-((SUM(IF(Adjustments!$E$73:$E$133='June 13 - Dec 15 Reserve'!$F85,IF(Adjustments!$G$6:$AE$6='June 13 - Dec 15 Reserve'!P$7,Adjustments!$G$73:$AE$133),0)))+(SUM(IF(Adjustments!$E$136:$E$232='June 13 - Dec 15 Reserve'!$F85,IF(Adjustments!$G$6:$AE$6='June 13 - Dec 15 Reserve'!R$7,Adjustments!$G$136:$AE$232),0)))+(SUM(IF(Adjustments!$E$235:$E$236='June 13 - Dec 15 Reserve'!$F85,IF(Adjustments!$G$6:$AE$6='June 13 - Dec 15 Reserve'!R$7,Adjustments!$G$235:$AE$236),0)))+(SUM(IF(Adjustments!$E$239:$E$251='June 13 - Dec 15 Reserve'!$F85,IF(Adjustments!$G$6:$AE$6='June 13 - Dec 15 Reserve'!R$7,Adjustments!$G$239:$AE$251),0))))</f>
        <v>-1376.6525000000001</v>
      </c>
      <c r="R85" s="144">
        <f t="shared" si="281"/>
        <v>-397817.58250000014</v>
      </c>
      <c r="S85" s="144">
        <f t="array" ref="S85">-((SUM(IF(Adjustments!$E$73:$E$133='June 13 - Dec 15 Reserve'!$F85,IF(Adjustments!$G$6:$AE$6='June 13 - Dec 15 Reserve'!R$7,Adjustments!$G$73:$AE$133),0)))+(SUM(IF(Adjustments!$E$136:$E$232='June 13 - Dec 15 Reserve'!$F85,IF(Adjustments!$G$6:$AE$6='June 13 - Dec 15 Reserve'!T$7,Adjustments!$G$136:$AE$232),0)))+(SUM(IF(Adjustments!$E$235:$E$236='June 13 - Dec 15 Reserve'!$F85,IF(Adjustments!$G$6:$AE$6='June 13 - Dec 15 Reserve'!T$7,Adjustments!$G$235:$AE$236),0)))+(SUM(IF(Adjustments!$E$239:$E$251='June 13 - Dec 15 Reserve'!$F85,IF(Adjustments!$G$6:$AE$6='June 13 - Dec 15 Reserve'!T$7,Adjustments!$G$239:$AE$251),0))))</f>
        <v>-1376.6525000000001</v>
      </c>
      <c r="T85" s="144">
        <f t="shared" si="282"/>
        <v>-399194.23500000016</v>
      </c>
      <c r="U85" s="144">
        <f t="array" ref="U85">-((SUM(IF(Adjustments!$E$73:$E$133='June 13 - Dec 15 Reserve'!$F85,IF(Adjustments!$G$6:$AE$6='June 13 - Dec 15 Reserve'!T$7,Adjustments!$G$73:$AE$133),0)))+(SUM(IF(Adjustments!$E$136:$E$232='June 13 - Dec 15 Reserve'!$F85,IF(Adjustments!$G$6:$AE$6='June 13 - Dec 15 Reserve'!V$7,Adjustments!$G$136:$AE$232),0)))+(SUM(IF(Adjustments!$E$235:$E$236='June 13 - Dec 15 Reserve'!$F85,IF(Adjustments!$G$6:$AE$6='June 13 - Dec 15 Reserve'!V$7,Adjustments!$G$235:$AE$236),0)))+(SUM(IF(Adjustments!$E$239:$E$251='June 13 - Dec 15 Reserve'!$F85,IF(Adjustments!$G$6:$AE$6='June 13 - Dec 15 Reserve'!V$7,Adjustments!$G$239:$AE$251),0))))</f>
        <v>-1376.6525000000001</v>
      </c>
      <c r="V85" s="144">
        <f t="shared" si="283"/>
        <v>-400570.88750000019</v>
      </c>
      <c r="W85" s="144">
        <f t="array" ref="W85">-((SUM(IF(Adjustments!$E$73:$E$133='June 13 - Dec 15 Reserve'!$F85,IF(Adjustments!$G$6:$AE$6='June 13 - Dec 15 Reserve'!V$7,Adjustments!$G$73:$AE$133),0)))+(SUM(IF(Adjustments!$E$136:$E$232='June 13 - Dec 15 Reserve'!$F85,IF(Adjustments!$G$6:$AE$6='June 13 - Dec 15 Reserve'!X$7,Adjustments!$G$136:$AE$232),0)))+(SUM(IF(Adjustments!$E$235:$E$236='June 13 - Dec 15 Reserve'!$F85,IF(Adjustments!$G$6:$AE$6='June 13 - Dec 15 Reserve'!X$7,Adjustments!$G$235:$AE$236),0)))+(SUM(IF(Adjustments!$E$239:$E$251='June 13 - Dec 15 Reserve'!$F85,IF(Adjustments!$G$6:$AE$6='June 13 - Dec 15 Reserve'!X$7,Adjustments!$G$239:$AE$251),0))))</f>
        <v>-1376.6525000000001</v>
      </c>
      <c r="X85" s="144">
        <f t="shared" si="284"/>
        <v>-401947.54000000021</v>
      </c>
      <c r="Y85" s="144">
        <f t="array" ref="Y85">-((SUM(IF(Adjustments!$E$73:$E$133='June 13 - Dec 15 Reserve'!$F85,IF(Adjustments!$G$6:$AE$6='June 13 - Dec 15 Reserve'!X$7,Adjustments!$G$73:$AE$133),0)))+(SUM(IF(Adjustments!$E$136:$E$232='June 13 - Dec 15 Reserve'!$F85,IF(Adjustments!$G$6:$AE$6='June 13 - Dec 15 Reserve'!Z$7,Adjustments!$G$136:$AE$232),0)))+(SUM(IF(Adjustments!$E$235:$E$236='June 13 - Dec 15 Reserve'!$F85,IF(Adjustments!$G$6:$AE$6='June 13 - Dec 15 Reserve'!Z$7,Adjustments!$G$235:$AE$236),0)))+(SUM(IF(Adjustments!$E$239:$E$251='June 13 - Dec 15 Reserve'!$F85,IF(Adjustments!$G$6:$AE$6='June 13 - Dec 15 Reserve'!Z$7,Adjustments!$G$239:$AE$251),0))))</f>
        <v>-1376.6525000000001</v>
      </c>
      <c r="Z85" s="144">
        <f t="shared" si="285"/>
        <v>-403324.19250000024</v>
      </c>
      <c r="AA85" s="144">
        <f t="array" ref="AA85">-((SUM(IF(Adjustments!$E$73:$E$133='June 13 - Dec 15 Reserve'!$F85,IF(Adjustments!$G$6:$AE$6='June 13 - Dec 15 Reserve'!Z$7,Adjustments!$G$73:$AE$133),0)))+(SUM(IF(Adjustments!$E$136:$E$232='June 13 - Dec 15 Reserve'!$F85,IF(Adjustments!$G$6:$AE$6='June 13 - Dec 15 Reserve'!AB$7,Adjustments!$G$136:$AE$232),0)))+(SUM(IF(Adjustments!$E$235:$E$236='June 13 - Dec 15 Reserve'!$F85,IF(Adjustments!$G$6:$AE$6='June 13 - Dec 15 Reserve'!AB$7,Adjustments!$G$235:$AE$236),0)))+(SUM(IF(Adjustments!$E$239:$E$251='June 13 - Dec 15 Reserve'!$F85,IF(Adjustments!$G$6:$AE$6='June 13 - Dec 15 Reserve'!AB$7,Adjustments!$G$239:$AE$251),0))))</f>
        <v>-1376.6525000000001</v>
      </c>
      <c r="AB85" s="144">
        <f t="shared" si="286"/>
        <v>-404700.84500000026</v>
      </c>
      <c r="AC85" s="144">
        <f t="array" ref="AC85">-((SUM(IF(Adjustments!$E$73:$E$133='June 13 - Dec 15 Reserve'!$F85,IF(Adjustments!$G$6:$AE$6='June 13 - Dec 15 Reserve'!AB$7,Adjustments!$G$73:$AE$133),0)))+(SUM(IF(Adjustments!$E$136:$E$232='June 13 - Dec 15 Reserve'!$F85,IF(Adjustments!$G$6:$AE$6='June 13 - Dec 15 Reserve'!AD$7,Adjustments!$G$136:$AE$232),0)))+(SUM(IF(Adjustments!$E$235:$E$236='June 13 - Dec 15 Reserve'!$F85,IF(Adjustments!$G$6:$AE$6='June 13 - Dec 15 Reserve'!AD$7,Adjustments!$G$235:$AE$236),0)))+(SUM(IF(Adjustments!$E$239:$E$251='June 13 - Dec 15 Reserve'!$F85,IF(Adjustments!$G$6:$AE$6='June 13 - Dec 15 Reserve'!AD$7,Adjustments!$G$239:$AE$251),0))))</f>
        <v>-1376.6525000000001</v>
      </c>
      <c r="AD85" s="144">
        <f t="shared" si="287"/>
        <v>-406077.49750000029</v>
      </c>
      <c r="AE85" s="144">
        <f t="array" ref="AE85">-((SUM(IF(Adjustments!$E$73:$E$133='June 13 - Dec 15 Reserve'!$F85,IF(Adjustments!$G$6:$AE$6='June 13 - Dec 15 Reserve'!AD$7,Adjustments!$G$73:$AE$133),0)))+(SUM(IF(Adjustments!$E$136:$E$232='June 13 - Dec 15 Reserve'!$F85,IF(Adjustments!$G$6:$AE$6='June 13 - Dec 15 Reserve'!AF$7,Adjustments!$G$136:$AE$232),0)))+(SUM(IF(Adjustments!$E$235:$E$236='June 13 - Dec 15 Reserve'!$F85,IF(Adjustments!$G$6:$AE$6='June 13 - Dec 15 Reserve'!AF$7,Adjustments!$G$235:$AE$236),0)))+(SUM(IF(Adjustments!$E$239:$E$251='June 13 - Dec 15 Reserve'!$F85,IF(Adjustments!$G$6:$AE$6='June 13 - Dec 15 Reserve'!AF$7,Adjustments!$G$239:$AE$251),0))))</f>
        <v>-1376.6525000000001</v>
      </c>
      <c r="AF85" s="144">
        <f t="shared" si="288"/>
        <v>-407454.15000000031</v>
      </c>
      <c r="AG85" s="144">
        <f t="array" ref="AG85">-((SUM(IF(Adjustments!$E$73:$E$133='June 13 - Dec 15 Reserve'!$F85,IF(Adjustments!$G$6:$AE$6='June 13 - Dec 15 Reserve'!AF$7,Adjustments!$G$73:$AE$133),0)))+(SUM(IF(Adjustments!$E$136:$E$232='June 13 - Dec 15 Reserve'!$F85,IF(Adjustments!$G$6:$AE$6='June 13 - Dec 15 Reserve'!AH$7,Adjustments!$G$136:$AE$232),0)))+(SUM(IF(Adjustments!$E$235:$E$236='June 13 - Dec 15 Reserve'!$F85,IF(Adjustments!$G$6:$AE$6='June 13 - Dec 15 Reserve'!AH$7,Adjustments!$G$235:$AE$236),0)))+(SUM(IF(Adjustments!$E$239:$E$251='June 13 - Dec 15 Reserve'!$F85,IF(Adjustments!$G$6:$AE$6='June 13 - Dec 15 Reserve'!AH$7,Adjustments!$G$239:$AE$251),0))))</f>
        <v>-1376.6525000000001</v>
      </c>
      <c r="AH85" s="144">
        <f t="shared" si="289"/>
        <v>-408830.80250000034</v>
      </c>
      <c r="AI85" s="144">
        <f t="array" ref="AI85">-((SUM(IF(Adjustments!$E$73:$E$133='June 13 - Dec 15 Reserve'!$F85,IF(Adjustments!$G$6:$AE$6='June 13 - Dec 15 Reserve'!AH$7,Adjustments!$G$73:$AE$133),0)))+(SUM(IF(Adjustments!$E$136:$E$232='June 13 - Dec 15 Reserve'!$F85,IF(Adjustments!$G$6:$AE$6='June 13 - Dec 15 Reserve'!AJ$7,Adjustments!$G$136:$AE$232),0)))+(SUM(IF(Adjustments!$E$235:$E$236='June 13 - Dec 15 Reserve'!$F85,IF(Adjustments!$G$6:$AE$6='June 13 - Dec 15 Reserve'!AJ$7,Adjustments!$G$235:$AE$236),0)))+(SUM(IF(Adjustments!$E$239:$E$251='June 13 - Dec 15 Reserve'!$F85,IF(Adjustments!$G$6:$AE$6='June 13 - Dec 15 Reserve'!AJ$7,Adjustments!$G$239:$AE$251),0))))</f>
        <v>-1376.6525000000001</v>
      </c>
      <c r="AJ85" s="144">
        <f t="shared" si="290"/>
        <v>-410207.45500000037</v>
      </c>
      <c r="AK85" s="144">
        <f t="array" ref="AK85">-((SUM(IF(Adjustments!$E$73:$E$133='June 13 - Dec 15 Reserve'!$F85,IF(Adjustments!$G$6:$AE$6='June 13 - Dec 15 Reserve'!AJ$7,Adjustments!$G$73:$AE$133),0)))+(SUM(IF(Adjustments!$E$136:$E$232='June 13 - Dec 15 Reserve'!$F85,IF(Adjustments!$G$6:$AE$6='June 13 - Dec 15 Reserve'!AL$7,Adjustments!$G$136:$AE$232),0)))+(SUM(IF(Adjustments!$E$235:$E$236='June 13 - Dec 15 Reserve'!$F85,IF(Adjustments!$G$6:$AE$6='June 13 - Dec 15 Reserve'!AL$7,Adjustments!$G$235:$AE$236),0)))+(SUM(IF(Adjustments!$E$239:$E$251='June 13 - Dec 15 Reserve'!$F85,IF(Adjustments!$G$6:$AE$6='June 13 - Dec 15 Reserve'!AL$7,Adjustments!$G$239:$AE$251),0))))</f>
        <v>-1376.6525000000001</v>
      </c>
      <c r="AL85" s="144">
        <f t="shared" si="291"/>
        <v>-411584.10750000039</v>
      </c>
      <c r="AM85" s="144">
        <f t="array" ref="AM85">-((SUM(IF(Adjustments!$E$73:$E$133='June 13 - Dec 15 Reserve'!$F85,IF(Adjustments!$G$6:$AE$6='June 13 - Dec 15 Reserve'!AL$7,Adjustments!$G$73:$AE$133),0)))+(SUM(IF(Adjustments!$E$136:$E$232='June 13 - Dec 15 Reserve'!$F85,IF(Adjustments!$G$6:$AE$6='June 13 - Dec 15 Reserve'!AN$7,Adjustments!$G$136:$AE$232),0)))+(SUM(IF(Adjustments!$E$235:$E$236='June 13 - Dec 15 Reserve'!$F85,IF(Adjustments!$G$6:$AE$6='June 13 - Dec 15 Reserve'!AN$7,Adjustments!$G$235:$AE$236),0)))+(SUM(IF(Adjustments!$E$239:$E$251='June 13 - Dec 15 Reserve'!$F85,IF(Adjustments!$G$6:$AE$6='June 13 - Dec 15 Reserve'!AN$7,Adjustments!$G$239:$AE$251),0))))</f>
        <v>-1376.6525000000001</v>
      </c>
      <c r="AN85" s="144">
        <f t="shared" si="292"/>
        <v>-412960.76000000042</v>
      </c>
      <c r="AO85" s="144">
        <f t="array" ref="AO85">-((SUM(IF(Adjustments!$E$73:$E$133='June 13 - Dec 15 Reserve'!$F85,IF(Adjustments!$G$6:$AE$6='June 13 - Dec 15 Reserve'!AN$7,Adjustments!$G$73:$AE$133),0)))+(SUM(IF(Adjustments!$E$136:$E$232='June 13 - Dec 15 Reserve'!$F85,IF(Adjustments!$G$6:$AE$6='June 13 - Dec 15 Reserve'!AP$7,Adjustments!$G$136:$AE$232),0)))+(SUM(IF(Adjustments!$E$235:$E$236='June 13 - Dec 15 Reserve'!$F85,IF(Adjustments!$G$6:$AE$6='June 13 - Dec 15 Reserve'!AP$7,Adjustments!$G$235:$AE$236),0)))+(SUM(IF(Adjustments!$E$239:$E$251='June 13 - Dec 15 Reserve'!$F85,IF(Adjustments!$G$6:$AE$6='June 13 - Dec 15 Reserve'!AP$7,Adjustments!$G$239:$AE$251),0))))</f>
        <v>-1376.6525000000001</v>
      </c>
      <c r="AP85" s="144">
        <f t="shared" si="293"/>
        <v>-414337.41250000044</v>
      </c>
      <c r="AQ85" s="144">
        <f t="array" ref="AQ85">-((SUM(IF(Adjustments!$E$73:$E$133='June 13 - Dec 15 Reserve'!$F85,IF(Adjustments!$G$6:$AE$6='June 13 - Dec 15 Reserve'!AP$7,Adjustments!$G$73:$AE$133),0)))+(SUM(IF(Adjustments!$E$136:$E$232='June 13 - Dec 15 Reserve'!$F85,IF(Adjustments!$G$6:$AE$6='June 13 - Dec 15 Reserve'!AR$7,Adjustments!$G$136:$AE$232),0)))+(SUM(IF(Adjustments!$E$235:$E$236='June 13 - Dec 15 Reserve'!$F85,IF(Adjustments!$G$6:$AE$6='June 13 - Dec 15 Reserve'!AR$7,Adjustments!$G$235:$AE$236),0)))+(SUM(IF(Adjustments!$E$239:$E$251='June 13 - Dec 15 Reserve'!$F85,IF(Adjustments!$G$6:$AE$6='June 13 - Dec 15 Reserve'!AR$7,Adjustments!$G$239:$AE$251),0))))</f>
        <v>-1376.6525000000001</v>
      </c>
      <c r="AR85" s="144">
        <f t="shared" si="294"/>
        <v>-415714.06500000047</v>
      </c>
      <c r="AS85" s="144">
        <f t="array" ref="AS85">-((SUM(IF(Adjustments!$E$73:$E$133='June 13 - Dec 15 Reserve'!$F85,IF(Adjustments!$G$6:$AE$6='June 13 - Dec 15 Reserve'!AR$7,Adjustments!$G$73:$AE$133),0)))+(SUM(IF(Adjustments!$E$136:$E$232='June 13 - Dec 15 Reserve'!$F85,IF(Adjustments!$G$6:$AE$6='June 13 - Dec 15 Reserve'!AT$7,Adjustments!$G$136:$AE$232),0)))+(SUM(IF(Adjustments!$E$235:$E$236='June 13 - Dec 15 Reserve'!$F85,IF(Adjustments!$G$6:$AE$6='June 13 - Dec 15 Reserve'!AT$7,Adjustments!$G$235:$AE$236),0)))+(SUM(IF(Adjustments!$E$239:$E$251='June 13 - Dec 15 Reserve'!$F85,IF(Adjustments!$G$6:$AE$6='June 13 - Dec 15 Reserve'!AT$7,Adjustments!$G$239:$AE$251),0))))</f>
        <v>-1376.6525000000001</v>
      </c>
      <c r="AT85" s="144">
        <f t="shared" si="295"/>
        <v>-417090.71750000049</v>
      </c>
      <c r="AU85" s="144">
        <f t="array" ref="AU85">-((SUM(IF(Adjustments!$E$73:$E$133='June 13 - Dec 15 Reserve'!$F85,IF(Adjustments!$G$6:$AE$6='June 13 - Dec 15 Reserve'!AT$7,Adjustments!$G$73:$AE$133),0)))+(SUM(IF(Adjustments!$E$136:$E$232='June 13 - Dec 15 Reserve'!$F85,IF(Adjustments!$G$6:$AE$6='June 13 - Dec 15 Reserve'!AV$7,Adjustments!$G$136:$AE$232),0)))+(SUM(IF(Adjustments!$E$235:$E$236='June 13 - Dec 15 Reserve'!$F85,IF(Adjustments!$G$6:$AE$6='June 13 - Dec 15 Reserve'!AV$7,Adjustments!$G$235:$AE$236),0)))+(SUM(IF(Adjustments!$E$239:$E$251='June 13 - Dec 15 Reserve'!$F85,IF(Adjustments!$G$6:$AE$6='June 13 - Dec 15 Reserve'!AV$7,Adjustments!$G$239:$AE$251),0))))</f>
        <v>-1376.6525000000001</v>
      </c>
      <c r="AV85" s="144">
        <f t="shared" si="296"/>
        <v>-418467.37000000052</v>
      </c>
      <c r="AW85" s="144">
        <f t="array" ref="AW85">-((SUM(IF(Adjustments!$E$73:$E$133='June 13 - Dec 15 Reserve'!$F85,IF(Adjustments!$G$6:$AE$6='June 13 - Dec 15 Reserve'!AV$7,Adjustments!$G$73:$AE$133),0)))+(SUM(IF(Adjustments!$E$136:$E$232='June 13 - Dec 15 Reserve'!$F85,IF(Adjustments!$G$6:$AE$6='June 13 - Dec 15 Reserve'!AX$7,Adjustments!$G$136:$AE$232),0)))+(SUM(IF(Adjustments!$E$235:$E$236='June 13 - Dec 15 Reserve'!$F85,IF(Adjustments!$G$6:$AE$6='June 13 - Dec 15 Reserve'!AX$7,Adjustments!$G$235:$AE$236),0)))+(SUM(IF(Adjustments!$E$239:$E$251='June 13 - Dec 15 Reserve'!$F85,IF(Adjustments!$G$6:$AE$6='June 13 - Dec 15 Reserve'!AX$7,Adjustments!$G$239:$AE$251),0))))</f>
        <v>-1376.6525000000001</v>
      </c>
      <c r="AX85" s="144">
        <f t="shared" si="297"/>
        <v>-419844.02250000054</v>
      </c>
      <c r="AY85" s="144">
        <f t="array" ref="AY85">-((SUM(IF(Adjustments!$E$73:$E$133='June 13 - Dec 15 Reserve'!$F85,IF(Adjustments!$G$6:$AE$6='June 13 - Dec 15 Reserve'!AX$7,Adjustments!$G$73:$AE$133),0)))+(SUM(IF(Adjustments!$E$136:$E$232='June 13 - Dec 15 Reserve'!$F85,IF(Adjustments!$G$6:$AE$6='June 13 - Dec 15 Reserve'!AZ$7,Adjustments!$G$136:$AE$232),0)))+(SUM(IF(Adjustments!$E$235:$E$236='June 13 - Dec 15 Reserve'!$F85,IF(Adjustments!$G$6:$AE$6='June 13 - Dec 15 Reserve'!AZ$7,Adjustments!$G$235:$AE$236),0)))+(SUM(IF(Adjustments!$E$239:$E$251='June 13 - Dec 15 Reserve'!$F85,IF(Adjustments!$G$6:$AE$6='June 13 - Dec 15 Reserve'!AZ$7,Adjustments!$G$239:$AE$251),0))))</f>
        <v>-1376.6525000000001</v>
      </c>
      <c r="AZ85" s="144">
        <f t="shared" si="298"/>
        <v>-421220.67500000057</v>
      </c>
      <c r="BA85" s="144">
        <f t="array" ref="BA85">-((SUM(IF(Adjustments!$E$73:$E$133='June 13 - Dec 15 Reserve'!$F85,IF(Adjustments!$G$6:$AE$6='June 13 - Dec 15 Reserve'!AZ$7,Adjustments!$G$73:$AE$133),0)))+(SUM(IF(Adjustments!$E$136:$E$232='June 13 - Dec 15 Reserve'!$F85,IF(Adjustments!$G$6:$AE$6='June 13 - Dec 15 Reserve'!BB$7,Adjustments!$G$136:$AE$232),0)))+(SUM(IF(Adjustments!$E$235:$E$236='June 13 - Dec 15 Reserve'!$F85,IF(Adjustments!$G$6:$AE$6='June 13 - Dec 15 Reserve'!BB$7,Adjustments!$G$235:$AE$236),0)))+(SUM(IF(Adjustments!$E$239:$E$251='June 13 - Dec 15 Reserve'!$F85,IF(Adjustments!$G$6:$AE$6='June 13 - Dec 15 Reserve'!BB$7,Adjustments!$G$239:$AE$251),0))))</f>
        <v>-1376.6525000000001</v>
      </c>
      <c r="BB85" s="144">
        <f t="shared" si="299"/>
        <v>-422597.3275000006</v>
      </c>
      <c r="BC85" s="144">
        <f t="array" ref="BC85">-((SUM(IF(Adjustments!$E$73:$E$133='June 13 - Dec 15 Reserve'!$F85,IF(Adjustments!$G$6:$AE$6='June 13 - Dec 15 Reserve'!BB$7,Adjustments!$G$73:$AE$133),0)))+(SUM(IF(Adjustments!$E$136:$E$232='June 13 - Dec 15 Reserve'!$F85,IF(Adjustments!$G$6:$AE$6='June 13 - Dec 15 Reserve'!BD$7,Adjustments!$G$136:$AE$232),0)))+(SUM(IF(Adjustments!$E$235:$E$236='June 13 - Dec 15 Reserve'!$F85,IF(Adjustments!$G$6:$AE$6='June 13 - Dec 15 Reserve'!BD$7,Adjustments!$G$235:$AE$236),0)))+(SUM(IF(Adjustments!$E$239:$E$251='June 13 - Dec 15 Reserve'!$F85,IF(Adjustments!$G$6:$AE$6='June 13 - Dec 15 Reserve'!BD$7,Adjustments!$G$239:$AE$251),0))))</f>
        <v>-1376.6525000000001</v>
      </c>
      <c r="BD85" s="144">
        <f t="shared" si="300"/>
        <v>-423973.98000000062</v>
      </c>
      <c r="BF85" s="151">
        <f t="shared" si="301"/>
        <v>-415714.06500000047</v>
      </c>
    </row>
    <row r="86" spans="1:58" s="144" customFormat="1">
      <c r="A86" s="119" t="s">
        <v>94</v>
      </c>
      <c r="B86" s="8" t="s">
        <v>95</v>
      </c>
      <c r="C86" s="8" t="s">
        <v>95</v>
      </c>
      <c r="D86" s="119" t="s">
        <v>79</v>
      </c>
      <c r="E86" s="119" t="s">
        <v>77</v>
      </c>
      <c r="F86" s="119" t="str">
        <f>D86&amp;E86&amp;C86</f>
        <v>AINTPMT</v>
      </c>
      <c r="G86" s="119" t="str">
        <f>E86&amp;C86</f>
        <v>INTPMT</v>
      </c>
      <c r="H86" s="144">
        <f t="array" ref="H86">SUM(IF('[25]RB Summary'!$C$917:$C$1168=$F86,'[25]RB Summary'!$G$917:$G$1168,0))</f>
        <v>0</v>
      </c>
      <c r="I86" s="144">
        <f t="array" ref="I86">-((SUM(IF(Adjustments!$E$73:$E$133='June 13 - Dec 15 Reserve'!$F86,IF(Adjustments!$G$6:$AE$6='June 13 - Dec 15 Reserve'!H$7,Adjustments!$G$73:$AE$133),0)))+(SUM(IF(Adjustments!$E$136:$E$232='June 13 - Dec 15 Reserve'!$F86,IF(Adjustments!$G$6:$AE$6='June 13 - Dec 15 Reserve'!J$7,Adjustments!$G$136:$AE$232),0)))+(SUM(IF(Adjustments!$E$235:$E$236='June 13 - Dec 15 Reserve'!$F86,IF(Adjustments!$G$6:$AE$6='June 13 - Dec 15 Reserve'!J$7,Adjustments!$G$235:$AE$236),0)))+(SUM(IF(Adjustments!$E$239:$E$251='June 13 - Dec 15 Reserve'!$F86,IF(Adjustments!$G$6:$AE$6='June 13 - Dec 15 Reserve'!J$7,Adjustments!$G$239:$AE$251),0))))</f>
        <v>0</v>
      </c>
      <c r="J86" s="144">
        <f t="shared" si="277"/>
        <v>0</v>
      </c>
      <c r="K86" s="144">
        <f t="array" ref="K86">-((SUM(IF(Adjustments!$E$73:$E$133='June 13 - Dec 15 Reserve'!$F86,IF(Adjustments!$G$6:$AE$6='June 13 - Dec 15 Reserve'!J$7,Adjustments!$G$73:$AE$133),0)))+(SUM(IF(Adjustments!$E$136:$E$232='June 13 - Dec 15 Reserve'!$F86,IF(Adjustments!$G$6:$AE$6='June 13 - Dec 15 Reserve'!L$7,Adjustments!$G$136:$AE$232),0)))+(SUM(IF(Adjustments!$E$235:$E$236='June 13 - Dec 15 Reserve'!$F86,IF(Adjustments!$G$6:$AE$6='June 13 - Dec 15 Reserve'!L$7,Adjustments!$G$235:$AE$236),0)))+(SUM(IF(Adjustments!$E$239:$E$251='June 13 - Dec 15 Reserve'!$F86,IF(Adjustments!$G$6:$AE$6='June 13 - Dec 15 Reserve'!L$7,Adjustments!$G$239:$AE$251),0))))</f>
        <v>0</v>
      </c>
      <c r="L86" s="144">
        <f t="shared" si="278"/>
        <v>0</v>
      </c>
      <c r="M86" s="144">
        <f t="array" ref="M86">-((SUM(IF(Adjustments!$E$73:$E$133='June 13 - Dec 15 Reserve'!$F86,IF(Adjustments!$G$6:$AE$6='June 13 - Dec 15 Reserve'!L$7,Adjustments!$G$73:$AE$133),0)))+(SUM(IF(Adjustments!$E$136:$E$232='June 13 - Dec 15 Reserve'!$F86,IF(Adjustments!$G$6:$AE$6='June 13 - Dec 15 Reserve'!N$7,Adjustments!$G$136:$AE$232),0)))+(SUM(IF(Adjustments!$E$235:$E$236='June 13 - Dec 15 Reserve'!$F86,IF(Adjustments!$G$6:$AE$6='June 13 - Dec 15 Reserve'!N$7,Adjustments!$G$235:$AE$236),0)))+(SUM(IF(Adjustments!$E$239:$E$251='June 13 - Dec 15 Reserve'!$F86,IF(Adjustments!$G$6:$AE$6='June 13 - Dec 15 Reserve'!N$7,Adjustments!$G$239:$AE$251),0))))</f>
        <v>0</v>
      </c>
      <c r="N86" s="144">
        <f t="shared" si="279"/>
        <v>0</v>
      </c>
      <c r="O86" s="144">
        <f t="array" ref="O86">-((SUM(IF(Adjustments!$E$73:$E$133='June 13 - Dec 15 Reserve'!$F86,IF(Adjustments!$G$6:$AE$6='June 13 - Dec 15 Reserve'!N$7,Adjustments!$G$73:$AE$133),0)))+(SUM(IF(Adjustments!$E$136:$E$232='June 13 - Dec 15 Reserve'!$F86,IF(Adjustments!$G$6:$AE$6='June 13 - Dec 15 Reserve'!P$7,Adjustments!$G$136:$AE$232),0)))+(SUM(IF(Adjustments!$E$235:$E$236='June 13 - Dec 15 Reserve'!$F86,IF(Adjustments!$G$6:$AE$6='June 13 - Dec 15 Reserve'!P$7,Adjustments!$G$235:$AE$236),0)))+(SUM(IF(Adjustments!$E$239:$E$251='June 13 - Dec 15 Reserve'!$F86,IF(Adjustments!$G$6:$AE$6='June 13 - Dec 15 Reserve'!P$7,Adjustments!$G$239:$AE$251),0))))</f>
        <v>0</v>
      </c>
      <c r="P86" s="144">
        <f t="shared" si="280"/>
        <v>0</v>
      </c>
      <c r="Q86" s="144">
        <f t="array" ref="Q86">-((SUM(IF(Adjustments!$E$73:$E$133='June 13 - Dec 15 Reserve'!$F86,IF(Adjustments!$G$6:$AE$6='June 13 - Dec 15 Reserve'!P$7,Adjustments!$G$73:$AE$133),0)))+(SUM(IF(Adjustments!$E$136:$E$232='June 13 - Dec 15 Reserve'!$F86,IF(Adjustments!$G$6:$AE$6='June 13 - Dec 15 Reserve'!R$7,Adjustments!$G$136:$AE$232),0)))+(SUM(IF(Adjustments!$E$235:$E$236='June 13 - Dec 15 Reserve'!$F86,IF(Adjustments!$G$6:$AE$6='June 13 - Dec 15 Reserve'!R$7,Adjustments!$G$235:$AE$236),0)))+(SUM(IF(Adjustments!$E$239:$E$251='June 13 - Dec 15 Reserve'!$F86,IF(Adjustments!$G$6:$AE$6='June 13 - Dec 15 Reserve'!R$7,Adjustments!$G$239:$AE$251),0))))</f>
        <v>0</v>
      </c>
      <c r="R86" s="144">
        <f t="shared" si="281"/>
        <v>0</v>
      </c>
      <c r="S86" s="144">
        <f t="array" ref="S86">-((SUM(IF(Adjustments!$E$73:$E$133='June 13 - Dec 15 Reserve'!$F86,IF(Adjustments!$G$6:$AE$6='June 13 - Dec 15 Reserve'!R$7,Adjustments!$G$73:$AE$133),0)))+(SUM(IF(Adjustments!$E$136:$E$232='June 13 - Dec 15 Reserve'!$F86,IF(Adjustments!$G$6:$AE$6='June 13 - Dec 15 Reserve'!T$7,Adjustments!$G$136:$AE$232),0)))+(SUM(IF(Adjustments!$E$235:$E$236='June 13 - Dec 15 Reserve'!$F86,IF(Adjustments!$G$6:$AE$6='June 13 - Dec 15 Reserve'!T$7,Adjustments!$G$235:$AE$236),0)))+(SUM(IF(Adjustments!$E$239:$E$251='June 13 - Dec 15 Reserve'!$F86,IF(Adjustments!$G$6:$AE$6='June 13 - Dec 15 Reserve'!T$7,Adjustments!$G$239:$AE$251),0))))</f>
        <v>0</v>
      </c>
      <c r="T86" s="144">
        <f t="shared" si="282"/>
        <v>0</v>
      </c>
      <c r="U86" s="144">
        <f t="array" ref="U86">-((SUM(IF(Adjustments!$E$73:$E$133='June 13 - Dec 15 Reserve'!$F86,IF(Adjustments!$G$6:$AE$6='June 13 - Dec 15 Reserve'!T$7,Adjustments!$G$73:$AE$133),0)))+(SUM(IF(Adjustments!$E$136:$E$232='June 13 - Dec 15 Reserve'!$F86,IF(Adjustments!$G$6:$AE$6='June 13 - Dec 15 Reserve'!V$7,Adjustments!$G$136:$AE$232),0)))+(SUM(IF(Adjustments!$E$235:$E$236='June 13 - Dec 15 Reserve'!$F86,IF(Adjustments!$G$6:$AE$6='June 13 - Dec 15 Reserve'!V$7,Adjustments!$G$235:$AE$236),0)))+(SUM(IF(Adjustments!$E$239:$E$251='June 13 - Dec 15 Reserve'!$F86,IF(Adjustments!$G$6:$AE$6='June 13 - Dec 15 Reserve'!V$7,Adjustments!$G$239:$AE$251),0))))</f>
        <v>0</v>
      </c>
      <c r="V86" s="144">
        <f t="shared" si="283"/>
        <v>0</v>
      </c>
      <c r="W86" s="144">
        <f t="array" ref="W86">-((SUM(IF(Adjustments!$E$73:$E$133='June 13 - Dec 15 Reserve'!$F86,IF(Adjustments!$G$6:$AE$6='June 13 - Dec 15 Reserve'!V$7,Adjustments!$G$73:$AE$133),0)))+(SUM(IF(Adjustments!$E$136:$E$232='June 13 - Dec 15 Reserve'!$F86,IF(Adjustments!$G$6:$AE$6='June 13 - Dec 15 Reserve'!X$7,Adjustments!$G$136:$AE$232),0)))+(SUM(IF(Adjustments!$E$235:$E$236='June 13 - Dec 15 Reserve'!$F86,IF(Adjustments!$G$6:$AE$6='June 13 - Dec 15 Reserve'!X$7,Adjustments!$G$235:$AE$236),0)))+(SUM(IF(Adjustments!$E$239:$E$251='June 13 - Dec 15 Reserve'!$F86,IF(Adjustments!$G$6:$AE$6='June 13 - Dec 15 Reserve'!X$7,Adjustments!$G$239:$AE$251),0))))</f>
        <v>0</v>
      </c>
      <c r="X86" s="144">
        <f t="shared" si="284"/>
        <v>0</v>
      </c>
      <c r="Y86" s="144">
        <f t="array" ref="Y86">-((SUM(IF(Adjustments!$E$73:$E$133='June 13 - Dec 15 Reserve'!$F86,IF(Adjustments!$G$6:$AE$6='June 13 - Dec 15 Reserve'!X$7,Adjustments!$G$73:$AE$133),0)))+(SUM(IF(Adjustments!$E$136:$E$232='June 13 - Dec 15 Reserve'!$F86,IF(Adjustments!$G$6:$AE$6='June 13 - Dec 15 Reserve'!Z$7,Adjustments!$G$136:$AE$232),0)))+(SUM(IF(Adjustments!$E$235:$E$236='June 13 - Dec 15 Reserve'!$F86,IF(Adjustments!$G$6:$AE$6='June 13 - Dec 15 Reserve'!Z$7,Adjustments!$G$235:$AE$236),0)))+(SUM(IF(Adjustments!$E$239:$E$251='June 13 - Dec 15 Reserve'!$F86,IF(Adjustments!$G$6:$AE$6='June 13 - Dec 15 Reserve'!Z$7,Adjustments!$G$239:$AE$251),0))))</f>
        <v>0</v>
      </c>
      <c r="Z86" s="144">
        <f t="shared" si="285"/>
        <v>0</v>
      </c>
      <c r="AA86" s="144">
        <f t="array" ref="AA86">-((SUM(IF(Adjustments!$E$73:$E$133='June 13 - Dec 15 Reserve'!$F86,IF(Adjustments!$G$6:$AE$6='June 13 - Dec 15 Reserve'!Z$7,Adjustments!$G$73:$AE$133),0)))+(SUM(IF(Adjustments!$E$136:$E$232='June 13 - Dec 15 Reserve'!$F86,IF(Adjustments!$G$6:$AE$6='June 13 - Dec 15 Reserve'!AB$7,Adjustments!$G$136:$AE$232),0)))+(SUM(IF(Adjustments!$E$235:$E$236='June 13 - Dec 15 Reserve'!$F86,IF(Adjustments!$G$6:$AE$6='June 13 - Dec 15 Reserve'!AB$7,Adjustments!$G$235:$AE$236),0)))+(SUM(IF(Adjustments!$E$239:$E$251='June 13 - Dec 15 Reserve'!$F86,IF(Adjustments!$G$6:$AE$6='June 13 - Dec 15 Reserve'!AB$7,Adjustments!$G$239:$AE$251),0))))</f>
        <v>0</v>
      </c>
      <c r="AB86" s="144">
        <f t="shared" si="286"/>
        <v>0</v>
      </c>
      <c r="AC86" s="144">
        <f t="array" ref="AC86">-((SUM(IF(Adjustments!$E$73:$E$133='June 13 - Dec 15 Reserve'!$F86,IF(Adjustments!$G$6:$AE$6='June 13 - Dec 15 Reserve'!AB$7,Adjustments!$G$73:$AE$133),0)))+(SUM(IF(Adjustments!$E$136:$E$232='June 13 - Dec 15 Reserve'!$F86,IF(Adjustments!$G$6:$AE$6='June 13 - Dec 15 Reserve'!AD$7,Adjustments!$G$136:$AE$232),0)))+(SUM(IF(Adjustments!$E$235:$E$236='June 13 - Dec 15 Reserve'!$F86,IF(Adjustments!$G$6:$AE$6='June 13 - Dec 15 Reserve'!AD$7,Adjustments!$G$235:$AE$236),0)))+(SUM(IF(Adjustments!$E$239:$E$251='June 13 - Dec 15 Reserve'!$F86,IF(Adjustments!$G$6:$AE$6='June 13 - Dec 15 Reserve'!AD$7,Adjustments!$G$239:$AE$251),0))))</f>
        <v>0</v>
      </c>
      <c r="AD86" s="144">
        <f t="shared" si="287"/>
        <v>0</v>
      </c>
      <c r="AE86" s="144">
        <f t="array" ref="AE86">-((SUM(IF(Adjustments!$E$73:$E$133='June 13 - Dec 15 Reserve'!$F86,IF(Adjustments!$G$6:$AE$6='June 13 - Dec 15 Reserve'!AD$7,Adjustments!$G$73:$AE$133),0)))+(SUM(IF(Adjustments!$E$136:$E$232='June 13 - Dec 15 Reserve'!$F86,IF(Adjustments!$G$6:$AE$6='June 13 - Dec 15 Reserve'!AF$7,Adjustments!$G$136:$AE$232),0)))+(SUM(IF(Adjustments!$E$235:$E$236='June 13 - Dec 15 Reserve'!$F86,IF(Adjustments!$G$6:$AE$6='June 13 - Dec 15 Reserve'!AF$7,Adjustments!$G$235:$AE$236),0)))+(SUM(IF(Adjustments!$E$239:$E$251='June 13 - Dec 15 Reserve'!$F86,IF(Adjustments!$G$6:$AE$6='June 13 - Dec 15 Reserve'!AF$7,Adjustments!$G$239:$AE$251),0))))</f>
        <v>0</v>
      </c>
      <c r="AF86" s="144">
        <f t="shared" si="288"/>
        <v>0</v>
      </c>
      <c r="AG86" s="144">
        <f t="array" ref="AG86">-((SUM(IF(Adjustments!$E$73:$E$133='June 13 - Dec 15 Reserve'!$F86,IF(Adjustments!$G$6:$AE$6='June 13 - Dec 15 Reserve'!AF$7,Adjustments!$G$73:$AE$133),0)))+(SUM(IF(Adjustments!$E$136:$E$232='June 13 - Dec 15 Reserve'!$F86,IF(Adjustments!$G$6:$AE$6='June 13 - Dec 15 Reserve'!AH$7,Adjustments!$G$136:$AE$232),0)))+(SUM(IF(Adjustments!$E$235:$E$236='June 13 - Dec 15 Reserve'!$F86,IF(Adjustments!$G$6:$AE$6='June 13 - Dec 15 Reserve'!AH$7,Adjustments!$G$235:$AE$236),0)))+(SUM(IF(Adjustments!$E$239:$E$251='June 13 - Dec 15 Reserve'!$F86,IF(Adjustments!$G$6:$AE$6='June 13 - Dec 15 Reserve'!AH$7,Adjustments!$G$239:$AE$251),0))))</f>
        <v>0</v>
      </c>
      <c r="AH86" s="144">
        <f t="shared" si="289"/>
        <v>0</v>
      </c>
      <c r="AI86" s="144">
        <f t="array" ref="AI86">-((SUM(IF(Adjustments!$E$73:$E$133='June 13 - Dec 15 Reserve'!$F86,IF(Adjustments!$G$6:$AE$6='June 13 - Dec 15 Reserve'!AH$7,Adjustments!$G$73:$AE$133),0)))+(SUM(IF(Adjustments!$E$136:$E$232='June 13 - Dec 15 Reserve'!$F86,IF(Adjustments!$G$6:$AE$6='June 13 - Dec 15 Reserve'!AJ$7,Adjustments!$G$136:$AE$232),0)))+(SUM(IF(Adjustments!$E$235:$E$236='June 13 - Dec 15 Reserve'!$F86,IF(Adjustments!$G$6:$AE$6='June 13 - Dec 15 Reserve'!AJ$7,Adjustments!$G$235:$AE$236),0)))+(SUM(IF(Adjustments!$E$239:$E$251='June 13 - Dec 15 Reserve'!$F86,IF(Adjustments!$G$6:$AE$6='June 13 - Dec 15 Reserve'!AJ$7,Adjustments!$G$239:$AE$251),0))))</f>
        <v>0</v>
      </c>
      <c r="AJ86" s="144">
        <f t="shared" si="290"/>
        <v>0</v>
      </c>
      <c r="AK86" s="144">
        <f t="array" ref="AK86">-((SUM(IF(Adjustments!$E$73:$E$133='June 13 - Dec 15 Reserve'!$F86,IF(Adjustments!$G$6:$AE$6='June 13 - Dec 15 Reserve'!AJ$7,Adjustments!$G$73:$AE$133),0)))+(SUM(IF(Adjustments!$E$136:$E$232='June 13 - Dec 15 Reserve'!$F86,IF(Adjustments!$G$6:$AE$6='June 13 - Dec 15 Reserve'!AL$7,Adjustments!$G$136:$AE$232),0)))+(SUM(IF(Adjustments!$E$235:$E$236='June 13 - Dec 15 Reserve'!$F86,IF(Adjustments!$G$6:$AE$6='June 13 - Dec 15 Reserve'!AL$7,Adjustments!$G$235:$AE$236),0)))+(SUM(IF(Adjustments!$E$239:$E$251='June 13 - Dec 15 Reserve'!$F86,IF(Adjustments!$G$6:$AE$6='June 13 - Dec 15 Reserve'!AL$7,Adjustments!$G$239:$AE$251),0))))</f>
        <v>0</v>
      </c>
      <c r="AL86" s="144">
        <f t="shared" si="291"/>
        <v>0</v>
      </c>
      <c r="AM86" s="144">
        <f t="array" ref="AM86">-((SUM(IF(Adjustments!$E$73:$E$133='June 13 - Dec 15 Reserve'!$F86,IF(Adjustments!$G$6:$AE$6='June 13 - Dec 15 Reserve'!AL$7,Adjustments!$G$73:$AE$133),0)))+(SUM(IF(Adjustments!$E$136:$E$232='June 13 - Dec 15 Reserve'!$F86,IF(Adjustments!$G$6:$AE$6='June 13 - Dec 15 Reserve'!AN$7,Adjustments!$G$136:$AE$232),0)))+(SUM(IF(Adjustments!$E$235:$E$236='June 13 - Dec 15 Reserve'!$F86,IF(Adjustments!$G$6:$AE$6='June 13 - Dec 15 Reserve'!AN$7,Adjustments!$G$235:$AE$236),0)))+(SUM(IF(Adjustments!$E$239:$E$251='June 13 - Dec 15 Reserve'!$F86,IF(Adjustments!$G$6:$AE$6='June 13 - Dec 15 Reserve'!AN$7,Adjustments!$G$239:$AE$251),0))))</f>
        <v>0</v>
      </c>
      <c r="AN86" s="144">
        <f t="shared" si="292"/>
        <v>0</v>
      </c>
      <c r="AO86" s="144">
        <f t="array" ref="AO86">-((SUM(IF(Adjustments!$E$73:$E$133='June 13 - Dec 15 Reserve'!$F86,IF(Adjustments!$G$6:$AE$6='June 13 - Dec 15 Reserve'!AN$7,Adjustments!$G$73:$AE$133),0)))+(SUM(IF(Adjustments!$E$136:$E$232='June 13 - Dec 15 Reserve'!$F86,IF(Adjustments!$G$6:$AE$6='June 13 - Dec 15 Reserve'!AP$7,Adjustments!$G$136:$AE$232),0)))+(SUM(IF(Adjustments!$E$235:$E$236='June 13 - Dec 15 Reserve'!$F86,IF(Adjustments!$G$6:$AE$6='June 13 - Dec 15 Reserve'!AP$7,Adjustments!$G$235:$AE$236),0)))+(SUM(IF(Adjustments!$E$239:$E$251='June 13 - Dec 15 Reserve'!$F86,IF(Adjustments!$G$6:$AE$6='June 13 - Dec 15 Reserve'!AP$7,Adjustments!$G$239:$AE$251),0))))</f>
        <v>0</v>
      </c>
      <c r="AP86" s="144">
        <f t="shared" si="293"/>
        <v>0</v>
      </c>
      <c r="AQ86" s="144">
        <f t="array" ref="AQ86">-((SUM(IF(Adjustments!$E$73:$E$133='June 13 - Dec 15 Reserve'!$F86,IF(Adjustments!$G$6:$AE$6='June 13 - Dec 15 Reserve'!AP$7,Adjustments!$G$73:$AE$133),0)))+(SUM(IF(Adjustments!$E$136:$E$232='June 13 - Dec 15 Reserve'!$F86,IF(Adjustments!$G$6:$AE$6='June 13 - Dec 15 Reserve'!AR$7,Adjustments!$G$136:$AE$232),0)))+(SUM(IF(Adjustments!$E$235:$E$236='June 13 - Dec 15 Reserve'!$F86,IF(Adjustments!$G$6:$AE$6='June 13 - Dec 15 Reserve'!AR$7,Adjustments!$G$235:$AE$236),0)))+(SUM(IF(Adjustments!$E$239:$E$251='June 13 - Dec 15 Reserve'!$F86,IF(Adjustments!$G$6:$AE$6='June 13 - Dec 15 Reserve'!AR$7,Adjustments!$G$239:$AE$251),0))))</f>
        <v>0</v>
      </c>
      <c r="AR86" s="144">
        <f t="shared" si="294"/>
        <v>0</v>
      </c>
      <c r="AS86" s="144">
        <f t="array" ref="AS86">-((SUM(IF(Adjustments!$E$73:$E$133='June 13 - Dec 15 Reserve'!$F86,IF(Adjustments!$G$6:$AE$6='June 13 - Dec 15 Reserve'!AR$7,Adjustments!$G$73:$AE$133),0)))+(SUM(IF(Adjustments!$E$136:$E$232='June 13 - Dec 15 Reserve'!$F86,IF(Adjustments!$G$6:$AE$6='June 13 - Dec 15 Reserve'!AT$7,Adjustments!$G$136:$AE$232),0)))+(SUM(IF(Adjustments!$E$235:$E$236='June 13 - Dec 15 Reserve'!$F86,IF(Adjustments!$G$6:$AE$6='June 13 - Dec 15 Reserve'!AT$7,Adjustments!$G$235:$AE$236),0)))+(SUM(IF(Adjustments!$E$239:$E$251='June 13 - Dec 15 Reserve'!$F86,IF(Adjustments!$G$6:$AE$6='June 13 - Dec 15 Reserve'!AT$7,Adjustments!$G$239:$AE$251),0))))</f>
        <v>0</v>
      </c>
      <c r="AT86" s="144">
        <f t="shared" si="295"/>
        <v>0</v>
      </c>
      <c r="AU86" s="144">
        <f t="array" ref="AU86">-((SUM(IF(Adjustments!$E$73:$E$133='June 13 - Dec 15 Reserve'!$F86,IF(Adjustments!$G$6:$AE$6='June 13 - Dec 15 Reserve'!AT$7,Adjustments!$G$73:$AE$133),0)))+(SUM(IF(Adjustments!$E$136:$E$232='June 13 - Dec 15 Reserve'!$F86,IF(Adjustments!$G$6:$AE$6='June 13 - Dec 15 Reserve'!AV$7,Adjustments!$G$136:$AE$232),0)))+(SUM(IF(Adjustments!$E$235:$E$236='June 13 - Dec 15 Reserve'!$F86,IF(Adjustments!$G$6:$AE$6='June 13 - Dec 15 Reserve'!AV$7,Adjustments!$G$235:$AE$236),0)))+(SUM(IF(Adjustments!$E$239:$E$251='June 13 - Dec 15 Reserve'!$F86,IF(Adjustments!$G$6:$AE$6='June 13 - Dec 15 Reserve'!AV$7,Adjustments!$G$239:$AE$251),0))))</f>
        <v>0</v>
      </c>
      <c r="AV86" s="144">
        <f t="shared" si="296"/>
        <v>0</v>
      </c>
      <c r="AW86" s="144">
        <f t="array" ref="AW86">-((SUM(IF(Adjustments!$E$73:$E$133='June 13 - Dec 15 Reserve'!$F86,IF(Adjustments!$G$6:$AE$6='June 13 - Dec 15 Reserve'!AV$7,Adjustments!$G$73:$AE$133),0)))+(SUM(IF(Adjustments!$E$136:$E$232='June 13 - Dec 15 Reserve'!$F86,IF(Adjustments!$G$6:$AE$6='June 13 - Dec 15 Reserve'!AX$7,Adjustments!$G$136:$AE$232),0)))+(SUM(IF(Adjustments!$E$235:$E$236='June 13 - Dec 15 Reserve'!$F86,IF(Adjustments!$G$6:$AE$6='June 13 - Dec 15 Reserve'!AX$7,Adjustments!$G$235:$AE$236),0)))+(SUM(IF(Adjustments!$E$239:$E$251='June 13 - Dec 15 Reserve'!$F86,IF(Adjustments!$G$6:$AE$6='June 13 - Dec 15 Reserve'!AX$7,Adjustments!$G$239:$AE$251),0))))</f>
        <v>0</v>
      </c>
      <c r="AX86" s="144">
        <f t="shared" si="297"/>
        <v>0</v>
      </c>
      <c r="AY86" s="144">
        <f t="array" ref="AY86">-((SUM(IF(Adjustments!$E$73:$E$133='June 13 - Dec 15 Reserve'!$F86,IF(Adjustments!$G$6:$AE$6='June 13 - Dec 15 Reserve'!AX$7,Adjustments!$G$73:$AE$133),0)))+(SUM(IF(Adjustments!$E$136:$E$232='June 13 - Dec 15 Reserve'!$F86,IF(Adjustments!$G$6:$AE$6='June 13 - Dec 15 Reserve'!AZ$7,Adjustments!$G$136:$AE$232),0)))+(SUM(IF(Adjustments!$E$235:$E$236='June 13 - Dec 15 Reserve'!$F86,IF(Adjustments!$G$6:$AE$6='June 13 - Dec 15 Reserve'!AZ$7,Adjustments!$G$235:$AE$236),0)))+(SUM(IF(Adjustments!$E$239:$E$251='June 13 - Dec 15 Reserve'!$F86,IF(Adjustments!$G$6:$AE$6='June 13 - Dec 15 Reserve'!AZ$7,Adjustments!$G$239:$AE$251),0))))</f>
        <v>0</v>
      </c>
      <c r="AZ86" s="144">
        <f t="shared" si="298"/>
        <v>0</v>
      </c>
      <c r="BA86" s="144">
        <f t="array" ref="BA86">-((SUM(IF(Adjustments!$E$73:$E$133='June 13 - Dec 15 Reserve'!$F86,IF(Adjustments!$G$6:$AE$6='June 13 - Dec 15 Reserve'!AZ$7,Adjustments!$G$73:$AE$133),0)))+(SUM(IF(Adjustments!$E$136:$E$232='June 13 - Dec 15 Reserve'!$F86,IF(Adjustments!$G$6:$AE$6='June 13 - Dec 15 Reserve'!BB$7,Adjustments!$G$136:$AE$232),0)))+(SUM(IF(Adjustments!$E$235:$E$236='June 13 - Dec 15 Reserve'!$F86,IF(Adjustments!$G$6:$AE$6='June 13 - Dec 15 Reserve'!BB$7,Adjustments!$G$235:$AE$236),0)))+(SUM(IF(Adjustments!$E$239:$E$251='June 13 - Dec 15 Reserve'!$F86,IF(Adjustments!$G$6:$AE$6='June 13 - Dec 15 Reserve'!BB$7,Adjustments!$G$239:$AE$251),0))))</f>
        <v>0</v>
      </c>
      <c r="BB86" s="144">
        <f t="shared" si="299"/>
        <v>0</v>
      </c>
      <c r="BC86" s="144">
        <f t="array" ref="BC86">-((SUM(IF(Adjustments!$E$73:$E$133='June 13 - Dec 15 Reserve'!$F86,IF(Adjustments!$G$6:$AE$6='June 13 - Dec 15 Reserve'!BB$7,Adjustments!$G$73:$AE$133),0)))+(SUM(IF(Adjustments!$E$136:$E$232='June 13 - Dec 15 Reserve'!$F86,IF(Adjustments!$G$6:$AE$6='June 13 - Dec 15 Reserve'!BD$7,Adjustments!$G$136:$AE$232),0)))+(SUM(IF(Adjustments!$E$235:$E$236='June 13 - Dec 15 Reserve'!$F86,IF(Adjustments!$G$6:$AE$6='June 13 - Dec 15 Reserve'!BD$7,Adjustments!$G$235:$AE$236),0)))+(SUM(IF(Adjustments!$E$239:$E$251='June 13 - Dec 15 Reserve'!$F86,IF(Adjustments!$G$6:$AE$6='June 13 - Dec 15 Reserve'!BD$7,Adjustments!$G$239:$AE$251),0))))</f>
        <v>0</v>
      </c>
      <c r="BD86" s="144">
        <f t="shared" si="300"/>
        <v>0</v>
      </c>
      <c r="BF86" s="151">
        <f t="shared" si="301"/>
        <v>0</v>
      </c>
    </row>
    <row r="87" spans="1:58" s="144" customFormat="1">
      <c r="A87" s="119" t="s">
        <v>15</v>
      </c>
      <c r="B87" s="7" t="s">
        <v>46</v>
      </c>
      <c r="C87" s="7" t="s">
        <v>46</v>
      </c>
      <c r="D87" s="119" t="s">
        <v>79</v>
      </c>
      <c r="E87" s="119" t="s">
        <v>77</v>
      </c>
      <c r="F87" s="119" t="str">
        <f t="shared" si="275"/>
        <v>AINTPOR</v>
      </c>
      <c r="G87" s="119" t="str">
        <f t="shared" si="276"/>
        <v>INTPOR</v>
      </c>
      <c r="H87" s="144">
        <f t="array" ref="H87">SUM(IF('[25]RB Summary'!$C$917:$C$1168=$F87,'[25]RB Summary'!$G$917:$G$1168,0))</f>
        <v>-77034.37</v>
      </c>
      <c r="I87" s="144">
        <f t="array" ref="I87">-((SUM(IF(Adjustments!$E$73:$E$133='June 13 - Dec 15 Reserve'!$F87,IF(Adjustments!$G$6:$AE$6='June 13 - Dec 15 Reserve'!H$7,Adjustments!$G$73:$AE$133),0)))+(SUM(IF(Adjustments!$E$136:$E$232='June 13 - Dec 15 Reserve'!$F87,IF(Adjustments!$G$6:$AE$6='June 13 - Dec 15 Reserve'!J$7,Adjustments!$G$136:$AE$232),0)))+(SUM(IF(Adjustments!$E$235:$E$236='June 13 - Dec 15 Reserve'!$F87,IF(Adjustments!$G$6:$AE$6='June 13 - Dec 15 Reserve'!J$7,Adjustments!$G$235:$AE$236),0)))+(SUM(IF(Adjustments!$E$239:$E$251='June 13 - Dec 15 Reserve'!$F87,IF(Adjustments!$G$6:$AE$6='June 13 - Dec 15 Reserve'!J$7,Adjustments!$G$239:$AE$251),0))))</f>
        <v>-1161.4886111363362</v>
      </c>
      <c r="J87" s="144">
        <f t="shared" si="277"/>
        <v>-78195.858611136326</v>
      </c>
      <c r="K87" s="144">
        <f t="array" ref="K87">-((SUM(IF(Adjustments!$E$73:$E$133='June 13 - Dec 15 Reserve'!$F87,IF(Adjustments!$G$6:$AE$6='June 13 - Dec 15 Reserve'!J$7,Adjustments!$G$73:$AE$133),0)))+(SUM(IF(Adjustments!$E$136:$E$232='June 13 - Dec 15 Reserve'!$F87,IF(Adjustments!$G$6:$AE$6='June 13 - Dec 15 Reserve'!L$7,Adjustments!$G$136:$AE$232),0)))+(SUM(IF(Adjustments!$E$235:$E$236='June 13 - Dec 15 Reserve'!$F87,IF(Adjustments!$G$6:$AE$6='June 13 - Dec 15 Reserve'!L$7,Adjustments!$G$235:$AE$236),0)))+(SUM(IF(Adjustments!$E$239:$E$251='June 13 - Dec 15 Reserve'!$F87,IF(Adjustments!$G$6:$AE$6='June 13 - Dec 15 Reserve'!L$7,Adjustments!$G$239:$AE$251),0))))</f>
        <v>-1161.4315000756753</v>
      </c>
      <c r="L87" s="144">
        <f t="shared" si="278"/>
        <v>-79357.290111212002</v>
      </c>
      <c r="M87" s="144">
        <f t="array" ref="M87">-((SUM(IF(Adjustments!$E$73:$E$133='June 13 - Dec 15 Reserve'!$F87,IF(Adjustments!$G$6:$AE$6='June 13 - Dec 15 Reserve'!L$7,Adjustments!$G$73:$AE$133),0)))+(SUM(IF(Adjustments!$E$136:$E$232='June 13 - Dec 15 Reserve'!$F87,IF(Adjustments!$G$6:$AE$6='June 13 - Dec 15 Reserve'!N$7,Adjustments!$G$136:$AE$232),0)))+(SUM(IF(Adjustments!$E$235:$E$236='June 13 - Dec 15 Reserve'!$F87,IF(Adjustments!$G$6:$AE$6='June 13 - Dec 15 Reserve'!N$7,Adjustments!$G$235:$AE$236),0)))+(SUM(IF(Adjustments!$E$239:$E$251='June 13 - Dec 15 Reserve'!$F87,IF(Adjustments!$G$6:$AE$6='June 13 - Dec 15 Reserve'!N$7,Adjustments!$G$239:$AE$251),0))))</f>
        <v>-1161.3743890150147</v>
      </c>
      <c r="N87" s="144">
        <f t="shared" si="279"/>
        <v>-80518.664500227023</v>
      </c>
      <c r="O87" s="144">
        <f t="array" ref="O87">-((SUM(IF(Adjustments!$E$73:$E$133='June 13 - Dec 15 Reserve'!$F87,IF(Adjustments!$G$6:$AE$6='June 13 - Dec 15 Reserve'!N$7,Adjustments!$G$73:$AE$133),0)))+(SUM(IF(Adjustments!$E$136:$E$232='June 13 - Dec 15 Reserve'!$F87,IF(Adjustments!$G$6:$AE$6='June 13 - Dec 15 Reserve'!P$7,Adjustments!$G$136:$AE$232),0)))+(SUM(IF(Adjustments!$E$235:$E$236='June 13 - Dec 15 Reserve'!$F87,IF(Adjustments!$G$6:$AE$6='June 13 - Dec 15 Reserve'!P$7,Adjustments!$G$235:$AE$236),0)))+(SUM(IF(Adjustments!$E$239:$E$251='June 13 - Dec 15 Reserve'!$F87,IF(Adjustments!$G$6:$AE$6='June 13 - Dec 15 Reserve'!P$7,Adjustments!$G$239:$AE$251),0))))</f>
        <v>-1161.317277954354</v>
      </c>
      <c r="P87" s="144">
        <f t="shared" si="280"/>
        <v>-81679.981778181376</v>
      </c>
      <c r="Q87" s="144">
        <f t="array" ref="Q87">-((SUM(IF(Adjustments!$E$73:$E$133='June 13 - Dec 15 Reserve'!$F87,IF(Adjustments!$G$6:$AE$6='June 13 - Dec 15 Reserve'!P$7,Adjustments!$G$73:$AE$133),0)))+(SUM(IF(Adjustments!$E$136:$E$232='June 13 - Dec 15 Reserve'!$F87,IF(Adjustments!$G$6:$AE$6='June 13 - Dec 15 Reserve'!R$7,Adjustments!$G$136:$AE$232),0)))+(SUM(IF(Adjustments!$E$235:$E$236='June 13 - Dec 15 Reserve'!$F87,IF(Adjustments!$G$6:$AE$6='June 13 - Dec 15 Reserve'!R$7,Adjustments!$G$235:$AE$236),0)))+(SUM(IF(Adjustments!$E$239:$E$251='June 13 - Dec 15 Reserve'!$F87,IF(Adjustments!$G$6:$AE$6='June 13 - Dec 15 Reserve'!R$7,Adjustments!$G$239:$AE$251),0))))</f>
        <v>-1161.2601668936932</v>
      </c>
      <c r="R87" s="144">
        <f t="shared" si="281"/>
        <v>-82841.241945075075</v>
      </c>
      <c r="S87" s="144">
        <f t="array" ref="S87">-((SUM(IF(Adjustments!$E$73:$E$133='June 13 - Dec 15 Reserve'!$F87,IF(Adjustments!$G$6:$AE$6='June 13 - Dec 15 Reserve'!R$7,Adjustments!$G$73:$AE$133),0)))+(SUM(IF(Adjustments!$E$136:$E$232='June 13 - Dec 15 Reserve'!$F87,IF(Adjustments!$G$6:$AE$6='June 13 - Dec 15 Reserve'!T$7,Adjustments!$G$136:$AE$232),0)))+(SUM(IF(Adjustments!$E$235:$E$236='June 13 - Dec 15 Reserve'!$F87,IF(Adjustments!$G$6:$AE$6='June 13 - Dec 15 Reserve'!T$7,Adjustments!$G$235:$AE$236),0)))+(SUM(IF(Adjustments!$E$239:$E$251='June 13 - Dec 15 Reserve'!$F87,IF(Adjustments!$G$6:$AE$6='June 13 - Dec 15 Reserve'!T$7,Adjustments!$G$239:$AE$251),0))))</f>
        <v>-1161.2030558330323</v>
      </c>
      <c r="T87" s="144">
        <f t="shared" si="282"/>
        <v>-84002.445000908105</v>
      </c>
      <c r="U87" s="144">
        <f t="array" ref="U87">-((SUM(IF(Adjustments!$E$73:$E$133='June 13 - Dec 15 Reserve'!$F87,IF(Adjustments!$G$6:$AE$6='June 13 - Dec 15 Reserve'!T$7,Adjustments!$G$73:$AE$133),0)))+(SUM(IF(Adjustments!$E$136:$E$232='June 13 - Dec 15 Reserve'!$F87,IF(Adjustments!$G$6:$AE$6='June 13 - Dec 15 Reserve'!V$7,Adjustments!$G$136:$AE$232),0)))+(SUM(IF(Adjustments!$E$235:$E$236='June 13 - Dec 15 Reserve'!$F87,IF(Adjustments!$G$6:$AE$6='June 13 - Dec 15 Reserve'!V$7,Adjustments!$G$235:$AE$236),0)))+(SUM(IF(Adjustments!$E$239:$E$251='June 13 - Dec 15 Reserve'!$F87,IF(Adjustments!$G$6:$AE$6='June 13 - Dec 15 Reserve'!V$7,Adjustments!$G$239:$AE$251),0))))</f>
        <v>-1161.1459447723716</v>
      </c>
      <c r="V87" s="144">
        <f t="shared" si="283"/>
        <v>-85163.59094568048</v>
      </c>
      <c r="W87" s="144">
        <f t="array" ref="W87">-((SUM(IF(Adjustments!$E$73:$E$133='June 13 - Dec 15 Reserve'!$F87,IF(Adjustments!$G$6:$AE$6='June 13 - Dec 15 Reserve'!V$7,Adjustments!$G$73:$AE$133),0)))+(SUM(IF(Adjustments!$E$136:$E$232='June 13 - Dec 15 Reserve'!$F87,IF(Adjustments!$G$6:$AE$6='June 13 - Dec 15 Reserve'!X$7,Adjustments!$G$136:$AE$232),0)))+(SUM(IF(Adjustments!$E$235:$E$236='June 13 - Dec 15 Reserve'!$F87,IF(Adjustments!$G$6:$AE$6='June 13 - Dec 15 Reserve'!X$7,Adjustments!$G$235:$AE$236),0)))+(SUM(IF(Adjustments!$E$239:$E$251='June 13 - Dec 15 Reserve'!$F87,IF(Adjustments!$G$6:$AE$6='June 13 - Dec 15 Reserve'!X$7,Adjustments!$G$239:$AE$251),0))))</f>
        <v>-1161.088833711711</v>
      </c>
      <c r="X87" s="144">
        <f t="shared" si="284"/>
        <v>-86324.679779392187</v>
      </c>
      <c r="Y87" s="144">
        <f t="array" ref="Y87">-((SUM(IF(Adjustments!$E$73:$E$133='June 13 - Dec 15 Reserve'!$F87,IF(Adjustments!$G$6:$AE$6='June 13 - Dec 15 Reserve'!X$7,Adjustments!$G$73:$AE$133),0)))+(SUM(IF(Adjustments!$E$136:$E$232='June 13 - Dec 15 Reserve'!$F87,IF(Adjustments!$G$6:$AE$6='June 13 - Dec 15 Reserve'!Z$7,Adjustments!$G$136:$AE$232),0)))+(SUM(IF(Adjustments!$E$235:$E$236='June 13 - Dec 15 Reserve'!$F87,IF(Adjustments!$G$6:$AE$6='June 13 - Dec 15 Reserve'!Z$7,Adjustments!$G$235:$AE$236),0)))+(SUM(IF(Adjustments!$E$239:$E$251='June 13 - Dec 15 Reserve'!$F87,IF(Adjustments!$G$6:$AE$6='June 13 - Dec 15 Reserve'!Z$7,Adjustments!$G$239:$AE$251),0))))</f>
        <v>-1161.0317226510501</v>
      </c>
      <c r="Z87" s="144">
        <f t="shared" si="285"/>
        <v>-87485.711502043239</v>
      </c>
      <c r="AA87" s="144">
        <f t="array" ref="AA87">-((SUM(IF(Adjustments!$E$73:$E$133='June 13 - Dec 15 Reserve'!$F87,IF(Adjustments!$G$6:$AE$6='June 13 - Dec 15 Reserve'!Z$7,Adjustments!$G$73:$AE$133),0)))+(SUM(IF(Adjustments!$E$136:$E$232='June 13 - Dec 15 Reserve'!$F87,IF(Adjustments!$G$6:$AE$6='June 13 - Dec 15 Reserve'!AB$7,Adjustments!$G$136:$AE$232),0)))+(SUM(IF(Adjustments!$E$235:$E$236='June 13 - Dec 15 Reserve'!$F87,IF(Adjustments!$G$6:$AE$6='June 13 - Dec 15 Reserve'!AB$7,Adjustments!$G$235:$AE$236),0)))+(SUM(IF(Adjustments!$E$239:$E$251='June 13 - Dec 15 Reserve'!$F87,IF(Adjustments!$G$6:$AE$6='June 13 - Dec 15 Reserve'!AB$7,Adjustments!$G$239:$AE$251),0))))</f>
        <v>-1160.9746115903895</v>
      </c>
      <c r="AB87" s="144">
        <f t="shared" si="286"/>
        <v>-88646.686113633623</v>
      </c>
      <c r="AC87" s="144">
        <f t="array" ref="AC87">-((SUM(IF(Adjustments!$E$73:$E$133='June 13 - Dec 15 Reserve'!$F87,IF(Adjustments!$G$6:$AE$6='June 13 - Dec 15 Reserve'!AB$7,Adjustments!$G$73:$AE$133),0)))+(SUM(IF(Adjustments!$E$136:$E$232='June 13 - Dec 15 Reserve'!$F87,IF(Adjustments!$G$6:$AE$6='June 13 - Dec 15 Reserve'!AD$7,Adjustments!$G$136:$AE$232),0)))+(SUM(IF(Adjustments!$E$235:$E$236='June 13 - Dec 15 Reserve'!$F87,IF(Adjustments!$G$6:$AE$6='June 13 - Dec 15 Reserve'!AD$7,Adjustments!$G$235:$AE$236),0)))+(SUM(IF(Adjustments!$E$239:$E$251='June 13 - Dec 15 Reserve'!$F87,IF(Adjustments!$G$6:$AE$6='June 13 - Dec 15 Reserve'!AD$7,Adjustments!$G$239:$AE$251),0))))</f>
        <v>-1160.9175005297286</v>
      </c>
      <c r="AD87" s="144">
        <f t="shared" si="287"/>
        <v>-89807.603614163352</v>
      </c>
      <c r="AE87" s="144">
        <f t="array" ref="AE87">-((SUM(IF(Adjustments!$E$73:$E$133='June 13 - Dec 15 Reserve'!$F87,IF(Adjustments!$G$6:$AE$6='June 13 - Dec 15 Reserve'!AD$7,Adjustments!$G$73:$AE$133),0)))+(SUM(IF(Adjustments!$E$136:$E$232='June 13 - Dec 15 Reserve'!$F87,IF(Adjustments!$G$6:$AE$6='June 13 - Dec 15 Reserve'!AF$7,Adjustments!$G$136:$AE$232),0)))+(SUM(IF(Adjustments!$E$235:$E$236='June 13 - Dec 15 Reserve'!$F87,IF(Adjustments!$G$6:$AE$6='June 13 - Dec 15 Reserve'!AF$7,Adjustments!$G$235:$AE$236),0)))+(SUM(IF(Adjustments!$E$239:$E$251='June 13 - Dec 15 Reserve'!$F87,IF(Adjustments!$G$6:$AE$6='June 13 - Dec 15 Reserve'!AF$7,Adjustments!$G$239:$AE$251),0))))</f>
        <v>-1160.860389469068</v>
      </c>
      <c r="AF87" s="144">
        <f t="shared" si="288"/>
        <v>-90968.464003632427</v>
      </c>
      <c r="AG87" s="144">
        <f t="array" ref="AG87">-((SUM(IF(Adjustments!$E$73:$E$133='June 13 - Dec 15 Reserve'!$F87,IF(Adjustments!$G$6:$AE$6='June 13 - Dec 15 Reserve'!AF$7,Adjustments!$G$73:$AE$133),0)))+(SUM(IF(Adjustments!$E$136:$E$232='June 13 - Dec 15 Reserve'!$F87,IF(Adjustments!$G$6:$AE$6='June 13 - Dec 15 Reserve'!AH$7,Adjustments!$G$136:$AE$232),0)))+(SUM(IF(Adjustments!$E$235:$E$236='June 13 - Dec 15 Reserve'!$F87,IF(Adjustments!$G$6:$AE$6='June 13 - Dec 15 Reserve'!AH$7,Adjustments!$G$235:$AE$236),0)))+(SUM(IF(Adjustments!$E$239:$E$251='June 13 - Dec 15 Reserve'!$F87,IF(Adjustments!$G$6:$AE$6='June 13 - Dec 15 Reserve'!AH$7,Adjustments!$G$239:$AE$251),0))))</f>
        <v>-1160.8032784084073</v>
      </c>
      <c r="AH87" s="144">
        <f t="shared" si="289"/>
        <v>-92129.267282040833</v>
      </c>
      <c r="AI87" s="144">
        <f t="array" ref="AI87">-((SUM(IF(Adjustments!$E$73:$E$133='June 13 - Dec 15 Reserve'!$F87,IF(Adjustments!$G$6:$AE$6='June 13 - Dec 15 Reserve'!AH$7,Adjustments!$G$73:$AE$133),0)))+(SUM(IF(Adjustments!$E$136:$E$232='June 13 - Dec 15 Reserve'!$F87,IF(Adjustments!$G$6:$AE$6='June 13 - Dec 15 Reserve'!AJ$7,Adjustments!$G$136:$AE$232),0)))+(SUM(IF(Adjustments!$E$235:$E$236='June 13 - Dec 15 Reserve'!$F87,IF(Adjustments!$G$6:$AE$6='June 13 - Dec 15 Reserve'!AJ$7,Adjustments!$G$235:$AE$236),0)))+(SUM(IF(Adjustments!$E$239:$E$251='June 13 - Dec 15 Reserve'!$F87,IF(Adjustments!$G$6:$AE$6='June 13 - Dec 15 Reserve'!AJ$7,Adjustments!$G$239:$AE$251),0))))</f>
        <v>-1160.7461673477465</v>
      </c>
      <c r="AJ87" s="144">
        <f t="shared" si="290"/>
        <v>-93290.013449388585</v>
      </c>
      <c r="AK87" s="144">
        <f t="array" ref="AK87">-((SUM(IF(Adjustments!$E$73:$E$133='June 13 - Dec 15 Reserve'!$F87,IF(Adjustments!$G$6:$AE$6='June 13 - Dec 15 Reserve'!AJ$7,Adjustments!$G$73:$AE$133),0)))+(SUM(IF(Adjustments!$E$136:$E$232='June 13 - Dec 15 Reserve'!$F87,IF(Adjustments!$G$6:$AE$6='June 13 - Dec 15 Reserve'!AL$7,Adjustments!$G$136:$AE$232),0)))+(SUM(IF(Adjustments!$E$235:$E$236='June 13 - Dec 15 Reserve'!$F87,IF(Adjustments!$G$6:$AE$6='June 13 - Dec 15 Reserve'!AL$7,Adjustments!$G$235:$AE$236),0)))+(SUM(IF(Adjustments!$E$239:$E$251='June 13 - Dec 15 Reserve'!$F87,IF(Adjustments!$G$6:$AE$6='June 13 - Dec 15 Reserve'!AL$7,Adjustments!$G$239:$AE$251),0))))</f>
        <v>-1160.6890562870856</v>
      </c>
      <c r="AL87" s="144">
        <f t="shared" si="291"/>
        <v>-94450.702505675668</v>
      </c>
      <c r="AM87" s="144">
        <f t="array" ref="AM87">-((SUM(IF(Adjustments!$E$73:$E$133='June 13 - Dec 15 Reserve'!$F87,IF(Adjustments!$G$6:$AE$6='June 13 - Dec 15 Reserve'!AL$7,Adjustments!$G$73:$AE$133),0)))+(SUM(IF(Adjustments!$E$136:$E$232='June 13 - Dec 15 Reserve'!$F87,IF(Adjustments!$G$6:$AE$6='June 13 - Dec 15 Reserve'!AN$7,Adjustments!$G$136:$AE$232),0)))+(SUM(IF(Adjustments!$E$235:$E$236='June 13 - Dec 15 Reserve'!$F87,IF(Adjustments!$G$6:$AE$6='June 13 - Dec 15 Reserve'!AN$7,Adjustments!$G$235:$AE$236),0)))+(SUM(IF(Adjustments!$E$239:$E$251='June 13 - Dec 15 Reserve'!$F87,IF(Adjustments!$G$6:$AE$6='June 13 - Dec 15 Reserve'!AN$7,Adjustments!$G$239:$AE$251),0))))</f>
        <v>-1160.6319452264249</v>
      </c>
      <c r="AN87" s="144">
        <f t="shared" si="292"/>
        <v>-95611.334450902097</v>
      </c>
      <c r="AO87" s="144">
        <f t="array" ref="AO87">-((SUM(IF(Adjustments!$E$73:$E$133='June 13 - Dec 15 Reserve'!$F87,IF(Adjustments!$G$6:$AE$6='June 13 - Dec 15 Reserve'!AN$7,Adjustments!$G$73:$AE$133),0)))+(SUM(IF(Adjustments!$E$136:$E$232='June 13 - Dec 15 Reserve'!$F87,IF(Adjustments!$G$6:$AE$6='June 13 - Dec 15 Reserve'!AP$7,Adjustments!$G$136:$AE$232),0)))+(SUM(IF(Adjustments!$E$235:$E$236='June 13 - Dec 15 Reserve'!$F87,IF(Adjustments!$G$6:$AE$6='June 13 - Dec 15 Reserve'!AP$7,Adjustments!$G$235:$AE$236),0)))+(SUM(IF(Adjustments!$E$239:$E$251='June 13 - Dec 15 Reserve'!$F87,IF(Adjustments!$G$6:$AE$6='June 13 - Dec 15 Reserve'!AP$7,Adjustments!$G$239:$AE$251),0))))</f>
        <v>-1160.5748341657643</v>
      </c>
      <c r="AP87" s="144">
        <f t="shared" si="293"/>
        <v>-96771.909285067857</v>
      </c>
      <c r="AQ87" s="144">
        <f t="array" ref="AQ87">-((SUM(IF(Adjustments!$E$73:$E$133='June 13 - Dec 15 Reserve'!$F87,IF(Adjustments!$G$6:$AE$6='June 13 - Dec 15 Reserve'!AP$7,Adjustments!$G$73:$AE$133),0)))+(SUM(IF(Adjustments!$E$136:$E$232='June 13 - Dec 15 Reserve'!$F87,IF(Adjustments!$G$6:$AE$6='June 13 - Dec 15 Reserve'!AR$7,Adjustments!$G$136:$AE$232),0)))+(SUM(IF(Adjustments!$E$235:$E$236='June 13 - Dec 15 Reserve'!$F87,IF(Adjustments!$G$6:$AE$6='June 13 - Dec 15 Reserve'!AR$7,Adjustments!$G$235:$AE$236),0)))+(SUM(IF(Adjustments!$E$239:$E$251='June 13 - Dec 15 Reserve'!$F87,IF(Adjustments!$G$6:$AE$6='June 13 - Dec 15 Reserve'!AR$7,Adjustments!$G$239:$AE$251),0))))</f>
        <v>-1160.5177231051034</v>
      </c>
      <c r="AR87" s="144">
        <f t="shared" si="294"/>
        <v>-97932.427008172963</v>
      </c>
      <c r="AS87" s="144">
        <f t="array" ref="AS87">-((SUM(IF(Adjustments!$E$73:$E$133='June 13 - Dec 15 Reserve'!$F87,IF(Adjustments!$G$6:$AE$6='June 13 - Dec 15 Reserve'!AR$7,Adjustments!$G$73:$AE$133),0)))+(SUM(IF(Adjustments!$E$136:$E$232='June 13 - Dec 15 Reserve'!$F87,IF(Adjustments!$G$6:$AE$6='June 13 - Dec 15 Reserve'!AT$7,Adjustments!$G$136:$AE$232),0)))+(SUM(IF(Adjustments!$E$235:$E$236='June 13 - Dec 15 Reserve'!$F87,IF(Adjustments!$G$6:$AE$6='June 13 - Dec 15 Reserve'!AT$7,Adjustments!$G$235:$AE$236),0)))+(SUM(IF(Adjustments!$E$239:$E$251='June 13 - Dec 15 Reserve'!$F87,IF(Adjustments!$G$6:$AE$6='June 13 - Dec 15 Reserve'!AT$7,Adjustments!$G$239:$AE$251),0))))</f>
        <v>-1160.4606120444425</v>
      </c>
      <c r="AT87" s="144">
        <f t="shared" si="295"/>
        <v>-99092.8876202174</v>
      </c>
      <c r="AU87" s="144">
        <f t="array" ref="AU87">-((SUM(IF(Adjustments!$E$73:$E$133='June 13 - Dec 15 Reserve'!$F87,IF(Adjustments!$G$6:$AE$6='June 13 - Dec 15 Reserve'!AT$7,Adjustments!$G$73:$AE$133),0)))+(SUM(IF(Adjustments!$E$136:$E$232='June 13 - Dec 15 Reserve'!$F87,IF(Adjustments!$G$6:$AE$6='June 13 - Dec 15 Reserve'!AV$7,Adjustments!$G$136:$AE$232),0)))+(SUM(IF(Adjustments!$E$235:$E$236='June 13 - Dec 15 Reserve'!$F87,IF(Adjustments!$G$6:$AE$6='June 13 - Dec 15 Reserve'!AV$7,Adjustments!$G$235:$AE$236),0)))+(SUM(IF(Adjustments!$E$239:$E$251='June 13 - Dec 15 Reserve'!$F87,IF(Adjustments!$G$6:$AE$6='June 13 - Dec 15 Reserve'!AV$7,Adjustments!$G$239:$AE$251),0))))</f>
        <v>-1160.4035009837819</v>
      </c>
      <c r="AV87" s="144">
        <f t="shared" si="296"/>
        <v>-100253.29112120118</v>
      </c>
      <c r="AW87" s="144">
        <f t="array" ref="AW87">-((SUM(IF(Adjustments!$E$73:$E$133='June 13 - Dec 15 Reserve'!$F87,IF(Adjustments!$G$6:$AE$6='June 13 - Dec 15 Reserve'!AV$7,Adjustments!$G$73:$AE$133),0)))+(SUM(IF(Adjustments!$E$136:$E$232='June 13 - Dec 15 Reserve'!$F87,IF(Adjustments!$G$6:$AE$6='June 13 - Dec 15 Reserve'!AX$7,Adjustments!$G$136:$AE$232),0)))+(SUM(IF(Adjustments!$E$235:$E$236='June 13 - Dec 15 Reserve'!$F87,IF(Adjustments!$G$6:$AE$6='June 13 - Dec 15 Reserve'!AX$7,Adjustments!$G$235:$AE$236),0)))+(SUM(IF(Adjustments!$E$239:$E$251='June 13 - Dec 15 Reserve'!$F87,IF(Adjustments!$G$6:$AE$6='June 13 - Dec 15 Reserve'!AX$7,Adjustments!$G$239:$AE$251),0))))</f>
        <v>-1160.3463899231213</v>
      </c>
      <c r="AX87" s="144">
        <f t="shared" si="297"/>
        <v>-101413.63751112431</v>
      </c>
      <c r="AY87" s="144">
        <f t="array" ref="AY87">-((SUM(IF(Adjustments!$E$73:$E$133='June 13 - Dec 15 Reserve'!$F87,IF(Adjustments!$G$6:$AE$6='June 13 - Dec 15 Reserve'!AX$7,Adjustments!$G$73:$AE$133),0)))+(SUM(IF(Adjustments!$E$136:$E$232='June 13 - Dec 15 Reserve'!$F87,IF(Adjustments!$G$6:$AE$6='June 13 - Dec 15 Reserve'!AZ$7,Adjustments!$G$136:$AE$232),0)))+(SUM(IF(Adjustments!$E$235:$E$236='June 13 - Dec 15 Reserve'!$F87,IF(Adjustments!$G$6:$AE$6='June 13 - Dec 15 Reserve'!AZ$7,Adjustments!$G$235:$AE$236),0)))+(SUM(IF(Adjustments!$E$239:$E$251='June 13 - Dec 15 Reserve'!$F87,IF(Adjustments!$G$6:$AE$6='June 13 - Dec 15 Reserve'!AZ$7,Adjustments!$G$239:$AE$251),0))))</f>
        <v>-1160.2892788624604</v>
      </c>
      <c r="AZ87" s="144">
        <f t="shared" si="298"/>
        <v>-102573.92678998677</v>
      </c>
      <c r="BA87" s="144">
        <f t="array" ref="BA87">-((SUM(IF(Adjustments!$E$73:$E$133='June 13 - Dec 15 Reserve'!$F87,IF(Adjustments!$G$6:$AE$6='June 13 - Dec 15 Reserve'!AZ$7,Adjustments!$G$73:$AE$133),0)))+(SUM(IF(Adjustments!$E$136:$E$232='June 13 - Dec 15 Reserve'!$F87,IF(Adjustments!$G$6:$AE$6='June 13 - Dec 15 Reserve'!BB$7,Adjustments!$G$136:$AE$232),0)))+(SUM(IF(Adjustments!$E$235:$E$236='June 13 - Dec 15 Reserve'!$F87,IF(Adjustments!$G$6:$AE$6='June 13 - Dec 15 Reserve'!BB$7,Adjustments!$G$235:$AE$236),0)))+(SUM(IF(Adjustments!$E$239:$E$251='June 13 - Dec 15 Reserve'!$F87,IF(Adjustments!$G$6:$AE$6='June 13 - Dec 15 Reserve'!BB$7,Adjustments!$G$239:$AE$251),0))))</f>
        <v>-1160.2321678017997</v>
      </c>
      <c r="BB87" s="144">
        <f t="shared" si="299"/>
        <v>-103734.15895778858</v>
      </c>
      <c r="BC87" s="144">
        <f t="array" ref="BC87">-((SUM(IF(Adjustments!$E$73:$E$133='June 13 - Dec 15 Reserve'!$F87,IF(Adjustments!$G$6:$AE$6='June 13 - Dec 15 Reserve'!BB$7,Adjustments!$G$73:$AE$133),0)))+(SUM(IF(Adjustments!$E$136:$E$232='June 13 - Dec 15 Reserve'!$F87,IF(Adjustments!$G$6:$AE$6='June 13 - Dec 15 Reserve'!BD$7,Adjustments!$G$136:$AE$232),0)))+(SUM(IF(Adjustments!$E$235:$E$236='June 13 - Dec 15 Reserve'!$F87,IF(Adjustments!$G$6:$AE$6='June 13 - Dec 15 Reserve'!BD$7,Adjustments!$G$235:$AE$236),0)))+(SUM(IF(Adjustments!$E$239:$E$251='June 13 - Dec 15 Reserve'!$F87,IF(Adjustments!$G$6:$AE$6='June 13 - Dec 15 Reserve'!BD$7,Adjustments!$G$239:$AE$251),0))))</f>
        <v>-1160.1750567411389</v>
      </c>
      <c r="BD87" s="144">
        <f t="shared" si="300"/>
        <v>-104894.33401452971</v>
      </c>
      <c r="BF87" s="151">
        <f t="shared" si="301"/>
        <v>-97932.027230748339</v>
      </c>
    </row>
    <row r="88" spans="1:58" s="144" customFormat="1">
      <c r="A88" s="119" t="s">
        <v>25</v>
      </c>
      <c r="B88" s="7" t="s">
        <v>55</v>
      </c>
      <c r="C88" s="7" t="s">
        <v>55</v>
      </c>
      <c r="D88" s="119" t="s">
        <v>79</v>
      </c>
      <c r="E88" s="119" t="s">
        <v>77</v>
      </c>
      <c r="F88" s="119" t="str">
        <f t="shared" si="275"/>
        <v>AINTPSE</v>
      </c>
      <c r="G88" s="119" t="str">
        <f t="shared" si="276"/>
        <v>INTPSE</v>
      </c>
      <c r="H88" s="144">
        <f t="array" ref="H88">SUM(IF('[25]RB Summary'!$C$917:$C$1168=$F88,'[25]RB Summary'!$G$917:$G$1168,0))</f>
        <v>-2104760.9900000002</v>
      </c>
      <c r="I88" s="144">
        <f t="array" ref="I88">-((SUM(IF(Adjustments!$E$73:$E$133='June 13 - Dec 15 Reserve'!$F88,IF(Adjustments!$G$6:$AE$6='June 13 - Dec 15 Reserve'!H$7,Adjustments!$G$73:$AE$133),0)))+(SUM(IF(Adjustments!$E$136:$E$232='June 13 - Dec 15 Reserve'!$F88,IF(Adjustments!$G$6:$AE$6='June 13 - Dec 15 Reserve'!J$7,Adjustments!$G$136:$AE$232),0)))+(SUM(IF(Adjustments!$E$235:$E$236='June 13 - Dec 15 Reserve'!$F88,IF(Adjustments!$G$6:$AE$6='June 13 - Dec 15 Reserve'!J$7,Adjustments!$G$235:$AE$236),0)))+(SUM(IF(Adjustments!$E$239:$E$251='June 13 - Dec 15 Reserve'!$F88,IF(Adjustments!$G$6:$AE$6='June 13 - Dec 15 Reserve'!J$7,Adjustments!$G$239:$AE$251),0))))</f>
        <v>-22977.177073220952</v>
      </c>
      <c r="J88" s="144">
        <f t="shared" si="277"/>
        <v>-2127738.1670732209</v>
      </c>
      <c r="K88" s="144">
        <f t="array" ref="K88">-((SUM(IF(Adjustments!$E$73:$E$133='June 13 - Dec 15 Reserve'!$F88,IF(Adjustments!$G$6:$AE$6='June 13 - Dec 15 Reserve'!J$7,Adjustments!$G$73:$AE$133),0)))+(SUM(IF(Adjustments!$E$136:$E$232='June 13 - Dec 15 Reserve'!$F88,IF(Adjustments!$G$6:$AE$6='June 13 - Dec 15 Reserve'!L$7,Adjustments!$G$136:$AE$232),0)))+(SUM(IF(Adjustments!$E$235:$E$236='June 13 - Dec 15 Reserve'!$F88,IF(Adjustments!$G$6:$AE$6='June 13 - Dec 15 Reserve'!L$7,Adjustments!$G$235:$AE$236),0)))+(SUM(IF(Adjustments!$E$239:$E$251='June 13 - Dec 15 Reserve'!$F88,IF(Adjustments!$G$6:$AE$6='June 13 - Dec 15 Reserve'!L$7,Adjustments!$G$239:$AE$251),0))))</f>
        <v>-23241.778134441185</v>
      </c>
      <c r="L88" s="144">
        <f t="shared" si="278"/>
        <v>-2150979.9452076619</v>
      </c>
      <c r="M88" s="144">
        <f t="array" ref="M88">-((SUM(IF(Adjustments!$E$73:$E$133='June 13 - Dec 15 Reserve'!$F88,IF(Adjustments!$G$6:$AE$6='June 13 - Dec 15 Reserve'!L$7,Adjustments!$G$73:$AE$133),0)))+(SUM(IF(Adjustments!$E$136:$E$232='June 13 - Dec 15 Reserve'!$F88,IF(Adjustments!$G$6:$AE$6='June 13 - Dec 15 Reserve'!N$7,Adjustments!$G$136:$AE$232),0)))+(SUM(IF(Adjustments!$E$235:$E$236='June 13 - Dec 15 Reserve'!$F88,IF(Adjustments!$G$6:$AE$6='June 13 - Dec 15 Reserve'!N$7,Adjustments!$G$235:$AE$236),0)))+(SUM(IF(Adjustments!$E$239:$E$251='June 13 - Dec 15 Reserve'!$F88,IF(Adjustments!$G$6:$AE$6='June 13 - Dec 15 Reserve'!N$7,Adjustments!$G$239:$AE$251),0))))</f>
        <v>-23290.06685954416</v>
      </c>
      <c r="N88" s="144">
        <f t="shared" si="279"/>
        <v>-2174270.0120672062</v>
      </c>
      <c r="O88" s="144">
        <f t="array" ref="O88">-((SUM(IF(Adjustments!$E$73:$E$133='June 13 - Dec 15 Reserve'!$F88,IF(Adjustments!$G$6:$AE$6='June 13 - Dec 15 Reserve'!N$7,Adjustments!$G$73:$AE$133),0)))+(SUM(IF(Adjustments!$E$136:$E$232='June 13 - Dec 15 Reserve'!$F88,IF(Adjustments!$G$6:$AE$6='June 13 - Dec 15 Reserve'!P$7,Adjustments!$G$136:$AE$232),0)))+(SUM(IF(Adjustments!$E$235:$E$236='June 13 - Dec 15 Reserve'!$F88,IF(Adjustments!$G$6:$AE$6='June 13 - Dec 15 Reserve'!P$7,Adjustments!$G$235:$AE$236),0)))+(SUM(IF(Adjustments!$E$239:$E$251='June 13 - Dec 15 Reserve'!$F88,IF(Adjustments!$G$6:$AE$6='June 13 - Dec 15 Reserve'!P$7,Adjustments!$G$239:$AE$251),0))))</f>
        <v>-23338.355584647135</v>
      </c>
      <c r="P88" s="144">
        <f t="shared" si="280"/>
        <v>-2197608.3676518532</v>
      </c>
      <c r="Q88" s="144">
        <f t="array" ref="Q88">-((SUM(IF(Adjustments!$E$73:$E$133='June 13 - Dec 15 Reserve'!$F88,IF(Adjustments!$G$6:$AE$6='June 13 - Dec 15 Reserve'!P$7,Adjustments!$G$73:$AE$133),0)))+(SUM(IF(Adjustments!$E$136:$E$232='June 13 - Dec 15 Reserve'!$F88,IF(Adjustments!$G$6:$AE$6='June 13 - Dec 15 Reserve'!R$7,Adjustments!$G$136:$AE$232),0)))+(SUM(IF(Adjustments!$E$235:$E$236='June 13 - Dec 15 Reserve'!$F88,IF(Adjustments!$G$6:$AE$6='June 13 - Dec 15 Reserve'!R$7,Adjustments!$G$235:$AE$236),0)))+(SUM(IF(Adjustments!$E$239:$E$251='June 13 - Dec 15 Reserve'!$F88,IF(Adjustments!$G$6:$AE$6='June 13 - Dec 15 Reserve'!R$7,Adjustments!$G$239:$AE$251),0))))</f>
        <v>-23288.267414969432</v>
      </c>
      <c r="R88" s="144">
        <f t="shared" si="281"/>
        <v>-2220896.6350668226</v>
      </c>
      <c r="S88" s="144">
        <f t="array" ref="S88">-((SUM(IF(Adjustments!$E$73:$E$133='June 13 - Dec 15 Reserve'!$F88,IF(Adjustments!$G$6:$AE$6='June 13 - Dec 15 Reserve'!R$7,Adjustments!$G$73:$AE$133),0)))+(SUM(IF(Adjustments!$E$136:$E$232='June 13 - Dec 15 Reserve'!$F88,IF(Adjustments!$G$6:$AE$6='June 13 - Dec 15 Reserve'!T$7,Adjustments!$G$136:$AE$232),0)))+(SUM(IF(Adjustments!$E$235:$E$236='June 13 - Dec 15 Reserve'!$F88,IF(Adjustments!$G$6:$AE$6='June 13 - Dec 15 Reserve'!T$7,Adjustments!$G$235:$AE$236),0)))+(SUM(IF(Adjustments!$E$239:$E$251='June 13 - Dec 15 Reserve'!$F88,IF(Adjustments!$G$6:$AE$6='June 13 - Dec 15 Reserve'!T$7,Adjustments!$G$239:$AE$251),0))))</f>
        <v>-25760.562827468399</v>
      </c>
      <c r="T88" s="144">
        <f t="shared" si="282"/>
        <v>-2246657.197894291</v>
      </c>
      <c r="U88" s="144">
        <f t="array" ref="U88">-((SUM(IF(Adjustments!$E$73:$E$133='June 13 - Dec 15 Reserve'!$F88,IF(Adjustments!$G$6:$AE$6='June 13 - Dec 15 Reserve'!T$7,Adjustments!$G$73:$AE$133),0)))+(SUM(IF(Adjustments!$E$136:$E$232='June 13 - Dec 15 Reserve'!$F88,IF(Adjustments!$G$6:$AE$6='June 13 - Dec 15 Reserve'!V$7,Adjustments!$G$136:$AE$232),0)))+(SUM(IF(Adjustments!$E$235:$E$236='June 13 - Dec 15 Reserve'!$F88,IF(Adjustments!$G$6:$AE$6='June 13 - Dec 15 Reserve'!V$7,Adjustments!$G$235:$AE$236),0)))+(SUM(IF(Adjustments!$E$239:$E$251='June 13 - Dec 15 Reserve'!$F88,IF(Adjustments!$G$6:$AE$6='June 13 - Dec 15 Reserve'!V$7,Adjustments!$G$239:$AE$251),0))))</f>
        <v>-28331.235134748047</v>
      </c>
      <c r="V88" s="144">
        <f t="shared" si="283"/>
        <v>-2274988.4330290393</v>
      </c>
      <c r="W88" s="144">
        <f t="array" ref="W88">-((SUM(IF(Adjustments!$E$73:$E$133='June 13 - Dec 15 Reserve'!$F88,IF(Adjustments!$G$6:$AE$6='June 13 - Dec 15 Reserve'!V$7,Adjustments!$G$73:$AE$133),0)))+(SUM(IF(Adjustments!$E$136:$E$232='June 13 - Dec 15 Reserve'!$F88,IF(Adjustments!$G$6:$AE$6='June 13 - Dec 15 Reserve'!X$7,Adjustments!$G$136:$AE$232),0)))+(SUM(IF(Adjustments!$E$235:$E$236='June 13 - Dec 15 Reserve'!$F88,IF(Adjustments!$G$6:$AE$6='June 13 - Dec 15 Reserve'!X$7,Adjustments!$G$235:$AE$236),0)))+(SUM(IF(Adjustments!$E$239:$E$251='June 13 - Dec 15 Reserve'!$F88,IF(Adjustments!$G$6:$AE$6='June 13 - Dec 15 Reserve'!X$7,Adjustments!$G$239:$AE$251),0))))</f>
        <v>-28379.52385985103</v>
      </c>
      <c r="X88" s="144">
        <f t="shared" si="284"/>
        <v>-2303367.9568888904</v>
      </c>
      <c r="Y88" s="144">
        <f t="array" ref="Y88">-((SUM(IF(Adjustments!$E$73:$E$133='June 13 - Dec 15 Reserve'!$F88,IF(Adjustments!$G$6:$AE$6='June 13 - Dec 15 Reserve'!X$7,Adjustments!$G$73:$AE$133),0)))+(SUM(IF(Adjustments!$E$136:$E$232='June 13 - Dec 15 Reserve'!$F88,IF(Adjustments!$G$6:$AE$6='June 13 - Dec 15 Reserve'!Z$7,Adjustments!$G$136:$AE$232),0)))+(SUM(IF(Adjustments!$E$235:$E$236='June 13 - Dec 15 Reserve'!$F88,IF(Adjustments!$G$6:$AE$6='June 13 - Dec 15 Reserve'!Z$7,Adjustments!$G$235:$AE$236),0)))+(SUM(IF(Adjustments!$E$239:$E$251='June 13 - Dec 15 Reserve'!$F88,IF(Adjustments!$G$6:$AE$6='June 13 - Dec 15 Reserve'!Z$7,Adjustments!$G$239:$AE$251),0))))</f>
        <v>-28329.435690173315</v>
      </c>
      <c r="Z88" s="144">
        <f t="shared" si="285"/>
        <v>-2331697.3925790638</v>
      </c>
      <c r="AA88" s="144">
        <f t="array" ref="AA88">-((SUM(IF(Adjustments!$E$73:$E$133='June 13 - Dec 15 Reserve'!$F88,IF(Adjustments!$G$6:$AE$6='June 13 - Dec 15 Reserve'!Z$7,Adjustments!$G$73:$AE$133),0)))+(SUM(IF(Adjustments!$E$136:$E$232='June 13 - Dec 15 Reserve'!$F88,IF(Adjustments!$G$6:$AE$6='June 13 - Dec 15 Reserve'!AB$7,Adjustments!$G$136:$AE$232),0)))+(SUM(IF(Adjustments!$E$235:$E$236='June 13 - Dec 15 Reserve'!$F88,IF(Adjustments!$G$6:$AE$6='June 13 - Dec 15 Reserve'!AB$7,Adjustments!$G$235:$AE$236),0)))+(SUM(IF(Adjustments!$E$239:$E$251='June 13 - Dec 15 Reserve'!$F88,IF(Adjustments!$G$6:$AE$6='June 13 - Dec 15 Reserve'!AB$7,Adjustments!$G$239:$AE$251),0))))</f>
        <v>-28381.659491067523</v>
      </c>
      <c r="AB88" s="144">
        <f t="shared" si="286"/>
        <v>-2360079.0520701315</v>
      </c>
      <c r="AC88" s="144">
        <f t="array" ref="AC88">-((SUM(IF(Adjustments!$E$73:$E$133='June 13 - Dec 15 Reserve'!$F88,IF(Adjustments!$G$6:$AE$6='June 13 - Dec 15 Reserve'!AB$7,Adjustments!$G$73:$AE$133),0)))+(SUM(IF(Adjustments!$E$136:$E$232='June 13 - Dec 15 Reserve'!$F88,IF(Adjustments!$G$6:$AE$6='June 13 - Dec 15 Reserve'!AD$7,Adjustments!$G$136:$AE$232),0)))+(SUM(IF(Adjustments!$E$235:$E$236='June 13 - Dec 15 Reserve'!$F88,IF(Adjustments!$G$6:$AE$6='June 13 - Dec 15 Reserve'!AD$7,Adjustments!$G$235:$AE$236),0)))+(SUM(IF(Adjustments!$E$239:$E$251='June 13 - Dec 15 Reserve'!$F88,IF(Adjustments!$G$6:$AE$6='June 13 - Dec 15 Reserve'!AD$7,Adjustments!$G$239:$AE$251),0))))</f>
        <v>-28433.883291961709</v>
      </c>
      <c r="AD88" s="144">
        <f t="shared" si="287"/>
        <v>-2388512.9353620932</v>
      </c>
      <c r="AE88" s="144">
        <f t="array" ref="AE88">-((SUM(IF(Adjustments!$E$73:$E$133='June 13 - Dec 15 Reserve'!$F88,IF(Adjustments!$G$6:$AE$6='June 13 - Dec 15 Reserve'!AD$7,Adjustments!$G$73:$AE$133),0)))+(SUM(IF(Adjustments!$E$136:$E$232='June 13 - Dec 15 Reserve'!$F88,IF(Adjustments!$G$6:$AE$6='June 13 - Dec 15 Reserve'!AF$7,Adjustments!$G$136:$AE$232),0)))+(SUM(IF(Adjustments!$E$235:$E$236='June 13 - Dec 15 Reserve'!$F88,IF(Adjustments!$G$6:$AE$6='June 13 - Dec 15 Reserve'!AF$7,Adjustments!$G$235:$AE$236),0)))+(SUM(IF(Adjustments!$E$239:$E$251='June 13 - Dec 15 Reserve'!$F88,IF(Adjustments!$G$6:$AE$6='June 13 - Dec 15 Reserve'!AF$7,Adjustments!$G$239:$AE$251),0))))</f>
        <v>-28383.795122284009</v>
      </c>
      <c r="AF88" s="144">
        <f t="shared" si="288"/>
        <v>-2416896.7304843771</v>
      </c>
      <c r="AG88" s="144">
        <f t="array" ref="AG88">-((SUM(IF(Adjustments!$E$73:$E$133='June 13 - Dec 15 Reserve'!$F88,IF(Adjustments!$G$6:$AE$6='June 13 - Dec 15 Reserve'!AF$7,Adjustments!$G$73:$AE$133),0)))+(SUM(IF(Adjustments!$E$136:$E$232='June 13 - Dec 15 Reserve'!$F88,IF(Adjustments!$G$6:$AE$6='June 13 - Dec 15 Reserve'!AH$7,Adjustments!$G$136:$AE$232),0)))+(SUM(IF(Adjustments!$E$235:$E$236='June 13 - Dec 15 Reserve'!$F88,IF(Adjustments!$G$6:$AE$6='June 13 - Dec 15 Reserve'!AH$7,Adjustments!$G$235:$AE$236),0)))+(SUM(IF(Adjustments!$E$239:$E$251='June 13 - Dec 15 Reserve'!$F88,IF(Adjustments!$G$6:$AE$6='June 13 - Dec 15 Reserve'!AH$7,Adjustments!$G$239:$AE$251),0))))</f>
        <v>-28436.018923178202</v>
      </c>
      <c r="AH88" s="144">
        <f t="shared" si="289"/>
        <v>-2445332.7494075554</v>
      </c>
      <c r="AI88" s="144">
        <f t="array" ref="AI88">-((SUM(IF(Adjustments!$E$73:$E$133='June 13 - Dec 15 Reserve'!$F88,IF(Adjustments!$G$6:$AE$6='June 13 - Dec 15 Reserve'!AH$7,Adjustments!$G$73:$AE$133),0)))+(SUM(IF(Adjustments!$E$136:$E$232='June 13 - Dec 15 Reserve'!$F88,IF(Adjustments!$G$6:$AE$6='June 13 - Dec 15 Reserve'!AJ$7,Adjustments!$G$136:$AE$232),0)))+(SUM(IF(Adjustments!$E$235:$E$236='June 13 - Dec 15 Reserve'!$F88,IF(Adjustments!$G$6:$AE$6='June 13 - Dec 15 Reserve'!AJ$7,Adjustments!$G$235:$AE$236),0)))+(SUM(IF(Adjustments!$E$239:$E$251='June 13 - Dec 15 Reserve'!$F88,IF(Adjustments!$G$6:$AE$6='June 13 - Dec 15 Reserve'!AJ$7,Adjustments!$G$239:$AE$251),0))))</f>
        <v>-28488.242724072403</v>
      </c>
      <c r="AJ88" s="144">
        <f t="shared" si="290"/>
        <v>-2473820.9921316276</v>
      </c>
      <c r="AK88" s="144">
        <f t="array" ref="AK88">-((SUM(IF(Adjustments!$E$73:$E$133='June 13 - Dec 15 Reserve'!$F88,IF(Adjustments!$G$6:$AE$6='June 13 - Dec 15 Reserve'!AJ$7,Adjustments!$G$73:$AE$133),0)))+(SUM(IF(Adjustments!$E$136:$E$232='June 13 - Dec 15 Reserve'!$F88,IF(Adjustments!$G$6:$AE$6='June 13 - Dec 15 Reserve'!AL$7,Adjustments!$G$136:$AE$232),0)))+(SUM(IF(Adjustments!$E$235:$E$236='June 13 - Dec 15 Reserve'!$F88,IF(Adjustments!$G$6:$AE$6='June 13 - Dec 15 Reserve'!AL$7,Adjustments!$G$235:$AE$236),0)))+(SUM(IF(Adjustments!$E$239:$E$251='June 13 - Dec 15 Reserve'!$F88,IF(Adjustments!$G$6:$AE$6='June 13 - Dec 15 Reserve'!AL$7,Adjustments!$G$239:$AE$251),0))))</f>
        <v>-28438.154554394689</v>
      </c>
      <c r="AL88" s="144">
        <f t="shared" si="291"/>
        <v>-2502259.1466860222</v>
      </c>
      <c r="AM88" s="144">
        <f t="array" ref="AM88">-((SUM(IF(Adjustments!$E$73:$E$133='June 13 - Dec 15 Reserve'!$F88,IF(Adjustments!$G$6:$AE$6='June 13 - Dec 15 Reserve'!AL$7,Adjustments!$G$73:$AE$133),0)))+(SUM(IF(Adjustments!$E$136:$E$232='June 13 - Dec 15 Reserve'!$F88,IF(Adjustments!$G$6:$AE$6='June 13 - Dec 15 Reserve'!AN$7,Adjustments!$G$136:$AE$232),0)))+(SUM(IF(Adjustments!$E$235:$E$236='June 13 - Dec 15 Reserve'!$F88,IF(Adjustments!$G$6:$AE$6='June 13 - Dec 15 Reserve'!AN$7,Adjustments!$G$235:$AE$236),0)))+(SUM(IF(Adjustments!$E$239:$E$251='June 13 - Dec 15 Reserve'!$F88,IF(Adjustments!$G$6:$AE$6='June 13 - Dec 15 Reserve'!AN$7,Adjustments!$G$239:$AE$251),0))))</f>
        <v>-28490.378355288896</v>
      </c>
      <c r="AN88" s="144">
        <f t="shared" si="292"/>
        <v>-2530749.525041311</v>
      </c>
      <c r="AO88" s="144">
        <f t="array" ref="AO88">-((SUM(IF(Adjustments!$E$73:$E$133='June 13 - Dec 15 Reserve'!$F88,IF(Adjustments!$G$6:$AE$6='June 13 - Dec 15 Reserve'!AN$7,Adjustments!$G$73:$AE$133),0)))+(SUM(IF(Adjustments!$E$136:$E$232='June 13 - Dec 15 Reserve'!$F88,IF(Adjustments!$G$6:$AE$6='June 13 - Dec 15 Reserve'!AP$7,Adjustments!$G$136:$AE$232),0)))+(SUM(IF(Adjustments!$E$235:$E$236='June 13 - Dec 15 Reserve'!$F88,IF(Adjustments!$G$6:$AE$6='June 13 - Dec 15 Reserve'!AP$7,Adjustments!$G$235:$AE$236),0)))+(SUM(IF(Adjustments!$E$239:$E$251='June 13 - Dec 15 Reserve'!$F88,IF(Adjustments!$G$6:$AE$6='June 13 - Dec 15 Reserve'!AP$7,Adjustments!$G$239:$AE$251),0))))</f>
        <v>-28542.602156183089</v>
      </c>
      <c r="AP88" s="144">
        <f t="shared" si="293"/>
        <v>-2559292.1271974943</v>
      </c>
      <c r="AQ88" s="144">
        <f t="array" ref="AQ88">-((SUM(IF(Adjustments!$E$73:$E$133='June 13 - Dec 15 Reserve'!$F88,IF(Adjustments!$G$6:$AE$6='June 13 - Dec 15 Reserve'!AP$7,Adjustments!$G$73:$AE$133),0)))+(SUM(IF(Adjustments!$E$136:$E$232='June 13 - Dec 15 Reserve'!$F88,IF(Adjustments!$G$6:$AE$6='June 13 - Dec 15 Reserve'!AR$7,Adjustments!$G$136:$AE$232),0)))+(SUM(IF(Adjustments!$E$235:$E$236='June 13 - Dec 15 Reserve'!$F88,IF(Adjustments!$G$6:$AE$6='June 13 - Dec 15 Reserve'!AR$7,Adjustments!$G$235:$AE$236),0)))+(SUM(IF(Adjustments!$E$239:$E$251='June 13 - Dec 15 Reserve'!$F88,IF(Adjustments!$G$6:$AE$6='June 13 - Dec 15 Reserve'!AR$7,Adjustments!$G$239:$AE$251),0))))</f>
        <v>-30837.099511416131</v>
      </c>
      <c r="AR88" s="144">
        <f t="shared" si="294"/>
        <v>-2590129.2267089104</v>
      </c>
      <c r="AS88" s="144">
        <f t="array" ref="AS88">-((SUM(IF(Adjustments!$E$73:$E$133='June 13 - Dec 15 Reserve'!$F88,IF(Adjustments!$G$6:$AE$6='June 13 - Dec 15 Reserve'!AR$7,Adjustments!$G$73:$AE$133),0)))+(SUM(IF(Adjustments!$E$136:$E$232='June 13 - Dec 15 Reserve'!$F88,IF(Adjustments!$G$6:$AE$6='June 13 - Dec 15 Reserve'!AT$7,Adjustments!$G$136:$AE$232),0)))+(SUM(IF(Adjustments!$E$235:$E$236='June 13 - Dec 15 Reserve'!$F88,IF(Adjustments!$G$6:$AE$6='June 13 - Dec 15 Reserve'!AT$7,Adjustments!$G$235:$AE$236),0)))+(SUM(IF(Adjustments!$E$239:$E$251='June 13 - Dec 15 Reserve'!$F88,IF(Adjustments!$G$6:$AE$6='June 13 - Dec 15 Reserve'!AT$7,Adjustments!$G$239:$AE$251),0))))</f>
        <v>-33231.54779174635</v>
      </c>
      <c r="AT88" s="144">
        <f t="shared" si="295"/>
        <v>-2623360.7745006569</v>
      </c>
      <c r="AU88" s="144">
        <f t="array" ref="AU88">-((SUM(IF(Adjustments!$E$73:$E$133='June 13 - Dec 15 Reserve'!$F88,IF(Adjustments!$G$6:$AE$6='June 13 - Dec 15 Reserve'!AT$7,Adjustments!$G$73:$AE$133),0)))+(SUM(IF(Adjustments!$E$136:$E$232='June 13 - Dec 15 Reserve'!$F88,IF(Adjustments!$G$6:$AE$6='June 13 - Dec 15 Reserve'!AV$7,Adjustments!$G$136:$AE$232),0)))+(SUM(IF(Adjustments!$E$235:$E$236='June 13 - Dec 15 Reserve'!$F88,IF(Adjustments!$G$6:$AE$6='June 13 - Dec 15 Reserve'!AV$7,Adjustments!$G$235:$AE$236),0)))+(SUM(IF(Adjustments!$E$239:$E$251='June 13 - Dec 15 Reserve'!$F88,IF(Adjustments!$G$6:$AE$6='June 13 - Dec 15 Reserve'!AV$7,Adjustments!$G$239:$AE$251),0))))</f>
        <v>-33281.410547165811</v>
      </c>
      <c r="AV88" s="144">
        <f t="shared" si="296"/>
        <v>-2656642.1850478225</v>
      </c>
      <c r="AW88" s="144">
        <f t="array" ref="AW88">-((SUM(IF(Adjustments!$E$73:$E$133='June 13 - Dec 15 Reserve'!$F88,IF(Adjustments!$G$6:$AE$6='June 13 - Dec 15 Reserve'!AV$7,Adjustments!$G$73:$AE$133),0)))+(SUM(IF(Adjustments!$E$136:$E$232='June 13 - Dec 15 Reserve'!$F88,IF(Adjustments!$G$6:$AE$6='June 13 - Dec 15 Reserve'!AX$7,Adjustments!$G$136:$AE$232),0)))+(SUM(IF(Adjustments!$E$235:$E$236='June 13 - Dec 15 Reserve'!$F88,IF(Adjustments!$G$6:$AE$6='June 13 - Dec 15 Reserve'!AX$7,Adjustments!$G$235:$AE$236),0)))+(SUM(IF(Adjustments!$E$239:$E$251='June 13 - Dec 15 Reserve'!$F88,IF(Adjustments!$G$6:$AE$6='June 13 - Dec 15 Reserve'!AX$7,Adjustments!$G$239:$AE$251),0))))</f>
        <v>-33231.322377488112</v>
      </c>
      <c r="AX88" s="144">
        <f t="shared" si="297"/>
        <v>-2689873.5074253106</v>
      </c>
      <c r="AY88" s="144">
        <f t="array" ref="AY88">-((SUM(IF(Adjustments!$E$73:$E$133='June 13 - Dec 15 Reserve'!$F88,IF(Adjustments!$G$6:$AE$6='June 13 - Dec 15 Reserve'!AX$7,Adjustments!$G$73:$AE$133),0)))+(SUM(IF(Adjustments!$E$136:$E$232='June 13 - Dec 15 Reserve'!$F88,IF(Adjustments!$G$6:$AE$6='June 13 - Dec 15 Reserve'!AZ$7,Adjustments!$G$136:$AE$232),0)))+(SUM(IF(Adjustments!$E$235:$E$236='June 13 - Dec 15 Reserve'!$F88,IF(Adjustments!$G$6:$AE$6='June 13 - Dec 15 Reserve'!AZ$7,Adjustments!$G$235:$AE$236),0)))+(SUM(IF(Adjustments!$E$239:$E$251='June 13 - Dec 15 Reserve'!$F88,IF(Adjustments!$G$6:$AE$6='June 13 - Dec 15 Reserve'!AZ$7,Adjustments!$G$239:$AE$251),0))))</f>
        <v>-33285.183169911448</v>
      </c>
      <c r="AZ88" s="144">
        <f t="shared" si="298"/>
        <v>-2723158.6905952222</v>
      </c>
      <c r="BA88" s="144">
        <f t="array" ref="BA88">-((SUM(IF(Adjustments!$E$73:$E$133='June 13 - Dec 15 Reserve'!$F88,IF(Adjustments!$G$6:$AE$6='June 13 - Dec 15 Reserve'!AZ$7,Adjustments!$G$73:$AE$133),0)))+(SUM(IF(Adjustments!$E$136:$E$232='June 13 - Dec 15 Reserve'!$F88,IF(Adjustments!$G$6:$AE$6='June 13 - Dec 15 Reserve'!BB$7,Adjustments!$G$136:$AE$232),0)))+(SUM(IF(Adjustments!$E$235:$E$236='June 13 - Dec 15 Reserve'!$F88,IF(Adjustments!$G$6:$AE$6='June 13 - Dec 15 Reserve'!BB$7,Adjustments!$G$235:$AE$236),0)))+(SUM(IF(Adjustments!$E$239:$E$251='June 13 - Dec 15 Reserve'!$F88,IF(Adjustments!$G$6:$AE$6='June 13 - Dec 15 Reserve'!BB$7,Adjustments!$G$239:$AE$251),0))))</f>
        <v>-33339.043962334807</v>
      </c>
      <c r="BB88" s="144">
        <f t="shared" si="299"/>
        <v>-2756497.7345575569</v>
      </c>
      <c r="BC88" s="144">
        <f t="array" ref="BC88">-((SUM(IF(Adjustments!$E$73:$E$133='June 13 - Dec 15 Reserve'!$F88,IF(Adjustments!$G$6:$AE$6='June 13 - Dec 15 Reserve'!BB$7,Adjustments!$G$73:$AE$133),0)))+(SUM(IF(Adjustments!$E$136:$E$232='June 13 - Dec 15 Reserve'!$F88,IF(Adjustments!$G$6:$AE$6='June 13 - Dec 15 Reserve'!BD$7,Adjustments!$G$136:$AE$232),0)))+(SUM(IF(Adjustments!$E$235:$E$236='June 13 - Dec 15 Reserve'!$F88,IF(Adjustments!$G$6:$AE$6='June 13 - Dec 15 Reserve'!BD$7,Adjustments!$G$235:$AE$236),0)))+(SUM(IF(Adjustments!$E$239:$E$251='June 13 - Dec 15 Reserve'!$F88,IF(Adjustments!$G$6:$AE$6='June 13 - Dec 15 Reserve'!BD$7,Adjustments!$G$239:$AE$251),0))))</f>
        <v>-33288.955792657092</v>
      </c>
      <c r="BD88" s="144">
        <f t="shared" si="300"/>
        <v>-2789786.690350214</v>
      </c>
      <c r="BF88" s="151">
        <f t="shared" si="301"/>
        <v>-2596753.8523180066</v>
      </c>
    </row>
    <row r="89" spans="1:58" s="144" customFormat="1">
      <c r="A89" s="119" t="s">
        <v>5</v>
      </c>
      <c r="B89" s="7" t="s">
        <v>37</v>
      </c>
      <c r="C89" s="7" t="s">
        <v>37</v>
      </c>
      <c r="D89" s="119" t="s">
        <v>79</v>
      </c>
      <c r="E89" s="119" t="s">
        <v>77</v>
      </c>
      <c r="F89" s="119" t="str">
        <f t="shared" si="275"/>
        <v>AINTPSG</v>
      </c>
      <c r="G89" s="119" t="str">
        <f t="shared" si="276"/>
        <v>INTPSG</v>
      </c>
      <c r="H89" s="144">
        <f t="array" ref="H89">SUM(IF('[25]RB Summary'!$C$917:$C$1168=$F89,'[25]RB Summary'!$G$917:$G$1168,0))</f>
        <v>-59022290.579999998</v>
      </c>
      <c r="I89" s="144">
        <f t="array" ref="I89">-((SUM(IF(Adjustments!$E$73:$E$133='June 13 - Dec 15 Reserve'!$F89,IF(Adjustments!$G$6:$AE$6='June 13 - Dec 15 Reserve'!H$7,Adjustments!$G$73:$AE$133),0)))+(SUM(IF(Adjustments!$E$136:$E$232='June 13 - Dec 15 Reserve'!$F89,IF(Adjustments!$G$6:$AE$6='June 13 - Dec 15 Reserve'!J$7,Adjustments!$G$136:$AE$232),0)))+(SUM(IF(Adjustments!$E$235:$E$236='June 13 - Dec 15 Reserve'!$F89,IF(Adjustments!$G$6:$AE$6='June 13 - Dec 15 Reserve'!J$7,Adjustments!$G$235:$AE$236),0)))+(SUM(IF(Adjustments!$E$239:$E$251='June 13 - Dec 15 Reserve'!$F89,IF(Adjustments!$G$6:$AE$6='June 13 - Dec 15 Reserve'!J$7,Adjustments!$G$239:$AE$251),0))))</f>
        <v>91438.830328309676</v>
      </c>
      <c r="J89" s="144">
        <f t="shared" si="277"/>
        <v>-58930851.74967169</v>
      </c>
      <c r="K89" s="144">
        <f t="array" ref="K89">-((SUM(IF(Adjustments!$E$73:$E$133='June 13 - Dec 15 Reserve'!$F89,IF(Adjustments!$G$6:$AE$6='June 13 - Dec 15 Reserve'!J$7,Adjustments!$G$73:$AE$133),0)))+(SUM(IF(Adjustments!$E$136:$E$232='June 13 - Dec 15 Reserve'!$F89,IF(Adjustments!$G$6:$AE$6='June 13 - Dec 15 Reserve'!L$7,Adjustments!$G$136:$AE$232),0)))+(SUM(IF(Adjustments!$E$235:$E$236='June 13 - Dec 15 Reserve'!$F89,IF(Adjustments!$G$6:$AE$6='June 13 - Dec 15 Reserve'!L$7,Adjustments!$G$235:$AE$236),0)))+(SUM(IF(Adjustments!$E$239:$E$251='June 13 - Dec 15 Reserve'!$F89,IF(Adjustments!$G$6:$AE$6='June 13 - Dec 15 Reserve'!L$7,Adjustments!$G$239:$AE$251),0))))</f>
        <v>93555.702381972107</v>
      </c>
      <c r="L89" s="144">
        <f t="shared" si="278"/>
        <v>-58837296.047289722</v>
      </c>
      <c r="M89" s="144">
        <f t="array" ref="M89">-((SUM(IF(Adjustments!$E$73:$E$133='June 13 - Dec 15 Reserve'!$F89,IF(Adjustments!$G$6:$AE$6='June 13 - Dec 15 Reserve'!L$7,Adjustments!$G$73:$AE$133),0)))+(SUM(IF(Adjustments!$E$136:$E$232='June 13 - Dec 15 Reserve'!$F89,IF(Adjustments!$G$6:$AE$6='June 13 - Dec 15 Reserve'!N$7,Adjustments!$G$136:$AE$232),0)))+(SUM(IF(Adjustments!$E$235:$E$236='June 13 - Dec 15 Reserve'!$F89,IF(Adjustments!$G$6:$AE$6='June 13 - Dec 15 Reserve'!N$7,Adjustments!$G$235:$AE$236),0)))+(SUM(IF(Adjustments!$E$239:$E$251='June 13 - Dec 15 Reserve'!$F89,IF(Adjustments!$G$6:$AE$6='June 13 - Dec 15 Reserve'!N$7,Adjustments!$G$239:$AE$251),0))))</f>
        <v>96059.887181745726</v>
      </c>
      <c r="N89" s="144">
        <f t="shared" si="279"/>
        <v>-58741236.160107978</v>
      </c>
      <c r="O89" s="144">
        <f t="array" ref="O89">-((SUM(IF(Adjustments!$E$73:$E$133='June 13 - Dec 15 Reserve'!$F89,IF(Adjustments!$G$6:$AE$6='June 13 - Dec 15 Reserve'!N$7,Adjustments!$G$73:$AE$133),0)))+(SUM(IF(Adjustments!$E$136:$E$232='June 13 - Dec 15 Reserve'!$F89,IF(Adjustments!$G$6:$AE$6='June 13 - Dec 15 Reserve'!P$7,Adjustments!$G$136:$AE$232),0)))+(SUM(IF(Adjustments!$E$235:$E$236='June 13 - Dec 15 Reserve'!$F89,IF(Adjustments!$G$6:$AE$6='June 13 - Dec 15 Reserve'!P$7,Adjustments!$G$235:$AE$236),0)))+(SUM(IF(Adjustments!$E$239:$E$251='June 13 - Dec 15 Reserve'!$F89,IF(Adjustments!$G$6:$AE$6='June 13 - Dec 15 Reserve'!P$7,Adjustments!$G$239:$AE$251),0))))</f>
        <v>98564.071981519577</v>
      </c>
      <c r="P89" s="144">
        <f t="shared" si="280"/>
        <v>-58642672.088126458</v>
      </c>
      <c r="Q89" s="144">
        <f t="array" ref="Q89">-((SUM(IF(Adjustments!$E$73:$E$133='June 13 - Dec 15 Reserve'!$F89,IF(Adjustments!$G$6:$AE$6='June 13 - Dec 15 Reserve'!P$7,Adjustments!$G$73:$AE$133),0)))+(SUM(IF(Adjustments!$E$136:$E$232='June 13 - Dec 15 Reserve'!$F89,IF(Adjustments!$G$6:$AE$6='June 13 - Dec 15 Reserve'!R$7,Adjustments!$G$136:$AE$232),0)))+(SUM(IF(Adjustments!$E$235:$E$236='June 13 - Dec 15 Reserve'!$F89,IF(Adjustments!$G$6:$AE$6='June 13 - Dec 15 Reserve'!R$7,Adjustments!$G$235:$AE$236),0)))+(SUM(IF(Adjustments!$E$239:$E$251='June 13 - Dec 15 Reserve'!$F89,IF(Adjustments!$G$6:$AE$6='June 13 - Dec 15 Reserve'!R$7,Adjustments!$G$239:$AE$251),0))))</f>
        <v>101068.2567812932</v>
      </c>
      <c r="R89" s="144">
        <f t="shared" si="281"/>
        <v>-58541603.831345163</v>
      </c>
      <c r="S89" s="144">
        <f t="array" ref="S89">-((SUM(IF(Adjustments!$E$73:$E$133='June 13 - Dec 15 Reserve'!$F89,IF(Adjustments!$G$6:$AE$6='June 13 - Dec 15 Reserve'!R$7,Adjustments!$G$73:$AE$133),0)))+(SUM(IF(Adjustments!$E$136:$E$232='June 13 - Dec 15 Reserve'!$F89,IF(Adjustments!$G$6:$AE$6='June 13 - Dec 15 Reserve'!T$7,Adjustments!$G$136:$AE$232),0)))+(SUM(IF(Adjustments!$E$235:$E$236='June 13 - Dec 15 Reserve'!$F89,IF(Adjustments!$G$6:$AE$6='June 13 - Dec 15 Reserve'!T$7,Adjustments!$G$235:$AE$236),0)))+(SUM(IF(Adjustments!$E$239:$E$251='June 13 - Dec 15 Reserve'!$F89,IF(Adjustments!$G$6:$AE$6='June 13 - Dec 15 Reserve'!T$7,Adjustments!$G$239:$AE$251),0))))</f>
        <v>103542.53679467936</v>
      </c>
      <c r="T89" s="144">
        <f t="shared" si="282"/>
        <v>-58438061.294550486</v>
      </c>
      <c r="U89" s="144">
        <f t="array" ref="U89">-((SUM(IF(Adjustments!$E$73:$E$133='June 13 - Dec 15 Reserve'!$F89,IF(Adjustments!$G$6:$AE$6='June 13 - Dec 15 Reserve'!T$7,Adjustments!$G$73:$AE$133),0)))+(SUM(IF(Adjustments!$E$136:$E$232='June 13 - Dec 15 Reserve'!$F89,IF(Adjustments!$G$6:$AE$6='June 13 - Dec 15 Reserve'!V$7,Adjustments!$G$136:$AE$232),0)))+(SUM(IF(Adjustments!$E$235:$E$236='June 13 - Dec 15 Reserve'!$F89,IF(Adjustments!$G$6:$AE$6='June 13 - Dec 15 Reserve'!V$7,Adjustments!$G$235:$AE$236),0)))+(SUM(IF(Adjustments!$E$239:$E$251='June 13 - Dec 15 Reserve'!$F89,IF(Adjustments!$G$6:$AE$6='June 13 - Dec 15 Reserve'!V$7,Adjustments!$G$239:$AE$251),0))))</f>
        <v>106016.81680806517</v>
      </c>
      <c r="V89" s="144">
        <f t="shared" si="283"/>
        <v>-58332044.477742419</v>
      </c>
      <c r="W89" s="144">
        <f t="array" ref="W89">-((SUM(IF(Adjustments!$E$73:$E$133='June 13 - Dec 15 Reserve'!$F89,IF(Adjustments!$G$6:$AE$6='June 13 - Dec 15 Reserve'!V$7,Adjustments!$G$73:$AE$133),0)))+(SUM(IF(Adjustments!$E$136:$E$232='June 13 - Dec 15 Reserve'!$F89,IF(Adjustments!$G$6:$AE$6='June 13 - Dec 15 Reserve'!X$7,Adjustments!$G$136:$AE$232),0)))+(SUM(IF(Adjustments!$E$235:$E$236='June 13 - Dec 15 Reserve'!$F89,IF(Adjustments!$G$6:$AE$6='June 13 - Dec 15 Reserve'!X$7,Adjustments!$G$235:$AE$236),0)))+(SUM(IF(Adjustments!$E$239:$E$251='June 13 - Dec 15 Reserve'!$F89,IF(Adjustments!$G$6:$AE$6='June 13 - Dec 15 Reserve'!X$7,Adjustments!$G$239:$AE$251),0))))</f>
        <v>108521.0016078389</v>
      </c>
      <c r="X89" s="144">
        <f t="shared" si="284"/>
        <v>-58223523.476134583</v>
      </c>
      <c r="Y89" s="144">
        <f t="array" ref="Y89">-((SUM(IF(Adjustments!$E$73:$E$133='June 13 - Dec 15 Reserve'!$F89,IF(Adjustments!$G$6:$AE$6='June 13 - Dec 15 Reserve'!X$7,Adjustments!$G$73:$AE$133),0)))+(SUM(IF(Adjustments!$E$136:$E$232='June 13 - Dec 15 Reserve'!$F89,IF(Adjustments!$G$6:$AE$6='June 13 - Dec 15 Reserve'!Z$7,Adjustments!$G$136:$AE$232),0)))+(SUM(IF(Adjustments!$E$235:$E$236='June 13 - Dec 15 Reserve'!$F89,IF(Adjustments!$G$6:$AE$6='June 13 - Dec 15 Reserve'!Z$7,Adjustments!$G$235:$AE$236),0)))+(SUM(IF(Adjustments!$E$239:$E$251='June 13 - Dec 15 Reserve'!$F89,IF(Adjustments!$G$6:$AE$6='June 13 - Dec 15 Reserve'!Z$7,Adjustments!$G$239:$AE$251),0))))</f>
        <v>111025.18640761252</v>
      </c>
      <c r="Z89" s="144">
        <f t="shared" si="285"/>
        <v>-58112498.289726973</v>
      </c>
      <c r="AA89" s="144">
        <f t="array" ref="AA89">-((SUM(IF(Adjustments!$E$73:$E$133='June 13 - Dec 15 Reserve'!$F89,IF(Adjustments!$G$6:$AE$6='June 13 - Dec 15 Reserve'!Z$7,Adjustments!$G$73:$AE$133),0)))+(SUM(IF(Adjustments!$E$136:$E$232='June 13 - Dec 15 Reserve'!$F89,IF(Adjustments!$G$6:$AE$6='June 13 - Dec 15 Reserve'!AB$7,Adjustments!$G$136:$AE$232),0)))+(SUM(IF(Adjustments!$E$235:$E$236='June 13 - Dec 15 Reserve'!$F89,IF(Adjustments!$G$6:$AE$6='June 13 - Dec 15 Reserve'!AB$7,Adjustments!$G$235:$AE$236),0)))+(SUM(IF(Adjustments!$E$239:$E$251='June 13 - Dec 15 Reserve'!$F89,IF(Adjustments!$G$6:$AE$6='June 13 - Dec 15 Reserve'!AB$7,Adjustments!$G$239:$AE$251),0))))</f>
        <v>113529.37120738637</v>
      </c>
      <c r="AB89" s="144">
        <f t="shared" si="286"/>
        <v>-57998968.918519586</v>
      </c>
      <c r="AC89" s="144">
        <f t="array" ref="AC89">-((SUM(IF(Adjustments!$E$73:$E$133='June 13 - Dec 15 Reserve'!$F89,IF(Adjustments!$G$6:$AE$6='June 13 - Dec 15 Reserve'!AB$7,Adjustments!$G$73:$AE$133),0)))+(SUM(IF(Adjustments!$E$136:$E$232='June 13 - Dec 15 Reserve'!$F89,IF(Adjustments!$G$6:$AE$6='June 13 - Dec 15 Reserve'!AD$7,Adjustments!$G$136:$AE$232),0)))+(SUM(IF(Adjustments!$E$235:$E$236='June 13 - Dec 15 Reserve'!$F89,IF(Adjustments!$G$6:$AE$6='June 13 - Dec 15 Reserve'!AD$7,Adjustments!$G$235:$AE$236),0)))+(SUM(IF(Adjustments!$E$239:$E$251='June 13 - Dec 15 Reserve'!$F89,IF(Adjustments!$G$6:$AE$6='June 13 - Dec 15 Reserve'!AD$7,Adjustments!$G$239:$AE$251),0))))</f>
        <v>116033.55600715999</v>
      </c>
      <c r="AD89" s="144">
        <f t="shared" si="287"/>
        <v>-57882935.362512425</v>
      </c>
      <c r="AE89" s="144">
        <f t="array" ref="AE89">-((SUM(IF(Adjustments!$E$73:$E$133='June 13 - Dec 15 Reserve'!$F89,IF(Adjustments!$G$6:$AE$6='June 13 - Dec 15 Reserve'!AD$7,Adjustments!$G$73:$AE$133),0)))+(SUM(IF(Adjustments!$E$136:$E$232='June 13 - Dec 15 Reserve'!$F89,IF(Adjustments!$G$6:$AE$6='June 13 - Dec 15 Reserve'!AF$7,Adjustments!$G$136:$AE$232),0)))+(SUM(IF(Adjustments!$E$235:$E$236='June 13 - Dec 15 Reserve'!$F89,IF(Adjustments!$G$6:$AE$6='June 13 - Dec 15 Reserve'!AF$7,Adjustments!$G$235:$AE$236),0)))+(SUM(IF(Adjustments!$E$239:$E$251='June 13 - Dec 15 Reserve'!$F89,IF(Adjustments!$G$6:$AE$6='June 13 - Dec 15 Reserve'!AF$7,Adjustments!$G$239:$AE$251),0))))</f>
        <v>118537.74080693384</v>
      </c>
      <c r="AF89" s="144">
        <f t="shared" si="288"/>
        <v>-57764397.621705487</v>
      </c>
      <c r="AG89" s="144">
        <f t="array" ref="AG89">-((SUM(IF(Adjustments!$E$73:$E$133='June 13 - Dec 15 Reserve'!$F89,IF(Adjustments!$G$6:$AE$6='June 13 - Dec 15 Reserve'!AF$7,Adjustments!$G$73:$AE$133),0)))+(SUM(IF(Adjustments!$E$136:$E$232='June 13 - Dec 15 Reserve'!$F89,IF(Adjustments!$G$6:$AE$6='June 13 - Dec 15 Reserve'!AH$7,Adjustments!$G$136:$AE$232),0)))+(SUM(IF(Adjustments!$E$235:$E$236='June 13 - Dec 15 Reserve'!$F89,IF(Adjustments!$G$6:$AE$6='June 13 - Dec 15 Reserve'!AH$7,Adjustments!$G$235:$AE$236),0)))+(SUM(IF(Adjustments!$E$239:$E$251='June 13 - Dec 15 Reserve'!$F89,IF(Adjustments!$G$6:$AE$6='June 13 - Dec 15 Reserve'!AH$7,Adjustments!$G$239:$AE$251),0))))</f>
        <v>121041.92560670746</v>
      </c>
      <c r="AH89" s="144">
        <f t="shared" si="289"/>
        <v>-57643355.696098782</v>
      </c>
      <c r="AI89" s="144">
        <f t="array" ref="AI89">-((SUM(IF(Adjustments!$E$73:$E$133='June 13 - Dec 15 Reserve'!$F89,IF(Adjustments!$G$6:$AE$6='June 13 - Dec 15 Reserve'!AH$7,Adjustments!$G$73:$AE$133),0)))+(SUM(IF(Adjustments!$E$136:$E$232='June 13 - Dec 15 Reserve'!$F89,IF(Adjustments!$G$6:$AE$6='June 13 - Dec 15 Reserve'!AJ$7,Adjustments!$G$136:$AE$232),0)))+(SUM(IF(Adjustments!$E$235:$E$236='June 13 - Dec 15 Reserve'!$F89,IF(Adjustments!$G$6:$AE$6='June 13 - Dec 15 Reserve'!AJ$7,Adjustments!$G$235:$AE$236),0)))+(SUM(IF(Adjustments!$E$239:$E$251='June 13 - Dec 15 Reserve'!$F89,IF(Adjustments!$G$6:$AE$6='June 13 - Dec 15 Reserve'!AJ$7,Adjustments!$G$239:$AE$251),0))))</f>
        <v>123546.11040648131</v>
      </c>
      <c r="AJ89" s="144">
        <f t="shared" si="290"/>
        <v>-57519809.585692301</v>
      </c>
      <c r="AK89" s="144">
        <f t="array" ref="AK89">-((SUM(IF(Adjustments!$E$73:$E$133='June 13 - Dec 15 Reserve'!$F89,IF(Adjustments!$G$6:$AE$6='June 13 - Dec 15 Reserve'!AJ$7,Adjustments!$G$73:$AE$133),0)))+(SUM(IF(Adjustments!$E$136:$E$232='June 13 - Dec 15 Reserve'!$F89,IF(Adjustments!$G$6:$AE$6='June 13 - Dec 15 Reserve'!AL$7,Adjustments!$G$136:$AE$232),0)))+(SUM(IF(Adjustments!$E$235:$E$236='June 13 - Dec 15 Reserve'!$F89,IF(Adjustments!$G$6:$AE$6='June 13 - Dec 15 Reserve'!AL$7,Adjustments!$G$235:$AE$236),0)))+(SUM(IF(Adjustments!$E$239:$E$251='June 13 - Dec 15 Reserve'!$F89,IF(Adjustments!$G$6:$AE$6='June 13 - Dec 15 Reserve'!AL$7,Adjustments!$G$239:$AE$251),0))))</f>
        <v>122647.96695070027</v>
      </c>
      <c r="AL89" s="144">
        <f t="shared" si="291"/>
        <v>-57397161.618741602</v>
      </c>
      <c r="AM89" s="144">
        <f t="array" ref="AM89">-((SUM(IF(Adjustments!$E$73:$E$133='June 13 - Dec 15 Reserve'!$F89,IF(Adjustments!$G$6:$AE$6='June 13 - Dec 15 Reserve'!AL$7,Adjustments!$G$73:$AE$133),0)))+(SUM(IF(Adjustments!$E$136:$E$232='June 13 - Dec 15 Reserve'!$F89,IF(Adjustments!$G$6:$AE$6='June 13 - Dec 15 Reserve'!AN$7,Adjustments!$G$136:$AE$232),0)))+(SUM(IF(Adjustments!$E$235:$E$236='June 13 - Dec 15 Reserve'!$F89,IF(Adjustments!$G$6:$AE$6='June 13 - Dec 15 Reserve'!AN$7,Adjustments!$G$235:$AE$236),0)))+(SUM(IF(Adjustments!$E$239:$E$251='June 13 - Dec 15 Reserve'!$F89,IF(Adjustments!$G$6:$AE$6='June 13 - Dec 15 Reserve'!AN$7,Adjustments!$G$239:$AE$251),0))))</f>
        <v>121749.82349491934</v>
      </c>
      <c r="AN89" s="144">
        <f t="shared" si="292"/>
        <v>-57275411.795246683</v>
      </c>
      <c r="AO89" s="144">
        <f t="array" ref="AO89">-((SUM(IF(Adjustments!$E$73:$E$133='June 13 - Dec 15 Reserve'!$F89,IF(Adjustments!$G$6:$AE$6='June 13 - Dec 15 Reserve'!AN$7,Adjustments!$G$73:$AE$133),0)))+(SUM(IF(Adjustments!$E$136:$E$232='June 13 - Dec 15 Reserve'!$F89,IF(Adjustments!$G$6:$AE$6='June 13 - Dec 15 Reserve'!AP$7,Adjustments!$G$136:$AE$232),0)))+(SUM(IF(Adjustments!$E$235:$E$236='June 13 - Dec 15 Reserve'!$F89,IF(Adjustments!$G$6:$AE$6='June 13 - Dec 15 Reserve'!AP$7,Adjustments!$G$235:$AE$236),0)))+(SUM(IF(Adjustments!$E$239:$E$251='June 13 - Dec 15 Reserve'!$F89,IF(Adjustments!$G$6:$AE$6='June 13 - Dec 15 Reserve'!AP$7,Adjustments!$G$239:$AE$251),0))))</f>
        <v>124254.00829469296</v>
      </c>
      <c r="AP89" s="144">
        <f t="shared" si="293"/>
        <v>-57151157.786951989</v>
      </c>
      <c r="AQ89" s="144">
        <f t="array" ref="AQ89">-((SUM(IF(Adjustments!$E$73:$E$133='June 13 - Dec 15 Reserve'!$F89,IF(Adjustments!$G$6:$AE$6='June 13 - Dec 15 Reserve'!AP$7,Adjustments!$G$73:$AE$133),0)))+(SUM(IF(Adjustments!$E$136:$E$232='June 13 - Dec 15 Reserve'!$F89,IF(Adjustments!$G$6:$AE$6='June 13 - Dec 15 Reserve'!AR$7,Adjustments!$G$136:$AE$232),0)))+(SUM(IF(Adjustments!$E$235:$E$236='June 13 - Dec 15 Reserve'!$F89,IF(Adjustments!$G$6:$AE$6='June 13 - Dec 15 Reserve'!AR$7,Adjustments!$G$235:$AE$236),0)))+(SUM(IF(Adjustments!$E$239:$E$251='June 13 - Dec 15 Reserve'!$F89,IF(Adjustments!$G$6:$AE$6='June 13 - Dec 15 Reserve'!AR$7,Adjustments!$G$239:$AE$251),0))))</f>
        <v>125870.74703337182</v>
      </c>
      <c r="AR89" s="144">
        <f t="shared" si="294"/>
        <v>-57025287.039918616</v>
      </c>
      <c r="AS89" s="144">
        <f t="array" ref="AS89">-((SUM(IF(Adjustments!$E$73:$E$133='June 13 - Dec 15 Reserve'!$F89,IF(Adjustments!$G$6:$AE$6='June 13 - Dec 15 Reserve'!AR$7,Adjustments!$G$73:$AE$133),0)))+(SUM(IF(Adjustments!$E$136:$E$232='June 13 - Dec 15 Reserve'!$F89,IF(Adjustments!$G$6:$AE$6='June 13 - Dec 15 Reserve'!AT$7,Adjustments!$G$136:$AE$232),0)))+(SUM(IF(Adjustments!$E$235:$E$236='June 13 - Dec 15 Reserve'!$F89,IF(Adjustments!$G$6:$AE$6='June 13 - Dec 15 Reserve'!AT$7,Adjustments!$G$235:$AE$236),0)))+(SUM(IF(Adjustments!$E$239:$E$251='June 13 - Dec 15 Reserve'!$F89,IF(Adjustments!$G$6:$AE$6='June 13 - Dec 15 Reserve'!AT$7,Adjustments!$G$239:$AE$251),0))))</f>
        <v>127487.4857720508</v>
      </c>
      <c r="AT89" s="144">
        <f t="shared" si="295"/>
        <v>-56897799.554146565</v>
      </c>
      <c r="AU89" s="144">
        <f t="array" ref="AU89">-((SUM(IF(Adjustments!$E$73:$E$133='June 13 - Dec 15 Reserve'!$F89,IF(Adjustments!$G$6:$AE$6='June 13 - Dec 15 Reserve'!AT$7,Adjustments!$G$73:$AE$133),0)))+(SUM(IF(Adjustments!$E$136:$E$232='June 13 - Dec 15 Reserve'!$F89,IF(Adjustments!$G$6:$AE$6='June 13 - Dec 15 Reserve'!AV$7,Adjustments!$G$136:$AE$232),0)))+(SUM(IF(Adjustments!$E$235:$E$236='June 13 - Dec 15 Reserve'!$F89,IF(Adjustments!$G$6:$AE$6='June 13 - Dec 15 Reserve'!AV$7,Adjustments!$G$235:$AE$236),0)))+(SUM(IF(Adjustments!$E$239:$E$251='June 13 - Dec 15 Reserve'!$F89,IF(Adjustments!$G$6:$AE$6='June 13 - Dec 15 Reserve'!AV$7,Adjustments!$G$239:$AE$251),0))))</f>
        <v>129991.67057182454</v>
      </c>
      <c r="AV89" s="144">
        <f t="shared" si="296"/>
        <v>-56767807.883574739</v>
      </c>
      <c r="AW89" s="144">
        <f t="array" ref="AW89">-((SUM(IF(Adjustments!$E$73:$E$133='June 13 - Dec 15 Reserve'!$F89,IF(Adjustments!$G$6:$AE$6='June 13 - Dec 15 Reserve'!AV$7,Adjustments!$G$73:$AE$133),0)))+(SUM(IF(Adjustments!$E$136:$E$232='June 13 - Dec 15 Reserve'!$F89,IF(Adjustments!$G$6:$AE$6='June 13 - Dec 15 Reserve'!AX$7,Adjustments!$G$136:$AE$232),0)))+(SUM(IF(Adjustments!$E$235:$E$236='June 13 - Dec 15 Reserve'!$F89,IF(Adjustments!$G$6:$AE$6='June 13 - Dec 15 Reserve'!AX$7,Adjustments!$G$235:$AE$236),0)))+(SUM(IF(Adjustments!$E$239:$E$251='June 13 - Dec 15 Reserve'!$F89,IF(Adjustments!$G$6:$AE$6='June 13 - Dec 15 Reserve'!AX$7,Adjustments!$G$239:$AE$251),0))))</f>
        <v>132495.85537159815</v>
      </c>
      <c r="AX89" s="144">
        <f t="shared" si="297"/>
        <v>-56635312.028203145</v>
      </c>
      <c r="AY89" s="144">
        <f t="array" ref="AY89">-((SUM(IF(Adjustments!$E$73:$E$133='June 13 - Dec 15 Reserve'!$F89,IF(Adjustments!$G$6:$AE$6='June 13 - Dec 15 Reserve'!AX$7,Adjustments!$G$73:$AE$133),0)))+(SUM(IF(Adjustments!$E$136:$E$232='June 13 - Dec 15 Reserve'!$F89,IF(Adjustments!$G$6:$AE$6='June 13 - Dec 15 Reserve'!AZ$7,Adjustments!$G$136:$AE$232),0)))+(SUM(IF(Adjustments!$E$235:$E$236='June 13 - Dec 15 Reserve'!$F89,IF(Adjustments!$G$6:$AE$6='June 13 - Dec 15 Reserve'!AZ$7,Adjustments!$G$235:$AE$236),0)))+(SUM(IF(Adjustments!$E$239:$E$251='June 13 - Dec 15 Reserve'!$F89,IF(Adjustments!$G$6:$AE$6='June 13 - Dec 15 Reserve'!AZ$7,Adjustments!$G$239:$AE$251),0))))</f>
        <v>135000.04017137201</v>
      </c>
      <c r="AZ89" s="144">
        <f t="shared" si="298"/>
        <v>-56500311.988031775</v>
      </c>
      <c r="BA89" s="144">
        <f t="array" ref="BA89">-((SUM(IF(Adjustments!$E$73:$E$133='June 13 - Dec 15 Reserve'!$F89,IF(Adjustments!$G$6:$AE$6='June 13 - Dec 15 Reserve'!AZ$7,Adjustments!$G$73:$AE$133),0)))+(SUM(IF(Adjustments!$E$136:$E$232='June 13 - Dec 15 Reserve'!$F89,IF(Adjustments!$G$6:$AE$6='June 13 - Dec 15 Reserve'!BB$7,Adjustments!$G$136:$AE$232),0)))+(SUM(IF(Adjustments!$E$235:$E$236='June 13 - Dec 15 Reserve'!$F89,IF(Adjustments!$G$6:$AE$6='June 13 - Dec 15 Reserve'!BB$7,Adjustments!$G$235:$AE$236),0)))+(SUM(IF(Adjustments!$E$239:$E$251='June 13 - Dec 15 Reserve'!$F89,IF(Adjustments!$G$6:$AE$6='June 13 - Dec 15 Reserve'!BB$7,Adjustments!$G$239:$AE$251),0))))</f>
        <v>137504.22497114562</v>
      </c>
      <c r="BB89" s="144">
        <f t="shared" si="299"/>
        <v>-56362807.763060629</v>
      </c>
      <c r="BC89" s="144">
        <f t="array" ref="BC89">-((SUM(IF(Adjustments!$E$73:$E$133='June 13 - Dec 15 Reserve'!$F89,IF(Adjustments!$G$6:$AE$6='June 13 - Dec 15 Reserve'!BB$7,Adjustments!$G$73:$AE$133),0)))+(SUM(IF(Adjustments!$E$136:$E$232='June 13 - Dec 15 Reserve'!$F89,IF(Adjustments!$G$6:$AE$6='June 13 - Dec 15 Reserve'!BD$7,Adjustments!$G$136:$AE$232),0)))+(SUM(IF(Adjustments!$E$235:$E$236='June 13 - Dec 15 Reserve'!$F89,IF(Adjustments!$G$6:$AE$6='June 13 - Dec 15 Reserve'!BD$7,Adjustments!$G$235:$AE$236),0)))+(SUM(IF(Adjustments!$E$239:$E$251='June 13 - Dec 15 Reserve'!$F89,IF(Adjustments!$G$6:$AE$6='June 13 - Dec 15 Reserve'!BD$7,Adjustments!$G$239:$AE$251),0))))</f>
        <v>140008.40977091936</v>
      </c>
      <c r="BD89" s="144">
        <f t="shared" si="300"/>
        <v>-56222799.353289708</v>
      </c>
      <c r="BF89" s="151">
        <f t="shared" si="301"/>
        <v>-57012570.747281685</v>
      </c>
    </row>
    <row r="90" spans="1:58" s="144" customFormat="1">
      <c r="A90" s="119" t="s">
        <v>62</v>
      </c>
      <c r="B90" s="7" t="s">
        <v>40</v>
      </c>
      <c r="C90" s="7" t="s">
        <v>40</v>
      </c>
      <c r="D90" s="119" t="s">
        <v>79</v>
      </c>
      <c r="E90" s="119" t="s">
        <v>77</v>
      </c>
      <c r="F90" s="119" t="str">
        <f t="shared" si="275"/>
        <v>AINTPSG-P</v>
      </c>
      <c r="G90" s="119" t="str">
        <f t="shared" si="276"/>
        <v>INTPSG-P</v>
      </c>
      <c r="H90" s="144">
        <f t="array" ref="H90">SUM(IF('[25]RB Summary'!$C$917:$C$1168=$F90,'[25]RB Summary'!$G$917:$G$1168,0))</f>
        <v>-20584346.280000001</v>
      </c>
      <c r="I90" s="144">
        <f t="array" ref="I90">-((SUM(IF(Adjustments!$E$73:$E$133='June 13 - Dec 15 Reserve'!$F90,IF(Adjustments!$G$6:$AE$6='June 13 - Dec 15 Reserve'!H$7,Adjustments!$G$73:$AE$133),0)))+(SUM(IF(Adjustments!$E$136:$E$232='June 13 - Dec 15 Reserve'!$F90,IF(Adjustments!$G$6:$AE$6='June 13 - Dec 15 Reserve'!J$7,Adjustments!$G$136:$AE$232),0)))+(SUM(IF(Adjustments!$E$235:$E$236='June 13 - Dec 15 Reserve'!$F90,IF(Adjustments!$G$6:$AE$6='June 13 - Dec 15 Reserve'!J$7,Adjustments!$G$235:$AE$236),0)))+(SUM(IF(Adjustments!$E$239:$E$251='June 13 - Dec 15 Reserve'!$F90,IF(Adjustments!$G$6:$AE$6='June 13 - Dec 15 Reserve'!J$7,Adjustments!$G$239:$AE$251),0))))</f>
        <v>-153178.50566998892</v>
      </c>
      <c r="J90" s="144">
        <f t="shared" si="277"/>
        <v>-20737524.78566999</v>
      </c>
      <c r="K90" s="144">
        <f t="array" ref="K90">-((SUM(IF(Adjustments!$E$73:$E$133='June 13 - Dec 15 Reserve'!$F90,IF(Adjustments!$G$6:$AE$6='June 13 - Dec 15 Reserve'!J$7,Adjustments!$G$73:$AE$133),0)))+(SUM(IF(Adjustments!$E$136:$E$232='June 13 - Dec 15 Reserve'!$F90,IF(Adjustments!$G$6:$AE$6='June 13 - Dec 15 Reserve'!L$7,Adjustments!$G$136:$AE$232),0)))+(SUM(IF(Adjustments!$E$235:$E$236='June 13 - Dec 15 Reserve'!$F90,IF(Adjustments!$G$6:$AE$6='June 13 - Dec 15 Reserve'!L$7,Adjustments!$G$235:$AE$236),0)))+(SUM(IF(Adjustments!$E$239:$E$251='June 13 - Dec 15 Reserve'!$F90,IF(Adjustments!$G$6:$AE$6='June 13 - Dec 15 Reserve'!L$7,Adjustments!$G$239:$AE$251),0))))</f>
        <v>-153040.85667663347</v>
      </c>
      <c r="L90" s="144">
        <f t="shared" si="278"/>
        <v>-20890565.642346624</v>
      </c>
      <c r="M90" s="144">
        <f t="array" ref="M90">-((SUM(IF(Adjustments!$E$73:$E$133='June 13 - Dec 15 Reserve'!$F90,IF(Adjustments!$G$6:$AE$6='June 13 - Dec 15 Reserve'!L$7,Adjustments!$G$73:$AE$133),0)))+(SUM(IF(Adjustments!$E$136:$E$232='June 13 - Dec 15 Reserve'!$F90,IF(Adjustments!$G$6:$AE$6='June 13 - Dec 15 Reserve'!N$7,Adjustments!$G$136:$AE$232),0)))+(SUM(IF(Adjustments!$E$235:$E$236='June 13 - Dec 15 Reserve'!$F90,IF(Adjustments!$G$6:$AE$6='June 13 - Dec 15 Reserve'!N$7,Adjustments!$G$235:$AE$236),0)))+(SUM(IF(Adjustments!$E$239:$E$251='June 13 - Dec 15 Reserve'!$F90,IF(Adjustments!$G$6:$AE$6='June 13 - Dec 15 Reserve'!N$7,Adjustments!$G$239:$AE$251),0))))</f>
        <v>-152903.20768327807</v>
      </c>
      <c r="N90" s="144">
        <f t="shared" si="279"/>
        <v>-21043468.850029901</v>
      </c>
      <c r="O90" s="144">
        <f t="array" ref="O90">-((SUM(IF(Adjustments!$E$73:$E$133='June 13 - Dec 15 Reserve'!$F90,IF(Adjustments!$G$6:$AE$6='June 13 - Dec 15 Reserve'!N$7,Adjustments!$G$73:$AE$133),0)))+(SUM(IF(Adjustments!$E$136:$E$232='June 13 - Dec 15 Reserve'!$F90,IF(Adjustments!$G$6:$AE$6='June 13 - Dec 15 Reserve'!P$7,Adjustments!$G$136:$AE$232),0)))+(SUM(IF(Adjustments!$E$235:$E$236='June 13 - Dec 15 Reserve'!$F90,IF(Adjustments!$G$6:$AE$6='June 13 - Dec 15 Reserve'!P$7,Adjustments!$G$235:$AE$236),0)))+(SUM(IF(Adjustments!$E$239:$E$251='June 13 - Dec 15 Reserve'!$F90,IF(Adjustments!$G$6:$AE$6='June 13 - Dec 15 Reserve'!P$7,Adjustments!$G$239:$AE$251),0))))</f>
        <v>-152765.55868992262</v>
      </c>
      <c r="P90" s="144">
        <f t="shared" si="280"/>
        <v>-21196234.408719823</v>
      </c>
      <c r="Q90" s="144">
        <f t="array" ref="Q90">-((SUM(IF(Adjustments!$E$73:$E$133='June 13 - Dec 15 Reserve'!$F90,IF(Adjustments!$G$6:$AE$6='June 13 - Dec 15 Reserve'!P$7,Adjustments!$G$73:$AE$133),0)))+(SUM(IF(Adjustments!$E$136:$E$232='June 13 - Dec 15 Reserve'!$F90,IF(Adjustments!$G$6:$AE$6='June 13 - Dec 15 Reserve'!R$7,Adjustments!$G$136:$AE$232),0)))+(SUM(IF(Adjustments!$E$235:$E$236='June 13 - Dec 15 Reserve'!$F90,IF(Adjustments!$G$6:$AE$6='June 13 - Dec 15 Reserve'!R$7,Adjustments!$G$235:$AE$236),0)))+(SUM(IF(Adjustments!$E$239:$E$251='June 13 - Dec 15 Reserve'!$F90,IF(Adjustments!$G$6:$AE$6='June 13 - Dec 15 Reserve'!R$7,Adjustments!$G$239:$AE$251),0))))</f>
        <v>-152627.90969656716</v>
      </c>
      <c r="R90" s="144">
        <f t="shared" si="281"/>
        <v>-21348862.318416391</v>
      </c>
      <c r="S90" s="144">
        <f t="array" ref="S90">-((SUM(IF(Adjustments!$E$73:$E$133='June 13 - Dec 15 Reserve'!$F90,IF(Adjustments!$G$6:$AE$6='June 13 - Dec 15 Reserve'!R$7,Adjustments!$G$73:$AE$133),0)))+(SUM(IF(Adjustments!$E$136:$E$232='June 13 - Dec 15 Reserve'!$F90,IF(Adjustments!$G$6:$AE$6='June 13 - Dec 15 Reserve'!T$7,Adjustments!$G$136:$AE$232),0)))+(SUM(IF(Adjustments!$E$235:$E$236='June 13 - Dec 15 Reserve'!$F90,IF(Adjustments!$G$6:$AE$6='June 13 - Dec 15 Reserve'!T$7,Adjustments!$G$235:$AE$236),0)))+(SUM(IF(Adjustments!$E$239:$E$251='June 13 - Dec 15 Reserve'!$F90,IF(Adjustments!$G$6:$AE$6='June 13 - Dec 15 Reserve'!T$7,Adjustments!$G$239:$AE$251),0))))</f>
        <v>-152490.26070321171</v>
      </c>
      <c r="T90" s="144">
        <f t="shared" si="282"/>
        <v>-21501352.579119604</v>
      </c>
      <c r="U90" s="144">
        <f t="array" ref="U90">-((SUM(IF(Adjustments!$E$73:$E$133='June 13 - Dec 15 Reserve'!$F90,IF(Adjustments!$G$6:$AE$6='June 13 - Dec 15 Reserve'!T$7,Adjustments!$G$73:$AE$133),0)))+(SUM(IF(Adjustments!$E$136:$E$232='June 13 - Dec 15 Reserve'!$F90,IF(Adjustments!$G$6:$AE$6='June 13 - Dec 15 Reserve'!V$7,Adjustments!$G$136:$AE$232),0)))+(SUM(IF(Adjustments!$E$235:$E$236='June 13 - Dec 15 Reserve'!$F90,IF(Adjustments!$G$6:$AE$6='June 13 - Dec 15 Reserve'!V$7,Adjustments!$G$235:$AE$236),0)))+(SUM(IF(Adjustments!$E$239:$E$251='June 13 - Dec 15 Reserve'!$F90,IF(Adjustments!$G$6:$AE$6='June 13 - Dec 15 Reserve'!V$7,Adjustments!$G$239:$AE$251),0))))</f>
        <v>-152352.61170985625</v>
      </c>
      <c r="V90" s="144">
        <f t="shared" si="283"/>
        <v>-21653705.19082946</v>
      </c>
      <c r="W90" s="144">
        <f t="array" ref="W90">-((SUM(IF(Adjustments!$E$73:$E$133='June 13 - Dec 15 Reserve'!$F90,IF(Adjustments!$G$6:$AE$6='June 13 - Dec 15 Reserve'!V$7,Adjustments!$G$73:$AE$133),0)))+(SUM(IF(Adjustments!$E$136:$E$232='June 13 - Dec 15 Reserve'!$F90,IF(Adjustments!$G$6:$AE$6='June 13 - Dec 15 Reserve'!X$7,Adjustments!$G$136:$AE$232),0)))+(SUM(IF(Adjustments!$E$235:$E$236='June 13 - Dec 15 Reserve'!$F90,IF(Adjustments!$G$6:$AE$6='June 13 - Dec 15 Reserve'!X$7,Adjustments!$G$235:$AE$236),0)))+(SUM(IF(Adjustments!$E$239:$E$251='June 13 - Dec 15 Reserve'!$F90,IF(Adjustments!$G$6:$AE$6='June 13 - Dec 15 Reserve'!X$7,Adjustments!$G$239:$AE$251),0))))</f>
        <v>-152214.9627165008</v>
      </c>
      <c r="X90" s="144">
        <f t="shared" si="284"/>
        <v>-21805920.153545961</v>
      </c>
      <c r="Y90" s="144">
        <f t="array" ref="Y90">-((SUM(IF(Adjustments!$E$73:$E$133='June 13 - Dec 15 Reserve'!$F90,IF(Adjustments!$G$6:$AE$6='June 13 - Dec 15 Reserve'!X$7,Adjustments!$G$73:$AE$133),0)))+(SUM(IF(Adjustments!$E$136:$E$232='June 13 - Dec 15 Reserve'!$F90,IF(Adjustments!$G$6:$AE$6='June 13 - Dec 15 Reserve'!Z$7,Adjustments!$G$136:$AE$232),0)))+(SUM(IF(Adjustments!$E$235:$E$236='June 13 - Dec 15 Reserve'!$F90,IF(Adjustments!$G$6:$AE$6='June 13 - Dec 15 Reserve'!Z$7,Adjustments!$G$235:$AE$236),0)))+(SUM(IF(Adjustments!$E$239:$E$251='June 13 - Dec 15 Reserve'!$F90,IF(Adjustments!$G$6:$AE$6='June 13 - Dec 15 Reserve'!Z$7,Adjustments!$G$239:$AE$251),0))))</f>
        <v>-152077.31372314534</v>
      </c>
      <c r="Z90" s="144">
        <f t="shared" si="285"/>
        <v>-21957997.467269108</v>
      </c>
      <c r="AA90" s="144">
        <f t="array" ref="AA90">-((SUM(IF(Adjustments!$E$73:$E$133='June 13 - Dec 15 Reserve'!$F90,IF(Adjustments!$G$6:$AE$6='June 13 - Dec 15 Reserve'!Z$7,Adjustments!$G$73:$AE$133),0)))+(SUM(IF(Adjustments!$E$136:$E$232='June 13 - Dec 15 Reserve'!$F90,IF(Adjustments!$G$6:$AE$6='June 13 - Dec 15 Reserve'!AB$7,Adjustments!$G$136:$AE$232),0)))+(SUM(IF(Adjustments!$E$235:$E$236='June 13 - Dec 15 Reserve'!$F90,IF(Adjustments!$G$6:$AE$6='June 13 - Dec 15 Reserve'!AB$7,Adjustments!$G$235:$AE$236),0)))+(SUM(IF(Adjustments!$E$239:$E$251='June 13 - Dec 15 Reserve'!$F90,IF(Adjustments!$G$6:$AE$6='June 13 - Dec 15 Reserve'!AB$7,Adjustments!$G$239:$AE$251),0))))</f>
        <v>-151939.66472978989</v>
      </c>
      <c r="AB90" s="144">
        <f t="shared" si="286"/>
        <v>-22109937.131998897</v>
      </c>
      <c r="AC90" s="144">
        <f t="array" ref="AC90">-((SUM(IF(Adjustments!$E$73:$E$133='June 13 - Dec 15 Reserve'!$F90,IF(Adjustments!$G$6:$AE$6='June 13 - Dec 15 Reserve'!AB$7,Adjustments!$G$73:$AE$133),0)))+(SUM(IF(Adjustments!$E$136:$E$232='June 13 - Dec 15 Reserve'!$F90,IF(Adjustments!$G$6:$AE$6='June 13 - Dec 15 Reserve'!AD$7,Adjustments!$G$136:$AE$232),0)))+(SUM(IF(Adjustments!$E$235:$E$236='June 13 - Dec 15 Reserve'!$F90,IF(Adjustments!$G$6:$AE$6='June 13 - Dec 15 Reserve'!AD$7,Adjustments!$G$235:$AE$236),0)))+(SUM(IF(Adjustments!$E$239:$E$251='June 13 - Dec 15 Reserve'!$F90,IF(Adjustments!$G$6:$AE$6='June 13 - Dec 15 Reserve'!AD$7,Adjustments!$G$239:$AE$251),0))))</f>
        <v>-151802.01573643443</v>
      </c>
      <c r="AD90" s="144">
        <f t="shared" si="287"/>
        <v>-22261739.147735331</v>
      </c>
      <c r="AE90" s="144">
        <f t="array" ref="AE90">-((SUM(IF(Adjustments!$E$73:$E$133='June 13 - Dec 15 Reserve'!$F90,IF(Adjustments!$G$6:$AE$6='June 13 - Dec 15 Reserve'!AD$7,Adjustments!$G$73:$AE$133),0)))+(SUM(IF(Adjustments!$E$136:$E$232='June 13 - Dec 15 Reserve'!$F90,IF(Adjustments!$G$6:$AE$6='June 13 - Dec 15 Reserve'!AF$7,Adjustments!$G$136:$AE$232),0)))+(SUM(IF(Adjustments!$E$235:$E$236='June 13 - Dec 15 Reserve'!$F90,IF(Adjustments!$G$6:$AE$6='June 13 - Dec 15 Reserve'!AF$7,Adjustments!$G$235:$AE$236),0)))+(SUM(IF(Adjustments!$E$239:$E$251='June 13 - Dec 15 Reserve'!$F90,IF(Adjustments!$G$6:$AE$6='June 13 - Dec 15 Reserve'!AF$7,Adjustments!$G$239:$AE$251),0))))</f>
        <v>-151664.36674307898</v>
      </c>
      <c r="AF90" s="144">
        <f t="shared" si="288"/>
        <v>-22413403.514478412</v>
      </c>
      <c r="AG90" s="144">
        <f t="array" ref="AG90">-((SUM(IF(Adjustments!$E$73:$E$133='June 13 - Dec 15 Reserve'!$F90,IF(Adjustments!$G$6:$AE$6='June 13 - Dec 15 Reserve'!AF$7,Adjustments!$G$73:$AE$133),0)))+(SUM(IF(Adjustments!$E$136:$E$232='June 13 - Dec 15 Reserve'!$F90,IF(Adjustments!$G$6:$AE$6='June 13 - Dec 15 Reserve'!AH$7,Adjustments!$G$136:$AE$232),0)))+(SUM(IF(Adjustments!$E$235:$E$236='June 13 - Dec 15 Reserve'!$F90,IF(Adjustments!$G$6:$AE$6='June 13 - Dec 15 Reserve'!AH$7,Adjustments!$G$235:$AE$236),0)))+(SUM(IF(Adjustments!$E$239:$E$251='June 13 - Dec 15 Reserve'!$F90,IF(Adjustments!$G$6:$AE$6='June 13 - Dec 15 Reserve'!AH$7,Adjustments!$G$239:$AE$251),0))))</f>
        <v>-151526.71774972355</v>
      </c>
      <c r="AH90" s="144">
        <f t="shared" si="289"/>
        <v>-22564930.232228134</v>
      </c>
      <c r="AI90" s="144">
        <f t="array" ref="AI90">-((SUM(IF(Adjustments!$E$73:$E$133='June 13 - Dec 15 Reserve'!$F90,IF(Adjustments!$G$6:$AE$6='June 13 - Dec 15 Reserve'!AH$7,Adjustments!$G$73:$AE$133),0)))+(SUM(IF(Adjustments!$E$136:$E$232='June 13 - Dec 15 Reserve'!$F90,IF(Adjustments!$G$6:$AE$6='June 13 - Dec 15 Reserve'!AJ$7,Adjustments!$G$136:$AE$232),0)))+(SUM(IF(Adjustments!$E$235:$E$236='June 13 - Dec 15 Reserve'!$F90,IF(Adjustments!$G$6:$AE$6='June 13 - Dec 15 Reserve'!AJ$7,Adjustments!$G$235:$AE$236),0)))+(SUM(IF(Adjustments!$E$239:$E$251='June 13 - Dec 15 Reserve'!$F90,IF(Adjustments!$G$6:$AE$6='June 13 - Dec 15 Reserve'!AJ$7,Adjustments!$G$239:$AE$251),0))))</f>
        <v>-151389.0687563681</v>
      </c>
      <c r="AJ90" s="144">
        <f t="shared" si="290"/>
        <v>-22716319.300984502</v>
      </c>
      <c r="AK90" s="144">
        <f t="array" ref="AK90">-((SUM(IF(Adjustments!$E$73:$E$133='June 13 - Dec 15 Reserve'!$F90,IF(Adjustments!$G$6:$AE$6='June 13 - Dec 15 Reserve'!AJ$7,Adjustments!$G$73:$AE$133),0)))+(SUM(IF(Adjustments!$E$136:$E$232='June 13 - Dec 15 Reserve'!$F90,IF(Adjustments!$G$6:$AE$6='June 13 - Dec 15 Reserve'!AL$7,Adjustments!$G$136:$AE$232),0)))+(SUM(IF(Adjustments!$E$235:$E$236='June 13 - Dec 15 Reserve'!$F90,IF(Adjustments!$G$6:$AE$6='June 13 - Dec 15 Reserve'!AL$7,Adjustments!$G$235:$AE$236),0)))+(SUM(IF(Adjustments!$E$239:$E$251='June 13 - Dec 15 Reserve'!$F90,IF(Adjustments!$G$6:$AE$6='June 13 - Dec 15 Reserve'!AL$7,Adjustments!$G$239:$AE$251),0))))</f>
        <v>-151251.41976301264</v>
      </c>
      <c r="AL90" s="144">
        <f t="shared" si="291"/>
        <v>-22867570.720747516</v>
      </c>
      <c r="AM90" s="144">
        <f t="array" ref="AM90">-((SUM(IF(Adjustments!$E$73:$E$133='June 13 - Dec 15 Reserve'!$F90,IF(Adjustments!$G$6:$AE$6='June 13 - Dec 15 Reserve'!AL$7,Adjustments!$G$73:$AE$133),0)))+(SUM(IF(Adjustments!$E$136:$E$232='June 13 - Dec 15 Reserve'!$F90,IF(Adjustments!$G$6:$AE$6='June 13 - Dec 15 Reserve'!AN$7,Adjustments!$G$136:$AE$232),0)))+(SUM(IF(Adjustments!$E$235:$E$236='June 13 - Dec 15 Reserve'!$F90,IF(Adjustments!$G$6:$AE$6='June 13 - Dec 15 Reserve'!AN$7,Adjustments!$G$235:$AE$236),0)))+(SUM(IF(Adjustments!$E$239:$E$251='June 13 - Dec 15 Reserve'!$F90,IF(Adjustments!$G$6:$AE$6='June 13 - Dec 15 Reserve'!AN$7,Adjustments!$G$239:$AE$251),0))))</f>
        <v>-151113.77076965719</v>
      </c>
      <c r="AN90" s="144">
        <f t="shared" si="292"/>
        <v>-23018684.491517171</v>
      </c>
      <c r="AO90" s="144">
        <f t="array" ref="AO90">-((SUM(IF(Adjustments!$E$73:$E$133='June 13 - Dec 15 Reserve'!$F90,IF(Adjustments!$G$6:$AE$6='June 13 - Dec 15 Reserve'!AN$7,Adjustments!$G$73:$AE$133),0)))+(SUM(IF(Adjustments!$E$136:$E$232='June 13 - Dec 15 Reserve'!$F90,IF(Adjustments!$G$6:$AE$6='June 13 - Dec 15 Reserve'!AP$7,Adjustments!$G$136:$AE$232),0)))+(SUM(IF(Adjustments!$E$235:$E$236='June 13 - Dec 15 Reserve'!$F90,IF(Adjustments!$G$6:$AE$6='June 13 - Dec 15 Reserve'!AP$7,Adjustments!$G$235:$AE$236),0)))+(SUM(IF(Adjustments!$E$239:$E$251='June 13 - Dec 15 Reserve'!$F90,IF(Adjustments!$G$6:$AE$6='June 13 - Dec 15 Reserve'!AP$7,Adjustments!$G$239:$AE$251),0))))</f>
        <v>-150976.12177630173</v>
      </c>
      <c r="AP90" s="144">
        <f t="shared" si="293"/>
        <v>-23169660.613293473</v>
      </c>
      <c r="AQ90" s="144">
        <f t="array" ref="AQ90">-((SUM(IF(Adjustments!$E$73:$E$133='June 13 - Dec 15 Reserve'!$F90,IF(Adjustments!$G$6:$AE$6='June 13 - Dec 15 Reserve'!AP$7,Adjustments!$G$73:$AE$133),0)))+(SUM(IF(Adjustments!$E$136:$E$232='June 13 - Dec 15 Reserve'!$F90,IF(Adjustments!$G$6:$AE$6='June 13 - Dec 15 Reserve'!AR$7,Adjustments!$G$136:$AE$232),0)))+(SUM(IF(Adjustments!$E$235:$E$236='June 13 - Dec 15 Reserve'!$F90,IF(Adjustments!$G$6:$AE$6='June 13 - Dec 15 Reserve'!AR$7,Adjustments!$G$235:$AE$236),0)))+(SUM(IF(Adjustments!$E$239:$E$251='June 13 - Dec 15 Reserve'!$F90,IF(Adjustments!$G$6:$AE$6='June 13 - Dec 15 Reserve'!AR$7,Adjustments!$G$239:$AE$251),0))))</f>
        <v>-150838.47278294628</v>
      </c>
      <c r="AR90" s="144">
        <f t="shared" si="294"/>
        <v>-23320499.08607642</v>
      </c>
      <c r="AS90" s="144">
        <f t="array" ref="AS90">-((SUM(IF(Adjustments!$E$73:$E$133='June 13 - Dec 15 Reserve'!$F90,IF(Adjustments!$G$6:$AE$6='June 13 - Dec 15 Reserve'!AR$7,Adjustments!$G$73:$AE$133),0)))+(SUM(IF(Adjustments!$E$136:$E$232='June 13 - Dec 15 Reserve'!$F90,IF(Adjustments!$G$6:$AE$6='June 13 - Dec 15 Reserve'!AT$7,Adjustments!$G$136:$AE$232),0)))+(SUM(IF(Adjustments!$E$235:$E$236='June 13 - Dec 15 Reserve'!$F90,IF(Adjustments!$G$6:$AE$6='June 13 - Dec 15 Reserve'!AT$7,Adjustments!$G$235:$AE$236),0)))+(SUM(IF(Adjustments!$E$239:$E$251='June 13 - Dec 15 Reserve'!$F90,IF(Adjustments!$G$6:$AE$6='June 13 - Dec 15 Reserve'!AT$7,Adjustments!$G$239:$AE$251),0))))</f>
        <v>-150700.82378959082</v>
      </c>
      <c r="AT90" s="144">
        <f t="shared" si="295"/>
        <v>-23471199.909866009</v>
      </c>
      <c r="AU90" s="144">
        <f t="array" ref="AU90">-((SUM(IF(Adjustments!$E$73:$E$133='June 13 - Dec 15 Reserve'!$F90,IF(Adjustments!$G$6:$AE$6='June 13 - Dec 15 Reserve'!AT$7,Adjustments!$G$73:$AE$133),0)))+(SUM(IF(Adjustments!$E$136:$E$232='June 13 - Dec 15 Reserve'!$F90,IF(Adjustments!$G$6:$AE$6='June 13 - Dec 15 Reserve'!AV$7,Adjustments!$G$136:$AE$232),0)))+(SUM(IF(Adjustments!$E$235:$E$236='June 13 - Dec 15 Reserve'!$F90,IF(Adjustments!$G$6:$AE$6='June 13 - Dec 15 Reserve'!AV$7,Adjustments!$G$235:$AE$236),0)))+(SUM(IF(Adjustments!$E$239:$E$251='June 13 - Dec 15 Reserve'!$F90,IF(Adjustments!$G$6:$AE$6='June 13 - Dec 15 Reserve'!AV$7,Adjustments!$G$239:$AE$251),0))))</f>
        <v>-150563.17479623537</v>
      </c>
      <c r="AV90" s="144">
        <f t="shared" si="296"/>
        <v>-23621763.084662244</v>
      </c>
      <c r="AW90" s="144">
        <f t="array" ref="AW90">-((SUM(IF(Adjustments!$E$73:$E$133='June 13 - Dec 15 Reserve'!$F90,IF(Adjustments!$G$6:$AE$6='June 13 - Dec 15 Reserve'!AV$7,Adjustments!$G$73:$AE$133),0)))+(SUM(IF(Adjustments!$E$136:$E$232='June 13 - Dec 15 Reserve'!$F90,IF(Adjustments!$G$6:$AE$6='June 13 - Dec 15 Reserve'!AX$7,Adjustments!$G$136:$AE$232),0)))+(SUM(IF(Adjustments!$E$235:$E$236='June 13 - Dec 15 Reserve'!$F90,IF(Adjustments!$G$6:$AE$6='June 13 - Dec 15 Reserve'!AX$7,Adjustments!$G$235:$AE$236),0)))+(SUM(IF(Adjustments!$E$239:$E$251='June 13 - Dec 15 Reserve'!$F90,IF(Adjustments!$G$6:$AE$6='June 13 - Dec 15 Reserve'!AX$7,Adjustments!$G$239:$AE$251),0))))</f>
        <v>-150425.52580287991</v>
      </c>
      <c r="AX90" s="144">
        <f t="shared" si="297"/>
        <v>-23772188.610465124</v>
      </c>
      <c r="AY90" s="144">
        <f t="array" ref="AY90">-((SUM(IF(Adjustments!$E$73:$E$133='June 13 - Dec 15 Reserve'!$F90,IF(Adjustments!$G$6:$AE$6='June 13 - Dec 15 Reserve'!AX$7,Adjustments!$G$73:$AE$133),0)))+(SUM(IF(Adjustments!$E$136:$E$232='June 13 - Dec 15 Reserve'!$F90,IF(Adjustments!$G$6:$AE$6='June 13 - Dec 15 Reserve'!AZ$7,Adjustments!$G$136:$AE$232),0)))+(SUM(IF(Adjustments!$E$235:$E$236='June 13 - Dec 15 Reserve'!$F90,IF(Adjustments!$G$6:$AE$6='June 13 - Dec 15 Reserve'!AZ$7,Adjustments!$G$235:$AE$236),0)))+(SUM(IF(Adjustments!$E$239:$E$251='June 13 - Dec 15 Reserve'!$F90,IF(Adjustments!$G$6:$AE$6='June 13 - Dec 15 Reserve'!AZ$7,Adjustments!$G$239:$AE$251),0))))</f>
        <v>-150287.87680952449</v>
      </c>
      <c r="AZ90" s="144">
        <f t="shared" si="298"/>
        <v>-23922476.48727465</v>
      </c>
      <c r="BA90" s="144">
        <f t="array" ref="BA90">-((SUM(IF(Adjustments!$E$73:$E$133='June 13 - Dec 15 Reserve'!$F90,IF(Adjustments!$G$6:$AE$6='June 13 - Dec 15 Reserve'!AZ$7,Adjustments!$G$73:$AE$133),0)))+(SUM(IF(Adjustments!$E$136:$E$232='June 13 - Dec 15 Reserve'!$F90,IF(Adjustments!$G$6:$AE$6='June 13 - Dec 15 Reserve'!BB$7,Adjustments!$G$136:$AE$232),0)))+(SUM(IF(Adjustments!$E$235:$E$236='June 13 - Dec 15 Reserve'!$F90,IF(Adjustments!$G$6:$AE$6='June 13 - Dec 15 Reserve'!BB$7,Adjustments!$G$235:$AE$236),0)))+(SUM(IF(Adjustments!$E$239:$E$251='June 13 - Dec 15 Reserve'!$F90,IF(Adjustments!$G$6:$AE$6='June 13 - Dec 15 Reserve'!BB$7,Adjustments!$G$239:$AE$251),0))))</f>
        <v>-150150.22781616903</v>
      </c>
      <c r="BB90" s="144">
        <f t="shared" si="299"/>
        <v>-24072626.715090819</v>
      </c>
      <c r="BC90" s="144">
        <f t="array" ref="BC90">-((SUM(IF(Adjustments!$E$73:$E$133='June 13 - Dec 15 Reserve'!$F90,IF(Adjustments!$G$6:$AE$6='June 13 - Dec 15 Reserve'!BB$7,Adjustments!$G$73:$AE$133),0)))+(SUM(IF(Adjustments!$E$136:$E$232='June 13 - Dec 15 Reserve'!$F90,IF(Adjustments!$G$6:$AE$6='June 13 - Dec 15 Reserve'!BD$7,Adjustments!$G$136:$AE$232),0)))+(SUM(IF(Adjustments!$E$235:$E$236='June 13 - Dec 15 Reserve'!$F90,IF(Adjustments!$G$6:$AE$6='June 13 - Dec 15 Reserve'!BD$7,Adjustments!$G$235:$AE$236),0)))+(SUM(IF(Adjustments!$E$239:$E$251='June 13 - Dec 15 Reserve'!$F90,IF(Adjustments!$G$6:$AE$6='June 13 - Dec 15 Reserve'!BD$7,Adjustments!$G$239:$AE$251),0))))</f>
        <v>-150012.57882281358</v>
      </c>
      <c r="BD90" s="144">
        <f t="shared" si="300"/>
        <v>-24222639.293913633</v>
      </c>
      <c r="BF90" s="151">
        <f t="shared" si="301"/>
        <v>-23319535.543122925</v>
      </c>
    </row>
    <row r="91" spans="1:58" s="144" customFormat="1">
      <c r="A91" s="119" t="s">
        <v>62</v>
      </c>
      <c r="B91" s="7" t="s">
        <v>41</v>
      </c>
      <c r="C91" s="7" t="s">
        <v>41</v>
      </c>
      <c r="D91" s="119" t="s">
        <v>79</v>
      </c>
      <c r="E91" s="119" t="s">
        <v>77</v>
      </c>
      <c r="F91" s="119" t="str">
        <f t="shared" si="275"/>
        <v>AINTPSG-U</v>
      </c>
      <c r="G91" s="119" t="str">
        <f t="shared" si="276"/>
        <v>INTPSG-U</v>
      </c>
      <c r="H91" s="144">
        <f t="array" ref="H91">SUM(IF('[25]RB Summary'!$C$917:$C$1168=$F91,'[25]RB Summary'!$G$917:$G$1168,0))</f>
        <v>-4139189.81</v>
      </c>
      <c r="I91" s="144">
        <f t="array" ref="I91">-((SUM(IF(Adjustments!$E$73:$E$133='June 13 - Dec 15 Reserve'!$F91,IF(Adjustments!$G$6:$AE$6='June 13 - Dec 15 Reserve'!H$7,Adjustments!$G$73:$AE$133),0)))+(SUM(IF(Adjustments!$E$136:$E$232='June 13 - Dec 15 Reserve'!$F91,IF(Adjustments!$G$6:$AE$6='June 13 - Dec 15 Reserve'!J$7,Adjustments!$G$136:$AE$232),0)))+(SUM(IF(Adjustments!$E$235:$E$236='June 13 - Dec 15 Reserve'!$F91,IF(Adjustments!$G$6:$AE$6='June 13 - Dec 15 Reserve'!J$7,Adjustments!$G$235:$AE$236),0)))+(SUM(IF(Adjustments!$E$239:$E$251='June 13 - Dec 15 Reserve'!$F91,IF(Adjustments!$G$6:$AE$6='June 13 - Dec 15 Reserve'!J$7,Adjustments!$G$239:$AE$251),0))))</f>
        <v>-24704.883984474207</v>
      </c>
      <c r="J91" s="144">
        <f t="shared" si="277"/>
        <v>-4163894.6939844741</v>
      </c>
      <c r="K91" s="144">
        <f t="array" ref="K91">-((SUM(IF(Adjustments!$E$73:$E$133='June 13 - Dec 15 Reserve'!$F91,IF(Adjustments!$G$6:$AE$6='June 13 - Dec 15 Reserve'!J$7,Adjustments!$G$73:$AE$133),0)))+(SUM(IF(Adjustments!$E$136:$E$232='June 13 - Dec 15 Reserve'!$F91,IF(Adjustments!$G$6:$AE$6='June 13 - Dec 15 Reserve'!L$7,Adjustments!$G$136:$AE$232),0)))+(SUM(IF(Adjustments!$E$235:$E$236='June 13 - Dec 15 Reserve'!$F91,IF(Adjustments!$G$6:$AE$6='June 13 - Dec 15 Reserve'!L$7,Adjustments!$G$235:$AE$236),0)))+(SUM(IF(Adjustments!$E$239:$E$251='June 13 - Dec 15 Reserve'!$F91,IF(Adjustments!$G$6:$AE$6='June 13 - Dec 15 Reserve'!L$7,Adjustments!$G$239:$AE$251),0))))</f>
        <v>-24702.501953422638</v>
      </c>
      <c r="L91" s="144">
        <f t="shared" si="278"/>
        <v>-4188597.1959378966</v>
      </c>
      <c r="M91" s="144">
        <f t="array" ref="M91">-((SUM(IF(Adjustments!$E$73:$E$133='June 13 - Dec 15 Reserve'!$F91,IF(Adjustments!$G$6:$AE$6='June 13 - Dec 15 Reserve'!L$7,Adjustments!$G$73:$AE$133),0)))+(SUM(IF(Adjustments!$E$136:$E$232='June 13 - Dec 15 Reserve'!$F91,IF(Adjustments!$G$6:$AE$6='June 13 - Dec 15 Reserve'!N$7,Adjustments!$G$136:$AE$232),0)))+(SUM(IF(Adjustments!$E$235:$E$236='June 13 - Dec 15 Reserve'!$F91,IF(Adjustments!$G$6:$AE$6='June 13 - Dec 15 Reserve'!N$7,Adjustments!$G$235:$AE$236),0)))+(SUM(IF(Adjustments!$E$239:$E$251='June 13 - Dec 15 Reserve'!$F91,IF(Adjustments!$G$6:$AE$6='June 13 - Dec 15 Reserve'!N$7,Adjustments!$G$239:$AE$251),0))))</f>
        <v>-24700.119922371057</v>
      </c>
      <c r="N91" s="144">
        <f t="shared" si="279"/>
        <v>-4213297.3158602677</v>
      </c>
      <c r="O91" s="144">
        <f t="array" ref="O91">-((SUM(IF(Adjustments!$E$73:$E$133='June 13 - Dec 15 Reserve'!$F91,IF(Adjustments!$G$6:$AE$6='June 13 - Dec 15 Reserve'!N$7,Adjustments!$G$73:$AE$133),0)))+(SUM(IF(Adjustments!$E$136:$E$232='June 13 - Dec 15 Reserve'!$F91,IF(Adjustments!$G$6:$AE$6='June 13 - Dec 15 Reserve'!P$7,Adjustments!$G$136:$AE$232),0)))+(SUM(IF(Adjustments!$E$235:$E$236='June 13 - Dec 15 Reserve'!$F91,IF(Adjustments!$G$6:$AE$6='June 13 - Dec 15 Reserve'!P$7,Adjustments!$G$235:$AE$236),0)))+(SUM(IF(Adjustments!$E$239:$E$251='June 13 - Dec 15 Reserve'!$F91,IF(Adjustments!$G$6:$AE$6='June 13 - Dec 15 Reserve'!P$7,Adjustments!$G$239:$AE$251),0))))</f>
        <v>-24697.737891319484</v>
      </c>
      <c r="P91" s="144">
        <f t="shared" si="280"/>
        <v>-4237995.0537515869</v>
      </c>
      <c r="Q91" s="144">
        <f t="array" ref="Q91">-((SUM(IF(Adjustments!$E$73:$E$133='June 13 - Dec 15 Reserve'!$F91,IF(Adjustments!$G$6:$AE$6='June 13 - Dec 15 Reserve'!P$7,Adjustments!$G$73:$AE$133),0)))+(SUM(IF(Adjustments!$E$136:$E$232='June 13 - Dec 15 Reserve'!$F91,IF(Adjustments!$G$6:$AE$6='June 13 - Dec 15 Reserve'!R$7,Adjustments!$G$136:$AE$232),0)))+(SUM(IF(Adjustments!$E$235:$E$236='June 13 - Dec 15 Reserve'!$F91,IF(Adjustments!$G$6:$AE$6='June 13 - Dec 15 Reserve'!R$7,Adjustments!$G$235:$AE$236),0)))+(SUM(IF(Adjustments!$E$239:$E$251='June 13 - Dec 15 Reserve'!$F91,IF(Adjustments!$G$6:$AE$6='June 13 - Dec 15 Reserve'!R$7,Adjustments!$G$239:$AE$251),0))))</f>
        <v>-24695.355860267904</v>
      </c>
      <c r="R91" s="144">
        <f t="shared" si="281"/>
        <v>-4262690.4096118547</v>
      </c>
      <c r="S91" s="144">
        <f t="array" ref="S91">-((SUM(IF(Adjustments!$E$73:$E$133='June 13 - Dec 15 Reserve'!$F91,IF(Adjustments!$G$6:$AE$6='June 13 - Dec 15 Reserve'!R$7,Adjustments!$G$73:$AE$133),0)))+(SUM(IF(Adjustments!$E$136:$E$232='June 13 - Dec 15 Reserve'!$F91,IF(Adjustments!$G$6:$AE$6='June 13 - Dec 15 Reserve'!T$7,Adjustments!$G$136:$AE$232),0)))+(SUM(IF(Adjustments!$E$235:$E$236='June 13 - Dec 15 Reserve'!$F91,IF(Adjustments!$G$6:$AE$6='June 13 - Dec 15 Reserve'!T$7,Adjustments!$G$235:$AE$236),0)))+(SUM(IF(Adjustments!$E$239:$E$251='June 13 - Dec 15 Reserve'!$F91,IF(Adjustments!$G$6:$AE$6='June 13 - Dec 15 Reserve'!T$7,Adjustments!$G$239:$AE$251),0))))</f>
        <v>-24692.973829216331</v>
      </c>
      <c r="T91" s="144">
        <f t="shared" si="282"/>
        <v>-4287383.383441071</v>
      </c>
      <c r="U91" s="144">
        <f t="array" ref="U91">-((SUM(IF(Adjustments!$E$73:$E$133='June 13 - Dec 15 Reserve'!$F91,IF(Adjustments!$G$6:$AE$6='June 13 - Dec 15 Reserve'!T$7,Adjustments!$G$73:$AE$133),0)))+(SUM(IF(Adjustments!$E$136:$E$232='June 13 - Dec 15 Reserve'!$F91,IF(Adjustments!$G$6:$AE$6='June 13 - Dec 15 Reserve'!V$7,Adjustments!$G$136:$AE$232),0)))+(SUM(IF(Adjustments!$E$235:$E$236='June 13 - Dec 15 Reserve'!$F91,IF(Adjustments!$G$6:$AE$6='June 13 - Dec 15 Reserve'!V$7,Adjustments!$G$235:$AE$236),0)))+(SUM(IF(Adjustments!$E$239:$E$251='June 13 - Dec 15 Reserve'!$F91,IF(Adjustments!$G$6:$AE$6='June 13 - Dec 15 Reserve'!V$7,Adjustments!$G$239:$AE$251),0))))</f>
        <v>-24690.591798164754</v>
      </c>
      <c r="V91" s="144">
        <f t="shared" si="283"/>
        <v>-4312073.9752392359</v>
      </c>
      <c r="W91" s="144">
        <f t="array" ref="W91">-((SUM(IF(Adjustments!$E$73:$E$133='June 13 - Dec 15 Reserve'!$F91,IF(Adjustments!$G$6:$AE$6='June 13 - Dec 15 Reserve'!V$7,Adjustments!$G$73:$AE$133),0)))+(SUM(IF(Adjustments!$E$136:$E$232='June 13 - Dec 15 Reserve'!$F91,IF(Adjustments!$G$6:$AE$6='June 13 - Dec 15 Reserve'!X$7,Adjustments!$G$136:$AE$232),0)))+(SUM(IF(Adjustments!$E$235:$E$236='June 13 - Dec 15 Reserve'!$F91,IF(Adjustments!$G$6:$AE$6='June 13 - Dec 15 Reserve'!X$7,Adjustments!$G$235:$AE$236),0)))+(SUM(IF(Adjustments!$E$239:$E$251='June 13 - Dec 15 Reserve'!$F91,IF(Adjustments!$G$6:$AE$6='June 13 - Dec 15 Reserve'!X$7,Adjustments!$G$239:$AE$251),0))))</f>
        <v>-24688.209767113181</v>
      </c>
      <c r="X91" s="144">
        <f t="shared" si="284"/>
        <v>-4336762.1850063493</v>
      </c>
      <c r="Y91" s="144">
        <f t="array" ref="Y91">-((SUM(IF(Adjustments!$E$73:$E$133='June 13 - Dec 15 Reserve'!$F91,IF(Adjustments!$G$6:$AE$6='June 13 - Dec 15 Reserve'!X$7,Adjustments!$G$73:$AE$133),0)))+(SUM(IF(Adjustments!$E$136:$E$232='June 13 - Dec 15 Reserve'!$F91,IF(Adjustments!$G$6:$AE$6='June 13 - Dec 15 Reserve'!Z$7,Adjustments!$G$136:$AE$232),0)))+(SUM(IF(Adjustments!$E$235:$E$236='June 13 - Dec 15 Reserve'!$F91,IF(Adjustments!$G$6:$AE$6='June 13 - Dec 15 Reserve'!Z$7,Adjustments!$G$235:$AE$236),0)))+(SUM(IF(Adjustments!$E$239:$E$251='June 13 - Dec 15 Reserve'!$F91,IF(Adjustments!$G$6:$AE$6='June 13 - Dec 15 Reserve'!Z$7,Adjustments!$G$239:$AE$251),0))))</f>
        <v>-24685.827736061598</v>
      </c>
      <c r="Z91" s="144">
        <f t="shared" si="285"/>
        <v>-4361448.0127424113</v>
      </c>
      <c r="AA91" s="144">
        <f t="array" ref="AA91">-((SUM(IF(Adjustments!$E$73:$E$133='June 13 - Dec 15 Reserve'!$F91,IF(Adjustments!$G$6:$AE$6='June 13 - Dec 15 Reserve'!Z$7,Adjustments!$G$73:$AE$133),0)))+(SUM(IF(Adjustments!$E$136:$E$232='June 13 - Dec 15 Reserve'!$F91,IF(Adjustments!$G$6:$AE$6='June 13 - Dec 15 Reserve'!AB$7,Adjustments!$G$136:$AE$232),0)))+(SUM(IF(Adjustments!$E$235:$E$236='June 13 - Dec 15 Reserve'!$F91,IF(Adjustments!$G$6:$AE$6='June 13 - Dec 15 Reserve'!AB$7,Adjustments!$G$235:$AE$236),0)))+(SUM(IF(Adjustments!$E$239:$E$251='June 13 - Dec 15 Reserve'!$F91,IF(Adjustments!$G$6:$AE$6='June 13 - Dec 15 Reserve'!AB$7,Adjustments!$G$239:$AE$251),0))))</f>
        <v>-24683.445705010032</v>
      </c>
      <c r="AB91" s="144">
        <f t="shared" si="286"/>
        <v>-4386131.458447421</v>
      </c>
      <c r="AC91" s="144">
        <f t="array" ref="AC91">-((SUM(IF(Adjustments!$E$73:$E$133='June 13 - Dec 15 Reserve'!$F91,IF(Adjustments!$G$6:$AE$6='June 13 - Dec 15 Reserve'!AB$7,Adjustments!$G$73:$AE$133),0)))+(SUM(IF(Adjustments!$E$136:$E$232='June 13 - Dec 15 Reserve'!$F91,IF(Adjustments!$G$6:$AE$6='June 13 - Dec 15 Reserve'!AD$7,Adjustments!$G$136:$AE$232),0)))+(SUM(IF(Adjustments!$E$235:$E$236='June 13 - Dec 15 Reserve'!$F91,IF(Adjustments!$G$6:$AE$6='June 13 - Dec 15 Reserve'!AD$7,Adjustments!$G$235:$AE$236),0)))+(SUM(IF(Adjustments!$E$239:$E$251='June 13 - Dec 15 Reserve'!$F91,IF(Adjustments!$G$6:$AE$6='June 13 - Dec 15 Reserve'!AD$7,Adjustments!$G$239:$AE$251),0))))</f>
        <v>-24681.063673958448</v>
      </c>
      <c r="AD91" s="144">
        <f t="shared" si="287"/>
        <v>-4410812.5221213792</v>
      </c>
      <c r="AE91" s="144">
        <f t="array" ref="AE91">-((SUM(IF(Adjustments!$E$73:$E$133='June 13 - Dec 15 Reserve'!$F91,IF(Adjustments!$G$6:$AE$6='June 13 - Dec 15 Reserve'!AD$7,Adjustments!$G$73:$AE$133),0)))+(SUM(IF(Adjustments!$E$136:$E$232='June 13 - Dec 15 Reserve'!$F91,IF(Adjustments!$G$6:$AE$6='June 13 - Dec 15 Reserve'!AF$7,Adjustments!$G$136:$AE$232),0)))+(SUM(IF(Adjustments!$E$235:$E$236='June 13 - Dec 15 Reserve'!$F91,IF(Adjustments!$G$6:$AE$6='June 13 - Dec 15 Reserve'!AF$7,Adjustments!$G$235:$AE$236),0)))+(SUM(IF(Adjustments!$E$239:$E$251='June 13 - Dec 15 Reserve'!$F91,IF(Adjustments!$G$6:$AE$6='June 13 - Dec 15 Reserve'!AF$7,Adjustments!$G$239:$AE$251),0))))</f>
        <v>-24678.681642906875</v>
      </c>
      <c r="AF91" s="144">
        <f t="shared" si="288"/>
        <v>-4435491.2037642859</v>
      </c>
      <c r="AG91" s="144">
        <f t="array" ref="AG91">-((SUM(IF(Adjustments!$E$73:$E$133='June 13 - Dec 15 Reserve'!$F91,IF(Adjustments!$G$6:$AE$6='June 13 - Dec 15 Reserve'!AF$7,Adjustments!$G$73:$AE$133),0)))+(SUM(IF(Adjustments!$E$136:$E$232='June 13 - Dec 15 Reserve'!$F91,IF(Adjustments!$G$6:$AE$6='June 13 - Dec 15 Reserve'!AH$7,Adjustments!$G$136:$AE$232),0)))+(SUM(IF(Adjustments!$E$235:$E$236='June 13 - Dec 15 Reserve'!$F91,IF(Adjustments!$G$6:$AE$6='June 13 - Dec 15 Reserve'!AH$7,Adjustments!$G$235:$AE$236),0)))+(SUM(IF(Adjustments!$E$239:$E$251='June 13 - Dec 15 Reserve'!$F91,IF(Adjustments!$G$6:$AE$6='June 13 - Dec 15 Reserve'!AH$7,Adjustments!$G$239:$AE$251),0))))</f>
        <v>-24676.299611855298</v>
      </c>
      <c r="AH91" s="144">
        <f t="shared" si="289"/>
        <v>-4460167.5033761412</v>
      </c>
      <c r="AI91" s="144">
        <f t="array" ref="AI91">-((SUM(IF(Adjustments!$E$73:$E$133='June 13 - Dec 15 Reserve'!$F91,IF(Adjustments!$G$6:$AE$6='June 13 - Dec 15 Reserve'!AH$7,Adjustments!$G$73:$AE$133),0)))+(SUM(IF(Adjustments!$E$136:$E$232='June 13 - Dec 15 Reserve'!$F91,IF(Adjustments!$G$6:$AE$6='June 13 - Dec 15 Reserve'!AJ$7,Adjustments!$G$136:$AE$232),0)))+(SUM(IF(Adjustments!$E$235:$E$236='June 13 - Dec 15 Reserve'!$F91,IF(Adjustments!$G$6:$AE$6='June 13 - Dec 15 Reserve'!AJ$7,Adjustments!$G$235:$AE$236),0)))+(SUM(IF(Adjustments!$E$239:$E$251='June 13 - Dec 15 Reserve'!$F91,IF(Adjustments!$G$6:$AE$6='June 13 - Dec 15 Reserve'!AJ$7,Adjustments!$G$239:$AE$251),0))))</f>
        <v>-24673.917580803725</v>
      </c>
      <c r="AJ91" s="144">
        <f t="shared" si="290"/>
        <v>-4484841.420956945</v>
      </c>
      <c r="AK91" s="144">
        <f t="array" ref="AK91">-((SUM(IF(Adjustments!$E$73:$E$133='June 13 - Dec 15 Reserve'!$F91,IF(Adjustments!$G$6:$AE$6='June 13 - Dec 15 Reserve'!AJ$7,Adjustments!$G$73:$AE$133),0)))+(SUM(IF(Adjustments!$E$136:$E$232='June 13 - Dec 15 Reserve'!$F91,IF(Adjustments!$G$6:$AE$6='June 13 - Dec 15 Reserve'!AL$7,Adjustments!$G$136:$AE$232),0)))+(SUM(IF(Adjustments!$E$235:$E$236='June 13 - Dec 15 Reserve'!$F91,IF(Adjustments!$G$6:$AE$6='June 13 - Dec 15 Reserve'!AL$7,Adjustments!$G$235:$AE$236),0)))+(SUM(IF(Adjustments!$E$239:$E$251='June 13 - Dec 15 Reserve'!$F91,IF(Adjustments!$G$6:$AE$6='June 13 - Dec 15 Reserve'!AL$7,Adjustments!$G$239:$AE$251),0))))</f>
        <v>-24671.535549752141</v>
      </c>
      <c r="AL91" s="144">
        <f t="shared" si="291"/>
        <v>-4509512.9565066975</v>
      </c>
      <c r="AM91" s="144">
        <f t="array" ref="AM91">-((SUM(IF(Adjustments!$E$73:$E$133='June 13 - Dec 15 Reserve'!$F91,IF(Adjustments!$G$6:$AE$6='June 13 - Dec 15 Reserve'!AL$7,Adjustments!$G$73:$AE$133),0)))+(SUM(IF(Adjustments!$E$136:$E$232='June 13 - Dec 15 Reserve'!$F91,IF(Adjustments!$G$6:$AE$6='June 13 - Dec 15 Reserve'!AN$7,Adjustments!$G$136:$AE$232),0)))+(SUM(IF(Adjustments!$E$235:$E$236='June 13 - Dec 15 Reserve'!$F91,IF(Adjustments!$G$6:$AE$6='June 13 - Dec 15 Reserve'!AN$7,Adjustments!$G$235:$AE$236),0)))+(SUM(IF(Adjustments!$E$239:$E$251='June 13 - Dec 15 Reserve'!$F91,IF(Adjustments!$G$6:$AE$6='June 13 - Dec 15 Reserve'!AN$7,Adjustments!$G$239:$AE$251),0))))</f>
        <v>-24669.153518700572</v>
      </c>
      <c r="AN91" s="144">
        <f t="shared" si="292"/>
        <v>-4534182.1100253984</v>
      </c>
      <c r="AO91" s="144">
        <f t="array" ref="AO91">-((SUM(IF(Adjustments!$E$73:$E$133='June 13 - Dec 15 Reserve'!$F91,IF(Adjustments!$G$6:$AE$6='June 13 - Dec 15 Reserve'!AN$7,Adjustments!$G$73:$AE$133),0)))+(SUM(IF(Adjustments!$E$136:$E$232='June 13 - Dec 15 Reserve'!$F91,IF(Adjustments!$G$6:$AE$6='June 13 - Dec 15 Reserve'!AP$7,Adjustments!$G$136:$AE$232),0)))+(SUM(IF(Adjustments!$E$235:$E$236='June 13 - Dec 15 Reserve'!$F91,IF(Adjustments!$G$6:$AE$6='June 13 - Dec 15 Reserve'!AP$7,Adjustments!$G$235:$AE$236),0)))+(SUM(IF(Adjustments!$E$239:$E$251='June 13 - Dec 15 Reserve'!$F91,IF(Adjustments!$G$6:$AE$6='June 13 - Dec 15 Reserve'!AP$7,Adjustments!$G$239:$AE$251),0))))</f>
        <v>-24666.771487648992</v>
      </c>
      <c r="AP91" s="144">
        <f t="shared" si="293"/>
        <v>-4558848.881513047</v>
      </c>
      <c r="AQ91" s="144">
        <f t="array" ref="AQ91">-((SUM(IF(Adjustments!$E$73:$E$133='June 13 - Dec 15 Reserve'!$F91,IF(Adjustments!$G$6:$AE$6='June 13 - Dec 15 Reserve'!AP$7,Adjustments!$G$73:$AE$133),0)))+(SUM(IF(Adjustments!$E$136:$E$232='June 13 - Dec 15 Reserve'!$F91,IF(Adjustments!$G$6:$AE$6='June 13 - Dec 15 Reserve'!AR$7,Adjustments!$G$136:$AE$232),0)))+(SUM(IF(Adjustments!$E$235:$E$236='June 13 - Dec 15 Reserve'!$F91,IF(Adjustments!$G$6:$AE$6='June 13 - Dec 15 Reserve'!AR$7,Adjustments!$G$235:$AE$236),0)))+(SUM(IF(Adjustments!$E$239:$E$251='June 13 - Dec 15 Reserve'!$F91,IF(Adjustments!$G$6:$AE$6='June 13 - Dec 15 Reserve'!AR$7,Adjustments!$G$239:$AE$251),0))))</f>
        <v>-24664.389456597422</v>
      </c>
      <c r="AR91" s="144">
        <f t="shared" si="294"/>
        <v>-4583513.2709696442</v>
      </c>
      <c r="AS91" s="144">
        <f t="array" ref="AS91">-((SUM(IF(Adjustments!$E$73:$E$133='June 13 - Dec 15 Reserve'!$F91,IF(Adjustments!$G$6:$AE$6='June 13 - Dec 15 Reserve'!AR$7,Adjustments!$G$73:$AE$133),0)))+(SUM(IF(Adjustments!$E$136:$E$232='June 13 - Dec 15 Reserve'!$F91,IF(Adjustments!$G$6:$AE$6='June 13 - Dec 15 Reserve'!AT$7,Adjustments!$G$136:$AE$232),0)))+(SUM(IF(Adjustments!$E$235:$E$236='June 13 - Dec 15 Reserve'!$F91,IF(Adjustments!$G$6:$AE$6='June 13 - Dec 15 Reserve'!AT$7,Adjustments!$G$235:$AE$236),0)))+(SUM(IF(Adjustments!$E$239:$E$251='June 13 - Dec 15 Reserve'!$F91,IF(Adjustments!$G$6:$AE$6='June 13 - Dec 15 Reserve'!AT$7,Adjustments!$G$239:$AE$251),0))))</f>
        <v>-24662.007425545838</v>
      </c>
      <c r="AT91" s="144">
        <f t="shared" si="295"/>
        <v>-4608175.2783951899</v>
      </c>
      <c r="AU91" s="144">
        <f t="array" ref="AU91">-((SUM(IF(Adjustments!$E$73:$E$133='June 13 - Dec 15 Reserve'!$F91,IF(Adjustments!$G$6:$AE$6='June 13 - Dec 15 Reserve'!AT$7,Adjustments!$G$73:$AE$133),0)))+(SUM(IF(Adjustments!$E$136:$E$232='June 13 - Dec 15 Reserve'!$F91,IF(Adjustments!$G$6:$AE$6='June 13 - Dec 15 Reserve'!AV$7,Adjustments!$G$136:$AE$232),0)))+(SUM(IF(Adjustments!$E$235:$E$236='June 13 - Dec 15 Reserve'!$F91,IF(Adjustments!$G$6:$AE$6='June 13 - Dec 15 Reserve'!AV$7,Adjustments!$G$235:$AE$236),0)))+(SUM(IF(Adjustments!$E$239:$E$251='June 13 - Dec 15 Reserve'!$F91,IF(Adjustments!$G$6:$AE$6='June 13 - Dec 15 Reserve'!AV$7,Adjustments!$G$239:$AE$251),0))))</f>
        <v>-24659.625394494265</v>
      </c>
      <c r="AV91" s="144">
        <f t="shared" si="296"/>
        <v>-4632834.9037896842</v>
      </c>
      <c r="AW91" s="144">
        <f t="array" ref="AW91">-((SUM(IF(Adjustments!$E$73:$E$133='June 13 - Dec 15 Reserve'!$F91,IF(Adjustments!$G$6:$AE$6='June 13 - Dec 15 Reserve'!AV$7,Adjustments!$G$73:$AE$133),0)))+(SUM(IF(Adjustments!$E$136:$E$232='June 13 - Dec 15 Reserve'!$F91,IF(Adjustments!$G$6:$AE$6='June 13 - Dec 15 Reserve'!AX$7,Adjustments!$G$136:$AE$232),0)))+(SUM(IF(Adjustments!$E$235:$E$236='June 13 - Dec 15 Reserve'!$F91,IF(Adjustments!$G$6:$AE$6='June 13 - Dec 15 Reserve'!AX$7,Adjustments!$G$235:$AE$236),0)))+(SUM(IF(Adjustments!$E$239:$E$251='June 13 - Dec 15 Reserve'!$F91,IF(Adjustments!$G$6:$AE$6='June 13 - Dec 15 Reserve'!AX$7,Adjustments!$G$239:$AE$251),0))))</f>
        <v>-24657.243363442689</v>
      </c>
      <c r="AX91" s="144">
        <f t="shared" si="297"/>
        <v>-4657492.147153127</v>
      </c>
      <c r="AY91" s="144">
        <f t="array" ref="AY91">-((SUM(IF(Adjustments!$E$73:$E$133='June 13 - Dec 15 Reserve'!$F91,IF(Adjustments!$G$6:$AE$6='June 13 - Dec 15 Reserve'!AX$7,Adjustments!$G$73:$AE$133),0)))+(SUM(IF(Adjustments!$E$136:$E$232='June 13 - Dec 15 Reserve'!$F91,IF(Adjustments!$G$6:$AE$6='June 13 - Dec 15 Reserve'!AZ$7,Adjustments!$G$136:$AE$232),0)))+(SUM(IF(Adjustments!$E$235:$E$236='June 13 - Dec 15 Reserve'!$F91,IF(Adjustments!$G$6:$AE$6='June 13 - Dec 15 Reserve'!AZ$7,Adjustments!$G$235:$AE$236),0)))+(SUM(IF(Adjustments!$E$239:$E$251='June 13 - Dec 15 Reserve'!$F91,IF(Adjustments!$G$6:$AE$6='June 13 - Dec 15 Reserve'!AZ$7,Adjustments!$G$239:$AE$251),0))))</f>
        <v>-24654.861332391116</v>
      </c>
      <c r="AZ91" s="144">
        <f t="shared" si="298"/>
        <v>-4682147.0084855184</v>
      </c>
      <c r="BA91" s="144">
        <f t="array" ref="BA91">-((SUM(IF(Adjustments!$E$73:$E$133='June 13 - Dec 15 Reserve'!$F91,IF(Adjustments!$G$6:$AE$6='June 13 - Dec 15 Reserve'!AZ$7,Adjustments!$G$73:$AE$133),0)))+(SUM(IF(Adjustments!$E$136:$E$232='June 13 - Dec 15 Reserve'!$F91,IF(Adjustments!$G$6:$AE$6='June 13 - Dec 15 Reserve'!BB$7,Adjustments!$G$136:$AE$232),0)))+(SUM(IF(Adjustments!$E$235:$E$236='June 13 - Dec 15 Reserve'!$F91,IF(Adjustments!$G$6:$AE$6='June 13 - Dec 15 Reserve'!BB$7,Adjustments!$G$235:$AE$236),0)))+(SUM(IF(Adjustments!$E$239:$E$251='June 13 - Dec 15 Reserve'!$F91,IF(Adjustments!$G$6:$AE$6='June 13 - Dec 15 Reserve'!BB$7,Adjustments!$G$239:$AE$251),0))))</f>
        <v>-24652.479301339532</v>
      </c>
      <c r="BB91" s="144">
        <f t="shared" si="299"/>
        <v>-4706799.4877868583</v>
      </c>
      <c r="BC91" s="144">
        <f t="array" ref="BC91">-((SUM(IF(Adjustments!$E$73:$E$133='June 13 - Dec 15 Reserve'!$F91,IF(Adjustments!$G$6:$AE$6='June 13 - Dec 15 Reserve'!BB$7,Adjustments!$G$73:$AE$133),0)))+(SUM(IF(Adjustments!$E$136:$E$232='June 13 - Dec 15 Reserve'!$F91,IF(Adjustments!$G$6:$AE$6='June 13 - Dec 15 Reserve'!BD$7,Adjustments!$G$136:$AE$232),0)))+(SUM(IF(Adjustments!$E$235:$E$236='June 13 - Dec 15 Reserve'!$F91,IF(Adjustments!$G$6:$AE$6='June 13 - Dec 15 Reserve'!BD$7,Adjustments!$G$235:$AE$236),0)))+(SUM(IF(Adjustments!$E$239:$E$251='June 13 - Dec 15 Reserve'!$F91,IF(Adjustments!$G$6:$AE$6='June 13 - Dec 15 Reserve'!BD$7,Adjustments!$G$239:$AE$251),0))))</f>
        <v>-24650.097270287966</v>
      </c>
      <c r="BD91" s="144">
        <f t="shared" si="300"/>
        <v>-4731449.5850571459</v>
      </c>
      <c r="BF91" s="151">
        <f t="shared" si="301"/>
        <v>-4583496.5967522832</v>
      </c>
    </row>
    <row r="92" spans="1:58" s="144" customFormat="1">
      <c r="A92" s="119" t="s">
        <v>23</v>
      </c>
      <c r="B92" s="7" t="s">
        <v>53</v>
      </c>
      <c r="C92" s="7" t="s">
        <v>53</v>
      </c>
      <c r="D92" s="119" t="s">
        <v>79</v>
      </c>
      <c r="E92" s="119" t="s">
        <v>77</v>
      </c>
      <c r="F92" s="119" t="str">
        <f t="shared" si="275"/>
        <v>AINTPSO</v>
      </c>
      <c r="G92" s="119" t="str">
        <f t="shared" si="276"/>
        <v>INTPSO</v>
      </c>
      <c r="H92" s="144">
        <f t="array" ref="H92">SUM(IF('[25]RB Summary'!$C$917:$C$1168=$F92,'[25]RB Summary'!$G$917:$G$1168,0))</f>
        <v>-271960182.56</v>
      </c>
      <c r="I92" s="144">
        <f t="array" ref="I92">-((SUM(IF(Adjustments!$E$73:$E$133='June 13 - Dec 15 Reserve'!$F92,IF(Adjustments!$G$6:$AE$6='June 13 - Dec 15 Reserve'!H$7,Adjustments!$G$73:$AE$133),0)))+(SUM(IF(Adjustments!$E$136:$E$232='June 13 - Dec 15 Reserve'!$F92,IF(Adjustments!$G$6:$AE$6='June 13 - Dec 15 Reserve'!J$7,Adjustments!$G$136:$AE$232),0)))+(SUM(IF(Adjustments!$E$235:$E$236='June 13 - Dec 15 Reserve'!$F92,IF(Adjustments!$G$6:$AE$6='June 13 - Dec 15 Reserve'!J$7,Adjustments!$G$235:$AE$236),0)))+(SUM(IF(Adjustments!$E$239:$E$251='June 13 - Dec 15 Reserve'!$F92,IF(Adjustments!$G$6:$AE$6='June 13 - Dec 15 Reserve'!J$7,Adjustments!$G$239:$AE$251),0))))</f>
        <v>-811338.62288696656</v>
      </c>
      <c r="J92" s="144">
        <f t="shared" si="277"/>
        <v>-272771521.18288696</v>
      </c>
      <c r="K92" s="144">
        <f t="array" ref="K92">-((SUM(IF(Adjustments!$E$73:$E$133='June 13 - Dec 15 Reserve'!$F92,IF(Adjustments!$G$6:$AE$6='June 13 - Dec 15 Reserve'!J$7,Adjustments!$G$73:$AE$133),0)))+(SUM(IF(Adjustments!$E$136:$E$232='June 13 - Dec 15 Reserve'!$F92,IF(Adjustments!$G$6:$AE$6='June 13 - Dec 15 Reserve'!L$7,Adjustments!$G$136:$AE$232),0)))+(SUM(IF(Adjustments!$E$235:$E$236='June 13 - Dec 15 Reserve'!$F92,IF(Adjustments!$G$6:$AE$6='June 13 - Dec 15 Reserve'!L$7,Adjustments!$G$235:$AE$236),0)))+(SUM(IF(Adjustments!$E$239:$E$251='June 13 - Dec 15 Reserve'!$F92,IF(Adjustments!$G$6:$AE$6='June 13 - Dec 15 Reserve'!L$7,Adjustments!$G$239:$AE$251),0))))</f>
        <v>-808261.02040020016</v>
      </c>
      <c r="L92" s="144">
        <f t="shared" si="278"/>
        <v>-273579782.20328718</v>
      </c>
      <c r="M92" s="144">
        <f t="array" ref="M92">-((SUM(IF(Adjustments!$E$73:$E$133='June 13 - Dec 15 Reserve'!$F92,IF(Adjustments!$G$6:$AE$6='June 13 - Dec 15 Reserve'!L$7,Adjustments!$G$73:$AE$133),0)))+(SUM(IF(Adjustments!$E$136:$E$232='June 13 - Dec 15 Reserve'!$F92,IF(Adjustments!$G$6:$AE$6='June 13 - Dec 15 Reserve'!N$7,Adjustments!$G$136:$AE$232),0)))+(SUM(IF(Adjustments!$E$235:$E$236='June 13 - Dec 15 Reserve'!$F92,IF(Adjustments!$G$6:$AE$6='June 13 - Dec 15 Reserve'!N$7,Adjustments!$G$235:$AE$236),0)))+(SUM(IF(Adjustments!$E$239:$E$251='June 13 - Dec 15 Reserve'!$F92,IF(Adjustments!$G$6:$AE$6='June 13 - Dec 15 Reserve'!N$7,Adjustments!$G$239:$AE$251),0))))</f>
        <v>-805908.60416151921</v>
      </c>
      <c r="N92" s="144">
        <f t="shared" si="279"/>
        <v>-274385690.80744869</v>
      </c>
      <c r="O92" s="144">
        <f t="array" ref="O92">-((SUM(IF(Adjustments!$E$73:$E$133='June 13 - Dec 15 Reserve'!$F92,IF(Adjustments!$G$6:$AE$6='June 13 - Dec 15 Reserve'!N$7,Adjustments!$G$73:$AE$133),0)))+(SUM(IF(Adjustments!$E$136:$E$232='June 13 - Dec 15 Reserve'!$F92,IF(Adjustments!$G$6:$AE$6='June 13 - Dec 15 Reserve'!P$7,Adjustments!$G$136:$AE$232),0)))+(SUM(IF(Adjustments!$E$235:$E$236='June 13 - Dec 15 Reserve'!$F92,IF(Adjustments!$G$6:$AE$6='June 13 - Dec 15 Reserve'!P$7,Adjustments!$G$235:$AE$236),0)))+(SUM(IF(Adjustments!$E$239:$E$251='June 13 - Dec 15 Reserve'!$F92,IF(Adjustments!$G$6:$AE$6='June 13 - Dec 15 Reserve'!P$7,Adjustments!$G$239:$AE$251),0))))</f>
        <v>-813617.29859559319</v>
      </c>
      <c r="P92" s="144">
        <f t="shared" si="280"/>
        <v>-275199308.10604429</v>
      </c>
      <c r="Q92" s="144">
        <f t="array" ref="Q92">-((SUM(IF(Adjustments!$E$73:$E$133='June 13 - Dec 15 Reserve'!$F92,IF(Adjustments!$G$6:$AE$6='June 13 - Dec 15 Reserve'!P$7,Adjustments!$G$73:$AE$133),0)))+(SUM(IF(Adjustments!$E$136:$E$232='June 13 - Dec 15 Reserve'!$F92,IF(Adjustments!$G$6:$AE$6='June 13 - Dec 15 Reserve'!R$7,Adjustments!$G$136:$AE$232),0)))+(SUM(IF(Adjustments!$E$235:$E$236='June 13 - Dec 15 Reserve'!$F92,IF(Adjustments!$G$6:$AE$6='June 13 - Dec 15 Reserve'!R$7,Adjustments!$G$235:$AE$236),0)))+(SUM(IF(Adjustments!$E$239:$E$251='June 13 - Dec 15 Reserve'!$F92,IF(Adjustments!$G$6:$AE$6='June 13 - Dec 15 Reserve'!R$7,Adjustments!$G$239:$AE$251),0))))</f>
        <v>-821265.11055185914</v>
      </c>
      <c r="R92" s="144">
        <f t="shared" si="281"/>
        <v>-276020573.21659613</v>
      </c>
      <c r="S92" s="144">
        <f t="array" ref="S92">-((SUM(IF(Adjustments!$E$73:$E$133='June 13 - Dec 15 Reserve'!$F92,IF(Adjustments!$G$6:$AE$6='June 13 - Dec 15 Reserve'!R$7,Adjustments!$G$73:$AE$133),0)))+(SUM(IF(Adjustments!$E$136:$E$232='June 13 - Dec 15 Reserve'!$F92,IF(Adjustments!$G$6:$AE$6='June 13 - Dec 15 Reserve'!T$7,Adjustments!$G$136:$AE$232),0)))+(SUM(IF(Adjustments!$E$235:$E$236='June 13 - Dec 15 Reserve'!$F92,IF(Adjustments!$G$6:$AE$6='June 13 - Dec 15 Reserve'!T$7,Adjustments!$G$235:$AE$236),0)))+(SUM(IF(Adjustments!$E$239:$E$251='June 13 - Dec 15 Reserve'!$F92,IF(Adjustments!$G$6:$AE$6='June 13 - Dec 15 Reserve'!T$7,Adjustments!$G$239:$AE$251),0))))</f>
        <v>-818654.95407696173</v>
      </c>
      <c r="T92" s="144">
        <f t="shared" si="282"/>
        <v>-276839228.17067307</v>
      </c>
      <c r="U92" s="144">
        <f t="array" ref="U92">-((SUM(IF(Adjustments!$E$73:$E$133='June 13 - Dec 15 Reserve'!$F92,IF(Adjustments!$G$6:$AE$6='June 13 - Dec 15 Reserve'!T$7,Adjustments!$G$73:$AE$133),0)))+(SUM(IF(Adjustments!$E$136:$E$232='June 13 - Dec 15 Reserve'!$F92,IF(Adjustments!$G$6:$AE$6='June 13 - Dec 15 Reserve'!V$7,Adjustments!$G$136:$AE$232),0)))+(SUM(IF(Adjustments!$E$235:$E$236='June 13 - Dec 15 Reserve'!$F92,IF(Adjustments!$G$6:$AE$6='June 13 - Dec 15 Reserve'!V$7,Adjustments!$G$235:$AE$236),0)))+(SUM(IF(Adjustments!$E$239:$E$251='June 13 - Dec 15 Reserve'!$F92,IF(Adjustments!$G$6:$AE$6='June 13 - Dec 15 Reserve'!V$7,Adjustments!$G$239:$AE$251),0))))</f>
        <v>-816858.69354077976</v>
      </c>
      <c r="V92" s="144">
        <f t="shared" si="283"/>
        <v>-277656086.86421382</v>
      </c>
      <c r="W92" s="144">
        <f t="array" ref="W92">-((SUM(IF(Adjustments!$E$73:$E$133='June 13 - Dec 15 Reserve'!$F92,IF(Adjustments!$G$6:$AE$6='June 13 - Dec 15 Reserve'!V$7,Adjustments!$G$73:$AE$133),0)))+(SUM(IF(Adjustments!$E$136:$E$232='June 13 - Dec 15 Reserve'!$F92,IF(Adjustments!$G$6:$AE$6='June 13 - Dec 15 Reserve'!X$7,Adjustments!$G$136:$AE$232),0)))+(SUM(IF(Adjustments!$E$235:$E$236='June 13 - Dec 15 Reserve'!$F92,IF(Adjustments!$G$6:$AE$6='June 13 - Dec 15 Reserve'!X$7,Adjustments!$G$235:$AE$236),0)))+(SUM(IF(Adjustments!$E$239:$E$251='June 13 - Dec 15 Reserve'!$F92,IF(Adjustments!$G$6:$AE$6='June 13 - Dec 15 Reserve'!X$7,Adjustments!$G$239:$AE$251),0))))</f>
        <v>-816954.37987380486</v>
      </c>
      <c r="X92" s="144">
        <f t="shared" si="284"/>
        <v>-278473041.24408764</v>
      </c>
      <c r="Y92" s="144">
        <f t="array" ref="Y92">-((SUM(IF(Adjustments!$E$73:$E$133='June 13 - Dec 15 Reserve'!$F92,IF(Adjustments!$G$6:$AE$6='June 13 - Dec 15 Reserve'!X$7,Adjustments!$G$73:$AE$133),0)))+(SUM(IF(Adjustments!$E$136:$E$232='June 13 - Dec 15 Reserve'!$F92,IF(Adjustments!$G$6:$AE$6='June 13 - Dec 15 Reserve'!Z$7,Adjustments!$G$136:$AE$232),0)))+(SUM(IF(Adjustments!$E$235:$E$236='June 13 - Dec 15 Reserve'!$F92,IF(Adjustments!$G$6:$AE$6='June 13 - Dec 15 Reserve'!Z$7,Adjustments!$G$235:$AE$236),0)))+(SUM(IF(Adjustments!$E$239:$E$251='June 13 - Dec 15 Reserve'!$F92,IF(Adjustments!$G$6:$AE$6='June 13 - Dec 15 Reserve'!Z$7,Adjustments!$G$239:$AE$251),0))))</f>
        <v>-817103.22481970198</v>
      </c>
      <c r="Z92" s="144">
        <f t="shared" si="285"/>
        <v>-279290144.46890736</v>
      </c>
      <c r="AA92" s="144">
        <f t="array" ref="AA92">-((SUM(IF(Adjustments!$E$73:$E$133='June 13 - Dec 15 Reserve'!$F92,IF(Adjustments!$G$6:$AE$6='June 13 - Dec 15 Reserve'!Z$7,Adjustments!$G$73:$AE$133),0)))+(SUM(IF(Adjustments!$E$136:$E$232='June 13 - Dec 15 Reserve'!$F92,IF(Adjustments!$G$6:$AE$6='June 13 - Dec 15 Reserve'!AB$7,Adjustments!$G$136:$AE$232),0)))+(SUM(IF(Adjustments!$E$235:$E$236='June 13 - Dec 15 Reserve'!$F92,IF(Adjustments!$G$6:$AE$6='June 13 - Dec 15 Reserve'!AB$7,Adjustments!$G$235:$AE$236),0)))+(SUM(IF(Adjustments!$E$239:$E$251='June 13 - Dec 15 Reserve'!$F92,IF(Adjustments!$G$6:$AE$6='June 13 - Dec 15 Reserve'!AB$7,Adjustments!$G$239:$AE$251),0))))</f>
        <v>-817282.47422353725</v>
      </c>
      <c r="AB92" s="144">
        <f t="shared" si="286"/>
        <v>-280107426.94313091</v>
      </c>
      <c r="AC92" s="144">
        <f t="array" ref="AC92">-((SUM(IF(Adjustments!$E$73:$E$133='June 13 - Dec 15 Reserve'!$F92,IF(Adjustments!$G$6:$AE$6='June 13 - Dec 15 Reserve'!AB$7,Adjustments!$G$73:$AE$133),0)))+(SUM(IF(Adjustments!$E$136:$E$232='June 13 - Dec 15 Reserve'!$F92,IF(Adjustments!$G$6:$AE$6='June 13 - Dec 15 Reserve'!AD$7,Adjustments!$G$136:$AE$232),0)))+(SUM(IF(Adjustments!$E$235:$E$236='June 13 - Dec 15 Reserve'!$F92,IF(Adjustments!$G$6:$AE$6='June 13 - Dec 15 Reserve'!AD$7,Adjustments!$G$235:$AE$236),0)))+(SUM(IF(Adjustments!$E$239:$E$251='June 13 - Dec 15 Reserve'!$F92,IF(Adjustments!$G$6:$AE$6='June 13 - Dec 15 Reserve'!AD$7,Adjustments!$G$239:$AE$251),0))))</f>
        <v>-822811.10699123947</v>
      </c>
      <c r="AD92" s="144">
        <f t="shared" si="287"/>
        <v>-280930238.05012214</v>
      </c>
      <c r="AE92" s="144">
        <f t="array" ref="AE92">-((SUM(IF(Adjustments!$E$73:$E$133='June 13 - Dec 15 Reserve'!$F92,IF(Adjustments!$G$6:$AE$6='June 13 - Dec 15 Reserve'!AD$7,Adjustments!$G$73:$AE$133),0)))+(SUM(IF(Adjustments!$E$136:$E$232='June 13 - Dec 15 Reserve'!$F92,IF(Adjustments!$G$6:$AE$6='June 13 - Dec 15 Reserve'!AF$7,Adjustments!$G$136:$AE$232),0)))+(SUM(IF(Adjustments!$E$235:$E$236='June 13 - Dec 15 Reserve'!$F92,IF(Adjustments!$G$6:$AE$6='June 13 - Dec 15 Reserve'!AF$7,Adjustments!$G$235:$AE$236),0)))+(SUM(IF(Adjustments!$E$239:$E$251='June 13 - Dec 15 Reserve'!$F92,IF(Adjustments!$G$6:$AE$6='June 13 - Dec 15 Reserve'!AF$7,Adjustments!$G$239:$AE$251),0))))</f>
        <v>-829406.95620053809</v>
      </c>
      <c r="AF92" s="144">
        <f t="shared" si="288"/>
        <v>-281759645.00632268</v>
      </c>
      <c r="AG92" s="144">
        <f t="array" ref="AG92">-((SUM(IF(Adjustments!$E$73:$E$133='June 13 - Dec 15 Reserve'!$F92,IF(Adjustments!$G$6:$AE$6='June 13 - Dec 15 Reserve'!AF$7,Adjustments!$G$73:$AE$133),0)))+(SUM(IF(Adjustments!$E$136:$E$232='June 13 - Dec 15 Reserve'!$F92,IF(Adjustments!$G$6:$AE$6='June 13 - Dec 15 Reserve'!AH$7,Adjustments!$G$136:$AE$232),0)))+(SUM(IF(Adjustments!$E$235:$E$236='June 13 - Dec 15 Reserve'!$F92,IF(Adjustments!$G$6:$AE$6='June 13 - Dec 15 Reserve'!AH$7,Adjustments!$G$235:$AE$236),0)))+(SUM(IF(Adjustments!$E$239:$E$251='June 13 - Dec 15 Reserve'!$F92,IF(Adjustments!$G$6:$AE$6='June 13 - Dec 15 Reserve'!AH$7,Adjustments!$G$239:$AE$251),0))))</f>
        <v>-830624.41019734705</v>
      </c>
      <c r="AH92" s="144">
        <f t="shared" si="289"/>
        <v>-282590269.41652</v>
      </c>
      <c r="AI92" s="144">
        <f t="array" ref="AI92">-((SUM(IF(Adjustments!$E$73:$E$133='June 13 - Dec 15 Reserve'!$F92,IF(Adjustments!$G$6:$AE$6='June 13 - Dec 15 Reserve'!AH$7,Adjustments!$G$73:$AE$133),0)))+(SUM(IF(Adjustments!$E$136:$E$232='June 13 - Dec 15 Reserve'!$F92,IF(Adjustments!$G$6:$AE$6='June 13 - Dec 15 Reserve'!AJ$7,Adjustments!$G$136:$AE$232),0)))+(SUM(IF(Adjustments!$E$235:$E$236='June 13 - Dec 15 Reserve'!$F92,IF(Adjustments!$G$6:$AE$6='June 13 - Dec 15 Reserve'!AJ$7,Adjustments!$G$235:$AE$236),0)))+(SUM(IF(Adjustments!$E$239:$E$251='June 13 - Dec 15 Reserve'!$F92,IF(Adjustments!$G$6:$AE$6='June 13 - Dec 15 Reserve'!AJ$7,Adjustments!$G$239:$AE$251),0))))</f>
        <v>-830783.83055665775</v>
      </c>
      <c r="AJ92" s="144">
        <f t="shared" si="290"/>
        <v>-283421053.24707663</v>
      </c>
      <c r="AK92" s="144">
        <f t="array" ref="AK92">-((SUM(IF(Adjustments!$E$73:$E$133='June 13 - Dec 15 Reserve'!$F92,IF(Adjustments!$G$6:$AE$6='June 13 - Dec 15 Reserve'!AJ$7,Adjustments!$G$73:$AE$133),0)))+(SUM(IF(Adjustments!$E$136:$E$232='June 13 - Dec 15 Reserve'!$F92,IF(Adjustments!$G$6:$AE$6='June 13 - Dec 15 Reserve'!AL$7,Adjustments!$G$136:$AE$232),0)))+(SUM(IF(Adjustments!$E$235:$E$236='June 13 - Dec 15 Reserve'!$F92,IF(Adjustments!$G$6:$AE$6='June 13 - Dec 15 Reserve'!AL$7,Adjustments!$G$235:$AE$236),0)))+(SUM(IF(Adjustments!$E$239:$E$251='June 13 - Dec 15 Reserve'!$F92,IF(Adjustments!$G$6:$AE$6='June 13 - Dec 15 Reserve'!AL$7,Adjustments!$G$239:$AE$251),0))))</f>
        <v>-830929.26121297188</v>
      </c>
      <c r="AL92" s="144">
        <f t="shared" si="291"/>
        <v>-284251982.50828958</v>
      </c>
      <c r="AM92" s="144">
        <f t="array" ref="AM92">-((SUM(IF(Adjustments!$E$73:$E$133='June 13 - Dec 15 Reserve'!$F92,IF(Adjustments!$G$6:$AE$6='June 13 - Dec 15 Reserve'!AL$7,Adjustments!$G$73:$AE$133),0)))+(SUM(IF(Adjustments!$E$136:$E$232='June 13 - Dec 15 Reserve'!$F92,IF(Adjustments!$G$6:$AE$6='June 13 - Dec 15 Reserve'!AN$7,Adjustments!$G$136:$AE$232),0)))+(SUM(IF(Adjustments!$E$235:$E$236='June 13 - Dec 15 Reserve'!$F92,IF(Adjustments!$G$6:$AE$6='June 13 - Dec 15 Reserve'!AN$7,Adjustments!$G$235:$AE$236),0)))+(SUM(IF(Adjustments!$E$239:$E$251='June 13 - Dec 15 Reserve'!$F92,IF(Adjustments!$G$6:$AE$6='June 13 - Dec 15 Reserve'!AN$7,Adjustments!$G$239:$AE$251),0))))</f>
        <v>-833342.12645071291</v>
      </c>
      <c r="AN92" s="144">
        <f t="shared" si="292"/>
        <v>-285085324.63474029</v>
      </c>
      <c r="AO92" s="144">
        <f t="array" ref="AO92">-((SUM(IF(Adjustments!$E$73:$E$133='June 13 - Dec 15 Reserve'!$F92,IF(Adjustments!$G$6:$AE$6='June 13 - Dec 15 Reserve'!AN$7,Adjustments!$G$73:$AE$133),0)))+(SUM(IF(Adjustments!$E$136:$E$232='June 13 - Dec 15 Reserve'!$F92,IF(Adjustments!$G$6:$AE$6='June 13 - Dec 15 Reserve'!AP$7,Adjustments!$G$136:$AE$232),0)))+(SUM(IF(Adjustments!$E$235:$E$236='June 13 - Dec 15 Reserve'!$F92,IF(Adjustments!$G$6:$AE$6='June 13 - Dec 15 Reserve'!AP$7,Adjustments!$G$235:$AE$236),0)))+(SUM(IF(Adjustments!$E$239:$E$251='June 13 - Dec 15 Reserve'!$F92,IF(Adjustments!$G$6:$AE$6='June 13 - Dec 15 Reserve'!AP$7,Adjustments!$G$239:$AE$251),0))))</f>
        <v>-835738.59649523173</v>
      </c>
      <c r="AP92" s="144">
        <f t="shared" si="293"/>
        <v>-285921063.2312355</v>
      </c>
      <c r="AQ92" s="144">
        <f t="array" ref="AQ92">-((SUM(IF(Adjustments!$E$73:$E$133='June 13 - Dec 15 Reserve'!$F92,IF(Adjustments!$G$6:$AE$6='June 13 - Dec 15 Reserve'!AP$7,Adjustments!$G$73:$AE$133),0)))+(SUM(IF(Adjustments!$E$136:$E$232='June 13 - Dec 15 Reserve'!$F92,IF(Adjustments!$G$6:$AE$6='June 13 - Dec 15 Reserve'!AR$7,Adjustments!$G$136:$AE$232),0)))+(SUM(IF(Adjustments!$E$235:$E$236='June 13 - Dec 15 Reserve'!$F92,IF(Adjustments!$G$6:$AE$6='June 13 - Dec 15 Reserve'!AR$7,Adjustments!$G$235:$AE$236),0)))+(SUM(IF(Adjustments!$E$239:$E$251='June 13 - Dec 15 Reserve'!$F92,IF(Adjustments!$G$6:$AE$6='June 13 - Dec 15 Reserve'!AR$7,Adjustments!$G$239:$AE$251),0))))</f>
        <v>-836438.21538309997</v>
      </c>
      <c r="AR92" s="144">
        <f t="shared" si="294"/>
        <v>-286757501.44661862</v>
      </c>
      <c r="AS92" s="144">
        <f t="array" ref="AS92">-((SUM(IF(Adjustments!$E$73:$E$133='June 13 - Dec 15 Reserve'!$F92,IF(Adjustments!$G$6:$AE$6='June 13 - Dec 15 Reserve'!AR$7,Adjustments!$G$73:$AE$133),0)))+(SUM(IF(Adjustments!$E$136:$E$232='June 13 - Dec 15 Reserve'!$F92,IF(Adjustments!$G$6:$AE$6='June 13 - Dec 15 Reserve'!AT$7,Adjustments!$G$136:$AE$232),0)))+(SUM(IF(Adjustments!$E$235:$E$236='June 13 - Dec 15 Reserve'!$F92,IF(Adjustments!$G$6:$AE$6='June 13 - Dec 15 Reserve'!AT$7,Adjustments!$G$235:$AE$236),0)))+(SUM(IF(Adjustments!$E$239:$E$251='June 13 - Dec 15 Reserve'!$F92,IF(Adjustments!$G$6:$AE$6='June 13 - Dec 15 Reserve'!AT$7,Adjustments!$G$239:$AE$251),0))))</f>
        <v>-837285.78146378289</v>
      </c>
      <c r="AT92" s="144">
        <f t="shared" si="295"/>
        <v>-287594787.22808242</v>
      </c>
      <c r="AU92" s="144">
        <f t="array" ref="AU92">-((SUM(IF(Adjustments!$E$73:$E$133='June 13 - Dec 15 Reserve'!$F92,IF(Adjustments!$G$6:$AE$6='June 13 - Dec 15 Reserve'!AT$7,Adjustments!$G$73:$AE$133),0)))+(SUM(IF(Adjustments!$E$136:$E$232='June 13 - Dec 15 Reserve'!$F92,IF(Adjustments!$G$6:$AE$6='June 13 - Dec 15 Reserve'!AV$7,Adjustments!$G$136:$AE$232),0)))+(SUM(IF(Adjustments!$E$235:$E$236='June 13 - Dec 15 Reserve'!$F92,IF(Adjustments!$G$6:$AE$6='June 13 - Dec 15 Reserve'!AV$7,Adjustments!$G$235:$AE$236),0)))+(SUM(IF(Adjustments!$E$239:$E$251='June 13 - Dec 15 Reserve'!$F92,IF(Adjustments!$G$6:$AE$6='June 13 - Dec 15 Reserve'!AV$7,Adjustments!$G$239:$AE$251),0))))</f>
        <v>-837667.13916891266</v>
      </c>
      <c r="AV92" s="144">
        <f t="shared" si="296"/>
        <v>-288432454.36725134</v>
      </c>
      <c r="AW92" s="144">
        <f t="array" ref="AW92">-((SUM(IF(Adjustments!$E$73:$E$133='June 13 - Dec 15 Reserve'!$F92,IF(Adjustments!$G$6:$AE$6='June 13 - Dec 15 Reserve'!AV$7,Adjustments!$G$73:$AE$133),0)))+(SUM(IF(Adjustments!$E$136:$E$232='June 13 - Dec 15 Reserve'!$F92,IF(Adjustments!$G$6:$AE$6='June 13 - Dec 15 Reserve'!AX$7,Adjustments!$G$136:$AE$232),0)))+(SUM(IF(Adjustments!$E$235:$E$236='June 13 - Dec 15 Reserve'!$F92,IF(Adjustments!$G$6:$AE$6='June 13 - Dec 15 Reserve'!AX$7,Adjustments!$G$235:$AE$236),0)))+(SUM(IF(Adjustments!$E$239:$E$251='June 13 - Dec 15 Reserve'!$F92,IF(Adjustments!$G$6:$AE$6='June 13 - Dec 15 Reserve'!AX$7,Adjustments!$G$239:$AE$251),0))))</f>
        <v>-838121.13361132971</v>
      </c>
      <c r="AX92" s="144">
        <f t="shared" si="297"/>
        <v>-289270575.50086266</v>
      </c>
      <c r="AY92" s="144">
        <f t="array" ref="AY92">-((SUM(IF(Adjustments!$E$73:$E$133='June 13 - Dec 15 Reserve'!$F92,IF(Adjustments!$G$6:$AE$6='June 13 - Dec 15 Reserve'!AX$7,Adjustments!$G$73:$AE$133),0)))+(SUM(IF(Adjustments!$E$136:$E$232='June 13 - Dec 15 Reserve'!$F92,IF(Adjustments!$G$6:$AE$6='June 13 - Dec 15 Reserve'!AZ$7,Adjustments!$G$136:$AE$232),0)))+(SUM(IF(Adjustments!$E$235:$E$236='June 13 - Dec 15 Reserve'!$F92,IF(Adjustments!$G$6:$AE$6='June 13 - Dec 15 Reserve'!AZ$7,Adjustments!$G$235:$AE$236),0)))+(SUM(IF(Adjustments!$E$239:$E$251='June 13 - Dec 15 Reserve'!$F92,IF(Adjustments!$G$6:$AE$6='June 13 - Dec 15 Reserve'!AZ$7,Adjustments!$G$239:$AE$251),0))))</f>
        <v>-838617.99469791038</v>
      </c>
      <c r="AZ92" s="144">
        <f t="shared" si="298"/>
        <v>-290109193.49556059</v>
      </c>
      <c r="BA92" s="144">
        <f t="array" ref="BA92">-((SUM(IF(Adjustments!$E$73:$E$133='June 13 - Dec 15 Reserve'!$F92,IF(Adjustments!$G$6:$AE$6='June 13 - Dec 15 Reserve'!AZ$7,Adjustments!$G$73:$AE$133),0)))+(SUM(IF(Adjustments!$E$136:$E$232='June 13 - Dec 15 Reserve'!$F92,IF(Adjustments!$G$6:$AE$6='June 13 - Dec 15 Reserve'!BB$7,Adjustments!$G$136:$AE$232),0)))+(SUM(IF(Adjustments!$E$235:$E$236='June 13 - Dec 15 Reserve'!$F92,IF(Adjustments!$G$6:$AE$6='June 13 - Dec 15 Reserve'!BB$7,Adjustments!$G$235:$AE$236),0)))+(SUM(IF(Adjustments!$E$239:$E$251='June 13 - Dec 15 Reserve'!$F92,IF(Adjustments!$G$6:$AE$6='June 13 - Dec 15 Reserve'!BB$7,Adjustments!$G$239:$AE$251),0))))</f>
        <v>-884983.7388188137</v>
      </c>
      <c r="BB92" s="144">
        <f t="shared" si="299"/>
        <v>-290994177.23437941</v>
      </c>
      <c r="BC92" s="144">
        <f t="array" ref="BC92">-((SUM(IF(Adjustments!$E$73:$E$133='June 13 - Dec 15 Reserve'!$F92,IF(Adjustments!$G$6:$AE$6='June 13 - Dec 15 Reserve'!BB$7,Adjustments!$G$73:$AE$133),0)))+(SUM(IF(Adjustments!$E$136:$E$232='June 13 - Dec 15 Reserve'!$F92,IF(Adjustments!$G$6:$AE$6='June 13 - Dec 15 Reserve'!BD$7,Adjustments!$G$136:$AE$232),0)))+(SUM(IF(Adjustments!$E$235:$E$236='June 13 - Dec 15 Reserve'!$F92,IF(Adjustments!$G$6:$AE$6='June 13 - Dec 15 Reserve'!BD$7,Adjustments!$G$235:$AE$236),0)))+(SUM(IF(Adjustments!$E$239:$E$251='June 13 - Dec 15 Reserve'!$F92,IF(Adjustments!$G$6:$AE$6='June 13 - Dec 15 Reserve'!BD$7,Adjustments!$G$239:$AE$251),0))))</f>
        <v>-931390.33177260275</v>
      </c>
      <c r="BD92" s="144">
        <f t="shared" si="300"/>
        <v>-291925567.56615204</v>
      </c>
      <c r="BF92" s="151">
        <f t="shared" si="301"/>
        <v>-286777968.83716089</v>
      </c>
    </row>
    <row r="93" spans="1:58" s="144" customFormat="1">
      <c r="A93" s="119" t="s">
        <v>3</v>
      </c>
      <c r="B93" s="8" t="s">
        <v>37</v>
      </c>
      <c r="C93" s="8" t="s">
        <v>35</v>
      </c>
      <c r="D93" s="119" t="s">
        <v>79</v>
      </c>
      <c r="E93" s="119" t="s">
        <v>77</v>
      </c>
      <c r="F93" s="119" t="str">
        <f t="shared" si="275"/>
        <v>AINTPDGP</v>
      </c>
      <c r="G93" s="119" t="str">
        <f t="shared" si="276"/>
        <v>INTPDGP</v>
      </c>
      <c r="H93" s="144">
        <f t="array" ref="H93">SUM(IF('[25]RB Summary'!$C$917:$C$1168=$F93,'[25]RB Summary'!$G$917:$G$1168,0))</f>
        <v>0</v>
      </c>
      <c r="I93" s="144">
        <f t="array" ref="I93">-((SUM(IF(Adjustments!$E$73:$E$133='June 13 - Dec 15 Reserve'!$F93,IF(Adjustments!$G$6:$AE$6='June 13 - Dec 15 Reserve'!H$7,Adjustments!$G$73:$AE$133),0)))+(SUM(IF(Adjustments!$E$136:$E$232='June 13 - Dec 15 Reserve'!$F93,IF(Adjustments!$G$6:$AE$6='June 13 - Dec 15 Reserve'!J$7,Adjustments!$G$136:$AE$232),0)))+(SUM(IF(Adjustments!$E$235:$E$236='June 13 - Dec 15 Reserve'!$F93,IF(Adjustments!$G$6:$AE$6='June 13 - Dec 15 Reserve'!J$7,Adjustments!$G$235:$AE$236),0)))+(SUM(IF(Adjustments!$E$239:$E$251='June 13 - Dec 15 Reserve'!$F93,IF(Adjustments!$G$6:$AE$6='June 13 - Dec 15 Reserve'!J$7,Adjustments!$G$239:$AE$251),0))))</f>
        <v>5742.9236666666666</v>
      </c>
      <c r="J93" s="144">
        <f t="shared" si="277"/>
        <v>5742.9236666666666</v>
      </c>
      <c r="K93" s="144">
        <f t="array" ref="K93">-((SUM(IF(Adjustments!$E$73:$E$133='June 13 - Dec 15 Reserve'!$F93,IF(Adjustments!$G$6:$AE$6='June 13 - Dec 15 Reserve'!J$7,Adjustments!$G$73:$AE$133),0)))+(SUM(IF(Adjustments!$E$136:$E$232='June 13 - Dec 15 Reserve'!$F93,IF(Adjustments!$G$6:$AE$6='June 13 - Dec 15 Reserve'!L$7,Adjustments!$G$136:$AE$232),0)))+(SUM(IF(Adjustments!$E$235:$E$236='June 13 - Dec 15 Reserve'!$F93,IF(Adjustments!$G$6:$AE$6='June 13 - Dec 15 Reserve'!L$7,Adjustments!$G$235:$AE$236),0)))+(SUM(IF(Adjustments!$E$239:$E$251='June 13 - Dec 15 Reserve'!$F93,IF(Adjustments!$G$6:$AE$6='June 13 - Dec 15 Reserve'!L$7,Adjustments!$G$239:$AE$251),0))))</f>
        <v>5742.9236666666666</v>
      </c>
      <c r="L93" s="144">
        <f t="shared" si="278"/>
        <v>11485.847333333333</v>
      </c>
      <c r="M93" s="144">
        <f t="array" ref="M93">-((SUM(IF(Adjustments!$E$73:$E$133='June 13 - Dec 15 Reserve'!$F93,IF(Adjustments!$G$6:$AE$6='June 13 - Dec 15 Reserve'!L$7,Adjustments!$G$73:$AE$133),0)))+(SUM(IF(Adjustments!$E$136:$E$232='June 13 - Dec 15 Reserve'!$F93,IF(Adjustments!$G$6:$AE$6='June 13 - Dec 15 Reserve'!N$7,Adjustments!$G$136:$AE$232),0)))+(SUM(IF(Adjustments!$E$235:$E$236='June 13 - Dec 15 Reserve'!$F93,IF(Adjustments!$G$6:$AE$6='June 13 - Dec 15 Reserve'!N$7,Adjustments!$G$235:$AE$236),0)))+(SUM(IF(Adjustments!$E$239:$E$251='June 13 - Dec 15 Reserve'!$F93,IF(Adjustments!$G$6:$AE$6='June 13 - Dec 15 Reserve'!N$7,Adjustments!$G$239:$AE$251),0))))</f>
        <v>5742.9236666666666</v>
      </c>
      <c r="N93" s="144">
        <f t="shared" si="279"/>
        <v>17228.771000000001</v>
      </c>
      <c r="O93" s="144">
        <f t="array" ref="O93">-((SUM(IF(Adjustments!$E$73:$E$133='June 13 - Dec 15 Reserve'!$F93,IF(Adjustments!$G$6:$AE$6='June 13 - Dec 15 Reserve'!N$7,Adjustments!$G$73:$AE$133),0)))+(SUM(IF(Adjustments!$E$136:$E$232='June 13 - Dec 15 Reserve'!$F93,IF(Adjustments!$G$6:$AE$6='June 13 - Dec 15 Reserve'!P$7,Adjustments!$G$136:$AE$232),0)))+(SUM(IF(Adjustments!$E$235:$E$236='June 13 - Dec 15 Reserve'!$F93,IF(Adjustments!$G$6:$AE$6='June 13 - Dec 15 Reserve'!P$7,Adjustments!$G$235:$AE$236),0)))+(SUM(IF(Adjustments!$E$239:$E$251='June 13 - Dec 15 Reserve'!$F93,IF(Adjustments!$G$6:$AE$6='June 13 - Dec 15 Reserve'!P$7,Adjustments!$G$239:$AE$251),0))))</f>
        <v>5742.9236666666666</v>
      </c>
      <c r="P93" s="144">
        <f t="shared" si="280"/>
        <v>22971.694666666666</v>
      </c>
      <c r="Q93" s="144">
        <f t="array" ref="Q93">-((SUM(IF(Adjustments!$E$73:$E$133='June 13 - Dec 15 Reserve'!$F93,IF(Adjustments!$G$6:$AE$6='June 13 - Dec 15 Reserve'!P$7,Adjustments!$G$73:$AE$133),0)))+(SUM(IF(Adjustments!$E$136:$E$232='June 13 - Dec 15 Reserve'!$F93,IF(Adjustments!$G$6:$AE$6='June 13 - Dec 15 Reserve'!R$7,Adjustments!$G$136:$AE$232),0)))+(SUM(IF(Adjustments!$E$235:$E$236='June 13 - Dec 15 Reserve'!$F93,IF(Adjustments!$G$6:$AE$6='June 13 - Dec 15 Reserve'!R$7,Adjustments!$G$235:$AE$236),0)))+(SUM(IF(Adjustments!$E$239:$E$251='June 13 - Dec 15 Reserve'!$F93,IF(Adjustments!$G$6:$AE$6='June 13 - Dec 15 Reserve'!R$7,Adjustments!$G$239:$AE$251),0))))</f>
        <v>5742.9236666666666</v>
      </c>
      <c r="R93" s="144">
        <f t="shared" si="281"/>
        <v>28714.618333333332</v>
      </c>
      <c r="S93" s="144">
        <f t="array" ref="S93">-((SUM(IF(Adjustments!$E$73:$E$133='June 13 - Dec 15 Reserve'!$F93,IF(Adjustments!$G$6:$AE$6='June 13 - Dec 15 Reserve'!R$7,Adjustments!$G$73:$AE$133),0)))+(SUM(IF(Adjustments!$E$136:$E$232='June 13 - Dec 15 Reserve'!$F93,IF(Adjustments!$G$6:$AE$6='June 13 - Dec 15 Reserve'!T$7,Adjustments!$G$136:$AE$232),0)))+(SUM(IF(Adjustments!$E$235:$E$236='June 13 - Dec 15 Reserve'!$F93,IF(Adjustments!$G$6:$AE$6='June 13 - Dec 15 Reserve'!T$7,Adjustments!$G$235:$AE$236),0)))+(SUM(IF(Adjustments!$E$239:$E$251='June 13 - Dec 15 Reserve'!$F93,IF(Adjustments!$G$6:$AE$6='June 13 - Dec 15 Reserve'!T$7,Adjustments!$G$239:$AE$251),0))))</f>
        <v>5742.9236666666666</v>
      </c>
      <c r="T93" s="144">
        <f t="shared" si="282"/>
        <v>34457.542000000001</v>
      </c>
      <c r="U93" s="144">
        <f t="array" ref="U93">-((SUM(IF(Adjustments!$E$73:$E$133='June 13 - Dec 15 Reserve'!$F93,IF(Adjustments!$G$6:$AE$6='June 13 - Dec 15 Reserve'!T$7,Adjustments!$G$73:$AE$133),0)))+(SUM(IF(Adjustments!$E$136:$E$232='June 13 - Dec 15 Reserve'!$F93,IF(Adjustments!$G$6:$AE$6='June 13 - Dec 15 Reserve'!V$7,Adjustments!$G$136:$AE$232),0)))+(SUM(IF(Adjustments!$E$235:$E$236='June 13 - Dec 15 Reserve'!$F93,IF(Adjustments!$G$6:$AE$6='June 13 - Dec 15 Reserve'!V$7,Adjustments!$G$235:$AE$236),0)))+(SUM(IF(Adjustments!$E$239:$E$251='June 13 - Dec 15 Reserve'!$F93,IF(Adjustments!$G$6:$AE$6='June 13 - Dec 15 Reserve'!V$7,Adjustments!$G$239:$AE$251),0))))</f>
        <v>5742.9236666666666</v>
      </c>
      <c r="V93" s="144">
        <f t="shared" si="283"/>
        <v>40200.465666666671</v>
      </c>
      <c r="W93" s="144">
        <f t="array" ref="W93">-((SUM(IF(Adjustments!$E$73:$E$133='June 13 - Dec 15 Reserve'!$F93,IF(Adjustments!$G$6:$AE$6='June 13 - Dec 15 Reserve'!V$7,Adjustments!$G$73:$AE$133),0)))+(SUM(IF(Adjustments!$E$136:$E$232='June 13 - Dec 15 Reserve'!$F93,IF(Adjustments!$G$6:$AE$6='June 13 - Dec 15 Reserve'!X$7,Adjustments!$G$136:$AE$232),0)))+(SUM(IF(Adjustments!$E$235:$E$236='June 13 - Dec 15 Reserve'!$F93,IF(Adjustments!$G$6:$AE$6='June 13 - Dec 15 Reserve'!X$7,Adjustments!$G$235:$AE$236),0)))+(SUM(IF(Adjustments!$E$239:$E$251='June 13 - Dec 15 Reserve'!$F93,IF(Adjustments!$G$6:$AE$6='June 13 - Dec 15 Reserve'!X$7,Adjustments!$G$239:$AE$251),0))))</f>
        <v>5742.9236666666666</v>
      </c>
      <c r="X93" s="144">
        <f t="shared" si="284"/>
        <v>45943.38933333334</v>
      </c>
      <c r="Y93" s="144">
        <f t="array" ref="Y93">-((SUM(IF(Adjustments!$E$73:$E$133='June 13 - Dec 15 Reserve'!$F93,IF(Adjustments!$G$6:$AE$6='June 13 - Dec 15 Reserve'!X$7,Adjustments!$G$73:$AE$133),0)))+(SUM(IF(Adjustments!$E$136:$E$232='June 13 - Dec 15 Reserve'!$F93,IF(Adjustments!$G$6:$AE$6='June 13 - Dec 15 Reserve'!Z$7,Adjustments!$G$136:$AE$232),0)))+(SUM(IF(Adjustments!$E$235:$E$236='June 13 - Dec 15 Reserve'!$F93,IF(Adjustments!$G$6:$AE$6='June 13 - Dec 15 Reserve'!Z$7,Adjustments!$G$235:$AE$236),0)))+(SUM(IF(Adjustments!$E$239:$E$251='June 13 - Dec 15 Reserve'!$F93,IF(Adjustments!$G$6:$AE$6='June 13 - Dec 15 Reserve'!Z$7,Adjustments!$G$239:$AE$251),0))))</f>
        <v>5742.9236666666666</v>
      </c>
      <c r="Z93" s="144">
        <f t="shared" si="285"/>
        <v>51686.313000000009</v>
      </c>
      <c r="AA93" s="144">
        <f t="array" ref="AA93">-((SUM(IF(Adjustments!$E$73:$E$133='June 13 - Dec 15 Reserve'!$F93,IF(Adjustments!$G$6:$AE$6='June 13 - Dec 15 Reserve'!Z$7,Adjustments!$G$73:$AE$133),0)))+(SUM(IF(Adjustments!$E$136:$E$232='June 13 - Dec 15 Reserve'!$F93,IF(Adjustments!$G$6:$AE$6='June 13 - Dec 15 Reserve'!AB$7,Adjustments!$G$136:$AE$232),0)))+(SUM(IF(Adjustments!$E$235:$E$236='June 13 - Dec 15 Reserve'!$F93,IF(Adjustments!$G$6:$AE$6='June 13 - Dec 15 Reserve'!AB$7,Adjustments!$G$235:$AE$236),0)))+(SUM(IF(Adjustments!$E$239:$E$251='June 13 - Dec 15 Reserve'!$F93,IF(Adjustments!$G$6:$AE$6='June 13 - Dec 15 Reserve'!AB$7,Adjustments!$G$239:$AE$251),0))))</f>
        <v>5742.9236666666666</v>
      </c>
      <c r="AB93" s="144">
        <f t="shared" si="286"/>
        <v>57429.236666666679</v>
      </c>
      <c r="AC93" s="144">
        <f t="array" ref="AC93">-((SUM(IF(Adjustments!$E$73:$E$133='June 13 - Dec 15 Reserve'!$F93,IF(Adjustments!$G$6:$AE$6='June 13 - Dec 15 Reserve'!AB$7,Adjustments!$G$73:$AE$133),0)))+(SUM(IF(Adjustments!$E$136:$E$232='June 13 - Dec 15 Reserve'!$F93,IF(Adjustments!$G$6:$AE$6='June 13 - Dec 15 Reserve'!AD$7,Adjustments!$G$136:$AE$232),0)))+(SUM(IF(Adjustments!$E$235:$E$236='June 13 - Dec 15 Reserve'!$F93,IF(Adjustments!$G$6:$AE$6='June 13 - Dec 15 Reserve'!AD$7,Adjustments!$G$235:$AE$236),0)))+(SUM(IF(Adjustments!$E$239:$E$251='June 13 - Dec 15 Reserve'!$F93,IF(Adjustments!$G$6:$AE$6='June 13 - Dec 15 Reserve'!AD$7,Adjustments!$G$239:$AE$251),0))))</f>
        <v>5742.9236666666666</v>
      </c>
      <c r="AD93" s="144">
        <f t="shared" si="287"/>
        <v>63172.160333333348</v>
      </c>
      <c r="AE93" s="144">
        <f t="array" ref="AE93">-((SUM(IF(Adjustments!$E$73:$E$133='June 13 - Dec 15 Reserve'!$F93,IF(Adjustments!$G$6:$AE$6='June 13 - Dec 15 Reserve'!AD$7,Adjustments!$G$73:$AE$133),0)))+(SUM(IF(Adjustments!$E$136:$E$232='June 13 - Dec 15 Reserve'!$F93,IF(Adjustments!$G$6:$AE$6='June 13 - Dec 15 Reserve'!AF$7,Adjustments!$G$136:$AE$232),0)))+(SUM(IF(Adjustments!$E$235:$E$236='June 13 - Dec 15 Reserve'!$F93,IF(Adjustments!$G$6:$AE$6='June 13 - Dec 15 Reserve'!AF$7,Adjustments!$G$235:$AE$236),0)))+(SUM(IF(Adjustments!$E$239:$E$251='June 13 - Dec 15 Reserve'!$F93,IF(Adjustments!$G$6:$AE$6='June 13 - Dec 15 Reserve'!AF$7,Adjustments!$G$239:$AE$251),0))))</f>
        <v>5742.9236666666666</v>
      </c>
      <c r="AF93" s="144">
        <f t="shared" si="288"/>
        <v>68915.084000000017</v>
      </c>
      <c r="AG93" s="144">
        <f t="array" ref="AG93">-((SUM(IF(Adjustments!$E$73:$E$133='June 13 - Dec 15 Reserve'!$F93,IF(Adjustments!$G$6:$AE$6='June 13 - Dec 15 Reserve'!AF$7,Adjustments!$G$73:$AE$133),0)))+(SUM(IF(Adjustments!$E$136:$E$232='June 13 - Dec 15 Reserve'!$F93,IF(Adjustments!$G$6:$AE$6='June 13 - Dec 15 Reserve'!AH$7,Adjustments!$G$136:$AE$232),0)))+(SUM(IF(Adjustments!$E$235:$E$236='June 13 - Dec 15 Reserve'!$F93,IF(Adjustments!$G$6:$AE$6='June 13 - Dec 15 Reserve'!AH$7,Adjustments!$G$235:$AE$236),0)))+(SUM(IF(Adjustments!$E$239:$E$251='June 13 - Dec 15 Reserve'!$F93,IF(Adjustments!$G$6:$AE$6='June 13 - Dec 15 Reserve'!AH$7,Adjustments!$G$239:$AE$251),0))))</f>
        <v>5742.9236666666666</v>
      </c>
      <c r="AH93" s="144">
        <f t="shared" si="289"/>
        <v>74658.007666666686</v>
      </c>
      <c r="AI93" s="144">
        <f t="array" ref="AI93">-((SUM(IF(Adjustments!$E$73:$E$133='June 13 - Dec 15 Reserve'!$F93,IF(Adjustments!$G$6:$AE$6='June 13 - Dec 15 Reserve'!AH$7,Adjustments!$G$73:$AE$133),0)))+(SUM(IF(Adjustments!$E$136:$E$232='June 13 - Dec 15 Reserve'!$F93,IF(Adjustments!$G$6:$AE$6='June 13 - Dec 15 Reserve'!AJ$7,Adjustments!$G$136:$AE$232),0)))+(SUM(IF(Adjustments!$E$235:$E$236='June 13 - Dec 15 Reserve'!$F93,IF(Adjustments!$G$6:$AE$6='June 13 - Dec 15 Reserve'!AJ$7,Adjustments!$G$235:$AE$236),0)))+(SUM(IF(Adjustments!$E$239:$E$251='June 13 - Dec 15 Reserve'!$F93,IF(Adjustments!$G$6:$AE$6='June 13 - Dec 15 Reserve'!AJ$7,Adjustments!$G$239:$AE$251),0))))</f>
        <v>5742.9236666666666</v>
      </c>
      <c r="AJ93" s="144">
        <f t="shared" si="290"/>
        <v>80400.931333333356</v>
      </c>
      <c r="AK93" s="144">
        <f t="array" ref="AK93">-((SUM(IF(Adjustments!$E$73:$E$133='June 13 - Dec 15 Reserve'!$F93,IF(Adjustments!$G$6:$AE$6='June 13 - Dec 15 Reserve'!AJ$7,Adjustments!$G$73:$AE$133),0)))+(SUM(IF(Adjustments!$E$136:$E$232='June 13 - Dec 15 Reserve'!$F93,IF(Adjustments!$G$6:$AE$6='June 13 - Dec 15 Reserve'!AL$7,Adjustments!$G$136:$AE$232),0)))+(SUM(IF(Adjustments!$E$235:$E$236='June 13 - Dec 15 Reserve'!$F93,IF(Adjustments!$G$6:$AE$6='June 13 - Dec 15 Reserve'!AL$7,Adjustments!$G$235:$AE$236),0)))+(SUM(IF(Adjustments!$E$239:$E$251='June 13 - Dec 15 Reserve'!$F93,IF(Adjustments!$G$6:$AE$6='June 13 - Dec 15 Reserve'!AL$7,Adjustments!$G$239:$AE$251),0))))</f>
        <v>5742.9236666666666</v>
      </c>
      <c r="AL93" s="144">
        <f t="shared" si="291"/>
        <v>86143.855000000025</v>
      </c>
      <c r="AM93" s="144">
        <f t="array" ref="AM93">-((SUM(IF(Adjustments!$E$73:$E$133='June 13 - Dec 15 Reserve'!$F93,IF(Adjustments!$G$6:$AE$6='June 13 - Dec 15 Reserve'!AL$7,Adjustments!$G$73:$AE$133),0)))+(SUM(IF(Adjustments!$E$136:$E$232='June 13 - Dec 15 Reserve'!$F93,IF(Adjustments!$G$6:$AE$6='June 13 - Dec 15 Reserve'!AN$7,Adjustments!$G$136:$AE$232),0)))+(SUM(IF(Adjustments!$E$235:$E$236='June 13 - Dec 15 Reserve'!$F93,IF(Adjustments!$G$6:$AE$6='June 13 - Dec 15 Reserve'!AN$7,Adjustments!$G$235:$AE$236),0)))+(SUM(IF(Adjustments!$E$239:$E$251='June 13 - Dec 15 Reserve'!$F93,IF(Adjustments!$G$6:$AE$6='June 13 - Dec 15 Reserve'!AN$7,Adjustments!$G$239:$AE$251),0))))</f>
        <v>5742.9236666666666</v>
      </c>
      <c r="AN93" s="144">
        <f t="shared" si="292"/>
        <v>91886.778666666694</v>
      </c>
      <c r="AO93" s="144">
        <f t="array" ref="AO93">-((SUM(IF(Adjustments!$E$73:$E$133='June 13 - Dec 15 Reserve'!$F93,IF(Adjustments!$G$6:$AE$6='June 13 - Dec 15 Reserve'!AN$7,Adjustments!$G$73:$AE$133),0)))+(SUM(IF(Adjustments!$E$136:$E$232='June 13 - Dec 15 Reserve'!$F93,IF(Adjustments!$G$6:$AE$6='June 13 - Dec 15 Reserve'!AP$7,Adjustments!$G$136:$AE$232),0)))+(SUM(IF(Adjustments!$E$235:$E$236='June 13 - Dec 15 Reserve'!$F93,IF(Adjustments!$G$6:$AE$6='June 13 - Dec 15 Reserve'!AP$7,Adjustments!$G$235:$AE$236),0)))+(SUM(IF(Adjustments!$E$239:$E$251='June 13 - Dec 15 Reserve'!$F93,IF(Adjustments!$G$6:$AE$6='June 13 - Dec 15 Reserve'!AP$7,Adjustments!$G$239:$AE$251),0))))</f>
        <v>5742.9236666666666</v>
      </c>
      <c r="AP93" s="144">
        <f t="shared" si="293"/>
        <v>97629.702333333364</v>
      </c>
      <c r="AQ93" s="144">
        <f t="array" ref="AQ93">-((SUM(IF(Adjustments!$E$73:$E$133='June 13 - Dec 15 Reserve'!$F93,IF(Adjustments!$G$6:$AE$6='June 13 - Dec 15 Reserve'!AP$7,Adjustments!$G$73:$AE$133),0)))+(SUM(IF(Adjustments!$E$136:$E$232='June 13 - Dec 15 Reserve'!$F93,IF(Adjustments!$G$6:$AE$6='June 13 - Dec 15 Reserve'!AR$7,Adjustments!$G$136:$AE$232),0)))+(SUM(IF(Adjustments!$E$235:$E$236='June 13 - Dec 15 Reserve'!$F93,IF(Adjustments!$G$6:$AE$6='June 13 - Dec 15 Reserve'!AR$7,Adjustments!$G$235:$AE$236),0)))+(SUM(IF(Adjustments!$E$239:$E$251='June 13 - Dec 15 Reserve'!$F93,IF(Adjustments!$G$6:$AE$6='June 13 - Dec 15 Reserve'!AR$7,Adjustments!$G$239:$AE$251),0))))</f>
        <v>5742.9236666666666</v>
      </c>
      <c r="AR93" s="144">
        <f t="shared" si="294"/>
        <v>103372.62600000003</v>
      </c>
      <c r="AS93" s="144">
        <f t="array" ref="AS93">-((SUM(IF(Adjustments!$E$73:$E$133='June 13 - Dec 15 Reserve'!$F93,IF(Adjustments!$G$6:$AE$6='June 13 - Dec 15 Reserve'!AR$7,Adjustments!$G$73:$AE$133),0)))+(SUM(IF(Adjustments!$E$136:$E$232='June 13 - Dec 15 Reserve'!$F93,IF(Adjustments!$G$6:$AE$6='June 13 - Dec 15 Reserve'!AT$7,Adjustments!$G$136:$AE$232),0)))+(SUM(IF(Adjustments!$E$235:$E$236='June 13 - Dec 15 Reserve'!$F93,IF(Adjustments!$G$6:$AE$6='June 13 - Dec 15 Reserve'!AT$7,Adjustments!$G$235:$AE$236),0)))+(SUM(IF(Adjustments!$E$239:$E$251='June 13 - Dec 15 Reserve'!$F93,IF(Adjustments!$G$6:$AE$6='June 13 - Dec 15 Reserve'!AT$7,Adjustments!$G$239:$AE$251),0))))</f>
        <v>5742.9236666666666</v>
      </c>
      <c r="AT93" s="144">
        <f t="shared" si="295"/>
        <v>109115.5496666667</v>
      </c>
      <c r="AU93" s="144">
        <f t="array" ref="AU93">-((SUM(IF(Adjustments!$E$73:$E$133='June 13 - Dec 15 Reserve'!$F93,IF(Adjustments!$G$6:$AE$6='June 13 - Dec 15 Reserve'!AT$7,Adjustments!$G$73:$AE$133),0)))+(SUM(IF(Adjustments!$E$136:$E$232='June 13 - Dec 15 Reserve'!$F93,IF(Adjustments!$G$6:$AE$6='June 13 - Dec 15 Reserve'!AV$7,Adjustments!$G$136:$AE$232),0)))+(SUM(IF(Adjustments!$E$235:$E$236='June 13 - Dec 15 Reserve'!$F93,IF(Adjustments!$G$6:$AE$6='June 13 - Dec 15 Reserve'!AV$7,Adjustments!$G$235:$AE$236),0)))+(SUM(IF(Adjustments!$E$239:$E$251='June 13 - Dec 15 Reserve'!$F93,IF(Adjustments!$G$6:$AE$6='June 13 - Dec 15 Reserve'!AV$7,Adjustments!$G$239:$AE$251),0))))</f>
        <v>5742.9236666666666</v>
      </c>
      <c r="AV93" s="144">
        <f t="shared" si="296"/>
        <v>114858.47333333337</v>
      </c>
      <c r="AW93" s="144">
        <f t="array" ref="AW93">-((SUM(IF(Adjustments!$E$73:$E$133='June 13 - Dec 15 Reserve'!$F93,IF(Adjustments!$G$6:$AE$6='June 13 - Dec 15 Reserve'!AV$7,Adjustments!$G$73:$AE$133),0)))+(SUM(IF(Adjustments!$E$136:$E$232='June 13 - Dec 15 Reserve'!$F93,IF(Adjustments!$G$6:$AE$6='June 13 - Dec 15 Reserve'!AX$7,Adjustments!$G$136:$AE$232),0)))+(SUM(IF(Adjustments!$E$235:$E$236='June 13 - Dec 15 Reserve'!$F93,IF(Adjustments!$G$6:$AE$6='June 13 - Dec 15 Reserve'!AX$7,Adjustments!$G$235:$AE$236),0)))+(SUM(IF(Adjustments!$E$239:$E$251='June 13 - Dec 15 Reserve'!$F93,IF(Adjustments!$G$6:$AE$6='June 13 - Dec 15 Reserve'!AX$7,Adjustments!$G$239:$AE$251),0))))</f>
        <v>5742.9236666666666</v>
      </c>
      <c r="AX93" s="144">
        <f t="shared" si="297"/>
        <v>120601.39700000004</v>
      </c>
      <c r="AY93" s="144">
        <f t="array" ref="AY93">-((SUM(IF(Adjustments!$E$73:$E$133='June 13 - Dec 15 Reserve'!$F93,IF(Adjustments!$G$6:$AE$6='June 13 - Dec 15 Reserve'!AX$7,Adjustments!$G$73:$AE$133),0)))+(SUM(IF(Adjustments!$E$136:$E$232='June 13 - Dec 15 Reserve'!$F93,IF(Adjustments!$G$6:$AE$6='June 13 - Dec 15 Reserve'!AZ$7,Adjustments!$G$136:$AE$232),0)))+(SUM(IF(Adjustments!$E$235:$E$236='June 13 - Dec 15 Reserve'!$F93,IF(Adjustments!$G$6:$AE$6='June 13 - Dec 15 Reserve'!AZ$7,Adjustments!$G$235:$AE$236),0)))+(SUM(IF(Adjustments!$E$239:$E$251='June 13 - Dec 15 Reserve'!$F93,IF(Adjustments!$G$6:$AE$6='June 13 - Dec 15 Reserve'!AZ$7,Adjustments!$G$239:$AE$251),0))))</f>
        <v>5742.9236666666666</v>
      </c>
      <c r="AZ93" s="144">
        <f t="shared" si="298"/>
        <v>126344.32066666671</v>
      </c>
      <c r="BA93" s="144">
        <f t="array" ref="BA93">-((SUM(IF(Adjustments!$E$73:$E$133='June 13 - Dec 15 Reserve'!$F93,IF(Adjustments!$G$6:$AE$6='June 13 - Dec 15 Reserve'!AZ$7,Adjustments!$G$73:$AE$133),0)))+(SUM(IF(Adjustments!$E$136:$E$232='June 13 - Dec 15 Reserve'!$F93,IF(Adjustments!$G$6:$AE$6='June 13 - Dec 15 Reserve'!BB$7,Adjustments!$G$136:$AE$232),0)))+(SUM(IF(Adjustments!$E$235:$E$236='June 13 - Dec 15 Reserve'!$F93,IF(Adjustments!$G$6:$AE$6='June 13 - Dec 15 Reserve'!BB$7,Adjustments!$G$235:$AE$236),0)))+(SUM(IF(Adjustments!$E$239:$E$251='June 13 - Dec 15 Reserve'!$F93,IF(Adjustments!$G$6:$AE$6='June 13 - Dec 15 Reserve'!BB$7,Adjustments!$G$239:$AE$251),0))))</f>
        <v>5742.9236666666666</v>
      </c>
      <c r="BB93" s="144">
        <f t="shared" si="299"/>
        <v>132087.24433333336</v>
      </c>
      <c r="BC93" s="144">
        <f t="array" ref="BC93">-((SUM(IF(Adjustments!$E$73:$E$133='June 13 - Dec 15 Reserve'!$F93,IF(Adjustments!$G$6:$AE$6='June 13 - Dec 15 Reserve'!BB$7,Adjustments!$G$73:$AE$133),0)))+(SUM(IF(Adjustments!$E$136:$E$232='June 13 - Dec 15 Reserve'!$F93,IF(Adjustments!$G$6:$AE$6='June 13 - Dec 15 Reserve'!BD$7,Adjustments!$G$136:$AE$232),0)))+(SUM(IF(Adjustments!$E$235:$E$236='June 13 - Dec 15 Reserve'!$F93,IF(Adjustments!$G$6:$AE$6='June 13 - Dec 15 Reserve'!BD$7,Adjustments!$G$235:$AE$236),0)))+(SUM(IF(Adjustments!$E$239:$E$251='June 13 - Dec 15 Reserve'!$F93,IF(Adjustments!$G$6:$AE$6='June 13 - Dec 15 Reserve'!BD$7,Adjustments!$G$239:$AE$251),0))))</f>
        <v>5742.9236666666666</v>
      </c>
      <c r="BD93" s="144">
        <f t="shared" si="300"/>
        <v>137830.16800000003</v>
      </c>
      <c r="BF93" s="151">
        <f t="shared" si="301"/>
        <v>103372.62600000002</v>
      </c>
    </row>
    <row r="94" spans="1:58" s="144" customFormat="1">
      <c r="A94" s="119" t="s">
        <v>18</v>
      </c>
      <c r="B94" s="7" t="s">
        <v>49</v>
      </c>
      <c r="C94" s="7" t="s">
        <v>49</v>
      </c>
      <c r="D94" s="119" t="s">
        <v>79</v>
      </c>
      <c r="E94" s="119" t="s">
        <v>77</v>
      </c>
      <c r="F94" s="119" t="str">
        <f t="shared" si="275"/>
        <v>AINTPUT</v>
      </c>
      <c r="G94" s="119" t="str">
        <f t="shared" si="276"/>
        <v>INTPUT</v>
      </c>
      <c r="H94" s="144">
        <f t="array" ref="H94">SUM(IF('[25]RB Summary'!$C$917:$C$1168=$F94,'[25]RB Summary'!$G$917:$G$1168,0))</f>
        <v>-53746.7</v>
      </c>
      <c r="I94" s="144">
        <f t="array" ref="I94">-((SUM(IF(Adjustments!$E$73:$E$133='June 13 - Dec 15 Reserve'!$F94,IF(Adjustments!$G$6:$AE$6='June 13 - Dec 15 Reserve'!H$7,Adjustments!$G$73:$AE$133),0)))+(SUM(IF(Adjustments!$E$136:$E$232='June 13 - Dec 15 Reserve'!$F94,IF(Adjustments!$G$6:$AE$6='June 13 - Dec 15 Reserve'!J$7,Adjustments!$G$136:$AE$232),0)))+(SUM(IF(Adjustments!$E$235:$E$236='June 13 - Dec 15 Reserve'!$F94,IF(Adjustments!$G$6:$AE$6='June 13 - Dec 15 Reserve'!J$7,Adjustments!$G$235:$AE$236),0)))+(SUM(IF(Adjustments!$E$239:$E$251='June 13 - Dec 15 Reserve'!$F94,IF(Adjustments!$G$6:$AE$6='June 13 - Dec 15 Reserve'!J$7,Adjustments!$G$239:$AE$251),0))))</f>
        <v>-1832.4249823818245</v>
      </c>
      <c r="J94" s="144">
        <f t="shared" si="277"/>
        <v>-55579.124982381822</v>
      </c>
      <c r="K94" s="144">
        <f t="array" ref="K94">-((SUM(IF(Adjustments!$E$73:$E$133='June 13 - Dec 15 Reserve'!$F94,IF(Adjustments!$G$6:$AE$6='June 13 - Dec 15 Reserve'!J$7,Adjustments!$G$73:$AE$133),0)))+(SUM(IF(Adjustments!$E$136:$E$232='June 13 - Dec 15 Reserve'!$F94,IF(Adjustments!$G$6:$AE$6='June 13 - Dec 15 Reserve'!L$7,Adjustments!$G$136:$AE$232),0)))+(SUM(IF(Adjustments!$E$235:$E$236='June 13 - Dec 15 Reserve'!$F94,IF(Adjustments!$G$6:$AE$6='June 13 - Dec 15 Reserve'!L$7,Adjustments!$G$235:$AE$236),0)))+(SUM(IF(Adjustments!$E$239:$E$251='June 13 - Dec 15 Reserve'!$F94,IF(Adjustments!$G$6:$AE$6='June 13 - Dec 15 Reserve'!L$7,Adjustments!$G$239:$AE$251),0))))</f>
        <v>-1832.3605192774958</v>
      </c>
      <c r="L94" s="144">
        <f t="shared" si="278"/>
        <v>-57411.485501659321</v>
      </c>
      <c r="M94" s="144">
        <f t="array" ref="M94">-((SUM(IF(Adjustments!$E$73:$E$133='June 13 - Dec 15 Reserve'!$F94,IF(Adjustments!$G$6:$AE$6='June 13 - Dec 15 Reserve'!L$7,Adjustments!$G$73:$AE$133),0)))+(SUM(IF(Adjustments!$E$136:$E$232='June 13 - Dec 15 Reserve'!$F94,IF(Adjustments!$G$6:$AE$6='June 13 - Dec 15 Reserve'!N$7,Adjustments!$G$136:$AE$232),0)))+(SUM(IF(Adjustments!$E$235:$E$236='June 13 - Dec 15 Reserve'!$F94,IF(Adjustments!$G$6:$AE$6='June 13 - Dec 15 Reserve'!N$7,Adjustments!$G$235:$AE$236),0)))+(SUM(IF(Adjustments!$E$239:$E$251='June 13 - Dec 15 Reserve'!$F94,IF(Adjustments!$G$6:$AE$6='June 13 - Dec 15 Reserve'!N$7,Adjustments!$G$239:$AE$251),0))))</f>
        <v>-1832.2960561731675</v>
      </c>
      <c r="N94" s="144">
        <f t="shared" si="279"/>
        <v>-59243.781557832488</v>
      </c>
      <c r="O94" s="144">
        <f t="array" ref="O94">-((SUM(IF(Adjustments!$E$73:$E$133='June 13 - Dec 15 Reserve'!$F94,IF(Adjustments!$G$6:$AE$6='June 13 - Dec 15 Reserve'!N$7,Adjustments!$G$73:$AE$133),0)))+(SUM(IF(Adjustments!$E$136:$E$232='June 13 - Dec 15 Reserve'!$F94,IF(Adjustments!$G$6:$AE$6='June 13 - Dec 15 Reserve'!P$7,Adjustments!$G$136:$AE$232),0)))+(SUM(IF(Adjustments!$E$235:$E$236='June 13 - Dec 15 Reserve'!$F94,IF(Adjustments!$G$6:$AE$6='June 13 - Dec 15 Reserve'!P$7,Adjustments!$G$235:$AE$236),0)))+(SUM(IF(Adjustments!$E$239:$E$251='June 13 - Dec 15 Reserve'!$F94,IF(Adjustments!$G$6:$AE$6='June 13 - Dec 15 Reserve'!P$7,Adjustments!$G$239:$AE$251),0))))</f>
        <v>-1832.2315930688387</v>
      </c>
      <c r="P94" s="144">
        <f t="shared" si="280"/>
        <v>-61076.01315090133</v>
      </c>
      <c r="Q94" s="144">
        <f t="array" ref="Q94">-((SUM(IF(Adjustments!$E$73:$E$133='June 13 - Dec 15 Reserve'!$F94,IF(Adjustments!$G$6:$AE$6='June 13 - Dec 15 Reserve'!P$7,Adjustments!$G$73:$AE$133),0)))+(SUM(IF(Adjustments!$E$136:$E$232='June 13 - Dec 15 Reserve'!$F94,IF(Adjustments!$G$6:$AE$6='June 13 - Dec 15 Reserve'!R$7,Adjustments!$G$136:$AE$232),0)))+(SUM(IF(Adjustments!$E$235:$E$236='June 13 - Dec 15 Reserve'!$F94,IF(Adjustments!$G$6:$AE$6='June 13 - Dec 15 Reserve'!R$7,Adjustments!$G$235:$AE$236),0)))+(SUM(IF(Adjustments!$E$239:$E$251='June 13 - Dec 15 Reserve'!$F94,IF(Adjustments!$G$6:$AE$6='June 13 - Dec 15 Reserve'!R$7,Adjustments!$G$239:$AE$251),0))))</f>
        <v>-1832.16712996451</v>
      </c>
      <c r="R94" s="144">
        <f t="shared" si="281"/>
        <v>-62908.180280865839</v>
      </c>
      <c r="S94" s="144">
        <f t="array" ref="S94">-((SUM(IF(Adjustments!$E$73:$E$133='June 13 - Dec 15 Reserve'!$F94,IF(Adjustments!$G$6:$AE$6='June 13 - Dec 15 Reserve'!R$7,Adjustments!$G$73:$AE$133),0)))+(SUM(IF(Adjustments!$E$136:$E$232='June 13 - Dec 15 Reserve'!$F94,IF(Adjustments!$G$6:$AE$6='June 13 - Dec 15 Reserve'!T$7,Adjustments!$G$136:$AE$232),0)))+(SUM(IF(Adjustments!$E$235:$E$236='June 13 - Dec 15 Reserve'!$F94,IF(Adjustments!$G$6:$AE$6='June 13 - Dec 15 Reserve'!T$7,Adjustments!$G$235:$AE$236),0)))+(SUM(IF(Adjustments!$E$239:$E$251='June 13 - Dec 15 Reserve'!$F94,IF(Adjustments!$G$6:$AE$6='June 13 - Dec 15 Reserve'!T$7,Adjustments!$G$239:$AE$251),0))))</f>
        <v>-1832.1026668601812</v>
      </c>
      <c r="T94" s="144">
        <f t="shared" si="282"/>
        <v>-64740.282947726024</v>
      </c>
      <c r="U94" s="144">
        <f t="array" ref="U94">-((SUM(IF(Adjustments!$E$73:$E$133='June 13 - Dec 15 Reserve'!$F94,IF(Adjustments!$G$6:$AE$6='June 13 - Dec 15 Reserve'!T$7,Adjustments!$G$73:$AE$133),0)))+(SUM(IF(Adjustments!$E$136:$E$232='June 13 - Dec 15 Reserve'!$F94,IF(Adjustments!$G$6:$AE$6='June 13 - Dec 15 Reserve'!V$7,Adjustments!$G$136:$AE$232),0)))+(SUM(IF(Adjustments!$E$235:$E$236='June 13 - Dec 15 Reserve'!$F94,IF(Adjustments!$G$6:$AE$6='June 13 - Dec 15 Reserve'!V$7,Adjustments!$G$235:$AE$236),0)))+(SUM(IF(Adjustments!$E$239:$E$251='June 13 - Dec 15 Reserve'!$F94,IF(Adjustments!$G$6:$AE$6='June 13 - Dec 15 Reserve'!V$7,Adjustments!$G$239:$AE$251),0))))</f>
        <v>-1832.0382037558525</v>
      </c>
      <c r="V94" s="144">
        <f t="shared" si="283"/>
        <v>-66572.321151481883</v>
      </c>
      <c r="W94" s="144">
        <f t="array" ref="W94">-((SUM(IF(Adjustments!$E$73:$E$133='June 13 - Dec 15 Reserve'!$F94,IF(Adjustments!$G$6:$AE$6='June 13 - Dec 15 Reserve'!V$7,Adjustments!$G$73:$AE$133),0)))+(SUM(IF(Adjustments!$E$136:$E$232='June 13 - Dec 15 Reserve'!$F94,IF(Adjustments!$G$6:$AE$6='June 13 - Dec 15 Reserve'!X$7,Adjustments!$G$136:$AE$232),0)))+(SUM(IF(Adjustments!$E$235:$E$236='June 13 - Dec 15 Reserve'!$F94,IF(Adjustments!$G$6:$AE$6='June 13 - Dec 15 Reserve'!X$7,Adjustments!$G$235:$AE$236),0)))+(SUM(IF(Adjustments!$E$239:$E$251='June 13 - Dec 15 Reserve'!$F94,IF(Adjustments!$G$6:$AE$6='June 13 - Dec 15 Reserve'!X$7,Adjustments!$G$239:$AE$251),0))))</f>
        <v>-1831.9737406515237</v>
      </c>
      <c r="X94" s="144">
        <f t="shared" si="284"/>
        <v>-68404.294892133403</v>
      </c>
      <c r="Y94" s="144">
        <f t="array" ref="Y94">-((SUM(IF(Adjustments!$E$73:$E$133='June 13 - Dec 15 Reserve'!$F94,IF(Adjustments!$G$6:$AE$6='June 13 - Dec 15 Reserve'!X$7,Adjustments!$G$73:$AE$133),0)))+(SUM(IF(Adjustments!$E$136:$E$232='June 13 - Dec 15 Reserve'!$F94,IF(Adjustments!$G$6:$AE$6='June 13 - Dec 15 Reserve'!Z$7,Adjustments!$G$136:$AE$232),0)))+(SUM(IF(Adjustments!$E$235:$E$236='June 13 - Dec 15 Reserve'!$F94,IF(Adjustments!$G$6:$AE$6='June 13 - Dec 15 Reserve'!Z$7,Adjustments!$G$235:$AE$236),0)))+(SUM(IF(Adjustments!$E$239:$E$251='June 13 - Dec 15 Reserve'!$F94,IF(Adjustments!$G$6:$AE$6='June 13 - Dec 15 Reserve'!Z$7,Adjustments!$G$239:$AE$251),0))))</f>
        <v>-1831.909277547195</v>
      </c>
      <c r="Z94" s="144">
        <f t="shared" si="285"/>
        <v>-70236.204169680597</v>
      </c>
      <c r="AA94" s="144">
        <f t="array" ref="AA94">-((SUM(IF(Adjustments!$E$73:$E$133='June 13 - Dec 15 Reserve'!$F94,IF(Adjustments!$G$6:$AE$6='June 13 - Dec 15 Reserve'!Z$7,Adjustments!$G$73:$AE$133),0)))+(SUM(IF(Adjustments!$E$136:$E$232='June 13 - Dec 15 Reserve'!$F94,IF(Adjustments!$G$6:$AE$6='June 13 - Dec 15 Reserve'!AB$7,Adjustments!$G$136:$AE$232),0)))+(SUM(IF(Adjustments!$E$235:$E$236='June 13 - Dec 15 Reserve'!$F94,IF(Adjustments!$G$6:$AE$6='June 13 - Dec 15 Reserve'!AB$7,Adjustments!$G$235:$AE$236),0)))+(SUM(IF(Adjustments!$E$239:$E$251='June 13 - Dec 15 Reserve'!$F94,IF(Adjustments!$G$6:$AE$6='June 13 - Dec 15 Reserve'!AB$7,Adjustments!$G$239:$AE$251),0))))</f>
        <v>-1831.8448144428664</v>
      </c>
      <c r="AB94" s="144">
        <f t="shared" si="286"/>
        <v>-72068.048984123467</v>
      </c>
      <c r="AC94" s="144">
        <f t="array" ref="AC94">-((SUM(IF(Adjustments!$E$73:$E$133='June 13 - Dec 15 Reserve'!$F94,IF(Adjustments!$G$6:$AE$6='June 13 - Dec 15 Reserve'!AB$7,Adjustments!$G$73:$AE$133),0)))+(SUM(IF(Adjustments!$E$136:$E$232='June 13 - Dec 15 Reserve'!$F94,IF(Adjustments!$G$6:$AE$6='June 13 - Dec 15 Reserve'!AD$7,Adjustments!$G$136:$AE$232),0)))+(SUM(IF(Adjustments!$E$235:$E$236='June 13 - Dec 15 Reserve'!$F94,IF(Adjustments!$G$6:$AE$6='June 13 - Dec 15 Reserve'!AD$7,Adjustments!$G$235:$AE$236),0)))+(SUM(IF(Adjustments!$E$239:$E$251='June 13 - Dec 15 Reserve'!$F94,IF(Adjustments!$G$6:$AE$6='June 13 - Dec 15 Reserve'!AD$7,Adjustments!$G$239:$AE$251),0))))</f>
        <v>-1831.7803513385377</v>
      </c>
      <c r="AD94" s="144">
        <f t="shared" si="287"/>
        <v>-73899.829335462011</v>
      </c>
      <c r="AE94" s="144">
        <f t="array" ref="AE94">-((SUM(IF(Adjustments!$E$73:$E$133='June 13 - Dec 15 Reserve'!$F94,IF(Adjustments!$G$6:$AE$6='June 13 - Dec 15 Reserve'!AD$7,Adjustments!$G$73:$AE$133),0)))+(SUM(IF(Adjustments!$E$136:$E$232='June 13 - Dec 15 Reserve'!$F94,IF(Adjustments!$G$6:$AE$6='June 13 - Dec 15 Reserve'!AF$7,Adjustments!$G$136:$AE$232),0)))+(SUM(IF(Adjustments!$E$235:$E$236='June 13 - Dec 15 Reserve'!$F94,IF(Adjustments!$G$6:$AE$6='June 13 - Dec 15 Reserve'!AF$7,Adjustments!$G$235:$AE$236),0)))+(SUM(IF(Adjustments!$E$239:$E$251='June 13 - Dec 15 Reserve'!$F94,IF(Adjustments!$G$6:$AE$6='June 13 - Dec 15 Reserve'!AF$7,Adjustments!$G$239:$AE$251),0))))</f>
        <v>-1831.7158882342089</v>
      </c>
      <c r="AF94" s="144">
        <f t="shared" si="288"/>
        <v>-75731.545223696216</v>
      </c>
      <c r="AG94" s="144">
        <f t="array" ref="AG94">-((SUM(IF(Adjustments!$E$73:$E$133='June 13 - Dec 15 Reserve'!$F94,IF(Adjustments!$G$6:$AE$6='June 13 - Dec 15 Reserve'!AF$7,Adjustments!$G$73:$AE$133),0)))+(SUM(IF(Adjustments!$E$136:$E$232='June 13 - Dec 15 Reserve'!$F94,IF(Adjustments!$G$6:$AE$6='June 13 - Dec 15 Reserve'!AH$7,Adjustments!$G$136:$AE$232),0)))+(SUM(IF(Adjustments!$E$235:$E$236='June 13 - Dec 15 Reserve'!$F94,IF(Adjustments!$G$6:$AE$6='June 13 - Dec 15 Reserve'!AH$7,Adjustments!$G$235:$AE$236),0)))+(SUM(IF(Adjustments!$E$239:$E$251='June 13 - Dec 15 Reserve'!$F94,IF(Adjustments!$G$6:$AE$6='June 13 - Dec 15 Reserve'!AH$7,Adjustments!$G$239:$AE$251),0))))</f>
        <v>-1831.6514251298802</v>
      </c>
      <c r="AH94" s="144">
        <f t="shared" si="289"/>
        <v>-77563.196648826095</v>
      </c>
      <c r="AI94" s="144">
        <f t="array" ref="AI94">-((SUM(IF(Adjustments!$E$73:$E$133='June 13 - Dec 15 Reserve'!$F94,IF(Adjustments!$G$6:$AE$6='June 13 - Dec 15 Reserve'!AH$7,Adjustments!$G$73:$AE$133),0)))+(SUM(IF(Adjustments!$E$136:$E$232='June 13 - Dec 15 Reserve'!$F94,IF(Adjustments!$G$6:$AE$6='June 13 - Dec 15 Reserve'!AJ$7,Adjustments!$G$136:$AE$232),0)))+(SUM(IF(Adjustments!$E$235:$E$236='June 13 - Dec 15 Reserve'!$F94,IF(Adjustments!$G$6:$AE$6='June 13 - Dec 15 Reserve'!AJ$7,Adjustments!$G$235:$AE$236),0)))+(SUM(IF(Adjustments!$E$239:$E$251='June 13 - Dec 15 Reserve'!$F94,IF(Adjustments!$G$6:$AE$6='June 13 - Dec 15 Reserve'!AJ$7,Adjustments!$G$239:$AE$251),0))))</f>
        <v>-1831.5869620255514</v>
      </c>
      <c r="AJ94" s="144">
        <f t="shared" si="290"/>
        <v>-79394.783610851649</v>
      </c>
      <c r="AK94" s="144">
        <f t="array" ref="AK94">-((SUM(IF(Adjustments!$E$73:$E$133='June 13 - Dec 15 Reserve'!$F94,IF(Adjustments!$G$6:$AE$6='June 13 - Dec 15 Reserve'!AJ$7,Adjustments!$G$73:$AE$133),0)))+(SUM(IF(Adjustments!$E$136:$E$232='June 13 - Dec 15 Reserve'!$F94,IF(Adjustments!$G$6:$AE$6='June 13 - Dec 15 Reserve'!AL$7,Adjustments!$G$136:$AE$232),0)))+(SUM(IF(Adjustments!$E$235:$E$236='June 13 - Dec 15 Reserve'!$F94,IF(Adjustments!$G$6:$AE$6='June 13 - Dec 15 Reserve'!AL$7,Adjustments!$G$235:$AE$236),0)))+(SUM(IF(Adjustments!$E$239:$E$251='June 13 - Dec 15 Reserve'!$F94,IF(Adjustments!$G$6:$AE$6='June 13 - Dec 15 Reserve'!AL$7,Adjustments!$G$239:$AE$251),0))))</f>
        <v>-1831.5224989212227</v>
      </c>
      <c r="AL94" s="144">
        <f t="shared" si="291"/>
        <v>-81226.306109772879</v>
      </c>
      <c r="AM94" s="144">
        <f t="array" ref="AM94">-((SUM(IF(Adjustments!$E$73:$E$133='June 13 - Dec 15 Reserve'!$F94,IF(Adjustments!$G$6:$AE$6='June 13 - Dec 15 Reserve'!AL$7,Adjustments!$G$73:$AE$133),0)))+(SUM(IF(Adjustments!$E$136:$E$232='June 13 - Dec 15 Reserve'!$F94,IF(Adjustments!$G$6:$AE$6='June 13 - Dec 15 Reserve'!AN$7,Adjustments!$G$136:$AE$232),0)))+(SUM(IF(Adjustments!$E$235:$E$236='June 13 - Dec 15 Reserve'!$F94,IF(Adjustments!$G$6:$AE$6='June 13 - Dec 15 Reserve'!AN$7,Adjustments!$G$235:$AE$236),0)))+(SUM(IF(Adjustments!$E$239:$E$251='June 13 - Dec 15 Reserve'!$F94,IF(Adjustments!$G$6:$AE$6='June 13 - Dec 15 Reserve'!AN$7,Adjustments!$G$239:$AE$251),0))))</f>
        <v>-1831.4580358168942</v>
      </c>
      <c r="AN94" s="144">
        <f t="shared" si="292"/>
        <v>-83057.764145589768</v>
      </c>
      <c r="AO94" s="144">
        <f t="array" ref="AO94">-((SUM(IF(Adjustments!$E$73:$E$133='June 13 - Dec 15 Reserve'!$F94,IF(Adjustments!$G$6:$AE$6='June 13 - Dec 15 Reserve'!AN$7,Adjustments!$G$73:$AE$133),0)))+(SUM(IF(Adjustments!$E$136:$E$232='June 13 - Dec 15 Reserve'!$F94,IF(Adjustments!$G$6:$AE$6='June 13 - Dec 15 Reserve'!AP$7,Adjustments!$G$136:$AE$232),0)))+(SUM(IF(Adjustments!$E$235:$E$236='June 13 - Dec 15 Reserve'!$F94,IF(Adjustments!$G$6:$AE$6='June 13 - Dec 15 Reserve'!AP$7,Adjustments!$G$235:$AE$236),0)))+(SUM(IF(Adjustments!$E$239:$E$251='June 13 - Dec 15 Reserve'!$F94,IF(Adjustments!$G$6:$AE$6='June 13 - Dec 15 Reserve'!AP$7,Adjustments!$G$239:$AE$251),0))))</f>
        <v>-1831.3935727125654</v>
      </c>
      <c r="AP94" s="144">
        <f t="shared" si="293"/>
        <v>-84889.157718302333</v>
      </c>
      <c r="AQ94" s="144">
        <f t="array" ref="AQ94">-((SUM(IF(Adjustments!$E$73:$E$133='June 13 - Dec 15 Reserve'!$F94,IF(Adjustments!$G$6:$AE$6='June 13 - Dec 15 Reserve'!AP$7,Adjustments!$G$73:$AE$133),0)))+(SUM(IF(Adjustments!$E$136:$E$232='June 13 - Dec 15 Reserve'!$F94,IF(Adjustments!$G$6:$AE$6='June 13 - Dec 15 Reserve'!AR$7,Adjustments!$G$136:$AE$232),0)))+(SUM(IF(Adjustments!$E$235:$E$236='June 13 - Dec 15 Reserve'!$F94,IF(Adjustments!$G$6:$AE$6='June 13 - Dec 15 Reserve'!AR$7,Adjustments!$G$235:$AE$236),0)))+(SUM(IF(Adjustments!$E$239:$E$251='June 13 - Dec 15 Reserve'!$F94,IF(Adjustments!$G$6:$AE$6='June 13 - Dec 15 Reserve'!AR$7,Adjustments!$G$239:$AE$251),0))))</f>
        <v>-1831.3291096082366</v>
      </c>
      <c r="AR94" s="144">
        <f t="shared" si="294"/>
        <v>-86720.486827910572</v>
      </c>
      <c r="AS94" s="144">
        <f t="array" ref="AS94">-((SUM(IF(Adjustments!$E$73:$E$133='June 13 - Dec 15 Reserve'!$F94,IF(Adjustments!$G$6:$AE$6='June 13 - Dec 15 Reserve'!AR$7,Adjustments!$G$73:$AE$133),0)))+(SUM(IF(Adjustments!$E$136:$E$232='June 13 - Dec 15 Reserve'!$F94,IF(Adjustments!$G$6:$AE$6='June 13 - Dec 15 Reserve'!AT$7,Adjustments!$G$136:$AE$232),0)))+(SUM(IF(Adjustments!$E$235:$E$236='June 13 - Dec 15 Reserve'!$F94,IF(Adjustments!$G$6:$AE$6='June 13 - Dec 15 Reserve'!AT$7,Adjustments!$G$235:$AE$236),0)))+(SUM(IF(Adjustments!$E$239:$E$251='June 13 - Dec 15 Reserve'!$F94,IF(Adjustments!$G$6:$AE$6='June 13 - Dec 15 Reserve'!AT$7,Adjustments!$G$239:$AE$251),0))))</f>
        <v>-1831.2646465039079</v>
      </c>
      <c r="AT94" s="144">
        <f t="shared" si="295"/>
        <v>-88551.751474414486</v>
      </c>
      <c r="AU94" s="144">
        <f t="array" ref="AU94">-((SUM(IF(Adjustments!$E$73:$E$133='June 13 - Dec 15 Reserve'!$F94,IF(Adjustments!$G$6:$AE$6='June 13 - Dec 15 Reserve'!AT$7,Adjustments!$G$73:$AE$133),0)))+(SUM(IF(Adjustments!$E$136:$E$232='June 13 - Dec 15 Reserve'!$F94,IF(Adjustments!$G$6:$AE$6='June 13 - Dec 15 Reserve'!AV$7,Adjustments!$G$136:$AE$232),0)))+(SUM(IF(Adjustments!$E$235:$E$236='June 13 - Dec 15 Reserve'!$F94,IF(Adjustments!$G$6:$AE$6='June 13 - Dec 15 Reserve'!AV$7,Adjustments!$G$235:$AE$236),0)))+(SUM(IF(Adjustments!$E$239:$E$251='June 13 - Dec 15 Reserve'!$F94,IF(Adjustments!$G$6:$AE$6='June 13 - Dec 15 Reserve'!AV$7,Adjustments!$G$239:$AE$251),0))))</f>
        <v>-1831.2001833995791</v>
      </c>
      <c r="AV94" s="144">
        <f t="shared" si="296"/>
        <v>-90382.951657814061</v>
      </c>
      <c r="AW94" s="144">
        <f t="array" ref="AW94">-((SUM(IF(Adjustments!$E$73:$E$133='June 13 - Dec 15 Reserve'!$F94,IF(Adjustments!$G$6:$AE$6='June 13 - Dec 15 Reserve'!AV$7,Adjustments!$G$73:$AE$133),0)))+(SUM(IF(Adjustments!$E$136:$E$232='June 13 - Dec 15 Reserve'!$F94,IF(Adjustments!$G$6:$AE$6='June 13 - Dec 15 Reserve'!AX$7,Adjustments!$G$136:$AE$232),0)))+(SUM(IF(Adjustments!$E$235:$E$236='June 13 - Dec 15 Reserve'!$F94,IF(Adjustments!$G$6:$AE$6='June 13 - Dec 15 Reserve'!AX$7,Adjustments!$G$235:$AE$236),0)))+(SUM(IF(Adjustments!$E$239:$E$251='June 13 - Dec 15 Reserve'!$F94,IF(Adjustments!$G$6:$AE$6='June 13 - Dec 15 Reserve'!AX$7,Adjustments!$G$239:$AE$251),0))))</f>
        <v>-1831.1357202952504</v>
      </c>
      <c r="AX94" s="144">
        <f t="shared" si="297"/>
        <v>-92214.087378109311</v>
      </c>
      <c r="AY94" s="144">
        <f t="array" ref="AY94">-((SUM(IF(Adjustments!$E$73:$E$133='June 13 - Dec 15 Reserve'!$F94,IF(Adjustments!$G$6:$AE$6='June 13 - Dec 15 Reserve'!AX$7,Adjustments!$G$73:$AE$133),0)))+(SUM(IF(Adjustments!$E$136:$E$232='June 13 - Dec 15 Reserve'!$F94,IF(Adjustments!$G$6:$AE$6='June 13 - Dec 15 Reserve'!AZ$7,Adjustments!$G$136:$AE$232),0)))+(SUM(IF(Adjustments!$E$235:$E$236='June 13 - Dec 15 Reserve'!$F94,IF(Adjustments!$G$6:$AE$6='June 13 - Dec 15 Reserve'!AZ$7,Adjustments!$G$235:$AE$236),0)))+(SUM(IF(Adjustments!$E$239:$E$251='June 13 - Dec 15 Reserve'!$F94,IF(Adjustments!$G$6:$AE$6='June 13 - Dec 15 Reserve'!AZ$7,Adjustments!$G$239:$AE$251),0))))</f>
        <v>-1831.0712571909216</v>
      </c>
      <c r="AZ94" s="144">
        <f t="shared" si="298"/>
        <v>-94045.158635300235</v>
      </c>
      <c r="BA94" s="144">
        <f t="array" ref="BA94">-((SUM(IF(Adjustments!$E$73:$E$133='June 13 - Dec 15 Reserve'!$F94,IF(Adjustments!$G$6:$AE$6='June 13 - Dec 15 Reserve'!AZ$7,Adjustments!$G$73:$AE$133),0)))+(SUM(IF(Adjustments!$E$136:$E$232='June 13 - Dec 15 Reserve'!$F94,IF(Adjustments!$G$6:$AE$6='June 13 - Dec 15 Reserve'!BB$7,Adjustments!$G$136:$AE$232),0)))+(SUM(IF(Adjustments!$E$235:$E$236='June 13 - Dec 15 Reserve'!$F94,IF(Adjustments!$G$6:$AE$6='June 13 - Dec 15 Reserve'!BB$7,Adjustments!$G$235:$AE$236),0)))+(SUM(IF(Adjustments!$E$239:$E$251='June 13 - Dec 15 Reserve'!$F94,IF(Adjustments!$G$6:$AE$6='June 13 - Dec 15 Reserve'!BB$7,Adjustments!$G$239:$AE$251),0))))</f>
        <v>-1831.0067940865933</v>
      </c>
      <c r="BB94" s="144">
        <f t="shared" si="299"/>
        <v>-95876.165429386834</v>
      </c>
      <c r="BC94" s="144">
        <f t="array" ref="BC94">-((SUM(IF(Adjustments!$E$73:$E$133='June 13 - Dec 15 Reserve'!$F94,IF(Adjustments!$G$6:$AE$6='June 13 - Dec 15 Reserve'!BB$7,Adjustments!$G$73:$AE$133),0)))+(SUM(IF(Adjustments!$E$136:$E$232='June 13 - Dec 15 Reserve'!$F94,IF(Adjustments!$G$6:$AE$6='June 13 - Dec 15 Reserve'!BD$7,Adjustments!$G$136:$AE$232),0)))+(SUM(IF(Adjustments!$E$235:$E$236='June 13 - Dec 15 Reserve'!$F94,IF(Adjustments!$G$6:$AE$6='June 13 - Dec 15 Reserve'!BD$7,Adjustments!$G$235:$AE$236),0)))+(SUM(IF(Adjustments!$E$239:$E$251='June 13 - Dec 15 Reserve'!$F94,IF(Adjustments!$G$6:$AE$6='June 13 - Dec 15 Reserve'!BD$7,Adjustments!$G$239:$AE$251),0))))</f>
        <v>-1830.9423309822646</v>
      </c>
      <c r="BD94" s="144">
        <f t="shared" si="300"/>
        <v>-97707.107760369094</v>
      </c>
      <c r="BF94" s="151">
        <f t="shared" si="301"/>
        <v>-86720.035586180267</v>
      </c>
    </row>
    <row r="95" spans="1:58" s="144" customFormat="1">
      <c r="A95" s="119" t="s">
        <v>16</v>
      </c>
      <c r="B95" s="7" t="s">
        <v>47</v>
      </c>
      <c r="C95" s="7" t="s">
        <v>47</v>
      </c>
      <c r="D95" s="119" t="s">
        <v>79</v>
      </c>
      <c r="E95" s="119" t="s">
        <v>77</v>
      </c>
      <c r="F95" s="119" t="str">
        <f t="shared" si="275"/>
        <v>AINTPWA</v>
      </c>
      <c r="G95" s="119" t="str">
        <f t="shared" si="276"/>
        <v>INTPWA</v>
      </c>
      <c r="H95" s="144">
        <f t="array" ref="H95">SUM(IF('[25]RB Summary'!$C$917:$C$1168=$F95,'[25]RB Summary'!$G$917:$G$1168,0))</f>
        <v>0</v>
      </c>
      <c r="I95" s="144">
        <f t="array" ref="I95">-((SUM(IF(Adjustments!$E$73:$E$133='June 13 - Dec 15 Reserve'!$F95,IF(Adjustments!$G$6:$AE$6='June 13 - Dec 15 Reserve'!H$7,Adjustments!$G$73:$AE$133),0)))+(SUM(IF(Adjustments!$E$136:$E$232='June 13 - Dec 15 Reserve'!$F95,IF(Adjustments!$G$6:$AE$6='June 13 - Dec 15 Reserve'!J$7,Adjustments!$G$136:$AE$232),0)))+(SUM(IF(Adjustments!$E$235:$E$236='June 13 - Dec 15 Reserve'!$F95,IF(Adjustments!$G$6:$AE$6='June 13 - Dec 15 Reserve'!J$7,Adjustments!$G$235:$AE$236),0)))+(SUM(IF(Adjustments!$E$239:$E$251='June 13 - Dec 15 Reserve'!$F95,IF(Adjustments!$G$6:$AE$6='June 13 - Dec 15 Reserve'!J$7,Adjustments!$G$239:$AE$251),0))))</f>
        <v>47.586500000000001</v>
      </c>
      <c r="J95" s="144">
        <f t="shared" si="277"/>
        <v>47.586500000000001</v>
      </c>
      <c r="K95" s="144">
        <f t="array" ref="K95">-((SUM(IF(Adjustments!$E$73:$E$133='June 13 - Dec 15 Reserve'!$F95,IF(Adjustments!$G$6:$AE$6='June 13 - Dec 15 Reserve'!J$7,Adjustments!$G$73:$AE$133),0)))+(SUM(IF(Adjustments!$E$136:$E$232='June 13 - Dec 15 Reserve'!$F95,IF(Adjustments!$G$6:$AE$6='June 13 - Dec 15 Reserve'!L$7,Adjustments!$G$136:$AE$232),0)))+(SUM(IF(Adjustments!$E$235:$E$236='June 13 - Dec 15 Reserve'!$F95,IF(Adjustments!$G$6:$AE$6='June 13 - Dec 15 Reserve'!L$7,Adjustments!$G$235:$AE$236),0)))+(SUM(IF(Adjustments!$E$239:$E$251='June 13 - Dec 15 Reserve'!$F95,IF(Adjustments!$G$6:$AE$6='June 13 - Dec 15 Reserve'!L$7,Adjustments!$G$239:$AE$251),0))))</f>
        <v>47.586500000000001</v>
      </c>
      <c r="L95" s="144">
        <f t="shared" si="278"/>
        <v>95.173000000000002</v>
      </c>
      <c r="M95" s="144">
        <f t="array" ref="M95">-((SUM(IF(Adjustments!$E$73:$E$133='June 13 - Dec 15 Reserve'!$F95,IF(Adjustments!$G$6:$AE$6='June 13 - Dec 15 Reserve'!L$7,Adjustments!$G$73:$AE$133),0)))+(SUM(IF(Adjustments!$E$136:$E$232='June 13 - Dec 15 Reserve'!$F95,IF(Adjustments!$G$6:$AE$6='June 13 - Dec 15 Reserve'!N$7,Adjustments!$G$136:$AE$232),0)))+(SUM(IF(Adjustments!$E$235:$E$236='June 13 - Dec 15 Reserve'!$F95,IF(Adjustments!$G$6:$AE$6='June 13 - Dec 15 Reserve'!N$7,Adjustments!$G$235:$AE$236),0)))+(SUM(IF(Adjustments!$E$239:$E$251='June 13 - Dec 15 Reserve'!$F95,IF(Adjustments!$G$6:$AE$6='June 13 - Dec 15 Reserve'!N$7,Adjustments!$G$239:$AE$251),0))))</f>
        <v>47.586500000000001</v>
      </c>
      <c r="N95" s="144">
        <f t="shared" si="279"/>
        <v>142.7595</v>
      </c>
      <c r="O95" s="144">
        <f t="array" ref="O95">-((SUM(IF(Adjustments!$E$73:$E$133='June 13 - Dec 15 Reserve'!$F95,IF(Adjustments!$G$6:$AE$6='June 13 - Dec 15 Reserve'!N$7,Adjustments!$G$73:$AE$133),0)))+(SUM(IF(Adjustments!$E$136:$E$232='June 13 - Dec 15 Reserve'!$F95,IF(Adjustments!$G$6:$AE$6='June 13 - Dec 15 Reserve'!P$7,Adjustments!$G$136:$AE$232),0)))+(SUM(IF(Adjustments!$E$235:$E$236='June 13 - Dec 15 Reserve'!$F95,IF(Adjustments!$G$6:$AE$6='June 13 - Dec 15 Reserve'!P$7,Adjustments!$G$235:$AE$236),0)))+(SUM(IF(Adjustments!$E$239:$E$251='June 13 - Dec 15 Reserve'!$F95,IF(Adjustments!$G$6:$AE$6='June 13 - Dec 15 Reserve'!P$7,Adjustments!$G$239:$AE$251),0))))</f>
        <v>47.586500000000001</v>
      </c>
      <c r="P95" s="144">
        <f t="shared" si="280"/>
        <v>190.346</v>
      </c>
      <c r="Q95" s="144">
        <f t="array" ref="Q95">-((SUM(IF(Adjustments!$E$73:$E$133='June 13 - Dec 15 Reserve'!$F95,IF(Adjustments!$G$6:$AE$6='June 13 - Dec 15 Reserve'!P$7,Adjustments!$G$73:$AE$133),0)))+(SUM(IF(Adjustments!$E$136:$E$232='June 13 - Dec 15 Reserve'!$F95,IF(Adjustments!$G$6:$AE$6='June 13 - Dec 15 Reserve'!R$7,Adjustments!$G$136:$AE$232),0)))+(SUM(IF(Adjustments!$E$235:$E$236='June 13 - Dec 15 Reserve'!$F95,IF(Adjustments!$G$6:$AE$6='June 13 - Dec 15 Reserve'!R$7,Adjustments!$G$235:$AE$236),0)))+(SUM(IF(Adjustments!$E$239:$E$251='June 13 - Dec 15 Reserve'!$F95,IF(Adjustments!$G$6:$AE$6='June 13 - Dec 15 Reserve'!R$7,Adjustments!$G$239:$AE$251),0))))</f>
        <v>47.586500000000001</v>
      </c>
      <c r="R95" s="144">
        <f t="shared" si="281"/>
        <v>237.9325</v>
      </c>
      <c r="S95" s="144">
        <f t="array" ref="S95">-((SUM(IF(Adjustments!$E$73:$E$133='June 13 - Dec 15 Reserve'!$F95,IF(Adjustments!$G$6:$AE$6='June 13 - Dec 15 Reserve'!R$7,Adjustments!$G$73:$AE$133),0)))+(SUM(IF(Adjustments!$E$136:$E$232='June 13 - Dec 15 Reserve'!$F95,IF(Adjustments!$G$6:$AE$6='June 13 - Dec 15 Reserve'!T$7,Adjustments!$G$136:$AE$232),0)))+(SUM(IF(Adjustments!$E$235:$E$236='June 13 - Dec 15 Reserve'!$F95,IF(Adjustments!$G$6:$AE$6='June 13 - Dec 15 Reserve'!T$7,Adjustments!$G$235:$AE$236),0)))+(SUM(IF(Adjustments!$E$239:$E$251='June 13 - Dec 15 Reserve'!$F95,IF(Adjustments!$G$6:$AE$6='June 13 - Dec 15 Reserve'!T$7,Adjustments!$G$239:$AE$251),0))))</f>
        <v>47.586500000000001</v>
      </c>
      <c r="T95" s="144">
        <f t="shared" si="282"/>
        <v>285.51900000000001</v>
      </c>
      <c r="U95" s="144">
        <f t="array" ref="U95">-((SUM(IF(Adjustments!$E$73:$E$133='June 13 - Dec 15 Reserve'!$F95,IF(Adjustments!$G$6:$AE$6='June 13 - Dec 15 Reserve'!T$7,Adjustments!$G$73:$AE$133),0)))+(SUM(IF(Adjustments!$E$136:$E$232='June 13 - Dec 15 Reserve'!$F95,IF(Adjustments!$G$6:$AE$6='June 13 - Dec 15 Reserve'!V$7,Adjustments!$G$136:$AE$232),0)))+(SUM(IF(Adjustments!$E$235:$E$236='June 13 - Dec 15 Reserve'!$F95,IF(Adjustments!$G$6:$AE$6='June 13 - Dec 15 Reserve'!V$7,Adjustments!$G$235:$AE$236),0)))+(SUM(IF(Adjustments!$E$239:$E$251='June 13 - Dec 15 Reserve'!$F95,IF(Adjustments!$G$6:$AE$6='June 13 - Dec 15 Reserve'!V$7,Adjustments!$G$239:$AE$251),0))))</f>
        <v>47.586500000000001</v>
      </c>
      <c r="V95" s="144">
        <f t="shared" si="283"/>
        <v>333.10550000000001</v>
      </c>
      <c r="W95" s="144">
        <f t="array" ref="W95">-((SUM(IF(Adjustments!$E$73:$E$133='June 13 - Dec 15 Reserve'!$F95,IF(Adjustments!$G$6:$AE$6='June 13 - Dec 15 Reserve'!V$7,Adjustments!$G$73:$AE$133),0)))+(SUM(IF(Adjustments!$E$136:$E$232='June 13 - Dec 15 Reserve'!$F95,IF(Adjustments!$G$6:$AE$6='June 13 - Dec 15 Reserve'!X$7,Adjustments!$G$136:$AE$232),0)))+(SUM(IF(Adjustments!$E$235:$E$236='June 13 - Dec 15 Reserve'!$F95,IF(Adjustments!$G$6:$AE$6='June 13 - Dec 15 Reserve'!X$7,Adjustments!$G$235:$AE$236),0)))+(SUM(IF(Adjustments!$E$239:$E$251='June 13 - Dec 15 Reserve'!$F95,IF(Adjustments!$G$6:$AE$6='June 13 - Dec 15 Reserve'!X$7,Adjustments!$G$239:$AE$251),0))))</f>
        <v>47.586500000000001</v>
      </c>
      <c r="X95" s="144">
        <f t="shared" si="284"/>
        <v>380.69200000000001</v>
      </c>
      <c r="Y95" s="144">
        <f t="array" ref="Y95">-((SUM(IF(Adjustments!$E$73:$E$133='June 13 - Dec 15 Reserve'!$F95,IF(Adjustments!$G$6:$AE$6='June 13 - Dec 15 Reserve'!X$7,Adjustments!$G$73:$AE$133),0)))+(SUM(IF(Adjustments!$E$136:$E$232='June 13 - Dec 15 Reserve'!$F95,IF(Adjustments!$G$6:$AE$6='June 13 - Dec 15 Reserve'!Z$7,Adjustments!$G$136:$AE$232),0)))+(SUM(IF(Adjustments!$E$235:$E$236='June 13 - Dec 15 Reserve'!$F95,IF(Adjustments!$G$6:$AE$6='June 13 - Dec 15 Reserve'!Z$7,Adjustments!$G$235:$AE$236),0)))+(SUM(IF(Adjustments!$E$239:$E$251='June 13 - Dec 15 Reserve'!$F95,IF(Adjustments!$G$6:$AE$6='June 13 - Dec 15 Reserve'!Z$7,Adjustments!$G$239:$AE$251),0))))</f>
        <v>47.586500000000001</v>
      </c>
      <c r="Z95" s="144">
        <f t="shared" si="285"/>
        <v>428.27850000000001</v>
      </c>
      <c r="AA95" s="144">
        <f t="array" ref="AA95">-((SUM(IF(Adjustments!$E$73:$E$133='June 13 - Dec 15 Reserve'!$F95,IF(Adjustments!$G$6:$AE$6='June 13 - Dec 15 Reserve'!Z$7,Adjustments!$G$73:$AE$133),0)))+(SUM(IF(Adjustments!$E$136:$E$232='June 13 - Dec 15 Reserve'!$F95,IF(Adjustments!$G$6:$AE$6='June 13 - Dec 15 Reserve'!AB$7,Adjustments!$G$136:$AE$232),0)))+(SUM(IF(Adjustments!$E$235:$E$236='June 13 - Dec 15 Reserve'!$F95,IF(Adjustments!$G$6:$AE$6='June 13 - Dec 15 Reserve'!AB$7,Adjustments!$G$235:$AE$236),0)))+(SUM(IF(Adjustments!$E$239:$E$251='June 13 - Dec 15 Reserve'!$F95,IF(Adjustments!$G$6:$AE$6='June 13 - Dec 15 Reserve'!AB$7,Adjustments!$G$239:$AE$251),0))))</f>
        <v>47.586500000000001</v>
      </c>
      <c r="AB95" s="144">
        <f t="shared" si="286"/>
        <v>475.86500000000001</v>
      </c>
      <c r="AC95" s="144">
        <f t="array" ref="AC95">-((SUM(IF(Adjustments!$E$73:$E$133='June 13 - Dec 15 Reserve'!$F95,IF(Adjustments!$G$6:$AE$6='June 13 - Dec 15 Reserve'!AB$7,Adjustments!$G$73:$AE$133),0)))+(SUM(IF(Adjustments!$E$136:$E$232='June 13 - Dec 15 Reserve'!$F95,IF(Adjustments!$G$6:$AE$6='June 13 - Dec 15 Reserve'!AD$7,Adjustments!$G$136:$AE$232),0)))+(SUM(IF(Adjustments!$E$235:$E$236='June 13 - Dec 15 Reserve'!$F95,IF(Adjustments!$G$6:$AE$6='June 13 - Dec 15 Reserve'!AD$7,Adjustments!$G$235:$AE$236),0)))+(SUM(IF(Adjustments!$E$239:$E$251='June 13 - Dec 15 Reserve'!$F95,IF(Adjustments!$G$6:$AE$6='June 13 - Dec 15 Reserve'!AD$7,Adjustments!$G$239:$AE$251),0))))</f>
        <v>47.586500000000001</v>
      </c>
      <c r="AD95" s="144">
        <f t="shared" si="287"/>
        <v>523.45150000000001</v>
      </c>
      <c r="AE95" s="144">
        <f t="array" ref="AE95">-((SUM(IF(Adjustments!$E$73:$E$133='June 13 - Dec 15 Reserve'!$F95,IF(Adjustments!$G$6:$AE$6='June 13 - Dec 15 Reserve'!AD$7,Adjustments!$G$73:$AE$133),0)))+(SUM(IF(Adjustments!$E$136:$E$232='June 13 - Dec 15 Reserve'!$F95,IF(Adjustments!$G$6:$AE$6='June 13 - Dec 15 Reserve'!AF$7,Adjustments!$G$136:$AE$232),0)))+(SUM(IF(Adjustments!$E$235:$E$236='June 13 - Dec 15 Reserve'!$F95,IF(Adjustments!$G$6:$AE$6='June 13 - Dec 15 Reserve'!AF$7,Adjustments!$G$235:$AE$236),0)))+(SUM(IF(Adjustments!$E$239:$E$251='June 13 - Dec 15 Reserve'!$F95,IF(Adjustments!$G$6:$AE$6='June 13 - Dec 15 Reserve'!AF$7,Adjustments!$G$239:$AE$251),0))))</f>
        <v>47.586500000000001</v>
      </c>
      <c r="AF95" s="144">
        <f t="shared" si="288"/>
        <v>571.03800000000001</v>
      </c>
      <c r="AG95" s="144">
        <f t="array" ref="AG95">-((SUM(IF(Adjustments!$E$73:$E$133='June 13 - Dec 15 Reserve'!$F95,IF(Adjustments!$G$6:$AE$6='June 13 - Dec 15 Reserve'!AF$7,Adjustments!$G$73:$AE$133),0)))+(SUM(IF(Adjustments!$E$136:$E$232='June 13 - Dec 15 Reserve'!$F95,IF(Adjustments!$G$6:$AE$6='June 13 - Dec 15 Reserve'!AH$7,Adjustments!$G$136:$AE$232),0)))+(SUM(IF(Adjustments!$E$235:$E$236='June 13 - Dec 15 Reserve'!$F95,IF(Adjustments!$G$6:$AE$6='June 13 - Dec 15 Reserve'!AH$7,Adjustments!$G$235:$AE$236),0)))+(SUM(IF(Adjustments!$E$239:$E$251='June 13 - Dec 15 Reserve'!$F95,IF(Adjustments!$G$6:$AE$6='June 13 - Dec 15 Reserve'!AH$7,Adjustments!$G$239:$AE$251),0))))</f>
        <v>47.586500000000001</v>
      </c>
      <c r="AH95" s="144">
        <f t="shared" si="289"/>
        <v>618.62450000000001</v>
      </c>
      <c r="AI95" s="144">
        <f t="array" ref="AI95">-((SUM(IF(Adjustments!$E$73:$E$133='June 13 - Dec 15 Reserve'!$F95,IF(Adjustments!$G$6:$AE$6='June 13 - Dec 15 Reserve'!AH$7,Adjustments!$G$73:$AE$133),0)))+(SUM(IF(Adjustments!$E$136:$E$232='June 13 - Dec 15 Reserve'!$F95,IF(Adjustments!$G$6:$AE$6='June 13 - Dec 15 Reserve'!AJ$7,Adjustments!$G$136:$AE$232),0)))+(SUM(IF(Adjustments!$E$235:$E$236='June 13 - Dec 15 Reserve'!$F95,IF(Adjustments!$G$6:$AE$6='June 13 - Dec 15 Reserve'!AJ$7,Adjustments!$G$235:$AE$236),0)))+(SUM(IF(Adjustments!$E$239:$E$251='June 13 - Dec 15 Reserve'!$F95,IF(Adjustments!$G$6:$AE$6='June 13 - Dec 15 Reserve'!AJ$7,Adjustments!$G$239:$AE$251),0))))</f>
        <v>47.586500000000001</v>
      </c>
      <c r="AJ95" s="144">
        <f t="shared" si="290"/>
        <v>666.21100000000001</v>
      </c>
      <c r="AK95" s="144">
        <f t="array" ref="AK95">-((SUM(IF(Adjustments!$E$73:$E$133='June 13 - Dec 15 Reserve'!$F95,IF(Adjustments!$G$6:$AE$6='June 13 - Dec 15 Reserve'!AJ$7,Adjustments!$G$73:$AE$133),0)))+(SUM(IF(Adjustments!$E$136:$E$232='June 13 - Dec 15 Reserve'!$F95,IF(Adjustments!$G$6:$AE$6='June 13 - Dec 15 Reserve'!AL$7,Adjustments!$G$136:$AE$232),0)))+(SUM(IF(Adjustments!$E$235:$E$236='June 13 - Dec 15 Reserve'!$F95,IF(Adjustments!$G$6:$AE$6='June 13 - Dec 15 Reserve'!AL$7,Adjustments!$G$235:$AE$236),0)))+(SUM(IF(Adjustments!$E$239:$E$251='June 13 - Dec 15 Reserve'!$F95,IF(Adjustments!$G$6:$AE$6='June 13 - Dec 15 Reserve'!AL$7,Adjustments!$G$239:$AE$251),0))))</f>
        <v>47.586500000000001</v>
      </c>
      <c r="AL95" s="144">
        <f t="shared" si="291"/>
        <v>713.79750000000001</v>
      </c>
      <c r="AM95" s="144">
        <f t="array" ref="AM95">-((SUM(IF(Adjustments!$E$73:$E$133='June 13 - Dec 15 Reserve'!$F95,IF(Adjustments!$G$6:$AE$6='June 13 - Dec 15 Reserve'!AL$7,Adjustments!$G$73:$AE$133),0)))+(SUM(IF(Adjustments!$E$136:$E$232='June 13 - Dec 15 Reserve'!$F95,IF(Adjustments!$G$6:$AE$6='June 13 - Dec 15 Reserve'!AN$7,Adjustments!$G$136:$AE$232),0)))+(SUM(IF(Adjustments!$E$235:$E$236='June 13 - Dec 15 Reserve'!$F95,IF(Adjustments!$G$6:$AE$6='June 13 - Dec 15 Reserve'!AN$7,Adjustments!$G$235:$AE$236),0)))+(SUM(IF(Adjustments!$E$239:$E$251='June 13 - Dec 15 Reserve'!$F95,IF(Adjustments!$G$6:$AE$6='June 13 - Dec 15 Reserve'!AN$7,Adjustments!$G$239:$AE$251),0))))</f>
        <v>47.586500000000001</v>
      </c>
      <c r="AN95" s="144">
        <f t="shared" si="292"/>
        <v>761.38400000000001</v>
      </c>
      <c r="AO95" s="144">
        <f t="array" ref="AO95">-((SUM(IF(Adjustments!$E$73:$E$133='June 13 - Dec 15 Reserve'!$F95,IF(Adjustments!$G$6:$AE$6='June 13 - Dec 15 Reserve'!AN$7,Adjustments!$G$73:$AE$133),0)))+(SUM(IF(Adjustments!$E$136:$E$232='June 13 - Dec 15 Reserve'!$F95,IF(Adjustments!$G$6:$AE$6='June 13 - Dec 15 Reserve'!AP$7,Adjustments!$G$136:$AE$232),0)))+(SUM(IF(Adjustments!$E$235:$E$236='June 13 - Dec 15 Reserve'!$F95,IF(Adjustments!$G$6:$AE$6='June 13 - Dec 15 Reserve'!AP$7,Adjustments!$G$235:$AE$236),0)))+(SUM(IF(Adjustments!$E$239:$E$251='June 13 - Dec 15 Reserve'!$F95,IF(Adjustments!$G$6:$AE$6='June 13 - Dec 15 Reserve'!AP$7,Adjustments!$G$239:$AE$251),0))))</f>
        <v>47.586500000000001</v>
      </c>
      <c r="AP95" s="144">
        <f t="shared" si="293"/>
        <v>808.97050000000002</v>
      </c>
      <c r="AQ95" s="144">
        <f t="array" ref="AQ95">-((SUM(IF(Adjustments!$E$73:$E$133='June 13 - Dec 15 Reserve'!$F95,IF(Adjustments!$G$6:$AE$6='June 13 - Dec 15 Reserve'!AP$7,Adjustments!$G$73:$AE$133),0)))+(SUM(IF(Adjustments!$E$136:$E$232='June 13 - Dec 15 Reserve'!$F95,IF(Adjustments!$G$6:$AE$6='June 13 - Dec 15 Reserve'!AR$7,Adjustments!$G$136:$AE$232),0)))+(SUM(IF(Adjustments!$E$235:$E$236='June 13 - Dec 15 Reserve'!$F95,IF(Adjustments!$G$6:$AE$6='June 13 - Dec 15 Reserve'!AR$7,Adjustments!$G$235:$AE$236),0)))+(SUM(IF(Adjustments!$E$239:$E$251='June 13 - Dec 15 Reserve'!$F95,IF(Adjustments!$G$6:$AE$6='June 13 - Dec 15 Reserve'!AR$7,Adjustments!$G$239:$AE$251),0))))</f>
        <v>47.586500000000001</v>
      </c>
      <c r="AR95" s="144">
        <f t="shared" si="294"/>
        <v>856.55700000000002</v>
      </c>
      <c r="AS95" s="144">
        <f t="array" ref="AS95">-((SUM(IF(Adjustments!$E$73:$E$133='June 13 - Dec 15 Reserve'!$F95,IF(Adjustments!$G$6:$AE$6='June 13 - Dec 15 Reserve'!AR$7,Adjustments!$G$73:$AE$133),0)))+(SUM(IF(Adjustments!$E$136:$E$232='June 13 - Dec 15 Reserve'!$F95,IF(Adjustments!$G$6:$AE$6='June 13 - Dec 15 Reserve'!AT$7,Adjustments!$G$136:$AE$232),0)))+(SUM(IF(Adjustments!$E$235:$E$236='June 13 - Dec 15 Reserve'!$F95,IF(Adjustments!$G$6:$AE$6='June 13 - Dec 15 Reserve'!AT$7,Adjustments!$G$235:$AE$236),0)))+(SUM(IF(Adjustments!$E$239:$E$251='June 13 - Dec 15 Reserve'!$F95,IF(Adjustments!$G$6:$AE$6='June 13 - Dec 15 Reserve'!AT$7,Adjustments!$G$239:$AE$251),0))))</f>
        <v>47.586500000000001</v>
      </c>
      <c r="AT95" s="144">
        <f t="shared" si="295"/>
        <v>904.14350000000002</v>
      </c>
      <c r="AU95" s="144">
        <f t="array" ref="AU95">-((SUM(IF(Adjustments!$E$73:$E$133='June 13 - Dec 15 Reserve'!$F95,IF(Adjustments!$G$6:$AE$6='June 13 - Dec 15 Reserve'!AT$7,Adjustments!$G$73:$AE$133),0)))+(SUM(IF(Adjustments!$E$136:$E$232='June 13 - Dec 15 Reserve'!$F95,IF(Adjustments!$G$6:$AE$6='June 13 - Dec 15 Reserve'!AV$7,Adjustments!$G$136:$AE$232),0)))+(SUM(IF(Adjustments!$E$235:$E$236='June 13 - Dec 15 Reserve'!$F95,IF(Adjustments!$G$6:$AE$6='June 13 - Dec 15 Reserve'!AV$7,Adjustments!$G$235:$AE$236),0)))+(SUM(IF(Adjustments!$E$239:$E$251='June 13 - Dec 15 Reserve'!$F95,IF(Adjustments!$G$6:$AE$6='June 13 - Dec 15 Reserve'!AV$7,Adjustments!$G$239:$AE$251),0))))</f>
        <v>47.586500000000001</v>
      </c>
      <c r="AV95" s="144">
        <f t="shared" si="296"/>
        <v>951.73</v>
      </c>
      <c r="AW95" s="144">
        <f t="array" ref="AW95">-((SUM(IF(Adjustments!$E$73:$E$133='June 13 - Dec 15 Reserve'!$F95,IF(Adjustments!$G$6:$AE$6='June 13 - Dec 15 Reserve'!AV$7,Adjustments!$G$73:$AE$133),0)))+(SUM(IF(Adjustments!$E$136:$E$232='June 13 - Dec 15 Reserve'!$F95,IF(Adjustments!$G$6:$AE$6='June 13 - Dec 15 Reserve'!AX$7,Adjustments!$G$136:$AE$232),0)))+(SUM(IF(Adjustments!$E$235:$E$236='June 13 - Dec 15 Reserve'!$F95,IF(Adjustments!$G$6:$AE$6='June 13 - Dec 15 Reserve'!AX$7,Adjustments!$G$235:$AE$236),0)))+(SUM(IF(Adjustments!$E$239:$E$251='June 13 - Dec 15 Reserve'!$F95,IF(Adjustments!$G$6:$AE$6='June 13 - Dec 15 Reserve'!AX$7,Adjustments!$G$239:$AE$251),0))))</f>
        <v>47.586500000000001</v>
      </c>
      <c r="AX95" s="144">
        <f t="shared" si="297"/>
        <v>999.31650000000002</v>
      </c>
      <c r="AY95" s="144">
        <f t="array" ref="AY95">-((SUM(IF(Adjustments!$E$73:$E$133='June 13 - Dec 15 Reserve'!$F95,IF(Adjustments!$G$6:$AE$6='June 13 - Dec 15 Reserve'!AX$7,Adjustments!$G$73:$AE$133),0)))+(SUM(IF(Adjustments!$E$136:$E$232='June 13 - Dec 15 Reserve'!$F95,IF(Adjustments!$G$6:$AE$6='June 13 - Dec 15 Reserve'!AZ$7,Adjustments!$G$136:$AE$232),0)))+(SUM(IF(Adjustments!$E$235:$E$236='June 13 - Dec 15 Reserve'!$F95,IF(Adjustments!$G$6:$AE$6='June 13 - Dec 15 Reserve'!AZ$7,Adjustments!$G$235:$AE$236),0)))+(SUM(IF(Adjustments!$E$239:$E$251='June 13 - Dec 15 Reserve'!$F95,IF(Adjustments!$G$6:$AE$6='June 13 - Dec 15 Reserve'!AZ$7,Adjustments!$G$239:$AE$251),0))))</f>
        <v>47.586500000000001</v>
      </c>
      <c r="AZ95" s="144">
        <f t="shared" si="298"/>
        <v>1046.903</v>
      </c>
      <c r="BA95" s="144">
        <f t="array" ref="BA95">-((SUM(IF(Adjustments!$E$73:$E$133='June 13 - Dec 15 Reserve'!$F95,IF(Adjustments!$G$6:$AE$6='June 13 - Dec 15 Reserve'!AZ$7,Adjustments!$G$73:$AE$133),0)))+(SUM(IF(Adjustments!$E$136:$E$232='June 13 - Dec 15 Reserve'!$F95,IF(Adjustments!$G$6:$AE$6='June 13 - Dec 15 Reserve'!BB$7,Adjustments!$G$136:$AE$232),0)))+(SUM(IF(Adjustments!$E$235:$E$236='June 13 - Dec 15 Reserve'!$F95,IF(Adjustments!$G$6:$AE$6='June 13 - Dec 15 Reserve'!BB$7,Adjustments!$G$235:$AE$236),0)))+(SUM(IF(Adjustments!$E$239:$E$251='June 13 - Dec 15 Reserve'!$F95,IF(Adjustments!$G$6:$AE$6='June 13 - Dec 15 Reserve'!BB$7,Adjustments!$G$239:$AE$251),0))))</f>
        <v>47.586500000000001</v>
      </c>
      <c r="BB95" s="144">
        <f t="shared" si="299"/>
        <v>1094.4895000000001</v>
      </c>
      <c r="BC95" s="144">
        <f t="array" ref="BC95">-((SUM(IF(Adjustments!$E$73:$E$133='June 13 - Dec 15 Reserve'!$F95,IF(Adjustments!$G$6:$AE$6='June 13 - Dec 15 Reserve'!BB$7,Adjustments!$G$73:$AE$133),0)))+(SUM(IF(Adjustments!$E$136:$E$232='June 13 - Dec 15 Reserve'!$F95,IF(Adjustments!$G$6:$AE$6='June 13 - Dec 15 Reserve'!BD$7,Adjustments!$G$136:$AE$232),0)))+(SUM(IF(Adjustments!$E$235:$E$236='June 13 - Dec 15 Reserve'!$F95,IF(Adjustments!$G$6:$AE$6='June 13 - Dec 15 Reserve'!BD$7,Adjustments!$G$235:$AE$236),0)))+(SUM(IF(Adjustments!$E$239:$E$251='June 13 - Dec 15 Reserve'!$F95,IF(Adjustments!$G$6:$AE$6='June 13 - Dec 15 Reserve'!BD$7,Adjustments!$G$239:$AE$251),0))))</f>
        <v>47.586500000000001</v>
      </c>
      <c r="BD95" s="144">
        <f t="shared" si="300"/>
        <v>1142.076</v>
      </c>
      <c r="BF95" s="151">
        <f t="shared" si="301"/>
        <v>856.5569999999999</v>
      </c>
    </row>
    <row r="96" spans="1:58" s="144" customFormat="1">
      <c r="A96" s="119" t="s">
        <v>17</v>
      </c>
      <c r="B96" s="7" t="s">
        <v>48</v>
      </c>
      <c r="C96" s="7" t="s">
        <v>48</v>
      </c>
      <c r="D96" s="119" t="s">
        <v>79</v>
      </c>
      <c r="E96" s="119" t="s">
        <v>77</v>
      </c>
      <c r="F96" s="119" t="str">
        <f t="shared" si="275"/>
        <v>AINTPWYP</v>
      </c>
      <c r="G96" s="119" t="str">
        <f t="shared" si="276"/>
        <v>INTPWYP</v>
      </c>
      <c r="H96" s="144">
        <f t="array" ref="H96">SUM(IF('[25]RB Summary'!$C$917:$C$1168=$F96,'[25]RB Summary'!$G$917:$G$1168,0))</f>
        <v>-518608.13</v>
      </c>
      <c r="I96" s="144">
        <f t="array" ref="I96">-((SUM(IF(Adjustments!$E$73:$E$133='June 13 - Dec 15 Reserve'!$F96,IF(Adjustments!$G$6:$AE$6='June 13 - Dec 15 Reserve'!H$7,Adjustments!$G$73:$AE$133),0)))+(SUM(IF(Adjustments!$E$136:$E$232='June 13 - Dec 15 Reserve'!$F96,IF(Adjustments!$G$6:$AE$6='June 13 - Dec 15 Reserve'!J$7,Adjustments!$G$136:$AE$232),0)))+(SUM(IF(Adjustments!$E$235:$E$236='June 13 - Dec 15 Reserve'!$F96,IF(Adjustments!$G$6:$AE$6='June 13 - Dec 15 Reserve'!J$7,Adjustments!$G$235:$AE$236),0)))+(SUM(IF(Adjustments!$E$239:$E$251='June 13 - Dec 15 Reserve'!$F96,IF(Adjustments!$G$6:$AE$6='June 13 - Dec 15 Reserve'!J$7,Adjustments!$G$239:$AE$251),0))))</f>
        <v>-12117.358684719407</v>
      </c>
      <c r="J96" s="144">
        <f t="shared" si="277"/>
        <v>-530725.48868471943</v>
      </c>
      <c r="K96" s="144">
        <f t="array" ref="K96">-((SUM(IF(Adjustments!$E$73:$E$133='June 13 - Dec 15 Reserve'!$F96,IF(Adjustments!$G$6:$AE$6='June 13 - Dec 15 Reserve'!J$7,Adjustments!$G$73:$AE$133),0)))+(SUM(IF(Adjustments!$E$136:$E$232='June 13 - Dec 15 Reserve'!$F96,IF(Adjustments!$G$6:$AE$6='June 13 - Dec 15 Reserve'!L$7,Adjustments!$G$136:$AE$232),0)))+(SUM(IF(Adjustments!$E$235:$E$236='June 13 - Dec 15 Reserve'!$F96,IF(Adjustments!$G$6:$AE$6='June 13 - Dec 15 Reserve'!L$7,Adjustments!$G$235:$AE$236),0)))+(SUM(IF(Adjustments!$E$239:$E$251='June 13 - Dec 15 Reserve'!$F96,IF(Adjustments!$G$6:$AE$6='June 13 - Dec 15 Reserve'!L$7,Adjustments!$G$239:$AE$251),0))))</f>
        <v>-12109.680054158214</v>
      </c>
      <c r="L96" s="144">
        <f t="shared" si="278"/>
        <v>-542835.16873887763</v>
      </c>
      <c r="M96" s="144">
        <f t="array" ref="M96">-((SUM(IF(Adjustments!$E$73:$E$133='June 13 - Dec 15 Reserve'!$F96,IF(Adjustments!$G$6:$AE$6='June 13 - Dec 15 Reserve'!L$7,Adjustments!$G$73:$AE$133),0)))+(SUM(IF(Adjustments!$E$136:$E$232='June 13 - Dec 15 Reserve'!$F96,IF(Adjustments!$G$6:$AE$6='June 13 - Dec 15 Reserve'!N$7,Adjustments!$G$136:$AE$232),0)))+(SUM(IF(Adjustments!$E$235:$E$236='June 13 - Dec 15 Reserve'!$F96,IF(Adjustments!$G$6:$AE$6='June 13 - Dec 15 Reserve'!N$7,Adjustments!$G$235:$AE$236),0)))+(SUM(IF(Adjustments!$E$239:$E$251='June 13 - Dec 15 Reserve'!$F96,IF(Adjustments!$G$6:$AE$6='June 13 - Dec 15 Reserve'!N$7,Adjustments!$G$239:$AE$251),0))))</f>
        <v>-12102.001423597025</v>
      </c>
      <c r="N96" s="144">
        <f t="shared" si="279"/>
        <v>-554937.17016247462</v>
      </c>
      <c r="O96" s="144">
        <f t="array" ref="O96">-((SUM(IF(Adjustments!$E$73:$E$133='June 13 - Dec 15 Reserve'!$F96,IF(Adjustments!$G$6:$AE$6='June 13 - Dec 15 Reserve'!N$7,Adjustments!$G$73:$AE$133),0)))+(SUM(IF(Adjustments!$E$136:$E$232='June 13 - Dec 15 Reserve'!$F96,IF(Adjustments!$G$6:$AE$6='June 13 - Dec 15 Reserve'!P$7,Adjustments!$G$136:$AE$232),0)))+(SUM(IF(Adjustments!$E$235:$E$236='June 13 - Dec 15 Reserve'!$F96,IF(Adjustments!$G$6:$AE$6='June 13 - Dec 15 Reserve'!P$7,Adjustments!$G$235:$AE$236),0)))+(SUM(IF(Adjustments!$E$239:$E$251='June 13 - Dec 15 Reserve'!$F96,IF(Adjustments!$G$6:$AE$6='June 13 - Dec 15 Reserve'!P$7,Adjustments!$G$239:$AE$251),0))))</f>
        <v>-12094.322793035832</v>
      </c>
      <c r="P96" s="144">
        <f t="shared" si="280"/>
        <v>-567031.4929555105</v>
      </c>
      <c r="Q96" s="144">
        <f t="array" ref="Q96">-((SUM(IF(Adjustments!$E$73:$E$133='June 13 - Dec 15 Reserve'!$F96,IF(Adjustments!$G$6:$AE$6='June 13 - Dec 15 Reserve'!P$7,Adjustments!$G$73:$AE$133),0)))+(SUM(IF(Adjustments!$E$136:$E$232='June 13 - Dec 15 Reserve'!$F96,IF(Adjustments!$G$6:$AE$6='June 13 - Dec 15 Reserve'!R$7,Adjustments!$G$136:$AE$232),0)))+(SUM(IF(Adjustments!$E$235:$E$236='June 13 - Dec 15 Reserve'!$F96,IF(Adjustments!$G$6:$AE$6='June 13 - Dec 15 Reserve'!R$7,Adjustments!$G$235:$AE$236),0)))+(SUM(IF(Adjustments!$E$239:$E$251='June 13 - Dec 15 Reserve'!$F96,IF(Adjustments!$G$6:$AE$6='June 13 - Dec 15 Reserve'!R$7,Adjustments!$G$239:$AE$251),0))))</f>
        <v>-12086.644162474644</v>
      </c>
      <c r="R96" s="144">
        <f t="shared" si="281"/>
        <v>-579118.13711798517</v>
      </c>
      <c r="S96" s="144">
        <f t="array" ref="S96">-((SUM(IF(Adjustments!$E$73:$E$133='June 13 - Dec 15 Reserve'!$F96,IF(Adjustments!$G$6:$AE$6='June 13 - Dec 15 Reserve'!R$7,Adjustments!$G$73:$AE$133),0)))+(SUM(IF(Adjustments!$E$136:$E$232='June 13 - Dec 15 Reserve'!$F96,IF(Adjustments!$G$6:$AE$6='June 13 - Dec 15 Reserve'!T$7,Adjustments!$G$136:$AE$232),0)))+(SUM(IF(Adjustments!$E$235:$E$236='June 13 - Dec 15 Reserve'!$F96,IF(Adjustments!$G$6:$AE$6='June 13 - Dec 15 Reserve'!T$7,Adjustments!$G$235:$AE$236),0)))+(SUM(IF(Adjustments!$E$239:$E$251='June 13 - Dec 15 Reserve'!$F96,IF(Adjustments!$G$6:$AE$6='June 13 - Dec 15 Reserve'!T$7,Adjustments!$G$239:$AE$251),0))))</f>
        <v>-12078.965531913449</v>
      </c>
      <c r="T96" s="144">
        <f t="shared" si="282"/>
        <v>-591197.10264989862</v>
      </c>
      <c r="U96" s="144">
        <f t="array" ref="U96">-((SUM(IF(Adjustments!$E$73:$E$133='June 13 - Dec 15 Reserve'!$F96,IF(Adjustments!$G$6:$AE$6='June 13 - Dec 15 Reserve'!T$7,Adjustments!$G$73:$AE$133),0)))+(SUM(IF(Adjustments!$E$136:$E$232='June 13 - Dec 15 Reserve'!$F96,IF(Adjustments!$G$6:$AE$6='June 13 - Dec 15 Reserve'!V$7,Adjustments!$G$136:$AE$232),0)))+(SUM(IF(Adjustments!$E$235:$E$236='June 13 - Dec 15 Reserve'!$F96,IF(Adjustments!$G$6:$AE$6='June 13 - Dec 15 Reserve'!V$7,Adjustments!$G$235:$AE$236),0)))+(SUM(IF(Adjustments!$E$239:$E$251='June 13 - Dec 15 Reserve'!$F96,IF(Adjustments!$G$6:$AE$6='June 13 - Dec 15 Reserve'!V$7,Adjustments!$G$239:$AE$251),0))))</f>
        <v>-12071.28690135226</v>
      </c>
      <c r="V96" s="144">
        <f t="shared" si="283"/>
        <v>-603268.38955125085</v>
      </c>
      <c r="W96" s="144">
        <f t="array" ref="W96">-((SUM(IF(Adjustments!$E$73:$E$133='June 13 - Dec 15 Reserve'!$F96,IF(Adjustments!$G$6:$AE$6='June 13 - Dec 15 Reserve'!V$7,Adjustments!$G$73:$AE$133),0)))+(SUM(IF(Adjustments!$E$136:$E$232='June 13 - Dec 15 Reserve'!$F96,IF(Adjustments!$G$6:$AE$6='June 13 - Dec 15 Reserve'!X$7,Adjustments!$G$136:$AE$232),0)))+(SUM(IF(Adjustments!$E$235:$E$236='June 13 - Dec 15 Reserve'!$F96,IF(Adjustments!$G$6:$AE$6='June 13 - Dec 15 Reserve'!X$7,Adjustments!$G$235:$AE$236),0)))+(SUM(IF(Adjustments!$E$239:$E$251='June 13 - Dec 15 Reserve'!$F96,IF(Adjustments!$G$6:$AE$6='June 13 - Dec 15 Reserve'!X$7,Adjustments!$G$239:$AE$251),0))))</f>
        <v>-12063.608270791068</v>
      </c>
      <c r="X96" s="144">
        <f t="shared" si="284"/>
        <v>-615331.99782204186</v>
      </c>
      <c r="Y96" s="144">
        <f t="array" ref="Y96">-((SUM(IF(Adjustments!$E$73:$E$133='June 13 - Dec 15 Reserve'!$F96,IF(Adjustments!$G$6:$AE$6='June 13 - Dec 15 Reserve'!X$7,Adjustments!$G$73:$AE$133),0)))+(SUM(IF(Adjustments!$E$136:$E$232='June 13 - Dec 15 Reserve'!$F96,IF(Adjustments!$G$6:$AE$6='June 13 - Dec 15 Reserve'!Z$7,Adjustments!$G$136:$AE$232),0)))+(SUM(IF(Adjustments!$E$235:$E$236='June 13 - Dec 15 Reserve'!$F96,IF(Adjustments!$G$6:$AE$6='June 13 - Dec 15 Reserve'!Z$7,Adjustments!$G$235:$AE$236),0)))+(SUM(IF(Adjustments!$E$239:$E$251='June 13 - Dec 15 Reserve'!$F96,IF(Adjustments!$G$6:$AE$6='June 13 - Dec 15 Reserve'!Z$7,Adjustments!$G$239:$AE$251),0))))</f>
        <v>-12055.929640229879</v>
      </c>
      <c r="Z96" s="144">
        <f t="shared" si="285"/>
        <v>-627387.92746227176</v>
      </c>
      <c r="AA96" s="144">
        <f t="array" ref="AA96">-((SUM(IF(Adjustments!$E$73:$E$133='June 13 - Dec 15 Reserve'!$F96,IF(Adjustments!$G$6:$AE$6='June 13 - Dec 15 Reserve'!Z$7,Adjustments!$G$73:$AE$133),0)))+(SUM(IF(Adjustments!$E$136:$E$232='June 13 - Dec 15 Reserve'!$F96,IF(Adjustments!$G$6:$AE$6='June 13 - Dec 15 Reserve'!AB$7,Adjustments!$G$136:$AE$232),0)))+(SUM(IF(Adjustments!$E$235:$E$236='June 13 - Dec 15 Reserve'!$F96,IF(Adjustments!$G$6:$AE$6='June 13 - Dec 15 Reserve'!AB$7,Adjustments!$G$235:$AE$236),0)))+(SUM(IF(Adjustments!$E$239:$E$251='June 13 - Dec 15 Reserve'!$F96,IF(Adjustments!$G$6:$AE$6='June 13 - Dec 15 Reserve'!AB$7,Adjustments!$G$239:$AE$251),0))))</f>
        <v>-12048.251009668684</v>
      </c>
      <c r="AB96" s="144">
        <f t="shared" si="286"/>
        <v>-639436.17847194045</v>
      </c>
      <c r="AC96" s="144">
        <f t="array" ref="AC96">-((SUM(IF(Adjustments!$E$73:$E$133='June 13 - Dec 15 Reserve'!$F96,IF(Adjustments!$G$6:$AE$6='June 13 - Dec 15 Reserve'!AB$7,Adjustments!$G$73:$AE$133),0)))+(SUM(IF(Adjustments!$E$136:$E$232='June 13 - Dec 15 Reserve'!$F96,IF(Adjustments!$G$6:$AE$6='June 13 - Dec 15 Reserve'!AD$7,Adjustments!$G$136:$AE$232),0)))+(SUM(IF(Adjustments!$E$235:$E$236='June 13 - Dec 15 Reserve'!$F96,IF(Adjustments!$G$6:$AE$6='June 13 - Dec 15 Reserve'!AD$7,Adjustments!$G$235:$AE$236),0)))+(SUM(IF(Adjustments!$E$239:$E$251='June 13 - Dec 15 Reserve'!$F96,IF(Adjustments!$G$6:$AE$6='June 13 - Dec 15 Reserve'!AD$7,Adjustments!$G$239:$AE$251),0))))</f>
        <v>-12040.572379107498</v>
      </c>
      <c r="AD96" s="144">
        <f t="shared" si="287"/>
        <v>-651476.75085104792</v>
      </c>
      <c r="AE96" s="144">
        <f t="array" ref="AE96">-((SUM(IF(Adjustments!$E$73:$E$133='June 13 - Dec 15 Reserve'!$F96,IF(Adjustments!$G$6:$AE$6='June 13 - Dec 15 Reserve'!AD$7,Adjustments!$G$73:$AE$133),0)))+(SUM(IF(Adjustments!$E$136:$E$232='June 13 - Dec 15 Reserve'!$F96,IF(Adjustments!$G$6:$AE$6='June 13 - Dec 15 Reserve'!AF$7,Adjustments!$G$136:$AE$232),0)))+(SUM(IF(Adjustments!$E$235:$E$236='June 13 - Dec 15 Reserve'!$F96,IF(Adjustments!$G$6:$AE$6='June 13 - Dec 15 Reserve'!AF$7,Adjustments!$G$235:$AE$236),0)))+(SUM(IF(Adjustments!$E$239:$E$251='June 13 - Dec 15 Reserve'!$F96,IF(Adjustments!$G$6:$AE$6='June 13 - Dec 15 Reserve'!AF$7,Adjustments!$G$239:$AE$251),0))))</f>
        <v>-12032.893748546303</v>
      </c>
      <c r="AF96" s="144">
        <f t="shared" si="288"/>
        <v>-663509.64459959418</v>
      </c>
      <c r="AG96" s="144">
        <f t="array" ref="AG96">-((SUM(IF(Adjustments!$E$73:$E$133='June 13 - Dec 15 Reserve'!$F96,IF(Adjustments!$G$6:$AE$6='June 13 - Dec 15 Reserve'!AF$7,Adjustments!$G$73:$AE$133),0)))+(SUM(IF(Adjustments!$E$136:$E$232='June 13 - Dec 15 Reserve'!$F96,IF(Adjustments!$G$6:$AE$6='June 13 - Dec 15 Reserve'!AH$7,Adjustments!$G$136:$AE$232),0)))+(SUM(IF(Adjustments!$E$235:$E$236='June 13 - Dec 15 Reserve'!$F96,IF(Adjustments!$G$6:$AE$6='June 13 - Dec 15 Reserve'!AH$7,Adjustments!$G$235:$AE$236),0)))+(SUM(IF(Adjustments!$E$239:$E$251='June 13 - Dec 15 Reserve'!$F96,IF(Adjustments!$G$6:$AE$6='June 13 - Dec 15 Reserve'!AH$7,Adjustments!$G$239:$AE$251),0))))</f>
        <v>-12025.215117985113</v>
      </c>
      <c r="AH96" s="144">
        <f t="shared" si="289"/>
        <v>-675534.85971757933</v>
      </c>
      <c r="AI96" s="144">
        <f t="array" ref="AI96">-((SUM(IF(Adjustments!$E$73:$E$133='June 13 - Dec 15 Reserve'!$F96,IF(Adjustments!$G$6:$AE$6='June 13 - Dec 15 Reserve'!AH$7,Adjustments!$G$73:$AE$133),0)))+(SUM(IF(Adjustments!$E$136:$E$232='June 13 - Dec 15 Reserve'!$F96,IF(Adjustments!$G$6:$AE$6='June 13 - Dec 15 Reserve'!AJ$7,Adjustments!$G$136:$AE$232),0)))+(SUM(IF(Adjustments!$E$235:$E$236='June 13 - Dec 15 Reserve'!$F96,IF(Adjustments!$G$6:$AE$6='June 13 - Dec 15 Reserve'!AJ$7,Adjustments!$G$235:$AE$236),0)))+(SUM(IF(Adjustments!$E$239:$E$251='June 13 - Dec 15 Reserve'!$F96,IF(Adjustments!$G$6:$AE$6='June 13 - Dec 15 Reserve'!AJ$7,Adjustments!$G$239:$AE$251),0))))</f>
        <v>-12017.536487423922</v>
      </c>
      <c r="AJ96" s="144">
        <f t="shared" si="290"/>
        <v>-687552.39620500326</v>
      </c>
      <c r="AK96" s="144">
        <f t="array" ref="AK96">-((SUM(IF(Adjustments!$E$73:$E$133='June 13 - Dec 15 Reserve'!$F96,IF(Adjustments!$G$6:$AE$6='June 13 - Dec 15 Reserve'!AJ$7,Adjustments!$G$73:$AE$133),0)))+(SUM(IF(Adjustments!$E$136:$E$232='June 13 - Dec 15 Reserve'!$F96,IF(Adjustments!$G$6:$AE$6='June 13 - Dec 15 Reserve'!AL$7,Adjustments!$G$136:$AE$232),0)))+(SUM(IF(Adjustments!$E$235:$E$236='June 13 - Dec 15 Reserve'!$F96,IF(Adjustments!$G$6:$AE$6='June 13 - Dec 15 Reserve'!AL$7,Adjustments!$G$235:$AE$236),0)))+(SUM(IF(Adjustments!$E$239:$E$251='June 13 - Dec 15 Reserve'!$F96,IF(Adjustments!$G$6:$AE$6='June 13 - Dec 15 Reserve'!AL$7,Adjustments!$G$239:$AE$251),0))))</f>
        <v>-12009.857856862733</v>
      </c>
      <c r="AL96" s="144">
        <f t="shared" si="291"/>
        <v>-699562.25406186597</v>
      </c>
      <c r="AM96" s="144">
        <f t="array" ref="AM96">-((SUM(IF(Adjustments!$E$73:$E$133='June 13 - Dec 15 Reserve'!$F96,IF(Adjustments!$G$6:$AE$6='June 13 - Dec 15 Reserve'!AL$7,Adjustments!$G$73:$AE$133),0)))+(SUM(IF(Adjustments!$E$136:$E$232='June 13 - Dec 15 Reserve'!$F96,IF(Adjustments!$G$6:$AE$6='June 13 - Dec 15 Reserve'!AN$7,Adjustments!$G$136:$AE$232),0)))+(SUM(IF(Adjustments!$E$235:$E$236='June 13 - Dec 15 Reserve'!$F96,IF(Adjustments!$G$6:$AE$6='June 13 - Dec 15 Reserve'!AN$7,Adjustments!$G$235:$AE$236),0)))+(SUM(IF(Adjustments!$E$239:$E$251='June 13 - Dec 15 Reserve'!$F96,IF(Adjustments!$G$6:$AE$6='June 13 - Dec 15 Reserve'!AN$7,Adjustments!$G$239:$AE$251),0))))</f>
        <v>-12002.17922630154</v>
      </c>
      <c r="AN96" s="144">
        <f t="shared" si="292"/>
        <v>-711564.43328816746</v>
      </c>
      <c r="AO96" s="144">
        <f t="array" ref="AO96">-((SUM(IF(Adjustments!$E$73:$E$133='June 13 - Dec 15 Reserve'!$F96,IF(Adjustments!$G$6:$AE$6='June 13 - Dec 15 Reserve'!AN$7,Adjustments!$G$73:$AE$133),0)))+(SUM(IF(Adjustments!$E$136:$E$232='June 13 - Dec 15 Reserve'!$F96,IF(Adjustments!$G$6:$AE$6='June 13 - Dec 15 Reserve'!AP$7,Adjustments!$G$136:$AE$232),0)))+(SUM(IF(Adjustments!$E$235:$E$236='June 13 - Dec 15 Reserve'!$F96,IF(Adjustments!$G$6:$AE$6='June 13 - Dec 15 Reserve'!AP$7,Adjustments!$G$235:$AE$236),0)))+(SUM(IF(Adjustments!$E$239:$E$251='June 13 - Dec 15 Reserve'!$F96,IF(Adjustments!$G$6:$AE$6='June 13 - Dec 15 Reserve'!AP$7,Adjustments!$G$239:$AE$251),0))))</f>
        <v>-11994.50059574035</v>
      </c>
      <c r="AP96" s="144">
        <f t="shared" si="293"/>
        <v>-723558.93388390786</v>
      </c>
      <c r="AQ96" s="144">
        <f t="array" ref="AQ96">-((SUM(IF(Adjustments!$E$73:$E$133='June 13 - Dec 15 Reserve'!$F96,IF(Adjustments!$G$6:$AE$6='June 13 - Dec 15 Reserve'!AP$7,Adjustments!$G$73:$AE$133),0)))+(SUM(IF(Adjustments!$E$136:$E$232='June 13 - Dec 15 Reserve'!$F96,IF(Adjustments!$G$6:$AE$6='June 13 - Dec 15 Reserve'!AR$7,Adjustments!$G$136:$AE$232),0)))+(SUM(IF(Adjustments!$E$235:$E$236='June 13 - Dec 15 Reserve'!$F96,IF(Adjustments!$G$6:$AE$6='June 13 - Dec 15 Reserve'!AR$7,Adjustments!$G$235:$AE$236),0)))+(SUM(IF(Adjustments!$E$239:$E$251='June 13 - Dec 15 Reserve'!$F96,IF(Adjustments!$G$6:$AE$6='June 13 - Dec 15 Reserve'!AR$7,Adjustments!$G$239:$AE$251),0))))</f>
        <v>-11986.821965179157</v>
      </c>
      <c r="AR96" s="144">
        <f t="shared" si="294"/>
        <v>-735545.75584908703</v>
      </c>
      <c r="AS96" s="144">
        <f t="array" ref="AS96">-((SUM(IF(Adjustments!$E$73:$E$133='June 13 - Dec 15 Reserve'!$F96,IF(Adjustments!$G$6:$AE$6='June 13 - Dec 15 Reserve'!AR$7,Adjustments!$G$73:$AE$133),0)))+(SUM(IF(Adjustments!$E$136:$E$232='June 13 - Dec 15 Reserve'!$F96,IF(Adjustments!$G$6:$AE$6='June 13 - Dec 15 Reserve'!AT$7,Adjustments!$G$136:$AE$232),0)))+(SUM(IF(Adjustments!$E$235:$E$236='June 13 - Dec 15 Reserve'!$F96,IF(Adjustments!$G$6:$AE$6='June 13 - Dec 15 Reserve'!AT$7,Adjustments!$G$235:$AE$236),0)))+(SUM(IF(Adjustments!$E$239:$E$251='June 13 - Dec 15 Reserve'!$F96,IF(Adjustments!$G$6:$AE$6='June 13 - Dec 15 Reserve'!AT$7,Adjustments!$G$239:$AE$251),0))))</f>
        <v>-11979.143334617967</v>
      </c>
      <c r="AT96" s="144">
        <f t="shared" si="295"/>
        <v>-747524.89918370498</v>
      </c>
      <c r="AU96" s="144">
        <f t="array" ref="AU96">-((SUM(IF(Adjustments!$E$73:$E$133='June 13 - Dec 15 Reserve'!$F96,IF(Adjustments!$G$6:$AE$6='June 13 - Dec 15 Reserve'!AT$7,Adjustments!$G$73:$AE$133),0)))+(SUM(IF(Adjustments!$E$136:$E$232='June 13 - Dec 15 Reserve'!$F96,IF(Adjustments!$G$6:$AE$6='June 13 - Dec 15 Reserve'!AV$7,Adjustments!$G$136:$AE$232),0)))+(SUM(IF(Adjustments!$E$235:$E$236='June 13 - Dec 15 Reserve'!$F96,IF(Adjustments!$G$6:$AE$6='June 13 - Dec 15 Reserve'!AV$7,Adjustments!$G$235:$AE$236),0)))+(SUM(IF(Adjustments!$E$239:$E$251='June 13 - Dec 15 Reserve'!$F96,IF(Adjustments!$G$6:$AE$6='June 13 - Dec 15 Reserve'!AV$7,Adjustments!$G$239:$AE$251),0))))</f>
        <v>-11971.464704056774</v>
      </c>
      <c r="AV96" s="144">
        <f t="shared" si="296"/>
        <v>-759496.36388776172</v>
      </c>
      <c r="AW96" s="144">
        <f t="array" ref="AW96">-((SUM(IF(Adjustments!$E$73:$E$133='June 13 - Dec 15 Reserve'!$F96,IF(Adjustments!$G$6:$AE$6='June 13 - Dec 15 Reserve'!AV$7,Adjustments!$G$73:$AE$133),0)))+(SUM(IF(Adjustments!$E$136:$E$232='June 13 - Dec 15 Reserve'!$F96,IF(Adjustments!$G$6:$AE$6='June 13 - Dec 15 Reserve'!AX$7,Adjustments!$G$136:$AE$232),0)))+(SUM(IF(Adjustments!$E$235:$E$236='June 13 - Dec 15 Reserve'!$F96,IF(Adjustments!$G$6:$AE$6='June 13 - Dec 15 Reserve'!AX$7,Adjustments!$G$235:$AE$236),0)))+(SUM(IF(Adjustments!$E$239:$E$251='June 13 - Dec 15 Reserve'!$F96,IF(Adjustments!$G$6:$AE$6='June 13 - Dec 15 Reserve'!AX$7,Adjustments!$G$239:$AE$251),0))))</f>
        <v>-11963.786073495585</v>
      </c>
      <c r="AX96" s="144">
        <f t="shared" si="297"/>
        <v>-771460.14996125735</v>
      </c>
      <c r="AY96" s="144">
        <f t="array" ref="AY96">-((SUM(IF(Adjustments!$E$73:$E$133='June 13 - Dec 15 Reserve'!$F96,IF(Adjustments!$G$6:$AE$6='June 13 - Dec 15 Reserve'!AX$7,Adjustments!$G$73:$AE$133),0)))+(SUM(IF(Adjustments!$E$136:$E$232='June 13 - Dec 15 Reserve'!$F96,IF(Adjustments!$G$6:$AE$6='June 13 - Dec 15 Reserve'!AZ$7,Adjustments!$G$136:$AE$232),0)))+(SUM(IF(Adjustments!$E$235:$E$236='June 13 - Dec 15 Reserve'!$F96,IF(Adjustments!$G$6:$AE$6='June 13 - Dec 15 Reserve'!AZ$7,Adjustments!$G$235:$AE$236),0)))+(SUM(IF(Adjustments!$E$239:$E$251='June 13 - Dec 15 Reserve'!$F96,IF(Adjustments!$G$6:$AE$6='June 13 - Dec 15 Reserve'!AZ$7,Adjustments!$G$239:$AE$251),0))))</f>
        <v>-11956.107442934393</v>
      </c>
      <c r="AZ96" s="144">
        <f t="shared" si="298"/>
        <v>-783416.25740419177</v>
      </c>
      <c r="BA96" s="144">
        <f t="array" ref="BA96">-((SUM(IF(Adjustments!$E$73:$E$133='June 13 - Dec 15 Reserve'!$F96,IF(Adjustments!$G$6:$AE$6='June 13 - Dec 15 Reserve'!AZ$7,Adjustments!$G$73:$AE$133),0)))+(SUM(IF(Adjustments!$E$136:$E$232='June 13 - Dec 15 Reserve'!$F96,IF(Adjustments!$G$6:$AE$6='June 13 - Dec 15 Reserve'!BB$7,Adjustments!$G$136:$AE$232),0)))+(SUM(IF(Adjustments!$E$235:$E$236='June 13 - Dec 15 Reserve'!$F96,IF(Adjustments!$G$6:$AE$6='June 13 - Dec 15 Reserve'!BB$7,Adjustments!$G$235:$AE$236),0)))+(SUM(IF(Adjustments!$E$239:$E$251='June 13 - Dec 15 Reserve'!$F96,IF(Adjustments!$G$6:$AE$6='June 13 - Dec 15 Reserve'!BB$7,Adjustments!$G$239:$AE$251),0))))</f>
        <v>-11948.428812373204</v>
      </c>
      <c r="BB96" s="144">
        <f t="shared" si="299"/>
        <v>-795364.68621656497</v>
      </c>
      <c r="BC96" s="144">
        <f t="array" ref="BC96">-((SUM(IF(Adjustments!$E$73:$E$133='June 13 - Dec 15 Reserve'!$F96,IF(Adjustments!$G$6:$AE$6='June 13 - Dec 15 Reserve'!BB$7,Adjustments!$G$73:$AE$133),0)))+(SUM(IF(Adjustments!$E$136:$E$232='June 13 - Dec 15 Reserve'!$F96,IF(Adjustments!$G$6:$AE$6='June 13 - Dec 15 Reserve'!BD$7,Adjustments!$G$136:$AE$232),0)))+(SUM(IF(Adjustments!$E$235:$E$236='June 13 - Dec 15 Reserve'!$F96,IF(Adjustments!$G$6:$AE$6='June 13 - Dec 15 Reserve'!BD$7,Adjustments!$G$235:$AE$236),0)))+(SUM(IF(Adjustments!$E$239:$E$251='June 13 - Dec 15 Reserve'!$F96,IF(Adjustments!$G$6:$AE$6='June 13 - Dec 15 Reserve'!BD$7,Adjustments!$G$239:$AE$251),0))))</f>
        <v>-11940.750181812009</v>
      </c>
      <c r="BD96" s="144">
        <f t="shared" si="300"/>
        <v>-807305.43639837694</v>
      </c>
      <c r="BF96" s="151">
        <f t="shared" si="301"/>
        <v>-735492.00543515873</v>
      </c>
    </row>
    <row r="97" spans="1:58" s="144" customFormat="1">
      <c r="A97" s="119" t="s">
        <v>20</v>
      </c>
      <c r="B97" s="7" t="s">
        <v>51</v>
      </c>
      <c r="C97" s="7" t="s">
        <v>51</v>
      </c>
      <c r="D97" s="119" t="s">
        <v>79</v>
      </c>
      <c r="E97" s="119" t="s">
        <v>77</v>
      </c>
      <c r="F97" s="119" t="str">
        <f t="shared" si="275"/>
        <v>AINTPWYU</v>
      </c>
      <c r="G97" s="119" t="str">
        <f t="shared" si="276"/>
        <v>INTPWYU</v>
      </c>
      <c r="H97" s="144">
        <f t="array" ref="H97">SUM(IF('[25]RB Summary'!$C$917:$C$1168=$F97,'[25]RB Summary'!$G$917:$G$1168,0))</f>
        <v>0</v>
      </c>
      <c r="I97" s="144">
        <f t="array" ref="I97">-((SUM(IF(Adjustments!$E$73:$E$133='June 13 - Dec 15 Reserve'!$F97,IF(Adjustments!$G$6:$AE$6='June 13 - Dec 15 Reserve'!H$7,Adjustments!$G$73:$AE$133),0)))+(SUM(IF(Adjustments!$E$136:$E$232='June 13 - Dec 15 Reserve'!$F97,IF(Adjustments!$G$6:$AE$6='June 13 - Dec 15 Reserve'!J$7,Adjustments!$G$136:$AE$232),0)))+(SUM(IF(Adjustments!$E$235:$E$236='June 13 - Dec 15 Reserve'!$F97,IF(Adjustments!$G$6:$AE$6='June 13 - Dec 15 Reserve'!J$7,Adjustments!$G$235:$AE$236),0)))+(SUM(IF(Adjustments!$E$239:$E$251='June 13 - Dec 15 Reserve'!$F97,IF(Adjustments!$G$6:$AE$6='June 13 - Dec 15 Reserve'!J$7,Adjustments!$G$239:$AE$251),0))))</f>
        <v>0</v>
      </c>
      <c r="J97" s="144">
        <f t="shared" si="277"/>
        <v>0</v>
      </c>
      <c r="K97" s="144">
        <f t="array" ref="K97">-((SUM(IF(Adjustments!$E$73:$E$133='June 13 - Dec 15 Reserve'!$F97,IF(Adjustments!$G$6:$AE$6='June 13 - Dec 15 Reserve'!J$7,Adjustments!$G$73:$AE$133),0)))+(SUM(IF(Adjustments!$E$136:$E$232='June 13 - Dec 15 Reserve'!$F97,IF(Adjustments!$G$6:$AE$6='June 13 - Dec 15 Reserve'!L$7,Adjustments!$G$136:$AE$232),0)))+(SUM(IF(Adjustments!$E$235:$E$236='June 13 - Dec 15 Reserve'!$F97,IF(Adjustments!$G$6:$AE$6='June 13 - Dec 15 Reserve'!L$7,Adjustments!$G$235:$AE$236),0)))+(SUM(IF(Adjustments!$E$239:$E$251='June 13 - Dec 15 Reserve'!$F97,IF(Adjustments!$G$6:$AE$6='June 13 - Dec 15 Reserve'!L$7,Adjustments!$G$239:$AE$251),0))))</f>
        <v>0</v>
      </c>
      <c r="L97" s="144">
        <f t="shared" si="278"/>
        <v>0</v>
      </c>
      <c r="M97" s="144">
        <f t="array" ref="M97">-((SUM(IF(Adjustments!$E$73:$E$133='June 13 - Dec 15 Reserve'!$F97,IF(Adjustments!$G$6:$AE$6='June 13 - Dec 15 Reserve'!L$7,Adjustments!$G$73:$AE$133),0)))+(SUM(IF(Adjustments!$E$136:$E$232='June 13 - Dec 15 Reserve'!$F97,IF(Adjustments!$G$6:$AE$6='June 13 - Dec 15 Reserve'!N$7,Adjustments!$G$136:$AE$232),0)))+(SUM(IF(Adjustments!$E$235:$E$236='June 13 - Dec 15 Reserve'!$F97,IF(Adjustments!$G$6:$AE$6='June 13 - Dec 15 Reserve'!N$7,Adjustments!$G$235:$AE$236),0)))+(SUM(IF(Adjustments!$E$239:$E$251='June 13 - Dec 15 Reserve'!$F97,IF(Adjustments!$G$6:$AE$6='June 13 - Dec 15 Reserve'!N$7,Adjustments!$G$239:$AE$251),0))))</f>
        <v>0</v>
      </c>
      <c r="N97" s="144">
        <f t="shared" si="279"/>
        <v>0</v>
      </c>
      <c r="O97" s="144">
        <f t="array" ref="O97">-((SUM(IF(Adjustments!$E$73:$E$133='June 13 - Dec 15 Reserve'!$F97,IF(Adjustments!$G$6:$AE$6='June 13 - Dec 15 Reserve'!N$7,Adjustments!$G$73:$AE$133),0)))+(SUM(IF(Adjustments!$E$136:$E$232='June 13 - Dec 15 Reserve'!$F97,IF(Adjustments!$G$6:$AE$6='June 13 - Dec 15 Reserve'!P$7,Adjustments!$G$136:$AE$232),0)))+(SUM(IF(Adjustments!$E$235:$E$236='June 13 - Dec 15 Reserve'!$F97,IF(Adjustments!$G$6:$AE$6='June 13 - Dec 15 Reserve'!P$7,Adjustments!$G$235:$AE$236),0)))+(SUM(IF(Adjustments!$E$239:$E$251='June 13 - Dec 15 Reserve'!$F97,IF(Adjustments!$G$6:$AE$6='June 13 - Dec 15 Reserve'!P$7,Adjustments!$G$239:$AE$251),0))))</f>
        <v>0</v>
      </c>
      <c r="P97" s="144">
        <f t="shared" si="280"/>
        <v>0</v>
      </c>
      <c r="Q97" s="144">
        <f t="array" ref="Q97">-((SUM(IF(Adjustments!$E$73:$E$133='June 13 - Dec 15 Reserve'!$F97,IF(Adjustments!$G$6:$AE$6='June 13 - Dec 15 Reserve'!P$7,Adjustments!$G$73:$AE$133),0)))+(SUM(IF(Adjustments!$E$136:$E$232='June 13 - Dec 15 Reserve'!$F97,IF(Adjustments!$G$6:$AE$6='June 13 - Dec 15 Reserve'!R$7,Adjustments!$G$136:$AE$232),0)))+(SUM(IF(Adjustments!$E$235:$E$236='June 13 - Dec 15 Reserve'!$F97,IF(Adjustments!$G$6:$AE$6='June 13 - Dec 15 Reserve'!R$7,Adjustments!$G$235:$AE$236),0)))+(SUM(IF(Adjustments!$E$239:$E$251='June 13 - Dec 15 Reserve'!$F97,IF(Adjustments!$G$6:$AE$6='June 13 - Dec 15 Reserve'!R$7,Adjustments!$G$239:$AE$251),0))))</f>
        <v>0</v>
      </c>
      <c r="R97" s="144">
        <f t="shared" si="281"/>
        <v>0</v>
      </c>
      <c r="S97" s="144">
        <f t="array" ref="S97">-((SUM(IF(Adjustments!$E$73:$E$133='June 13 - Dec 15 Reserve'!$F97,IF(Adjustments!$G$6:$AE$6='June 13 - Dec 15 Reserve'!R$7,Adjustments!$G$73:$AE$133),0)))+(SUM(IF(Adjustments!$E$136:$E$232='June 13 - Dec 15 Reserve'!$F97,IF(Adjustments!$G$6:$AE$6='June 13 - Dec 15 Reserve'!T$7,Adjustments!$G$136:$AE$232),0)))+(SUM(IF(Adjustments!$E$235:$E$236='June 13 - Dec 15 Reserve'!$F97,IF(Adjustments!$G$6:$AE$6='June 13 - Dec 15 Reserve'!T$7,Adjustments!$G$235:$AE$236),0)))+(SUM(IF(Adjustments!$E$239:$E$251='June 13 - Dec 15 Reserve'!$F97,IF(Adjustments!$G$6:$AE$6='June 13 - Dec 15 Reserve'!T$7,Adjustments!$G$239:$AE$251),0))))</f>
        <v>0</v>
      </c>
      <c r="T97" s="144">
        <f t="shared" si="282"/>
        <v>0</v>
      </c>
      <c r="U97" s="144">
        <f t="array" ref="U97">-((SUM(IF(Adjustments!$E$73:$E$133='June 13 - Dec 15 Reserve'!$F97,IF(Adjustments!$G$6:$AE$6='June 13 - Dec 15 Reserve'!T$7,Adjustments!$G$73:$AE$133),0)))+(SUM(IF(Adjustments!$E$136:$E$232='June 13 - Dec 15 Reserve'!$F97,IF(Adjustments!$G$6:$AE$6='June 13 - Dec 15 Reserve'!V$7,Adjustments!$G$136:$AE$232),0)))+(SUM(IF(Adjustments!$E$235:$E$236='June 13 - Dec 15 Reserve'!$F97,IF(Adjustments!$G$6:$AE$6='June 13 - Dec 15 Reserve'!V$7,Adjustments!$G$235:$AE$236),0)))+(SUM(IF(Adjustments!$E$239:$E$251='June 13 - Dec 15 Reserve'!$F97,IF(Adjustments!$G$6:$AE$6='June 13 - Dec 15 Reserve'!V$7,Adjustments!$G$239:$AE$251),0))))</f>
        <v>0</v>
      </c>
      <c r="V97" s="144">
        <f t="shared" si="283"/>
        <v>0</v>
      </c>
      <c r="W97" s="144">
        <f t="array" ref="W97">-((SUM(IF(Adjustments!$E$73:$E$133='June 13 - Dec 15 Reserve'!$F97,IF(Adjustments!$G$6:$AE$6='June 13 - Dec 15 Reserve'!V$7,Adjustments!$G$73:$AE$133),0)))+(SUM(IF(Adjustments!$E$136:$E$232='June 13 - Dec 15 Reserve'!$F97,IF(Adjustments!$G$6:$AE$6='June 13 - Dec 15 Reserve'!X$7,Adjustments!$G$136:$AE$232),0)))+(SUM(IF(Adjustments!$E$235:$E$236='June 13 - Dec 15 Reserve'!$F97,IF(Adjustments!$G$6:$AE$6='June 13 - Dec 15 Reserve'!X$7,Adjustments!$G$235:$AE$236),0)))+(SUM(IF(Adjustments!$E$239:$E$251='June 13 - Dec 15 Reserve'!$F97,IF(Adjustments!$G$6:$AE$6='June 13 - Dec 15 Reserve'!X$7,Adjustments!$G$239:$AE$251),0))))</f>
        <v>0</v>
      </c>
      <c r="X97" s="144">
        <f t="shared" si="284"/>
        <v>0</v>
      </c>
      <c r="Y97" s="144">
        <f t="array" ref="Y97">-((SUM(IF(Adjustments!$E$73:$E$133='June 13 - Dec 15 Reserve'!$F97,IF(Adjustments!$G$6:$AE$6='June 13 - Dec 15 Reserve'!X$7,Adjustments!$G$73:$AE$133),0)))+(SUM(IF(Adjustments!$E$136:$E$232='June 13 - Dec 15 Reserve'!$F97,IF(Adjustments!$G$6:$AE$6='June 13 - Dec 15 Reserve'!Z$7,Adjustments!$G$136:$AE$232),0)))+(SUM(IF(Adjustments!$E$235:$E$236='June 13 - Dec 15 Reserve'!$F97,IF(Adjustments!$G$6:$AE$6='June 13 - Dec 15 Reserve'!Z$7,Adjustments!$G$235:$AE$236),0)))+(SUM(IF(Adjustments!$E$239:$E$251='June 13 - Dec 15 Reserve'!$F97,IF(Adjustments!$G$6:$AE$6='June 13 - Dec 15 Reserve'!Z$7,Adjustments!$G$239:$AE$251),0))))</f>
        <v>0</v>
      </c>
      <c r="Z97" s="144">
        <f t="shared" si="285"/>
        <v>0</v>
      </c>
      <c r="AA97" s="144">
        <f t="array" ref="AA97">-((SUM(IF(Adjustments!$E$73:$E$133='June 13 - Dec 15 Reserve'!$F97,IF(Adjustments!$G$6:$AE$6='June 13 - Dec 15 Reserve'!Z$7,Adjustments!$G$73:$AE$133),0)))+(SUM(IF(Adjustments!$E$136:$E$232='June 13 - Dec 15 Reserve'!$F97,IF(Adjustments!$G$6:$AE$6='June 13 - Dec 15 Reserve'!AB$7,Adjustments!$G$136:$AE$232),0)))+(SUM(IF(Adjustments!$E$235:$E$236='June 13 - Dec 15 Reserve'!$F97,IF(Adjustments!$G$6:$AE$6='June 13 - Dec 15 Reserve'!AB$7,Adjustments!$G$235:$AE$236),0)))+(SUM(IF(Adjustments!$E$239:$E$251='June 13 - Dec 15 Reserve'!$F97,IF(Adjustments!$G$6:$AE$6='June 13 - Dec 15 Reserve'!AB$7,Adjustments!$G$239:$AE$251),0))))</f>
        <v>0</v>
      </c>
      <c r="AB97" s="144">
        <f t="shared" si="286"/>
        <v>0</v>
      </c>
      <c r="AC97" s="144">
        <f t="array" ref="AC97">-((SUM(IF(Adjustments!$E$73:$E$133='June 13 - Dec 15 Reserve'!$F97,IF(Adjustments!$G$6:$AE$6='June 13 - Dec 15 Reserve'!AB$7,Adjustments!$G$73:$AE$133),0)))+(SUM(IF(Adjustments!$E$136:$E$232='June 13 - Dec 15 Reserve'!$F97,IF(Adjustments!$G$6:$AE$6='June 13 - Dec 15 Reserve'!AD$7,Adjustments!$G$136:$AE$232),0)))+(SUM(IF(Adjustments!$E$235:$E$236='June 13 - Dec 15 Reserve'!$F97,IF(Adjustments!$G$6:$AE$6='June 13 - Dec 15 Reserve'!AD$7,Adjustments!$G$235:$AE$236),0)))+(SUM(IF(Adjustments!$E$239:$E$251='June 13 - Dec 15 Reserve'!$F97,IF(Adjustments!$G$6:$AE$6='June 13 - Dec 15 Reserve'!AD$7,Adjustments!$G$239:$AE$251),0))))</f>
        <v>0</v>
      </c>
      <c r="AD97" s="144">
        <f t="shared" si="287"/>
        <v>0</v>
      </c>
      <c r="AE97" s="144">
        <f t="array" ref="AE97">-((SUM(IF(Adjustments!$E$73:$E$133='June 13 - Dec 15 Reserve'!$F97,IF(Adjustments!$G$6:$AE$6='June 13 - Dec 15 Reserve'!AD$7,Adjustments!$G$73:$AE$133),0)))+(SUM(IF(Adjustments!$E$136:$E$232='June 13 - Dec 15 Reserve'!$F97,IF(Adjustments!$G$6:$AE$6='June 13 - Dec 15 Reserve'!AF$7,Adjustments!$G$136:$AE$232),0)))+(SUM(IF(Adjustments!$E$235:$E$236='June 13 - Dec 15 Reserve'!$F97,IF(Adjustments!$G$6:$AE$6='June 13 - Dec 15 Reserve'!AF$7,Adjustments!$G$235:$AE$236),0)))+(SUM(IF(Adjustments!$E$239:$E$251='June 13 - Dec 15 Reserve'!$F97,IF(Adjustments!$G$6:$AE$6='June 13 - Dec 15 Reserve'!AF$7,Adjustments!$G$239:$AE$251),0))))</f>
        <v>0</v>
      </c>
      <c r="AF97" s="144">
        <f t="shared" si="288"/>
        <v>0</v>
      </c>
      <c r="AG97" s="144">
        <f t="array" ref="AG97">-((SUM(IF(Adjustments!$E$73:$E$133='June 13 - Dec 15 Reserve'!$F97,IF(Adjustments!$G$6:$AE$6='June 13 - Dec 15 Reserve'!AF$7,Adjustments!$G$73:$AE$133),0)))+(SUM(IF(Adjustments!$E$136:$E$232='June 13 - Dec 15 Reserve'!$F97,IF(Adjustments!$G$6:$AE$6='June 13 - Dec 15 Reserve'!AH$7,Adjustments!$G$136:$AE$232),0)))+(SUM(IF(Adjustments!$E$235:$E$236='June 13 - Dec 15 Reserve'!$F97,IF(Adjustments!$G$6:$AE$6='June 13 - Dec 15 Reserve'!AH$7,Adjustments!$G$235:$AE$236),0)))+(SUM(IF(Adjustments!$E$239:$E$251='June 13 - Dec 15 Reserve'!$F97,IF(Adjustments!$G$6:$AE$6='June 13 - Dec 15 Reserve'!AH$7,Adjustments!$G$239:$AE$251),0))))</f>
        <v>0</v>
      </c>
      <c r="AH97" s="144">
        <f t="shared" si="289"/>
        <v>0</v>
      </c>
      <c r="AI97" s="144">
        <f t="array" ref="AI97">-((SUM(IF(Adjustments!$E$73:$E$133='June 13 - Dec 15 Reserve'!$F97,IF(Adjustments!$G$6:$AE$6='June 13 - Dec 15 Reserve'!AH$7,Adjustments!$G$73:$AE$133),0)))+(SUM(IF(Adjustments!$E$136:$E$232='June 13 - Dec 15 Reserve'!$F97,IF(Adjustments!$G$6:$AE$6='June 13 - Dec 15 Reserve'!AJ$7,Adjustments!$G$136:$AE$232),0)))+(SUM(IF(Adjustments!$E$235:$E$236='June 13 - Dec 15 Reserve'!$F97,IF(Adjustments!$G$6:$AE$6='June 13 - Dec 15 Reserve'!AJ$7,Adjustments!$G$235:$AE$236),0)))+(SUM(IF(Adjustments!$E$239:$E$251='June 13 - Dec 15 Reserve'!$F97,IF(Adjustments!$G$6:$AE$6='June 13 - Dec 15 Reserve'!AJ$7,Adjustments!$G$239:$AE$251),0))))</f>
        <v>0</v>
      </c>
      <c r="AJ97" s="144">
        <f t="shared" si="290"/>
        <v>0</v>
      </c>
      <c r="AK97" s="144">
        <f t="array" ref="AK97">-((SUM(IF(Adjustments!$E$73:$E$133='June 13 - Dec 15 Reserve'!$F97,IF(Adjustments!$G$6:$AE$6='June 13 - Dec 15 Reserve'!AJ$7,Adjustments!$G$73:$AE$133),0)))+(SUM(IF(Adjustments!$E$136:$E$232='June 13 - Dec 15 Reserve'!$F97,IF(Adjustments!$G$6:$AE$6='June 13 - Dec 15 Reserve'!AL$7,Adjustments!$G$136:$AE$232),0)))+(SUM(IF(Adjustments!$E$235:$E$236='June 13 - Dec 15 Reserve'!$F97,IF(Adjustments!$G$6:$AE$6='June 13 - Dec 15 Reserve'!AL$7,Adjustments!$G$235:$AE$236),0)))+(SUM(IF(Adjustments!$E$239:$E$251='June 13 - Dec 15 Reserve'!$F97,IF(Adjustments!$G$6:$AE$6='June 13 - Dec 15 Reserve'!AL$7,Adjustments!$G$239:$AE$251),0))))</f>
        <v>0</v>
      </c>
      <c r="AL97" s="144">
        <f t="shared" si="291"/>
        <v>0</v>
      </c>
      <c r="AM97" s="144">
        <f t="array" ref="AM97">-((SUM(IF(Adjustments!$E$73:$E$133='June 13 - Dec 15 Reserve'!$F97,IF(Adjustments!$G$6:$AE$6='June 13 - Dec 15 Reserve'!AL$7,Adjustments!$G$73:$AE$133),0)))+(SUM(IF(Adjustments!$E$136:$E$232='June 13 - Dec 15 Reserve'!$F97,IF(Adjustments!$G$6:$AE$6='June 13 - Dec 15 Reserve'!AN$7,Adjustments!$G$136:$AE$232),0)))+(SUM(IF(Adjustments!$E$235:$E$236='June 13 - Dec 15 Reserve'!$F97,IF(Adjustments!$G$6:$AE$6='June 13 - Dec 15 Reserve'!AN$7,Adjustments!$G$235:$AE$236),0)))+(SUM(IF(Adjustments!$E$239:$E$251='June 13 - Dec 15 Reserve'!$F97,IF(Adjustments!$G$6:$AE$6='June 13 - Dec 15 Reserve'!AN$7,Adjustments!$G$239:$AE$251),0))))</f>
        <v>0</v>
      </c>
      <c r="AN97" s="144">
        <f t="shared" si="292"/>
        <v>0</v>
      </c>
      <c r="AO97" s="144">
        <f t="array" ref="AO97">-((SUM(IF(Adjustments!$E$73:$E$133='June 13 - Dec 15 Reserve'!$F97,IF(Adjustments!$G$6:$AE$6='June 13 - Dec 15 Reserve'!AN$7,Adjustments!$G$73:$AE$133),0)))+(SUM(IF(Adjustments!$E$136:$E$232='June 13 - Dec 15 Reserve'!$F97,IF(Adjustments!$G$6:$AE$6='June 13 - Dec 15 Reserve'!AP$7,Adjustments!$G$136:$AE$232),0)))+(SUM(IF(Adjustments!$E$235:$E$236='June 13 - Dec 15 Reserve'!$F97,IF(Adjustments!$G$6:$AE$6='June 13 - Dec 15 Reserve'!AP$7,Adjustments!$G$235:$AE$236),0)))+(SUM(IF(Adjustments!$E$239:$E$251='June 13 - Dec 15 Reserve'!$F97,IF(Adjustments!$G$6:$AE$6='June 13 - Dec 15 Reserve'!AP$7,Adjustments!$G$239:$AE$251),0))))</f>
        <v>0</v>
      </c>
      <c r="AP97" s="144">
        <f t="shared" si="293"/>
        <v>0</v>
      </c>
      <c r="AQ97" s="144">
        <f t="array" ref="AQ97">-((SUM(IF(Adjustments!$E$73:$E$133='June 13 - Dec 15 Reserve'!$F97,IF(Adjustments!$G$6:$AE$6='June 13 - Dec 15 Reserve'!AP$7,Adjustments!$G$73:$AE$133),0)))+(SUM(IF(Adjustments!$E$136:$E$232='June 13 - Dec 15 Reserve'!$F97,IF(Adjustments!$G$6:$AE$6='June 13 - Dec 15 Reserve'!AR$7,Adjustments!$G$136:$AE$232),0)))+(SUM(IF(Adjustments!$E$235:$E$236='June 13 - Dec 15 Reserve'!$F97,IF(Adjustments!$G$6:$AE$6='June 13 - Dec 15 Reserve'!AR$7,Adjustments!$G$235:$AE$236),0)))+(SUM(IF(Adjustments!$E$239:$E$251='June 13 - Dec 15 Reserve'!$F97,IF(Adjustments!$G$6:$AE$6='June 13 - Dec 15 Reserve'!AR$7,Adjustments!$G$239:$AE$251),0))))</f>
        <v>0</v>
      </c>
      <c r="AR97" s="144">
        <f t="shared" si="294"/>
        <v>0</v>
      </c>
      <c r="AS97" s="144">
        <f t="array" ref="AS97">-((SUM(IF(Adjustments!$E$73:$E$133='June 13 - Dec 15 Reserve'!$F97,IF(Adjustments!$G$6:$AE$6='June 13 - Dec 15 Reserve'!AR$7,Adjustments!$G$73:$AE$133),0)))+(SUM(IF(Adjustments!$E$136:$E$232='June 13 - Dec 15 Reserve'!$F97,IF(Adjustments!$G$6:$AE$6='June 13 - Dec 15 Reserve'!AT$7,Adjustments!$G$136:$AE$232),0)))+(SUM(IF(Adjustments!$E$235:$E$236='June 13 - Dec 15 Reserve'!$F97,IF(Adjustments!$G$6:$AE$6='June 13 - Dec 15 Reserve'!AT$7,Adjustments!$G$235:$AE$236),0)))+(SUM(IF(Adjustments!$E$239:$E$251='June 13 - Dec 15 Reserve'!$F97,IF(Adjustments!$G$6:$AE$6='June 13 - Dec 15 Reserve'!AT$7,Adjustments!$G$239:$AE$251),0))))</f>
        <v>0</v>
      </c>
      <c r="AT97" s="144">
        <f t="shared" si="295"/>
        <v>0</v>
      </c>
      <c r="AU97" s="144">
        <f t="array" ref="AU97">-((SUM(IF(Adjustments!$E$73:$E$133='June 13 - Dec 15 Reserve'!$F97,IF(Adjustments!$G$6:$AE$6='June 13 - Dec 15 Reserve'!AT$7,Adjustments!$G$73:$AE$133),0)))+(SUM(IF(Adjustments!$E$136:$E$232='June 13 - Dec 15 Reserve'!$F97,IF(Adjustments!$G$6:$AE$6='June 13 - Dec 15 Reserve'!AV$7,Adjustments!$G$136:$AE$232),0)))+(SUM(IF(Adjustments!$E$235:$E$236='June 13 - Dec 15 Reserve'!$F97,IF(Adjustments!$G$6:$AE$6='June 13 - Dec 15 Reserve'!AV$7,Adjustments!$G$235:$AE$236),0)))+(SUM(IF(Adjustments!$E$239:$E$251='June 13 - Dec 15 Reserve'!$F97,IF(Adjustments!$G$6:$AE$6='June 13 - Dec 15 Reserve'!AV$7,Adjustments!$G$239:$AE$251),0))))</f>
        <v>0</v>
      </c>
      <c r="AV97" s="144">
        <f t="shared" si="296"/>
        <v>0</v>
      </c>
      <c r="AW97" s="144">
        <f t="array" ref="AW97">-((SUM(IF(Adjustments!$E$73:$E$133='June 13 - Dec 15 Reserve'!$F97,IF(Adjustments!$G$6:$AE$6='June 13 - Dec 15 Reserve'!AV$7,Adjustments!$G$73:$AE$133),0)))+(SUM(IF(Adjustments!$E$136:$E$232='June 13 - Dec 15 Reserve'!$F97,IF(Adjustments!$G$6:$AE$6='June 13 - Dec 15 Reserve'!AX$7,Adjustments!$G$136:$AE$232),0)))+(SUM(IF(Adjustments!$E$235:$E$236='June 13 - Dec 15 Reserve'!$F97,IF(Adjustments!$G$6:$AE$6='June 13 - Dec 15 Reserve'!AX$7,Adjustments!$G$235:$AE$236),0)))+(SUM(IF(Adjustments!$E$239:$E$251='June 13 - Dec 15 Reserve'!$F97,IF(Adjustments!$G$6:$AE$6='June 13 - Dec 15 Reserve'!AX$7,Adjustments!$G$239:$AE$251),0))))</f>
        <v>0</v>
      </c>
      <c r="AX97" s="144">
        <f t="shared" si="297"/>
        <v>0</v>
      </c>
      <c r="AY97" s="144">
        <f t="array" ref="AY97">-((SUM(IF(Adjustments!$E$73:$E$133='June 13 - Dec 15 Reserve'!$F97,IF(Adjustments!$G$6:$AE$6='June 13 - Dec 15 Reserve'!AX$7,Adjustments!$G$73:$AE$133),0)))+(SUM(IF(Adjustments!$E$136:$E$232='June 13 - Dec 15 Reserve'!$F97,IF(Adjustments!$G$6:$AE$6='June 13 - Dec 15 Reserve'!AZ$7,Adjustments!$G$136:$AE$232),0)))+(SUM(IF(Adjustments!$E$235:$E$236='June 13 - Dec 15 Reserve'!$F97,IF(Adjustments!$G$6:$AE$6='June 13 - Dec 15 Reserve'!AZ$7,Adjustments!$G$235:$AE$236),0)))+(SUM(IF(Adjustments!$E$239:$E$251='June 13 - Dec 15 Reserve'!$F97,IF(Adjustments!$G$6:$AE$6='June 13 - Dec 15 Reserve'!AZ$7,Adjustments!$G$239:$AE$251),0))))</f>
        <v>0</v>
      </c>
      <c r="AZ97" s="144">
        <f t="shared" si="298"/>
        <v>0</v>
      </c>
      <c r="BA97" s="144">
        <f t="array" ref="BA97">-((SUM(IF(Adjustments!$E$73:$E$133='June 13 - Dec 15 Reserve'!$F97,IF(Adjustments!$G$6:$AE$6='June 13 - Dec 15 Reserve'!AZ$7,Adjustments!$G$73:$AE$133),0)))+(SUM(IF(Adjustments!$E$136:$E$232='June 13 - Dec 15 Reserve'!$F97,IF(Adjustments!$G$6:$AE$6='June 13 - Dec 15 Reserve'!BB$7,Adjustments!$G$136:$AE$232),0)))+(SUM(IF(Adjustments!$E$235:$E$236='June 13 - Dec 15 Reserve'!$F97,IF(Adjustments!$G$6:$AE$6='June 13 - Dec 15 Reserve'!BB$7,Adjustments!$G$235:$AE$236),0)))+(SUM(IF(Adjustments!$E$239:$E$251='June 13 - Dec 15 Reserve'!$F97,IF(Adjustments!$G$6:$AE$6='June 13 - Dec 15 Reserve'!BB$7,Adjustments!$G$239:$AE$251),0))))</f>
        <v>0</v>
      </c>
      <c r="BB97" s="144">
        <f t="shared" si="299"/>
        <v>0</v>
      </c>
      <c r="BC97" s="144">
        <f t="array" ref="BC97">-((SUM(IF(Adjustments!$E$73:$E$133='June 13 - Dec 15 Reserve'!$F97,IF(Adjustments!$G$6:$AE$6='June 13 - Dec 15 Reserve'!BB$7,Adjustments!$G$73:$AE$133),0)))+(SUM(IF(Adjustments!$E$136:$E$232='June 13 - Dec 15 Reserve'!$F97,IF(Adjustments!$G$6:$AE$6='June 13 - Dec 15 Reserve'!BD$7,Adjustments!$G$136:$AE$232),0)))+(SUM(IF(Adjustments!$E$235:$E$236='June 13 - Dec 15 Reserve'!$F97,IF(Adjustments!$G$6:$AE$6='June 13 - Dec 15 Reserve'!BD$7,Adjustments!$G$235:$AE$236),0)))+(SUM(IF(Adjustments!$E$239:$E$251='June 13 - Dec 15 Reserve'!$F97,IF(Adjustments!$G$6:$AE$6='June 13 - Dec 15 Reserve'!BD$7,Adjustments!$G$239:$AE$251),0))))</f>
        <v>0</v>
      </c>
      <c r="BD97" s="144">
        <f t="shared" si="300"/>
        <v>0</v>
      </c>
      <c r="BF97" s="151">
        <f t="shared" si="301"/>
        <v>0</v>
      </c>
    </row>
    <row r="98" spans="1:58" s="144" customFormat="1">
      <c r="A98" s="119" t="s">
        <v>23</v>
      </c>
      <c r="B98" s="8" t="s">
        <v>37</v>
      </c>
      <c r="C98" s="8" t="s">
        <v>38</v>
      </c>
      <c r="D98" s="119" t="s">
        <v>79</v>
      </c>
      <c r="E98" s="119" t="s">
        <v>77</v>
      </c>
      <c r="F98" s="119" t="str">
        <f>D98&amp;E98&amp;C98</f>
        <v>AINTPSSGCH</v>
      </c>
      <c r="G98" s="119" t="str">
        <f>E98&amp;C98</f>
        <v>INTPSSGCH</v>
      </c>
      <c r="H98" s="144">
        <f t="array" ref="H98">SUM(IF('[25]RB Summary'!$C$917:$C$1168=$F98,'[25]RB Summary'!$G$917:$G$1168,0))</f>
        <v>-538784.86</v>
      </c>
      <c r="I98" s="144">
        <f t="array" ref="I98">-((SUM(IF(Adjustments!$E$73:$E$133='June 13 - Dec 15 Reserve'!$F98,IF(Adjustments!$G$6:$AE$6='June 13 - Dec 15 Reserve'!H$7,Adjustments!$G$73:$AE$133),0)))+(SUM(IF(Adjustments!$E$136:$E$232='June 13 - Dec 15 Reserve'!$F98,IF(Adjustments!$G$6:$AE$6='June 13 - Dec 15 Reserve'!J$7,Adjustments!$G$136:$AE$232),0)))+(SUM(IF(Adjustments!$E$235:$E$236='June 13 - Dec 15 Reserve'!$F98,IF(Adjustments!$G$6:$AE$6='June 13 - Dec 15 Reserve'!J$7,Adjustments!$G$235:$AE$236),0)))+(SUM(IF(Adjustments!$E$239:$E$251='June 13 - Dec 15 Reserve'!$F98,IF(Adjustments!$G$6:$AE$6='June 13 - Dec 15 Reserve'!J$7,Adjustments!$G$239:$AE$251),0))))</f>
        <v>0</v>
      </c>
      <c r="J98" s="144">
        <f t="shared" si="277"/>
        <v>-538784.86</v>
      </c>
      <c r="K98" s="144">
        <f t="array" ref="K98">-((SUM(IF(Adjustments!$E$73:$E$133='June 13 - Dec 15 Reserve'!$F98,IF(Adjustments!$G$6:$AE$6='June 13 - Dec 15 Reserve'!J$7,Adjustments!$G$73:$AE$133),0)))+(SUM(IF(Adjustments!$E$136:$E$232='June 13 - Dec 15 Reserve'!$F98,IF(Adjustments!$G$6:$AE$6='June 13 - Dec 15 Reserve'!L$7,Adjustments!$G$136:$AE$232),0)))+(SUM(IF(Adjustments!$E$235:$E$236='June 13 - Dec 15 Reserve'!$F98,IF(Adjustments!$G$6:$AE$6='June 13 - Dec 15 Reserve'!L$7,Adjustments!$G$235:$AE$236),0)))+(SUM(IF(Adjustments!$E$239:$E$251='June 13 - Dec 15 Reserve'!$F98,IF(Adjustments!$G$6:$AE$6='June 13 - Dec 15 Reserve'!L$7,Adjustments!$G$239:$AE$251),0))))</f>
        <v>0</v>
      </c>
      <c r="L98" s="144">
        <f t="shared" si="278"/>
        <v>-538784.86</v>
      </c>
      <c r="M98" s="144">
        <f t="array" ref="M98">-((SUM(IF(Adjustments!$E$73:$E$133='June 13 - Dec 15 Reserve'!$F98,IF(Adjustments!$G$6:$AE$6='June 13 - Dec 15 Reserve'!L$7,Adjustments!$G$73:$AE$133),0)))+(SUM(IF(Adjustments!$E$136:$E$232='June 13 - Dec 15 Reserve'!$F98,IF(Adjustments!$G$6:$AE$6='June 13 - Dec 15 Reserve'!N$7,Adjustments!$G$136:$AE$232),0)))+(SUM(IF(Adjustments!$E$235:$E$236='June 13 - Dec 15 Reserve'!$F98,IF(Adjustments!$G$6:$AE$6='June 13 - Dec 15 Reserve'!N$7,Adjustments!$G$235:$AE$236),0)))+(SUM(IF(Adjustments!$E$239:$E$251='June 13 - Dec 15 Reserve'!$F98,IF(Adjustments!$G$6:$AE$6='June 13 - Dec 15 Reserve'!N$7,Adjustments!$G$239:$AE$251),0))))</f>
        <v>0</v>
      </c>
      <c r="N98" s="144">
        <f t="shared" si="279"/>
        <v>-538784.86</v>
      </c>
      <c r="O98" s="144">
        <f t="array" ref="O98">-((SUM(IF(Adjustments!$E$73:$E$133='June 13 - Dec 15 Reserve'!$F98,IF(Adjustments!$G$6:$AE$6='June 13 - Dec 15 Reserve'!N$7,Adjustments!$G$73:$AE$133),0)))+(SUM(IF(Adjustments!$E$136:$E$232='June 13 - Dec 15 Reserve'!$F98,IF(Adjustments!$G$6:$AE$6='June 13 - Dec 15 Reserve'!P$7,Adjustments!$G$136:$AE$232),0)))+(SUM(IF(Adjustments!$E$235:$E$236='June 13 - Dec 15 Reserve'!$F98,IF(Adjustments!$G$6:$AE$6='June 13 - Dec 15 Reserve'!P$7,Adjustments!$G$235:$AE$236),0)))+(SUM(IF(Adjustments!$E$239:$E$251='June 13 - Dec 15 Reserve'!$F98,IF(Adjustments!$G$6:$AE$6='June 13 - Dec 15 Reserve'!P$7,Adjustments!$G$239:$AE$251),0))))</f>
        <v>0</v>
      </c>
      <c r="P98" s="144">
        <f t="shared" si="280"/>
        <v>-538784.86</v>
      </c>
      <c r="Q98" s="144">
        <f t="array" ref="Q98">-((SUM(IF(Adjustments!$E$73:$E$133='June 13 - Dec 15 Reserve'!$F98,IF(Adjustments!$G$6:$AE$6='June 13 - Dec 15 Reserve'!P$7,Adjustments!$G$73:$AE$133),0)))+(SUM(IF(Adjustments!$E$136:$E$232='June 13 - Dec 15 Reserve'!$F98,IF(Adjustments!$G$6:$AE$6='June 13 - Dec 15 Reserve'!R$7,Adjustments!$G$136:$AE$232),0)))+(SUM(IF(Adjustments!$E$235:$E$236='June 13 - Dec 15 Reserve'!$F98,IF(Adjustments!$G$6:$AE$6='June 13 - Dec 15 Reserve'!R$7,Adjustments!$G$235:$AE$236),0)))+(SUM(IF(Adjustments!$E$239:$E$251='June 13 - Dec 15 Reserve'!$F98,IF(Adjustments!$G$6:$AE$6='June 13 - Dec 15 Reserve'!R$7,Adjustments!$G$239:$AE$251),0))))</f>
        <v>0</v>
      </c>
      <c r="R98" s="144">
        <f t="shared" si="281"/>
        <v>-538784.86</v>
      </c>
      <c r="S98" s="144">
        <f t="array" ref="S98">-((SUM(IF(Adjustments!$E$73:$E$133='June 13 - Dec 15 Reserve'!$F98,IF(Adjustments!$G$6:$AE$6='June 13 - Dec 15 Reserve'!R$7,Adjustments!$G$73:$AE$133),0)))+(SUM(IF(Adjustments!$E$136:$E$232='June 13 - Dec 15 Reserve'!$F98,IF(Adjustments!$G$6:$AE$6='June 13 - Dec 15 Reserve'!T$7,Adjustments!$G$136:$AE$232),0)))+(SUM(IF(Adjustments!$E$235:$E$236='June 13 - Dec 15 Reserve'!$F98,IF(Adjustments!$G$6:$AE$6='June 13 - Dec 15 Reserve'!T$7,Adjustments!$G$235:$AE$236),0)))+(SUM(IF(Adjustments!$E$239:$E$251='June 13 - Dec 15 Reserve'!$F98,IF(Adjustments!$G$6:$AE$6='June 13 - Dec 15 Reserve'!T$7,Adjustments!$G$239:$AE$251),0))))</f>
        <v>0</v>
      </c>
      <c r="T98" s="144">
        <f t="shared" si="282"/>
        <v>-538784.86</v>
      </c>
      <c r="U98" s="144">
        <f t="array" ref="U98">-((SUM(IF(Adjustments!$E$73:$E$133='June 13 - Dec 15 Reserve'!$F98,IF(Adjustments!$G$6:$AE$6='June 13 - Dec 15 Reserve'!T$7,Adjustments!$G$73:$AE$133),0)))+(SUM(IF(Adjustments!$E$136:$E$232='June 13 - Dec 15 Reserve'!$F98,IF(Adjustments!$G$6:$AE$6='June 13 - Dec 15 Reserve'!V$7,Adjustments!$G$136:$AE$232),0)))+(SUM(IF(Adjustments!$E$235:$E$236='June 13 - Dec 15 Reserve'!$F98,IF(Adjustments!$G$6:$AE$6='June 13 - Dec 15 Reserve'!V$7,Adjustments!$G$235:$AE$236),0)))+(SUM(IF(Adjustments!$E$239:$E$251='June 13 - Dec 15 Reserve'!$F98,IF(Adjustments!$G$6:$AE$6='June 13 - Dec 15 Reserve'!V$7,Adjustments!$G$239:$AE$251),0))))</f>
        <v>0</v>
      </c>
      <c r="V98" s="144">
        <f t="shared" si="283"/>
        <v>-538784.86</v>
      </c>
      <c r="W98" s="144">
        <f t="array" ref="W98">-((SUM(IF(Adjustments!$E$73:$E$133='June 13 - Dec 15 Reserve'!$F98,IF(Adjustments!$G$6:$AE$6='June 13 - Dec 15 Reserve'!V$7,Adjustments!$G$73:$AE$133),0)))+(SUM(IF(Adjustments!$E$136:$E$232='June 13 - Dec 15 Reserve'!$F98,IF(Adjustments!$G$6:$AE$6='June 13 - Dec 15 Reserve'!X$7,Adjustments!$G$136:$AE$232),0)))+(SUM(IF(Adjustments!$E$235:$E$236='June 13 - Dec 15 Reserve'!$F98,IF(Adjustments!$G$6:$AE$6='June 13 - Dec 15 Reserve'!X$7,Adjustments!$G$235:$AE$236),0)))+(SUM(IF(Adjustments!$E$239:$E$251='June 13 - Dec 15 Reserve'!$F98,IF(Adjustments!$G$6:$AE$6='June 13 - Dec 15 Reserve'!X$7,Adjustments!$G$239:$AE$251),0))))</f>
        <v>0</v>
      </c>
      <c r="X98" s="144">
        <f t="shared" si="284"/>
        <v>-538784.86</v>
      </c>
      <c r="Y98" s="144">
        <f t="array" ref="Y98">-((SUM(IF(Adjustments!$E$73:$E$133='June 13 - Dec 15 Reserve'!$F98,IF(Adjustments!$G$6:$AE$6='June 13 - Dec 15 Reserve'!X$7,Adjustments!$G$73:$AE$133),0)))+(SUM(IF(Adjustments!$E$136:$E$232='June 13 - Dec 15 Reserve'!$F98,IF(Adjustments!$G$6:$AE$6='June 13 - Dec 15 Reserve'!Z$7,Adjustments!$G$136:$AE$232),0)))+(SUM(IF(Adjustments!$E$235:$E$236='June 13 - Dec 15 Reserve'!$F98,IF(Adjustments!$G$6:$AE$6='June 13 - Dec 15 Reserve'!Z$7,Adjustments!$G$235:$AE$236),0)))+(SUM(IF(Adjustments!$E$239:$E$251='June 13 - Dec 15 Reserve'!$F98,IF(Adjustments!$G$6:$AE$6='June 13 - Dec 15 Reserve'!Z$7,Adjustments!$G$239:$AE$251),0))))</f>
        <v>0</v>
      </c>
      <c r="Z98" s="144">
        <f t="shared" si="285"/>
        <v>-538784.86</v>
      </c>
      <c r="AA98" s="144">
        <f t="array" ref="AA98">-((SUM(IF(Adjustments!$E$73:$E$133='June 13 - Dec 15 Reserve'!$F98,IF(Adjustments!$G$6:$AE$6='June 13 - Dec 15 Reserve'!Z$7,Adjustments!$G$73:$AE$133),0)))+(SUM(IF(Adjustments!$E$136:$E$232='June 13 - Dec 15 Reserve'!$F98,IF(Adjustments!$G$6:$AE$6='June 13 - Dec 15 Reserve'!AB$7,Adjustments!$G$136:$AE$232),0)))+(SUM(IF(Adjustments!$E$235:$E$236='June 13 - Dec 15 Reserve'!$F98,IF(Adjustments!$G$6:$AE$6='June 13 - Dec 15 Reserve'!AB$7,Adjustments!$G$235:$AE$236),0)))+(SUM(IF(Adjustments!$E$239:$E$251='June 13 - Dec 15 Reserve'!$F98,IF(Adjustments!$G$6:$AE$6='June 13 - Dec 15 Reserve'!AB$7,Adjustments!$G$239:$AE$251),0))))</f>
        <v>0</v>
      </c>
      <c r="AB98" s="144">
        <f t="shared" si="286"/>
        <v>-538784.86</v>
      </c>
      <c r="AC98" s="144">
        <f t="array" ref="AC98">-((SUM(IF(Adjustments!$E$73:$E$133='June 13 - Dec 15 Reserve'!$F98,IF(Adjustments!$G$6:$AE$6='June 13 - Dec 15 Reserve'!AB$7,Adjustments!$G$73:$AE$133),0)))+(SUM(IF(Adjustments!$E$136:$E$232='June 13 - Dec 15 Reserve'!$F98,IF(Adjustments!$G$6:$AE$6='June 13 - Dec 15 Reserve'!AD$7,Adjustments!$G$136:$AE$232),0)))+(SUM(IF(Adjustments!$E$235:$E$236='June 13 - Dec 15 Reserve'!$F98,IF(Adjustments!$G$6:$AE$6='June 13 - Dec 15 Reserve'!AD$7,Adjustments!$G$235:$AE$236),0)))+(SUM(IF(Adjustments!$E$239:$E$251='June 13 - Dec 15 Reserve'!$F98,IF(Adjustments!$G$6:$AE$6='June 13 - Dec 15 Reserve'!AD$7,Adjustments!$G$239:$AE$251),0))))</f>
        <v>0</v>
      </c>
      <c r="AD98" s="144">
        <f t="shared" si="287"/>
        <v>-538784.86</v>
      </c>
      <c r="AE98" s="144">
        <f t="array" ref="AE98">-((SUM(IF(Adjustments!$E$73:$E$133='June 13 - Dec 15 Reserve'!$F98,IF(Adjustments!$G$6:$AE$6='June 13 - Dec 15 Reserve'!AD$7,Adjustments!$G$73:$AE$133),0)))+(SUM(IF(Adjustments!$E$136:$E$232='June 13 - Dec 15 Reserve'!$F98,IF(Adjustments!$G$6:$AE$6='June 13 - Dec 15 Reserve'!AF$7,Adjustments!$G$136:$AE$232),0)))+(SUM(IF(Adjustments!$E$235:$E$236='June 13 - Dec 15 Reserve'!$F98,IF(Adjustments!$G$6:$AE$6='June 13 - Dec 15 Reserve'!AF$7,Adjustments!$G$235:$AE$236),0)))+(SUM(IF(Adjustments!$E$239:$E$251='June 13 - Dec 15 Reserve'!$F98,IF(Adjustments!$G$6:$AE$6='June 13 - Dec 15 Reserve'!AF$7,Adjustments!$G$239:$AE$251),0))))</f>
        <v>0</v>
      </c>
      <c r="AF98" s="144">
        <f t="shared" si="288"/>
        <v>-538784.86</v>
      </c>
      <c r="AG98" s="144">
        <f t="array" ref="AG98">-((SUM(IF(Adjustments!$E$73:$E$133='June 13 - Dec 15 Reserve'!$F98,IF(Adjustments!$G$6:$AE$6='June 13 - Dec 15 Reserve'!AF$7,Adjustments!$G$73:$AE$133),0)))+(SUM(IF(Adjustments!$E$136:$E$232='June 13 - Dec 15 Reserve'!$F98,IF(Adjustments!$G$6:$AE$6='June 13 - Dec 15 Reserve'!AH$7,Adjustments!$G$136:$AE$232),0)))+(SUM(IF(Adjustments!$E$235:$E$236='June 13 - Dec 15 Reserve'!$F98,IF(Adjustments!$G$6:$AE$6='June 13 - Dec 15 Reserve'!AH$7,Adjustments!$G$235:$AE$236),0)))+(SUM(IF(Adjustments!$E$239:$E$251='June 13 - Dec 15 Reserve'!$F98,IF(Adjustments!$G$6:$AE$6='June 13 - Dec 15 Reserve'!AH$7,Adjustments!$G$239:$AE$251),0))))</f>
        <v>0</v>
      </c>
      <c r="AH98" s="144">
        <f t="shared" si="289"/>
        <v>-538784.86</v>
      </c>
      <c r="AI98" s="144">
        <f t="array" ref="AI98">-((SUM(IF(Adjustments!$E$73:$E$133='June 13 - Dec 15 Reserve'!$F98,IF(Adjustments!$G$6:$AE$6='June 13 - Dec 15 Reserve'!AH$7,Adjustments!$G$73:$AE$133),0)))+(SUM(IF(Adjustments!$E$136:$E$232='June 13 - Dec 15 Reserve'!$F98,IF(Adjustments!$G$6:$AE$6='June 13 - Dec 15 Reserve'!AJ$7,Adjustments!$G$136:$AE$232),0)))+(SUM(IF(Adjustments!$E$235:$E$236='June 13 - Dec 15 Reserve'!$F98,IF(Adjustments!$G$6:$AE$6='June 13 - Dec 15 Reserve'!AJ$7,Adjustments!$G$235:$AE$236),0)))+(SUM(IF(Adjustments!$E$239:$E$251='June 13 - Dec 15 Reserve'!$F98,IF(Adjustments!$G$6:$AE$6='June 13 - Dec 15 Reserve'!AJ$7,Adjustments!$G$239:$AE$251),0))))</f>
        <v>0</v>
      </c>
      <c r="AJ98" s="144">
        <f t="shared" si="290"/>
        <v>-538784.86</v>
      </c>
      <c r="AK98" s="144">
        <f t="array" ref="AK98">-((SUM(IF(Adjustments!$E$73:$E$133='June 13 - Dec 15 Reserve'!$F98,IF(Adjustments!$G$6:$AE$6='June 13 - Dec 15 Reserve'!AJ$7,Adjustments!$G$73:$AE$133),0)))+(SUM(IF(Adjustments!$E$136:$E$232='June 13 - Dec 15 Reserve'!$F98,IF(Adjustments!$G$6:$AE$6='June 13 - Dec 15 Reserve'!AL$7,Adjustments!$G$136:$AE$232),0)))+(SUM(IF(Adjustments!$E$235:$E$236='June 13 - Dec 15 Reserve'!$F98,IF(Adjustments!$G$6:$AE$6='June 13 - Dec 15 Reserve'!AL$7,Adjustments!$G$235:$AE$236),0)))+(SUM(IF(Adjustments!$E$239:$E$251='June 13 - Dec 15 Reserve'!$F98,IF(Adjustments!$G$6:$AE$6='June 13 - Dec 15 Reserve'!AL$7,Adjustments!$G$239:$AE$251),0))))</f>
        <v>0</v>
      </c>
      <c r="AL98" s="144">
        <f t="shared" si="291"/>
        <v>-538784.86</v>
      </c>
      <c r="AM98" s="144">
        <f t="array" ref="AM98">-((SUM(IF(Adjustments!$E$73:$E$133='June 13 - Dec 15 Reserve'!$F98,IF(Adjustments!$G$6:$AE$6='June 13 - Dec 15 Reserve'!AL$7,Adjustments!$G$73:$AE$133),0)))+(SUM(IF(Adjustments!$E$136:$E$232='June 13 - Dec 15 Reserve'!$F98,IF(Adjustments!$G$6:$AE$6='June 13 - Dec 15 Reserve'!AN$7,Adjustments!$G$136:$AE$232),0)))+(SUM(IF(Adjustments!$E$235:$E$236='June 13 - Dec 15 Reserve'!$F98,IF(Adjustments!$G$6:$AE$6='June 13 - Dec 15 Reserve'!AN$7,Adjustments!$G$235:$AE$236),0)))+(SUM(IF(Adjustments!$E$239:$E$251='June 13 - Dec 15 Reserve'!$F98,IF(Adjustments!$G$6:$AE$6='June 13 - Dec 15 Reserve'!AN$7,Adjustments!$G$239:$AE$251),0))))</f>
        <v>0</v>
      </c>
      <c r="AN98" s="144">
        <f t="shared" si="292"/>
        <v>-538784.86</v>
      </c>
      <c r="AO98" s="144">
        <f t="array" ref="AO98">-((SUM(IF(Adjustments!$E$73:$E$133='June 13 - Dec 15 Reserve'!$F98,IF(Adjustments!$G$6:$AE$6='June 13 - Dec 15 Reserve'!AN$7,Adjustments!$G$73:$AE$133),0)))+(SUM(IF(Adjustments!$E$136:$E$232='June 13 - Dec 15 Reserve'!$F98,IF(Adjustments!$G$6:$AE$6='June 13 - Dec 15 Reserve'!AP$7,Adjustments!$G$136:$AE$232),0)))+(SUM(IF(Adjustments!$E$235:$E$236='June 13 - Dec 15 Reserve'!$F98,IF(Adjustments!$G$6:$AE$6='June 13 - Dec 15 Reserve'!AP$7,Adjustments!$G$235:$AE$236),0)))+(SUM(IF(Adjustments!$E$239:$E$251='June 13 - Dec 15 Reserve'!$F98,IF(Adjustments!$G$6:$AE$6='June 13 - Dec 15 Reserve'!AP$7,Adjustments!$G$239:$AE$251),0))))</f>
        <v>0</v>
      </c>
      <c r="AP98" s="144">
        <f t="shared" si="293"/>
        <v>-538784.86</v>
      </c>
      <c r="AQ98" s="144">
        <f t="array" ref="AQ98">-((SUM(IF(Adjustments!$E$73:$E$133='June 13 - Dec 15 Reserve'!$F98,IF(Adjustments!$G$6:$AE$6='June 13 - Dec 15 Reserve'!AP$7,Adjustments!$G$73:$AE$133),0)))+(SUM(IF(Adjustments!$E$136:$E$232='June 13 - Dec 15 Reserve'!$F98,IF(Adjustments!$G$6:$AE$6='June 13 - Dec 15 Reserve'!AR$7,Adjustments!$G$136:$AE$232),0)))+(SUM(IF(Adjustments!$E$235:$E$236='June 13 - Dec 15 Reserve'!$F98,IF(Adjustments!$G$6:$AE$6='June 13 - Dec 15 Reserve'!AR$7,Adjustments!$G$235:$AE$236),0)))+(SUM(IF(Adjustments!$E$239:$E$251='June 13 - Dec 15 Reserve'!$F98,IF(Adjustments!$G$6:$AE$6='June 13 - Dec 15 Reserve'!AR$7,Adjustments!$G$239:$AE$251),0))))</f>
        <v>0</v>
      </c>
      <c r="AR98" s="144">
        <f t="shared" si="294"/>
        <v>-538784.86</v>
      </c>
      <c r="AS98" s="144">
        <f t="array" ref="AS98">-((SUM(IF(Adjustments!$E$73:$E$133='June 13 - Dec 15 Reserve'!$F98,IF(Adjustments!$G$6:$AE$6='June 13 - Dec 15 Reserve'!AR$7,Adjustments!$G$73:$AE$133),0)))+(SUM(IF(Adjustments!$E$136:$E$232='June 13 - Dec 15 Reserve'!$F98,IF(Adjustments!$G$6:$AE$6='June 13 - Dec 15 Reserve'!AT$7,Adjustments!$G$136:$AE$232),0)))+(SUM(IF(Adjustments!$E$235:$E$236='June 13 - Dec 15 Reserve'!$F98,IF(Adjustments!$G$6:$AE$6='June 13 - Dec 15 Reserve'!AT$7,Adjustments!$G$235:$AE$236),0)))+(SUM(IF(Adjustments!$E$239:$E$251='June 13 - Dec 15 Reserve'!$F98,IF(Adjustments!$G$6:$AE$6='June 13 - Dec 15 Reserve'!AT$7,Adjustments!$G$239:$AE$251),0))))</f>
        <v>0</v>
      </c>
      <c r="AT98" s="144">
        <f t="shared" si="295"/>
        <v>-538784.86</v>
      </c>
      <c r="AU98" s="144">
        <f t="array" ref="AU98">-((SUM(IF(Adjustments!$E$73:$E$133='June 13 - Dec 15 Reserve'!$F98,IF(Adjustments!$G$6:$AE$6='June 13 - Dec 15 Reserve'!AT$7,Adjustments!$G$73:$AE$133),0)))+(SUM(IF(Adjustments!$E$136:$E$232='June 13 - Dec 15 Reserve'!$F98,IF(Adjustments!$G$6:$AE$6='June 13 - Dec 15 Reserve'!AV$7,Adjustments!$G$136:$AE$232),0)))+(SUM(IF(Adjustments!$E$235:$E$236='June 13 - Dec 15 Reserve'!$F98,IF(Adjustments!$G$6:$AE$6='June 13 - Dec 15 Reserve'!AV$7,Adjustments!$G$235:$AE$236),0)))+(SUM(IF(Adjustments!$E$239:$E$251='June 13 - Dec 15 Reserve'!$F98,IF(Adjustments!$G$6:$AE$6='June 13 - Dec 15 Reserve'!AV$7,Adjustments!$G$239:$AE$251),0))))</f>
        <v>0</v>
      </c>
      <c r="AV98" s="144">
        <f t="shared" si="296"/>
        <v>-538784.86</v>
      </c>
      <c r="AW98" s="144">
        <f t="array" ref="AW98">-((SUM(IF(Adjustments!$E$73:$E$133='June 13 - Dec 15 Reserve'!$F98,IF(Adjustments!$G$6:$AE$6='June 13 - Dec 15 Reserve'!AV$7,Adjustments!$G$73:$AE$133),0)))+(SUM(IF(Adjustments!$E$136:$E$232='June 13 - Dec 15 Reserve'!$F98,IF(Adjustments!$G$6:$AE$6='June 13 - Dec 15 Reserve'!AX$7,Adjustments!$G$136:$AE$232),0)))+(SUM(IF(Adjustments!$E$235:$E$236='June 13 - Dec 15 Reserve'!$F98,IF(Adjustments!$G$6:$AE$6='June 13 - Dec 15 Reserve'!AX$7,Adjustments!$G$235:$AE$236),0)))+(SUM(IF(Adjustments!$E$239:$E$251='June 13 - Dec 15 Reserve'!$F98,IF(Adjustments!$G$6:$AE$6='June 13 - Dec 15 Reserve'!AX$7,Adjustments!$G$239:$AE$251),0))))</f>
        <v>0</v>
      </c>
      <c r="AX98" s="144">
        <f t="shared" si="297"/>
        <v>-538784.86</v>
      </c>
      <c r="AY98" s="144">
        <f t="array" ref="AY98">-((SUM(IF(Adjustments!$E$73:$E$133='June 13 - Dec 15 Reserve'!$F98,IF(Adjustments!$G$6:$AE$6='June 13 - Dec 15 Reserve'!AX$7,Adjustments!$G$73:$AE$133),0)))+(SUM(IF(Adjustments!$E$136:$E$232='June 13 - Dec 15 Reserve'!$F98,IF(Adjustments!$G$6:$AE$6='June 13 - Dec 15 Reserve'!AZ$7,Adjustments!$G$136:$AE$232),0)))+(SUM(IF(Adjustments!$E$235:$E$236='June 13 - Dec 15 Reserve'!$F98,IF(Adjustments!$G$6:$AE$6='June 13 - Dec 15 Reserve'!AZ$7,Adjustments!$G$235:$AE$236),0)))+(SUM(IF(Adjustments!$E$239:$E$251='June 13 - Dec 15 Reserve'!$F98,IF(Adjustments!$G$6:$AE$6='June 13 - Dec 15 Reserve'!AZ$7,Adjustments!$G$239:$AE$251),0))))</f>
        <v>0</v>
      </c>
      <c r="AZ98" s="144">
        <f t="shared" si="298"/>
        <v>-538784.86</v>
      </c>
      <c r="BA98" s="144">
        <f t="array" ref="BA98">-((SUM(IF(Adjustments!$E$73:$E$133='June 13 - Dec 15 Reserve'!$F98,IF(Adjustments!$G$6:$AE$6='June 13 - Dec 15 Reserve'!AZ$7,Adjustments!$G$73:$AE$133),0)))+(SUM(IF(Adjustments!$E$136:$E$232='June 13 - Dec 15 Reserve'!$F98,IF(Adjustments!$G$6:$AE$6='June 13 - Dec 15 Reserve'!BB$7,Adjustments!$G$136:$AE$232),0)))+(SUM(IF(Adjustments!$E$235:$E$236='June 13 - Dec 15 Reserve'!$F98,IF(Adjustments!$G$6:$AE$6='June 13 - Dec 15 Reserve'!BB$7,Adjustments!$G$235:$AE$236),0)))+(SUM(IF(Adjustments!$E$239:$E$251='June 13 - Dec 15 Reserve'!$F98,IF(Adjustments!$G$6:$AE$6='June 13 - Dec 15 Reserve'!BB$7,Adjustments!$G$239:$AE$251),0))))</f>
        <v>0</v>
      </c>
      <c r="BB98" s="144">
        <f t="shared" si="299"/>
        <v>-538784.86</v>
      </c>
      <c r="BC98" s="144">
        <f t="array" ref="BC98">-((SUM(IF(Adjustments!$E$73:$E$133='June 13 - Dec 15 Reserve'!$F98,IF(Adjustments!$G$6:$AE$6='June 13 - Dec 15 Reserve'!BB$7,Adjustments!$G$73:$AE$133),0)))+(SUM(IF(Adjustments!$E$136:$E$232='June 13 - Dec 15 Reserve'!$F98,IF(Adjustments!$G$6:$AE$6='June 13 - Dec 15 Reserve'!BD$7,Adjustments!$G$136:$AE$232),0)))+(SUM(IF(Adjustments!$E$235:$E$236='June 13 - Dec 15 Reserve'!$F98,IF(Adjustments!$G$6:$AE$6='June 13 - Dec 15 Reserve'!BD$7,Adjustments!$G$235:$AE$236),0)))+(SUM(IF(Adjustments!$E$239:$E$251='June 13 - Dec 15 Reserve'!$F98,IF(Adjustments!$G$6:$AE$6='June 13 - Dec 15 Reserve'!BD$7,Adjustments!$G$239:$AE$251),0))))</f>
        <v>0</v>
      </c>
      <c r="BD98" s="144">
        <f t="shared" si="300"/>
        <v>-538784.86</v>
      </c>
      <c r="BF98" s="151">
        <f t="shared" si="301"/>
        <v>-538784.8600000001</v>
      </c>
    </row>
    <row r="99" spans="1:58" s="144" customFormat="1">
      <c r="A99" s="119" t="s">
        <v>123</v>
      </c>
      <c r="B99" s="7"/>
      <c r="C99" s="119" t="s">
        <v>40</v>
      </c>
      <c r="D99" s="119" t="s">
        <v>79</v>
      </c>
      <c r="E99" s="119" t="s">
        <v>124</v>
      </c>
      <c r="F99" s="119" t="str">
        <f>D99&amp;E99&amp;C99</f>
        <v>AHYDPKASG-P</v>
      </c>
      <c r="G99" s="119" t="str">
        <f>E99&amp;C99</f>
        <v>HYDPKASG-P</v>
      </c>
      <c r="H99" s="144">
        <f t="array" ref="H99">SUM(IF('[25]RB Summary'!$C$917:$C$1168=$F99,'[25]RB Summary'!$G$917:$G$1168,0))</f>
        <v>0</v>
      </c>
      <c r="I99" s="144">
        <f t="array" ref="I99">-((SUM(IF(Adjustments!$E$73:$E$133='June 13 - Dec 15 Reserve'!$F99,IF(Adjustments!$G$6:$AE$6='June 13 - Dec 15 Reserve'!H$7,Adjustments!$G$73:$AE$133),0)))+(SUM(IF(Adjustments!$E$136:$E$232='June 13 - Dec 15 Reserve'!$F99,IF(Adjustments!$G$6:$AE$6='June 13 - Dec 15 Reserve'!J$7,Adjustments!$G$136:$AE$232),0)))+(SUM(IF(Adjustments!$E$235:$E$236='June 13 - Dec 15 Reserve'!$F99,IF(Adjustments!$G$6:$AE$6='June 13 - Dec 15 Reserve'!J$7,Adjustments!$G$235:$AE$236),0)))+(SUM(IF(Adjustments!$E$239:$E$251='June 13 - Dec 15 Reserve'!$F99,IF(Adjustments!$G$6:$AE$6='June 13 - Dec 15 Reserve'!J$7,Adjustments!$G$239:$AE$251),0))))</f>
        <v>0</v>
      </c>
      <c r="J99" s="144">
        <f>H99+I99</f>
        <v>0</v>
      </c>
      <c r="K99" s="144">
        <f t="array" ref="K99">-((SUM(IF(Adjustments!$E$73:$E$133='June 13 - Dec 15 Reserve'!$F99,IF(Adjustments!$G$6:$AE$6='June 13 - Dec 15 Reserve'!J$7,Adjustments!$G$73:$AE$133),0)))+(SUM(IF(Adjustments!$E$136:$E$232='June 13 - Dec 15 Reserve'!$F99,IF(Adjustments!$G$6:$AE$6='June 13 - Dec 15 Reserve'!L$7,Adjustments!$G$136:$AE$232),0)))+(SUM(IF(Adjustments!$E$235:$E$236='June 13 - Dec 15 Reserve'!$F99,IF(Adjustments!$G$6:$AE$6='June 13 - Dec 15 Reserve'!L$7,Adjustments!$G$235:$AE$236),0)))+(SUM(IF(Adjustments!$E$239:$E$251='June 13 - Dec 15 Reserve'!$F99,IF(Adjustments!$G$6:$AE$6='June 13 - Dec 15 Reserve'!L$7,Adjustments!$G$239:$AE$251),0))))</f>
        <v>0</v>
      </c>
      <c r="L99" s="144">
        <f>J99+K99</f>
        <v>0</v>
      </c>
      <c r="M99" s="144">
        <f t="array" ref="M99">-((SUM(IF(Adjustments!$E$73:$E$133='June 13 - Dec 15 Reserve'!$F99,IF(Adjustments!$G$6:$AE$6='June 13 - Dec 15 Reserve'!L$7,Adjustments!$G$73:$AE$133),0)))+(SUM(IF(Adjustments!$E$136:$E$232='June 13 - Dec 15 Reserve'!$F99,IF(Adjustments!$G$6:$AE$6='June 13 - Dec 15 Reserve'!N$7,Adjustments!$G$136:$AE$232),0)))+(SUM(IF(Adjustments!$E$235:$E$236='June 13 - Dec 15 Reserve'!$F99,IF(Adjustments!$G$6:$AE$6='June 13 - Dec 15 Reserve'!N$7,Adjustments!$G$235:$AE$236),0)))+(SUM(IF(Adjustments!$E$239:$E$251='June 13 - Dec 15 Reserve'!$F99,IF(Adjustments!$G$6:$AE$6='June 13 - Dec 15 Reserve'!N$7,Adjustments!$G$239:$AE$251),0))))</f>
        <v>0</v>
      </c>
      <c r="N99" s="144">
        <f>L99+M99</f>
        <v>0</v>
      </c>
      <c r="O99" s="144">
        <f t="array" ref="O99">-((SUM(IF(Adjustments!$E$73:$E$133='June 13 - Dec 15 Reserve'!$F99,IF(Adjustments!$G$6:$AE$6='June 13 - Dec 15 Reserve'!N$7,Adjustments!$G$73:$AE$133),0)))+(SUM(IF(Adjustments!$E$136:$E$232='June 13 - Dec 15 Reserve'!$F99,IF(Adjustments!$G$6:$AE$6='June 13 - Dec 15 Reserve'!P$7,Adjustments!$G$136:$AE$232),0)))+(SUM(IF(Adjustments!$E$235:$E$236='June 13 - Dec 15 Reserve'!$F99,IF(Adjustments!$G$6:$AE$6='June 13 - Dec 15 Reserve'!P$7,Adjustments!$G$235:$AE$236),0)))+(SUM(IF(Adjustments!$E$239:$E$251='June 13 - Dec 15 Reserve'!$F99,IF(Adjustments!$G$6:$AE$6='June 13 - Dec 15 Reserve'!P$7,Adjustments!$G$239:$AE$251),0))))</f>
        <v>0</v>
      </c>
      <c r="P99" s="144">
        <f>N99+O99</f>
        <v>0</v>
      </c>
      <c r="Q99" s="144">
        <f t="array" ref="Q99">-((SUM(IF(Adjustments!$E$73:$E$133='June 13 - Dec 15 Reserve'!$F99,IF(Adjustments!$G$6:$AE$6='June 13 - Dec 15 Reserve'!P$7,Adjustments!$G$73:$AE$133),0)))+(SUM(IF(Adjustments!$E$136:$E$232='June 13 - Dec 15 Reserve'!$F99,IF(Adjustments!$G$6:$AE$6='June 13 - Dec 15 Reserve'!R$7,Adjustments!$G$136:$AE$232),0)))+(SUM(IF(Adjustments!$E$235:$E$236='June 13 - Dec 15 Reserve'!$F99,IF(Adjustments!$G$6:$AE$6='June 13 - Dec 15 Reserve'!R$7,Adjustments!$G$235:$AE$236),0)))+(SUM(IF(Adjustments!$E$239:$E$251='June 13 - Dec 15 Reserve'!$F99,IF(Adjustments!$G$6:$AE$6='June 13 - Dec 15 Reserve'!R$7,Adjustments!$G$239:$AE$251),0))))</f>
        <v>0</v>
      </c>
      <c r="R99" s="144">
        <f>P99+Q99</f>
        <v>0</v>
      </c>
      <c r="S99" s="144">
        <f t="array" ref="S99">-((SUM(IF(Adjustments!$E$73:$E$133='June 13 - Dec 15 Reserve'!$F99,IF(Adjustments!$G$6:$AE$6='June 13 - Dec 15 Reserve'!R$7,Adjustments!$G$73:$AE$133),0)))+(SUM(IF(Adjustments!$E$136:$E$232='June 13 - Dec 15 Reserve'!$F99,IF(Adjustments!$G$6:$AE$6='June 13 - Dec 15 Reserve'!T$7,Adjustments!$G$136:$AE$232),0)))+(SUM(IF(Adjustments!$E$235:$E$236='June 13 - Dec 15 Reserve'!$F99,IF(Adjustments!$G$6:$AE$6='June 13 - Dec 15 Reserve'!T$7,Adjustments!$G$235:$AE$236),0)))+(SUM(IF(Adjustments!$E$239:$E$251='June 13 - Dec 15 Reserve'!$F99,IF(Adjustments!$G$6:$AE$6='June 13 - Dec 15 Reserve'!T$7,Adjustments!$G$239:$AE$251),0))))</f>
        <v>0</v>
      </c>
      <c r="T99" s="144">
        <f>R99+S99</f>
        <v>0</v>
      </c>
      <c r="U99" s="144">
        <f t="array" ref="U99">-((SUM(IF(Adjustments!$E$73:$E$133='June 13 - Dec 15 Reserve'!$F99,IF(Adjustments!$G$6:$AE$6='June 13 - Dec 15 Reserve'!T$7,Adjustments!$G$73:$AE$133),0)))+(SUM(IF(Adjustments!$E$136:$E$232='June 13 - Dec 15 Reserve'!$F99,IF(Adjustments!$G$6:$AE$6='June 13 - Dec 15 Reserve'!V$7,Adjustments!$G$136:$AE$232),0)))+(SUM(IF(Adjustments!$E$235:$E$236='June 13 - Dec 15 Reserve'!$F99,IF(Adjustments!$G$6:$AE$6='June 13 - Dec 15 Reserve'!V$7,Adjustments!$G$235:$AE$236),0)))+(SUM(IF(Adjustments!$E$239:$E$251='June 13 - Dec 15 Reserve'!$F99,IF(Adjustments!$G$6:$AE$6='June 13 - Dec 15 Reserve'!V$7,Adjustments!$G$239:$AE$251),0))))</f>
        <v>0</v>
      </c>
      <c r="V99" s="144">
        <f>T99+U99</f>
        <v>0</v>
      </c>
      <c r="W99" s="144">
        <f t="array" ref="W99">-((SUM(IF(Adjustments!$E$73:$E$133='June 13 - Dec 15 Reserve'!$F99,IF(Adjustments!$G$6:$AE$6='June 13 - Dec 15 Reserve'!V$7,Adjustments!$G$73:$AE$133),0)))+(SUM(IF(Adjustments!$E$136:$E$232='June 13 - Dec 15 Reserve'!$F99,IF(Adjustments!$G$6:$AE$6='June 13 - Dec 15 Reserve'!X$7,Adjustments!$G$136:$AE$232),0)))+(SUM(IF(Adjustments!$E$235:$E$236='June 13 - Dec 15 Reserve'!$F99,IF(Adjustments!$G$6:$AE$6='June 13 - Dec 15 Reserve'!X$7,Adjustments!$G$235:$AE$236),0)))+(SUM(IF(Adjustments!$E$239:$E$251='June 13 - Dec 15 Reserve'!$F99,IF(Adjustments!$G$6:$AE$6='June 13 - Dec 15 Reserve'!X$7,Adjustments!$G$239:$AE$251),0))))</f>
        <v>0</v>
      </c>
      <c r="X99" s="144">
        <f>V99+W99</f>
        <v>0</v>
      </c>
      <c r="Y99" s="144">
        <f t="array" ref="Y99">-((SUM(IF(Adjustments!$E$73:$E$133='June 13 - Dec 15 Reserve'!$F99,IF(Adjustments!$G$6:$AE$6='June 13 - Dec 15 Reserve'!X$7,Adjustments!$G$73:$AE$133),0)))+(SUM(IF(Adjustments!$E$136:$E$232='June 13 - Dec 15 Reserve'!$F99,IF(Adjustments!$G$6:$AE$6='June 13 - Dec 15 Reserve'!Z$7,Adjustments!$G$136:$AE$232),0)))+(SUM(IF(Adjustments!$E$235:$E$236='June 13 - Dec 15 Reserve'!$F99,IF(Adjustments!$G$6:$AE$6='June 13 - Dec 15 Reserve'!Z$7,Adjustments!$G$235:$AE$236),0)))+(SUM(IF(Adjustments!$E$239:$E$251='June 13 - Dec 15 Reserve'!$F99,IF(Adjustments!$G$6:$AE$6='June 13 - Dec 15 Reserve'!Z$7,Adjustments!$G$239:$AE$251),0))))</f>
        <v>0</v>
      </c>
      <c r="Z99" s="144">
        <f>X99+Y99</f>
        <v>0</v>
      </c>
      <c r="AA99" s="144">
        <f t="array" ref="AA99">-((SUM(IF(Adjustments!$E$73:$E$133='June 13 - Dec 15 Reserve'!$F99,IF(Adjustments!$G$6:$AE$6='June 13 - Dec 15 Reserve'!Z$7,Adjustments!$G$73:$AE$133),0)))+(SUM(IF(Adjustments!$E$136:$E$232='June 13 - Dec 15 Reserve'!$F99,IF(Adjustments!$G$6:$AE$6='June 13 - Dec 15 Reserve'!AB$7,Adjustments!$G$136:$AE$232),0)))+(SUM(IF(Adjustments!$E$235:$E$236='June 13 - Dec 15 Reserve'!$F99,IF(Adjustments!$G$6:$AE$6='June 13 - Dec 15 Reserve'!AB$7,Adjustments!$G$235:$AE$236),0)))+(SUM(IF(Adjustments!$E$239:$E$251='June 13 - Dec 15 Reserve'!$F99,IF(Adjustments!$G$6:$AE$6='June 13 - Dec 15 Reserve'!AB$7,Adjustments!$G$239:$AE$251),0))))</f>
        <v>0</v>
      </c>
      <c r="AB99" s="144">
        <f>Z99+AA99</f>
        <v>0</v>
      </c>
      <c r="AC99" s="144">
        <f t="array" ref="AC99">-((SUM(IF(Adjustments!$E$73:$E$133='June 13 - Dec 15 Reserve'!$F99,IF(Adjustments!$G$6:$AE$6='June 13 - Dec 15 Reserve'!AB$7,Adjustments!$G$73:$AE$133),0)))+(SUM(IF(Adjustments!$E$136:$E$232='June 13 - Dec 15 Reserve'!$F99,IF(Adjustments!$G$6:$AE$6='June 13 - Dec 15 Reserve'!AD$7,Adjustments!$G$136:$AE$232),0)))+(SUM(IF(Adjustments!$E$235:$E$236='June 13 - Dec 15 Reserve'!$F99,IF(Adjustments!$G$6:$AE$6='June 13 - Dec 15 Reserve'!AD$7,Adjustments!$G$235:$AE$236),0)))+(SUM(IF(Adjustments!$E$239:$E$251='June 13 - Dec 15 Reserve'!$F99,IF(Adjustments!$G$6:$AE$6='June 13 - Dec 15 Reserve'!AD$7,Adjustments!$G$239:$AE$251),0))))</f>
        <v>0</v>
      </c>
      <c r="AD99" s="144">
        <f>AB99+AC99</f>
        <v>0</v>
      </c>
      <c r="AE99" s="144">
        <f t="array" ref="AE99">-((SUM(IF(Adjustments!$E$73:$E$133='June 13 - Dec 15 Reserve'!$F99,IF(Adjustments!$G$6:$AE$6='June 13 - Dec 15 Reserve'!AD$7,Adjustments!$G$73:$AE$133),0)))+(SUM(IF(Adjustments!$E$136:$E$232='June 13 - Dec 15 Reserve'!$F99,IF(Adjustments!$G$6:$AE$6='June 13 - Dec 15 Reserve'!AF$7,Adjustments!$G$136:$AE$232),0)))+(SUM(IF(Adjustments!$E$235:$E$236='June 13 - Dec 15 Reserve'!$F99,IF(Adjustments!$G$6:$AE$6='June 13 - Dec 15 Reserve'!AF$7,Adjustments!$G$235:$AE$236),0)))+(SUM(IF(Adjustments!$E$239:$E$251='June 13 - Dec 15 Reserve'!$F99,IF(Adjustments!$G$6:$AE$6='June 13 - Dec 15 Reserve'!AF$7,Adjustments!$G$239:$AE$251),0))))</f>
        <v>0</v>
      </c>
      <c r="AF99" s="144">
        <f>AD99+AE99</f>
        <v>0</v>
      </c>
      <c r="AG99" s="144">
        <f t="array" ref="AG99">-((SUM(IF(Adjustments!$E$73:$E$133='June 13 - Dec 15 Reserve'!$F99,IF(Adjustments!$G$6:$AE$6='June 13 - Dec 15 Reserve'!AF$7,Adjustments!$G$73:$AE$133),0)))+(SUM(IF(Adjustments!$E$136:$E$232='June 13 - Dec 15 Reserve'!$F99,IF(Adjustments!$G$6:$AE$6='June 13 - Dec 15 Reserve'!AH$7,Adjustments!$G$136:$AE$232),0)))+(SUM(IF(Adjustments!$E$235:$E$236='June 13 - Dec 15 Reserve'!$F99,IF(Adjustments!$G$6:$AE$6='June 13 - Dec 15 Reserve'!AH$7,Adjustments!$G$235:$AE$236),0)))+(SUM(IF(Adjustments!$E$239:$E$251='June 13 - Dec 15 Reserve'!$F99,IF(Adjustments!$G$6:$AE$6='June 13 - Dec 15 Reserve'!AH$7,Adjustments!$G$239:$AE$251),0))))</f>
        <v>0</v>
      </c>
      <c r="AH99" s="144">
        <f>AF99+AG99</f>
        <v>0</v>
      </c>
      <c r="AI99" s="144">
        <f t="array" ref="AI99">-((SUM(IF(Adjustments!$E$73:$E$133='June 13 - Dec 15 Reserve'!$F99,IF(Adjustments!$G$6:$AE$6='June 13 - Dec 15 Reserve'!AH$7,Adjustments!$G$73:$AE$133),0)))+(SUM(IF(Adjustments!$E$136:$E$232='June 13 - Dec 15 Reserve'!$F99,IF(Adjustments!$G$6:$AE$6='June 13 - Dec 15 Reserve'!AJ$7,Adjustments!$G$136:$AE$232),0)))+(SUM(IF(Adjustments!$E$235:$E$236='June 13 - Dec 15 Reserve'!$F99,IF(Adjustments!$G$6:$AE$6='June 13 - Dec 15 Reserve'!AJ$7,Adjustments!$G$235:$AE$236),0)))+(SUM(IF(Adjustments!$E$239:$E$251='June 13 - Dec 15 Reserve'!$F99,IF(Adjustments!$G$6:$AE$6='June 13 - Dec 15 Reserve'!AJ$7,Adjustments!$G$239:$AE$251),0))))</f>
        <v>0</v>
      </c>
      <c r="AJ99" s="144">
        <f>AH99+AI99</f>
        <v>0</v>
      </c>
      <c r="AK99" s="144">
        <f t="array" ref="AK99">-((SUM(IF(Adjustments!$E$73:$E$133='June 13 - Dec 15 Reserve'!$F99,IF(Adjustments!$G$6:$AE$6='June 13 - Dec 15 Reserve'!AJ$7,Adjustments!$G$73:$AE$133),0)))+(SUM(IF(Adjustments!$E$136:$E$232='June 13 - Dec 15 Reserve'!$F99,IF(Adjustments!$G$6:$AE$6='June 13 - Dec 15 Reserve'!AL$7,Adjustments!$G$136:$AE$232),0)))+(SUM(IF(Adjustments!$E$235:$E$236='June 13 - Dec 15 Reserve'!$F99,IF(Adjustments!$G$6:$AE$6='June 13 - Dec 15 Reserve'!AL$7,Adjustments!$G$235:$AE$236),0)))+(SUM(IF(Adjustments!$E$239:$E$251='June 13 - Dec 15 Reserve'!$F99,IF(Adjustments!$G$6:$AE$6='June 13 - Dec 15 Reserve'!AL$7,Adjustments!$G$239:$AE$251),0))))</f>
        <v>0</v>
      </c>
      <c r="AL99" s="144">
        <f>AJ99+AK99</f>
        <v>0</v>
      </c>
      <c r="AM99" s="144">
        <f t="array" ref="AM99">-((SUM(IF(Adjustments!$E$73:$E$133='June 13 - Dec 15 Reserve'!$F99,IF(Adjustments!$G$6:$AE$6='June 13 - Dec 15 Reserve'!AL$7,Adjustments!$G$73:$AE$133),0)))+(SUM(IF(Adjustments!$E$136:$E$232='June 13 - Dec 15 Reserve'!$F99,IF(Adjustments!$G$6:$AE$6='June 13 - Dec 15 Reserve'!AN$7,Adjustments!$G$136:$AE$232),0)))+(SUM(IF(Adjustments!$E$235:$E$236='June 13 - Dec 15 Reserve'!$F99,IF(Adjustments!$G$6:$AE$6='June 13 - Dec 15 Reserve'!AN$7,Adjustments!$G$235:$AE$236),0)))+(SUM(IF(Adjustments!$E$239:$E$251='June 13 - Dec 15 Reserve'!$F99,IF(Adjustments!$G$6:$AE$6='June 13 - Dec 15 Reserve'!AN$7,Adjustments!$G$239:$AE$251),0))))</f>
        <v>0</v>
      </c>
      <c r="AN99" s="144">
        <f>AL99+AM99</f>
        <v>0</v>
      </c>
      <c r="AO99" s="144">
        <f t="array" ref="AO99">-((SUM(IF(Adjustments!$E$73:$E$133='June 13 - Dec 15 Reserve'!$F99,IF(Adjustments!$G$6:$AE$6='June 13 - Dec 15 Reserve'!AN$7,Adjustments!$G$73:$AE$133),0)))+(SUM(IF(Adjustments!$E$136:$E$232='June 13 - Dec 15 Reserve'!$F99,IF(Adjustments!$G$6:$AE$6='June 13 - Dec 15 Reserve'!AP$7,Adjustments!$G$136:$AE$232),0)))+(SUM(IF(Adjustments!$E$235:$E$236='June 13 - Dec 15 Reserve'!$F99,IF(Adjustments!$G$6:$AE$6='June 13 - Dec 15 Reserve'!AP$7,Adjustments!$G$235:$AE$236),0)))+(SUM(IF(Adjustments!$E$239:$E$251='June 13 - Dec 15 Reserve'!$F99,IF(Adjustments!$G$6:$AE$6='June 13 - Dec 15 Reserve'!AP$7,Adjustments!$G$239:$AE$251),0))))</f>
        <v>0</v>
      </c>
      <c r="AP99" s="144">
        <f>AN99+AO99</f>
        <v>0</v>
      </c>
      <c r="AQ99" s="144">
        <f t="array" ref="AQ99">-((SUM(IF(Adjustments!$E$73:$E$133='June 13 - Dec 15 Reserve'!$F99,IF(Adjustments!$G$6:$AE$6='June 13 - Dec 15 Reserve'!AP$7,Adjustments!$G$73:$AE$133),0)))+(SUM(IF(Adjustments!$E$136:$E$232='June 13 - Dec 15 Reserve'!$F99,IF(Adjustments!$G$6:$AE$6='June 13 - Dec 15 Reserve'!AR$7,Adjustments!$G$136:$AE$232),0)))+(SUM(IF(Adjustments!$E$235:$E$236='June 13 - Dec 15 Reserve'!$F99,IF(Adjustments!$G$6:$AE$6='June 13 - Dec 15 Reserve'!AR$7,Adjustments!$G$235:$AE$236),0)))+(SUM(IF(Adjustments!$E$239:$E$251='June 13 - Dec 15 Reserve'!$F99,IF(Adjustments!$G$6:$AE$6='June 13 - Dec 15 Reserve'!AR$7,Adjustments!$G$239:$AE$251),0))))</f>
        <v>0</v>
      </c>
      <c r="AR99" s="144">
        <f>AP99+AQ99</f>
        <v>0</v>
      </c>
      <c r="AS99" s="144">
        <f t="array" ref="AS99">-((SUM(IF(Adjustments!$E$73:$E$133='June 13 - Dec 15 Reserve'!$F99,IF(Adjustments!$G$6:$AE$6='June 13 - Dec 15 Reserve'!AR$7,Adjustments!$G$73:$AE$133),0)))+(SUM(IF(Adjustments!$E$136:$E$232='June 13 - Dec 15 Reserve'!$F99,IF(Adjustments!$G$6:$AE$6='June 13 - Dec 15 Reserve'!AT$7,Adjustments!$G$136:$AE$232),0)))+(SUM(IF(Adjustments!$E$235:$E$236='June 13 - Dec 15 Reserve'!$F99,IF(Adjustments!$G$6:$AE$6='June 13 - Dec 15 Reserve'!AT$7,Adjustments!$G$235:$AE$236),0)))+(SUM(IF(Adjustments!$E$239:$E$251='June 13 - Dec 15 Reserve'!$F99,IF(Adjustments!$G$6:$AE$6='June 13 - Dec 15 Reserve'!AT$7,Adjustments!$G$239:$AE$251),0))))</f>
        <v>0</v>
      </c>
      <c r="AT99" s="144">
        <f>AR99+AS99</f>
        <v>0</v>
      </c>
      <c r="AU99" s="144">
        <f t="array" ref="AU99">-((SUM(IF(Adjustments!$E$73:$E$133='June 13 - Dec 15 Reserve'!$F99,IF(Adjustments!$G$6:$AE$6='June 13 - Dec 15 Reserve'!AT$7,Adjustments!$G$73:$AE$133),0)))+(SUM(IF(Adjustments!$E$136:$E$232='June 13 - Dec 15 Reserve'!$F99,IF(Adjustments!$G$6:$AE$6='June 13 - Dec 15 Reserve'!AV$7,Adjustments!$G$136:$AE$232),0)))+(SUM(IF(Adjustments!$E$235:$E$236='June 13 - Dec 15 Reserve'!$F99,IF(Adjustments!$G$6:$AE$6='June 13 - Dec 15 Reserve'!AV$7,Adjustments!$G$235:$AE$236),0)))+(SUM(IF(Adjustments!$E$239:$E$251='June 13 - Dec 15 Reserve'!$F99,IF(Adjustments!$G$6:$AE$6='June 13 - Dec 15 Reserve'!AV$7,Adjustments!$G$239:$AE$251),0))))</f>
        <v>0</v>
      </c>
      <c r="AV99" s="144">
        <f>AT99+AU99</f>
        <v>0</v>
      </c>
      <c r="AW99" s="144">
        <f t="array" ref="AW99">-((SUM(IF(Adjustments!$E$73:$E$133='June 13 - Dec 15 Reserve'!$F99,IF(Adjustments!$G$6:$AE$6='June 13 - Dec 15 Reserve'!AV$7,Adjustments!$G$73:$AE$133),0)))+(SUM(IF(Adjustments!$E$136:$E$232='June 13 - Dec 15 Reserve'!$F99,IF(Adjustments!$G$6:$AE$6='June 13 - Dec 15 Reserve'!AX$7,Adjustments!$G$136:$AE$232),0)))+(SUM(IF(Adjustments!$E$235:$E$236='June 13 - Dec 15 Reserve'!$F99,IF(Adjustments!$G$6:$AE$6='June 13 - Dec 15 Reserve'!AX$7,Adjustments!$G$235:$AE$236),0)))+(SUM(IF(Adjustments!$E$239:$E$251='June 13 - Dec 15 Reserve'!$F99,IF(Adjustments!$G$6:$AE$6='June 13 - Dec 15 Reserve'!AX$7,Adjustments!$G$239:$AE$251),0))))</f>
        <v>0</v>
      </c>
      <c r="AX99" s="144">
        <f>AV99+AW99</f>
        <v>0</v>
      </c>
      <c r="AY99" s="144">
        <f t="array" ref="AY99">-((SUM(IF(Adjustments!$E$73:$E$133='June 13 - Dec 15 Reserve'!$F99,IF(Adjustments!$G$6:$AE$6='June 13 - Dec 15 Reserve'!AX$7,Adjustments!$G$73:$AE$133),0)))+(SUM(IF(Adjustments!$E$136:$E$232='June 13 - Dec 15 Reserve'!$F99,IF(Adjustments!$G$6:$AE$6='June 13 - Dec 15 Reserve'!AZ$7,Adjustments!$G$136:$AE$232),0)))+(SUM(IF(Adjustments!$E$235:$E$236='June 13 - Dec 15 Reserve'!$F99,IF(Adjustments!$G$6:$AE$6='June 13 - Dec 15 Reserve'!AZ$7,Adjustments!$G$235:$AE$236),0)))+(SUM(IF(Adjustments!$E$239:$E$251='June 13 - Dec 15 Reserve'!$F99,IF(Adjustments!$G$6:$AE$6='June 13 - Dec 15 Reserve'!AZ$7,Adjustments!$G$239:$AE$251),0))))</f>
        <v>0</v>
      </c>
      <c r="AZ99" s="144">
        <f>AX99+AY99</f>
        <v>0</v>
      </c>
      <c r="BA99" s="144">
        <f t="array" ref="BA99">-((SUM(IF(Adjustments!$E$73:$E$133='June 13 - Dec 15 Reserve'!$F99,IF(Adjustments!$G$6:$AE$6='June 13 - Dec 15 Reserve'!AZ$7,Adjustments!$G$73:$AE$133),0)))+(SUM(IF(Adjustments!$E$136:$E$232='June 13 - Dec 15 Reserve'!$F99,IF(Adjustments!$G$6:$AE$6='June 13 - Dec 15 Reserve'!BB$7,Adjustments!$G$136:$AE$232),0)))+(SUM(IF(Adjustments!$E$235:$E$236='June 13 - Dec 15 Reserve'!$F99,IF(Adjustments!$G$6:$AE$6='June 13 - Dec 15 Reserve'!BB$7,Adjustments!$G$235:$AE$236),0)))+(SUM(IF(Adjustments!$E$239:$E$251='June 13 - Dec 15 Reserve'!$F99,IF(Adjustments!$G$6:$AE$6='June 13 - Dec 15 Reserve'!BB$7,Adjustments!$G$239:$AE$251),0))))</f>
        <v>0</v>
      </c>
      <c r="BB99" s="144">
        <f>AZ99+BA99</f>
        <v>0</v>
      </c>
      <c r="BC99" s="144">
        <f t="array" ref="BC99">-((SUM(IF(Adjustments!$E$73:$E$133='June 13 - Dec 15 Reserve'!$F99,IF(Adjustments!$G$6:$AE$6='June 13 - Dec 15 Reserve'!BB$7,Adjustments!$G$73:$AE$133),0)))+(SUM(IF(Adjustments!$E$136:$E$232='June 13 - Dec 15 Reserve'!$F99,IF(Adjustments!$G$6:$AE$6='June 13 - Dec 15 Reserve'!BD$7,Adjustments!$G$136:$AE$232),0)))+(SUM(IF(Adjustments!$E$235:$E$236='June 13 - Dec 15 Reserve'!$F99,IF(Adjustments!$G$6:$AE$6='June 13 - Dec 15 Reserve'!BD$7,Adjustments!$G$235:$AE$236),0)))+(SUM(IF(Adjustments!$E$239:$E$251='June 13 - Dec 15 Reserve'!$F99,IF(Adjustments!$G$6:$AE$6='June 13 - Dec 15 Reserve'!BD$7,Adjustments!$G$239:$AE$251),0))))</f>
        <v>0</v>
      </c>
      <c r="BD99" s="144">
        <f>BB99+BC99</f>
        <v>0</v>
      </c>
      <c r="BF99" s="151">
        <f t="shared" si="301"/>
        <v>0</v>
      </c>
    </row>
    <row r="100" spans="1:58" s="144" customFormat="1">
      <c r="A100" s="119" t="s">
        <v>64</v>
      </c>
      <c r="B100" s="119"/>
      <c r="C100" s="7"/>
      <c r="D100" s="119"/>
      <c r="E100" s="119"/>
      <c r="F100" s="119"/>
      <c r="G100" s="119"/>
      <c r="H100" s="152">
        <f>SUBTOTAL(9,H82:H99)</f>
        <v>-470139985.66000003</v>
      </c>
      <c r="I100" s="152">
        <f t="shared" ref="I100:BD100" si="302">SUBTOTAL(9,I82:I99)</f>
        <v>-1230249.2324664169</v>
      </c>
      <c r="J100" s="152">
        <f t="shared" si="302"/>
        <v>-471370234.89246637</v>
      </c>
      <c r="K100" s="152">
        <f t="shared" si="302"/>
        <v>-1225129.7581485473</v>
      </c>
      <c r="L100" s="152">
        <f t="shared" si="302"/>
        <v>-472595364.65061504</v>
      </c>
      <c r="M100" s="152">
        <f t="shared" si="302"/>
        <v>-1220131.844996535</v>
      </c>
      <c r="N100" s="152">
        <f t="shared" si="302"/>
        <v>-473815496.49561149</v>
      </c>
      <c r="O100" s="152">
        <f t="shared" si="302"/>
        <v>-1225195.0425172767</v>
      </c>
      <c r="P100" s="152">
        <f t="shared" si="302"/>
        <v>-475040691.53812879</v>
      </c>
      <c r="Q100" s="152">
        <f t="shared" si="302"/>
        <v>-1230098.9806654304</v>
      </c>
      <c r="R100" s="152">
        <f t="shared" si="302"/>
        <v>-476270790.51879418</v>
      </c>
      <c r="S100" s="152">
        <f t="shared" si="302"/>
        <v>-1227297.2387509847</v>
      </c>
      <c r="T100" s="152">
        <f t="shared" si="302"/>
        <v>-477498087.75754517</v>
      </c>
      <c r="U100" s="152">
        <f t="shared" si="302"/>
        <v>-1225407.7696700352</v>
      </c>
      <c r="V100" s="152">
        <f t="shared" si="302"/>
        <v>-478723495.52721518</v>
      </c>
      <c r="W100" s="152">
        <f t="shared" si="302"/>
        <v>-1222857.9590897285</v>
      </c>
      <c r="X100" s="152">
        <f t="shared" si="302"/>
        <v>-479946353.48630506</v>
      </c>
      <c r="Y100" s="152">
        <f t="shared" si="302"/>
        <v>-1220262.9302275132</v>
      </c>
      <c r="Z100" s="152">
        <f t="shared" si="302"/>
        <v>-481166616.41653246</v>
      </c>
      <c r="AA100" s="152">
        <f t="shared" si="302"/>
        <v>-1217800.6177938078</v>
      </c>
      <c r="AB100" s="152">
        <f t="shared" si="302"/>
        <v>-482384417.03432626</v>
      </c>
      <c r="AC100" s="152">
        <f t="shared" si="302"/>
        <v>-1220687.6887239695</v>
      </c>
      <c r="AD100" s="152">
        <f t="shared" si="302"/>
        <v>-483605104.72305024</v>
      </c>
      <c r="AE100" s="152">
        <f t="shared" si="302"/>
        <v>-1224539.6641251554</v>
      </c>
      <c r="AF100" s="152">
        <f t="shared" si="302"/>
        <v>-484829644.3871755</v>
      </c>
      <c r="AG100" s="152">
        <f t="shared" si="302"/>
        <v>-1223115.5562844242</v>
      </c>
      <c r="AH100" s="152">
        <f t="shared" si="302"/>
        <v>-486052759.94345987</v>
      </c>
      <c r="AI100" s="152">
        <f t="shared" si="302"/>
        <v>-1220633.4148061939</v>
      </c>
      <c r="AJ100" s="152">
        <f t="shared" si="302"/>
        <v>-487273393.35826588</v>
      </c>
      <c r="AK100" s="152">
        <f t="shared" si="302"/>
        <v>-1221437.2999099502</v>
      </c>
      <c r="AL100" s="152">
        <f t="shared" si="302"/>
        <v>-488494830.65817589</v>
      </c>
      <c r="AM100" s="152">
        <f t="shared" si="302"/>
        <v>-1224610.9315657052</v>
      </c>
      <c r="AN100" s="152">
        <f t="shared" si="302"/>
        <v>-489719441.58974159</v>
      </c>
      <c r="AO100" s="152">
        <f t="shared" si="302"/>
        <v>-1224365.8397726833</v>
      </c>
      <c r="AP100" s="152">
        <f t="shared" si="302"/>
        <v>-490943807.42951429</v>
      </c>
      <c r="AQ100" s="152">
        <f t="shared" si="302"/>
        <v>-1225553.6164384447</v>
      </c>
      <c r="AR100" s="152">
        <f t="shared" si="302"/>
        <v>-492169361.04595274</v>
      </c>
      <c r="AS100" s="152">
        <f t="shared" si="302"/>
        <v>-1226989.2912221181</v>
      </c>
      <c r="AT100" s="152">
        <f t="shared" si="302"/>
        <v>-493396350.33717489</v>
      </c>
      <c r="AU100" s="152">
        <f t="shared" si="302"/>
        <v>-1224726.7260442323</v>
      </c>
      <c r="AV100" s="152">
        <f t="shared" si="302"/>
        <v>-494621077.06321913</v>
      </c>
      <c r="AW100" s="152">
        <f t="shared" si="302"/>
        <v>-1222436.8466785371</v>
      </c>
      <c r="AX100" s="152">
        <f t="shared" si="302"/>
        <v>-495843513.90989757</v>
      </c>
      <c r="AY100" s="152">
        <f t="shared" si="302"/>
        <v>-1220293.7829191058</v>
      </c>
      <c r="AZ100" s="152">
        <f t="shared" si="302"/>
        <v>-497063807.69281679</v>
      </c>
      <c r="BA100" s="152">
        <f t="shared" si="302"/>
        <v>-1264019.6021939982</v>
      </c>
      <c r="BB100" s="152">
        <f t="shared" si="302"/>
        <v>-498327827.29501086</v>
      </c>
      <c r="BC100" s="152">
        <f t="shared" si="302"/>
        <v>-1307914.8080330258</v>
      </c>
      <c r="BD100" s="152">
        <f t="shared" si="302"/>
        <v>-499635742.10304385</v>
      </c>
      <c r="BF100" s="153">
        <f>SUBTOTAL(9,BF82:BF99)</f>
        <v>-492182427.44718838</v>
      </c>
    </row>
    <row r="101" spans="1:58" s="144" customFormat="1">
      <c r="A101" s="119"/>
      <c r="B101" s="119"/>
      <c r="C101" s="119"/>
      <c r="D101" s="119"/>
      <c r="E101" s="119"/>
      <c r="F101" s="119"/>
      <c r="G101" s="119"/>
      <c r="BF101" s="151"/>
    </row>
    <row r="102" spans="1:58" s="144" customFormat="1">
      <c r="A102" s="14" t="s">
        <v>7</v>
      </c>
      <c r="C102" s="119"/>
      <c r="D102" s="119"/>
      <c r="E102" s="119"/>
      <c r="F102" s="119"/>
      <c r="G102" s="119"/>
      <c r="BF102" s="151"/>
    </row>
    <row r="103" spans="1:58" s="144" customFormat="1">
      <c r="A103" s="119" t="s">
        <v>3</v>
      </c>
      <c r="B103" s="119" t="s">
        <v>37</v>
      </c>
      <c r="C103" s="119" t="s">
        <v>35</v>
      </c>
      <c r="D103" s="119" t="s">
        <v>79</v>
      </c>
      <c r="E103" s="119" t="s">
        <v>72</v>
      </c>
      <c r="F103" s="119" t="str">
        <f>D103&amp;E103&amp;C103</f>
        <v>AHYDPDGP</v>
      </c>
      <c r="G103" s="119" t="str">
        <f>E103&amp;C103</f>
        <v>HYDPDGP</v>
      </c>
      <c r="H103" s="144">
        <f t="array" ref="H103">SUM(IF('[25]RB Summary'!$C$917:$C$1168=$F103,'[25]RB Summary'!$G$917:$G$1168,0))</f>
        <v>0</v>
      </c>
      <c r="I103" s="144">
        <f t="array" ref="I103">-((SUM(IF(Adjustments!$E$73:$E$133='June 13 - Dec 15 Reserve'!$F103,IF(Adjustments!$G$6:$AE$6='June 13 - Dec 15 Reserve'!H$7,Adjustments!$G$73:$AE$133),0)))+(SUM(IF(Adjustments!$E$136:$E$232='June 13 - Dec 15 Reserve'!$F103,IF(Adjustments!$G$6:$AE$6='June 13 - Dec 15 Reserve'!J$7,Adjustments!$G$136:$AE$232),0)))+(SUM(IF(Adjustments!$E$235:$E$236='June 13 - Dec 15 Reserve'!$F103,IF(Adjustments!$G$6:$AE$6='June 13 - Dec 15 Reserve'!J$7,Adjustments!$G$235:$AE$236),0)))+(SUM(IF(Adjustments!$E$239:$E$251='June 13 - Dec 15 Reserve'!$F103,IF(Adjustments!$G$6:$AE$6='June 13 - Dec 15 Reserve'!J$7,Adjustments!$G$239:$AE$251),0))))</f>
        <v>0</v>
      </c>
      <c r="J103" s="144">
        <f t="shared" ref="J103:J105" si="303">H103+I103</f>
        <v>0</v>
      </c>
      <c r="K103" s="144">
        <f t="array" ref="K103">-((SUM(IF(Adjustments!$E$73:$E$133='June 13 - Dec 15 Reserve'!$F103,IF(Adjustments!$G$6:$AE$6='June 13 - Dec 15 Reserve'!J$7,Adjustments!$G$73:$AE$133),0)))+(SUM(IF(Adjustments!$E$136:$E$232='June 13 - Dec 15 Reserve'!$F103,IF(Adjustments!$G$6:$AE$6='June 13 - Dec 15 Reserve'!L$7,Adjustments!$G$136:$AE$232),0)))+(SUM(IF(Adjustments!$E$235:$E$236='June 13 - Dec 15 Reserve'!$F103,IF(Adjustments!$G$6:$AE$6='June 13 - Dec 15 Reserve'!L$7,Adjustments!$G$235:$AE$236),0)))+(SUM(IF(Adjustments!$E$239:$E$251='June 13 - Dec 15 Reserve'!$F103,IF(Adjustments!$G$6:$AE$6='June 13 - Dec 15 Reserve'!L$7,Adjustments!$G$239:$AE$251),0))))</f>
        <v>0</v>
      </c>
      <c r="L103" s="144">
        <f t="shared" ref="L103:L105" si="304">J103+K103</f>
        <v>0</v>
      </c>
      <c r="M103" s="144">
        <f t="array" ref="M103">-((SUM(IF(Adjustments!$E$73:$E$133='June 13 - Dec 15 Reserve'!$F103,IF(Adjustments!$G$6:$AE$6='June 13 - Dec 15 Reserve'!L$7,Adjustments!$G$73:$AE$133),0)))+(SUM(IF(Adjustments!$E$136:$E$232='June 13 - Dec 15 Reserve'!$F103,IF(Adjustments!$G$6:$AE$6='June 13 - Dec 15 Reserve'!N$7,Adjustments!$G$136:$AE$232),0)))+(SUM(IF(Adjustments!$E$235:$E$236='June 13 - Dec 15 Reserve'!$F103,IF(Adjustments!$G$6:$AE$6='June 13 - Dec 15 Reserve'!N$7,Adjustments!$G$235:$AE$236),0)))+(SUM(IF(Adjustments!$E$239:$E$251='June 13 - Dec 15 Reserve'!$F103,IF(Adjustments!$G$6:$AE$6='June 13 - Dec 15 Reserve'!N$7,Adjustments!$G$239:$AE$251),0))))</f>
        <v>0</v>
      </c>
      <c r="N103" s="144">
        <f t="shared" ref="N103:N105" si="305">L103+M103</f>
        <v>0</v>
      </c>
      <c r="O103" s="144">
        <f t="array" ref="O103">-((SUM(IF(Adjustments!$E$73:$E$133='June 13 - Dec 15 Reserve'!$F103,IF(Adjustments!$G$6:$AE$6='June 13 - Dec 15 Reserve'!N$7,Adjustments!$G$73:$AE$133),0)))+(SUM(IF(Adjustments!$E$136:$E$232='June 13 - Dec 15 Reserve'!$F103,IF(Adjustments!$G$6:$AE$6='June 13 - Dec 15 Reserve'!P$7,Adjustments!$G$136:$AE$232),0)))+(SUM(IF(Adjustments!$E$235:$E$236='June 13 - Dec 15 Reserve'!$F103,IF(Adjustments!$G$6:$AE$6='June 13 - Dec 15 Reserve'!P$7,Adjustments!$G$235:$AE$236),0)))+(SUM(IF(Adjustments!$E$239:$E$251='June 13 - Dec 15 Reserve'!$F103,IF(Adjustments!$G$6:$AE$6='June 13 - Dec 15 Reserve'!P$7,Adjustments!$G$239:$AE$251),0))))</f>
        <v>0</v>
      </c>
      <c r="P103" s="144">
        <f t="shared" ref="P103:P105" si="306">N103+O103</f>
        <v>0</v>
      </c>
      <c r="Q103" s="144">
        <f t="array" ref="Q103">-((SUM(IF(Adjustments!$E$73:$E$133='June 13 - Dec 15 Reserve'!$F103,IF(Adjustments!$G$6:$AE$6='June 13 - Dec 15 Reserve'!P$7,Adjustments!$G$73:$AE$133),0)))+(SUM(IF(Adjustments!$E$136:$E$232='June 13 - Dec 15 Reserve'!$F103,IF(Adjustments!$G$6:$AE$6='June 13 - Dec 15 Reserve'!R$7,Adjustments!$G$136:$AE$232),0)))+(SUM(IF(Adjustments!$E$235:$E$236='June 13 - Dec 15 Reserve'!$F103,IF(Adjustments!$G$6:$AE$6='June 13 - Dec 15 Reserve'!R$7,Adjustments!$G$235:$AE$236),0)))+(SUM(IF(Adjustments!$E$239:$E$251='June 13 - Dec 15 Reserve'!$F103,IF(Adjustments!$G$6:$AE$6='June 13 - Dec 15 Reserve'!R$7,Adjustments!$G$239:$AE$251),0))))</f>
        <v>0</v>
      </c>
      <c r="R103" s="144">
        <f t="shared" ref="R103:R105" si="307">P103+Q103</f>
        <v>0</v>
      </c>
      <c r="S103" s="144">
        <f t="array" ref="S103">-((SUM(IF(Adjustments!$E$73:$E$133='June 13 - Dec 15 Reserve'!$F103,IF(Adjustments!$G$6:$AE$6='June 13 - Dec 15 Reserve'!R$7,Adjustments!$G$73:$AE$133),0)))+(SUM(IF(Adjustments!$E$136:$E$232='June 13 - Dec 15 Reserve'!$F103,IF(Adjustments!$G$6:$AE$6='June 13 - Dec 15 Reserve'!T$7,Adjustments!$G$136:$AE$232),0)))+(SUM(IF(Adjustments!$E$235:$E$236='June 13 - Dec 15 Reserve'!$F103,IF(Adjustments!$G$6:$AE$6='June 13 - Dec 15 Reserve'!T$7,Adjustments!$G$235:$AE$236),0)))+(SUM(IF(Adjustments!$E$239:$E$251='June 13 - Dec 15 Reserve'!$F103,IF(Adjustments!$G$6:$AE$6='June 13 - Dec 15 Reserve'!T$7,Adjustments!$G$239:$AE$251),0))))</f>
        <v>0</v>
      </c>
      <c r="T103" s="144">
        <f t="shared" ref="T103:T105" si="308">R103+S103</f>
        <v>0</v>
      </c>
      <c r="U103" s="144">
        <f t="array" ref="U103">-((SUM(IF(Adjustments!$E$73:$E$133='June 13 - Dec 15 Reserve'!$F103,IF(Adjustments!$G$6:$AE$6='June 13 - Dec 15 Reserve'!T$7,Adjustments!$G$73:$AE$133),0)))+(SUM(IF(Adjustments!$E$136:$E$232='June 13 - Dec 15 Reserve'!$F103,IF(Adjustments!$G$6:$AE$6='June 13 - Dec 15 Reserve'!V$7,Adjustments!$G$136:$AE$232),0)))+(SUM(IF(Adjustments!$E$235:$E$236='June 13 - Dec 15 Reserve'!$F103,IF(Adjustments!$G$6:$AE$6='June 13 - Dec 15 Reserve'!V$7,Adjustments!$G$235:$AE$236),0)))+(SUM(IF(Adjustments!$E$239:$E$251='June 13 - Dec 15 Reserve'!$F103,IF(Adjustments!$G$6:$AE$6='June 13 - Dec 15 Reserve'!V$7,Adjustments!$G$239:$AE$251),0))))</f>
        <v>0</v>
      </c>
      <c r="V103" s="144">
        <f t="shared" ref="V103:V105" si="309">T103+U103</f>
        <v>0</v>
      </c>
      <c r="W103" s="144">
        <f t="array" ref="W103">-((SUM(IF(Adjustments!$E$73:$E$133='June 13 - Dec 15 Reserve'!$F103,IF(Adjustments!$G$6:$AE$6='June 13 - Dec 15 Reserve'!V$7,Adjustments!$G$73:$AE$133),0)))+(SUM(IF(Adjustments!$E$136:$E$232='June 13 - Dec 15 Reserve'!$F103,IF(Adjustments!$G$6:$AE$6='June 13 - Dec 15 Reserve'!X$7,Adjustments!$G$136:$AE$232),0)))+(SUM(IF(Adjustments!$E$235:$E$236='June 13 - Dec 15 Reserve'!$F103,IF(Adjustments!$G$6:$AE$6='June 13 - Dec 15 Reserve'!X$7,Adjustments!$G$235:$AE$236),0)))+(SUM(IF(Adjustments!$E$239:$E$251='June 13 - Dec 15 Reserve'!$F103,IF(Adjustments!$G$6:$AE$6='June 13 - Dec 15 Reserve'!X$7,Adjustments!$G$239:$AE$251),0))))</f>
        <v>0</v>
      </c>
      <c r="X103" s="144">
        <f t="shared" ref="X103:X105" si="310">V103+W103</f>
        <v>0</v>
      </c>
      <c r="Y103" s="144">
        <f t="array" ref="Y103">-((SUM(IF(Adjustments!$E$73:$E$133='June 13 - Dec 15 Reserve'!$F103,IF(Adjustments!$G$6:$AE$6='June 13 - Dec 15 Reserve'!X$7,Adjustments!$G$73:$AE$133),0)))+(SUM(IF(Adjustments!$E$136:$E$232='June 13 - Dec 15 Reserve'!$F103,IF(Adjustments!$G$6:$AE$6='June 13 - Dec 15 Reserve'!Z$7,Adjustments!$G$136:$AE$232),0)))+(SUM(IF(Adjustments!$E$235:$E$236='June 13 - Dec 15 Reserve'!$F103,IF(Adjustments!$G$6:$AE$6='June 13 - Dec 15 Reserve'!Z$7,Adjustments!$G$235:$AE$236),0)))+(SUM(IF(Adjustments!$E$239:$E$251='June 13 - Dec 15 Reserve'!$F103,IF(Adjustments!$G$6:$AE$6='June 13 - Dec 15 Reserve'!Z$7,Adjustments!$G$239:$AE$251),0))))</f>
        <v>0</v>
      </c>
      <c r="Z103" s="144">
        <f t="shared" ref="Z103:Z105" si="311">X103+Y103</f>
        <v>0</v>
      </c>
      <c r="AA103" s="144">
        <f t="array" ref="AA103">-((SUM(IF(Adjustments!$E$73:$E$133='June 13 - Dec 15 Reserve'!$F103,IF(Adjustments!$G$6:$AE$6='June 13 - Dec 15 Reserve'!Z$7,Adjustments!$G$73:$AE$133),0)))+(SUM(IF(Adjustments!$E$136:$E$232='June 13 - Dec 15 Reserve'!$F103,IF(Adjustments!$G$6:$AE$6='June 13 - Dec 15 Reserve'!AB$7,Adjustments!$G$136:$AE$232),0)))+(SUM(IF(Adjustments!$E$235:$E$236='June 13 - Dec 15 Reserve'!$F103,IF(Adjustments!$G$6:$AE$6='June 13 - Dec 15 Reserve'!AB$7,Adjustments!$G$235:$AE$236),0)))+(SUM(IF(Adjustments!$E$239:$E$251='June 13 - Dec 15 Reserve'!$F103,IF(Adjustments!$G$6:$AE$6='June 13 - Dec 15 Reserve'!AB$7,Adjustments!$G$239:$AE$251),0))))</f>
        <v>0</v>
      </c>
      <c r="AB103" s="144">
        <f t="shared" ref="AB103:AB105" si="312">Z103+AA103</f>
        <v>0</v>
      </c>
      <c r="AC103" s="144">
        <f t="array" ref="AC103">-((SUM(IF(Adjustments!$E$73:$E$133='June 13 - Dec 15 Reserve'!$F103,IF(Adjustments!$G$6:$AE$6='June 13 - Dec 15 Reserve'!AB$7,Adjustments!$G$73:$AE$133),0)))+(SUM(IF(Adjustments!$E$136:$E$232='June 13 - Dec 15 Reserve'!$F103,IF(Adjustments!$G$6:$AE$6='June 13 - Dec 15 Reserve'!AD$7,Adjustments!$G$136:$AE$232),0)))+(SUM(IF(Adjustments!$E$235:$E$236='June 13 - Dec 15 Reserve'!$F103,IF(Adjustments!$G$6:$AE$6='June 13 - Dec 15 Reserve'!AD$7,Adjustments!$G$235:$AE$236),0)))+(SUM(IF(Adjustments!$E$239:$E$251='June 13 - Dec 15 Reserve'!$F103,IF(Adjustments!$G$6:$AE$6='June 13 - Dec 15 Reserve'!AD$7,Adjustments!$G$239:$AE$251),0))))</f>
        <v>0</v>
      </c>
      <c r="AD103" s="144">
        <f t="shared" ref="AD103:AD105" si="313">AB103+AC103</f>
        <v>0</v>
      </c>
      <c r="AE103" s="144">
        <f t="array" ref="AE103">-((SUM(IF(Adjustments!$E$73:$E$133='June 13 - Dec 15 Reserve'!$F103,IF(Adjustments!$G$6:$AE$6='June 13 - Dec 15 Reserve'!AD$7,Adjustments!$G$73:$AE$133),0)))+(SUM(IF(Adjustments!$E$136:$E$232='June 13 - Dec 15 Reserve'!$F103,IF(Adjustments!$G$6:$AE$6='June 13 - Dec 15 Reserve'!AF$7,Adjustments!$G$136:$AE$232),0)))+(SUM(IF(Adjustments!$E$235:$E$236='June 13 - Dec 15 Reserve'!$F103,IF(Adjustments!$G$6:$AE$6='June 13 - Dec 15 Reserve'!AF$7,Adjustments!$G$235:$AE$236),0)))+(SUM(IF(Adjustments!$E$239:$E$251='June 13 - Dec 15 Reserve'!$F103,IF(Adjustments!$G$6:$AE$6='June 13 - Dec 15 Reserve'!AF$7,Adjustments!$G$239:$AE$251),0))))</f>
        <v>0</v>
      </c>
      <c r="AF103" s="144">
        <f t="shared" ref="AF103:AF105" si="314">AD103+AE103</f>
        <v>0</v>
      </c>
      <c r="AG103" s="144">
        <f t="array" ref="AG103">-((SUM(IF(Adjustments!$E$73:$E$133='June 13 - Dec 15 Reserve'!$F103,IF(Adjustments!$G$6:$AE$6='June 13 - Dec 15 Reserve'!AF$7,Adjustments!$G$73:$AE$133),0)))+(SUM(IF(Adjustments!$E$136:$E$232='June 13 - Dec 15 Reserve'!$F103,IF(Adjustments!$G$6:$AE$6='June 13 - Dec 15 Reserve'!AH$7,Adjustments!$G$136:$AE$232),0)))+(SUM(IF(Adjustments!$E$235:$E$236='June 13 - Dec 15 Reserve'!$F103,IF(Adjustments!$G$6:$AE$6='June 13 - Dec 15 Reserve'!AH$7,Adjustments!$G$235:$AE$236),0)))+(SUM(IF(Adjustments!$E$239:$E$251='June 13 - Dec 15 Reserve'!$F103,IF(Adjustments!$G$6:$AE$6='June 13 - Dec 15 Reserve'!AH$7,Adjustments!$G$239:$AE$251),0))))</f>
        <v>0</v>
      </c>
      <c r="AH103" s="144">
        <f t="shared" ref="AH103:AH105" si="315">AF103+AG103</f>
        <v>0</v>
      </c>
      <c r="AI103" s="144">
        <f t="array" ref="AI103">-((SUM(IF(Adjustments!$E$73:$E$133='June 13 - Dec 15 Reserve'!$F103,IF(Adjustments!$G$6:$AE$6='June 13 - Dec 15 Reserve'!AH$7,Adjustments!$G$73:$AE$133),0)))+(SUM(IF(Adjustments!$E$136:$E$232='June 13 - Dec 15 Reserve'!$F103,IF(Adjustments!$G$6:$AE$6='June 13 - Dec 15 Reserve'!AJ$7,Adjustments!$G$136:$AE$232),0)))+(SUM(IF(Adjustments!$E$235:$E$236='June 13 - Dec 15 Reserve'!$F103,IF(Adjustments!$G$6:$AE$6='June 13 - Dec 15 Reserve'!AJ$7,Adjustments!$G$235:$AE$236),0)))+(SUM(IF(Adjustments!$E$239:$E$251='June 13 - Dec 15 Reserve'!$F103,IF(Adjustments!$G$6:$AE$6='June 13 - Dec 15 Reserve'!AJ$7,Adjustments!$G$239:$AE$251),0))))</f>
        <v>0</v>
      </c>
      <c r="AJ103" s="144">
        <f t="shared" ref="AJ103:AJ105" si="316">AH103+AI103</f>
        <v>0</v>
      </c>
      <c r="AK103" s="144">
        <f t="array" ref="AK103">-((SUM(IF(Adjustments!$E$73:$E$133='June 13 - Dec 15 Reserve'!$F103,IF(Adjustments!$G$6:$AE$6='June 13 - Dec 15 Reserve'!AJ$7,Adjustments!$G$73:$AE$133),0)))+(SUM(IF(Adjustments!$E$136:$E$232='June 13 - Dec 15 Reserve'!$F103,IF(Adjustments!$G$6:$AE$6='June 13 - Dec 15 Reserve'!AL$7,Adjustments!$G$136:$AE$232),0)))+(SUM(IF(Adjustments!$E$235:$E$236='June 13 - Dec 15 Reserve'!$F103,IF(Adjustments!$G$6:$AE$6='June 13 - Dec 15 Reserve'!AL$7,Adjustments!$G$235:$AE$236),0)))+(SUM(IF(Adjustments!$E$239:$E$251='June 13 - Dec 15 Reserve'!$F103,IF(Adjustments!$G$6:$AE$6='June 13 - Dec 15 Reserve'!AL$7,Adjustments!$G$239:$AE$251),0))))</f>
        <v>0</v>
      </c>
      <c r="AL103" s="144">
        <f t="shared" ref="AL103:AL105" si="317">AJ103+AK103</f>
        <v>0</v>
      </c>
      <c r="AM103" s="144">
        <f t="array" ref="AM103">-((SUM(IF(Adjustments!$E$73:$E$133='June 13 - Dec 15 Reserve'!$F103,IF(Adjustments!$G$6:$AE$6='June 13 - Dec 15 Reserve'!AL$7,Adjustments!$G$73:$AE$133),0)))+(SUM(IF(Adjustments!$E$136:$E$232='June 13 - Dec 15 Reserve'!$F103,IF(Adjustments!$G$6:$AE$6='June 13 - Dec 15 Reserve'!AN$7,Adjustments!$G$136:$AE$232),0)))+(SUM(IF(Adjustments!$E$235:$E$236='June 13 - Dec 15 Reserve'!$F103,IF(Adjustments!$G$6:$AE$6='June 13 - Dec 15 Reserve'!AN$7,Adjustments!$G$235:$AE$236),0)))+(SUM(IF(Adjustments!$E$239:$E$251='June 13 - Dec 15 Reserve'!$F103,IF(Adjustments!$G$6:$AE$6='June 13 - Dec 15 Reserve'!AN$7,Adjustments!$G$239:$AE$251),0))))</f>
        <v>0</v>
      </c>
      <c r="AN103" s="144">
        <f t="shared" ref="AN103:AN105" si="318">AL103+AM103</f>
        <v>0</v>
      </c>
      <c r="AO103" s="144">
        <f t="array" ref="AO103">-((SUM(IF(Adjustments!$E$73:$E$133='June 13 - Dec 15 Reserve'!$F103,IF(Adjustments!$G$6:$AE$6='June 13 - Dec 15 Reserve'!AN$7,Adjustments!$G$73:$AE$133),0)))+(SUM(IF(Adjustments!$E$136:$E$232='June 13 - Dec 15 Reserve'!$F103,IF(Adjustments!$G$6:$AE$6='June 13 - Dec 15 Reserve'!AP$7,Adjustments!$G$136:$AE$232),0)))+(SUM(IF(Adjustments!$E$235:$E$236='June 13 - Dec 15 Reserve'!$F103,IF(Adjustments!$G$6:$AE$6='June 13 - Dec 15 Reserve'!AP$7,Adjustments!$G$235:$AE$236),0)))+(SUM(IF(Adjustments!$E$239:$E$251='June 13 - Dec 15 Reserve'!$F103,IF(Adjustments!$G$6:$AE$6='June 13 - Dec 15 Reserve'!AP$7,Adjustments!$G$239:$AE$251),0))))</f>
        <v>0</v>
      </c>
      <c r="AP103" s="144">
        <f t="shared" ref="AP103:AP105" si="319">AN103+AO103</f>
        <v>0</v>
      </c>
      <c r="AQ103" s="144">
        <f t="array" ref="AQ103">-((SUM(IF(Adjustments!$E$73:$E$133='June 13 - Dec 15 Reserve'!$F103,IF(Adjustments!$G$6:$AE$6='June 13 - Dec 15 Reserve'!AP$7,Adjustments!$G$73:$AE$133),0)))+(SUM(IF(Adjustments!$E$136:$E$232='June 13 - Dec 15 Reserve'!$F103,IF(Adjustments!$G$6:$AE$6='June 13 - Dec 15 Reserve'!AR$7,Adjustments!$G$136:$AE$232),0)))+(SUM(IF(Adjustments!$E$235:$E$236='June 13 - Dec 15 Reserve'!$F103,IF(Adjustments!$G$6:$AE$6='June 13 - Dec 15 Reserve'!AR$7,Adjustments!$G$235:$AE$236),0)))+(SUM(IF(Adjustments!$E$239:$E$251='June 13 - Dec 15 Reserve'!$F103,IF(Adjustments!$G$6:$AE$6='June 13 - Dec 15 Reserve'!AR$7,Adjustments!$G$239:$AE$251),0))))</f>
        <v>0</v>
      </c>
      <c r="AR103" s="144">
        <f t="shared" ref="AR103:AR105" si="320">AP103+AQ103</f>
        <v>0</v>
      </c>
      <c r="AS103" s="144">
        <f t="array" ref="AS103">-((SUM(IF(Adjustments!$E$73:$E$133='June 13 - Dec 15 Reserve'!$F103,IF(Adjustments!$G$6:$AE$6='June 13 - Dec 15 Reserve'!AR$7,Adjustments!$G$73:$AE$133),0)))+(SUM(IF(Adjustments!$E$136:$E$232='June 13 - Dec 15 Reserve'!$F103,IF(Adjustments!$G$6:$AE$6='June 13 - Dec 15 Reserve'!AT$7,Adjustments!$G$136:$AE$232),0)))+(SUM(IF(Adjustments!$E$235:$E$236='June 13 - Dec 15 Reserve'!$F103,IF(Adjustments!$G$6:$AE$6='June 13 - Dec 15 Reserve'!AT$7,Adjustments!$G$235:$AE$236),0)))+(SUM(IF(Adjustments!$E$239:$E$251='June 13 - Dec 15 Reserve'!$F103,IF(Adjustments!$G$6:$AE$6='June 13 - Dec 15 Reserve'!AT$7,Adjustments!$G$239:$AE$251),0))))</f>
        <v>0</v>
      </c>
      <c r="AT103" s="144">
        <f t="shared" ref="AT103:AT105" si="321">AR103+AS103</f>
        <v>0</v>
      </c>
      <c r="AU103" s="144">
        <f t="array" ref="AU103">-((SUM(IF(Adjustments!$E$73:$E$133='June 13 - Dec 15 Reserve'!$F103,IF(Adjustments!$G$6:$AE$6='June 13 - Dec 15 Reserve'!AT$7,Adjustments!$G$73:$AE$133),0)))+(SUM(IF(Adjustments!$E$136:$E$232='June 13 - Dec 15 Reserve'!$F103,IF(Adjustments!$G$6:$AE$6='June 13 - Dec 15 Reserve'!AV$7,Adjustments!$G$136:$AE$232),0)))+(SUM(IF(Adjustments!$E$235:$E$236='June 13 - Dec 15 Reserve'!$F103,IF(Adjustments!$G$6:$AE$6='June 13 - Dec 15 Reserve'!AV$7,Adjustments!$G$235:$AE$236),0)))+(SUM(IF(Adjustments!$E$239:$E$251='June 13 - Dec 15 Reserve'!$F103,IF(Adjustments!$G$6:$AE$6='June 13 - Dec 15 Reserve'!AV$7,Adjustments!$G$239:$AE$251),0))))</f>
        <v>0</v>
      </c>
      <c r="AV103" s="144">
        <f t="shared" ref="AV103:AV105" si="322">AT103+AU103</f>
        <v>0</v>
      </c>
      <c r="AW103" s="144">
        <f t="array" ref="AW103">-((SUM(IF(Adjustments!$E$73:$E$133='June 13 - Dec 15 Reserve'!$F103,IF(Adjustments!$G$6:$AE$6='June 13 - Dec 15 Reserve'!AV$7,Adjustments!$G$73:$AE$133),0)))+(SUM(IF(Adjustments!$E$136:$E$232='June 13 - Dec 15 Reserve'!$F103,IF(Adjustments!$G$6:$AE$6='June 13 - Dec 15 Reserve'!AX$7,Adjustments!$G$136:$AE$232),0)))+(SUM(IF(Adjustments!$E$235:$E$236='June 13 - Dec 15 Reserve'!$F103,IF(Adjustments!$G$6:$AE$6='June 13 - Dec 15 Reserve'!AX$7,Adjustments!$G$235:$AE$236),0)))+(SUM(IF(Adjustments!$E$239:$E$251='June 13 - Dec 15 Reserve'!$F103,IF(Adjustments!$G$6:$AE$6='June 13 - Dec 15 Reserve'!AX$7,Adjustments!$G$239:$AE$251),0))))</f>
        <v>0</v>
      </c>
      <c r="AX103" s="144">
        <f t="shared" ref="AX103:AX105" si="323">AV103+AW103</f>
        <v>0</v>
      </c>
      <c r="AY103" s="144">
        <f t="array" ref="AY103">-((SUM(IF(Adjustments!$E$73:$E$133='June 13 - Dec 15 Reserve'!$F103,IF(Adjustments!$G$6:$AE$6='June 13 - Dec 15 Reserve'!AX$7,Adjustments!$G$73:$AE$133),0)))+(SUM(IF(Adjustments!$E$136:$E$232='June 13 - Dec 15 Reserve'!$F103,IF(Adjustments!$G$6:$AE$6='June 13 - Dec 15 Reserve'!AZ$7,Adjustments!$G$136:$AE$232),0)))+(SUM(IF(Adjustments!$E$235:$E$236='June 13 - Dec 15 Reserve'!$F103,IF(Adjustments!$G$6:$AE$6='June 13 - Dec 15 Reserve'!AZ$7,Adjustments!$G$235:$AE$236),0)))+(SUM(IF(Adjustments!$E$239:$E$251='June 13 - Dec 15 Reserve'!$F103,IF(Adjustments!$G$6:$AE$6='June 13 - Dec 15 Reserve'!AZ$7,Adjustments!$G$239:$AE$251),0))))</f>
        <v>0</v>
      </c>
      <c r="AZ103" s="144">
        <f t="shared" ref="AZ103:AZ105" si="324">AX103+AY103</f>
        <v>0</v>
      </c>
      <c r="BA103" s="144">
        <f t="array" ref="BA103">-((SUM(IF(Adjustments!$E$73:$E$133='June 13 - Dec 15 Reserve'!$F103,IF(Adjustments!$G$6:$AE$6='June 13 - Dec 15 Reserve'!AZ$7,Adjustments!$G$73:$AE$133),0)))+(SUM(IF(Adjustments!$E$136:$E$232='June 13 - Dec 15 Reserve'!$F103,IF(Adjustments!$G$6:$AE$6='June 13 - Dec 15 Reserve'!BB$7,Adjustments!$G$136:$AE$232),0)))+(SUM(IF(Adjustments!$E$235:$E$236='June 13 - Dec 15 Reserve'!$F103,IF(Adjustments!$G$6:$AE$6='June 13 - Dec 15 Reserve'!BB$7,Adjustments!$G$235:$AE$236),0)))+(SUM(IF(Adjustments!$E$239:$E$251='June 13 - Dec 15 Reserve'!$F103,IF(Adjustments!$G$6:$AE$6='June 13 - Dec 15 Reserve'!BB$7,Adjustments!$G$239:$AE$251),0))))</f>
        <v>0</v>
      </c>
      <c r="BB103" s="144">
        <f t="shared" ref="BB103:BB105" si="325">AZ103+BA103</f>
        <v>0</v>
      </c>
      <c r="BC103" s="144">
        <f t="array" ref="BC103">-((SUM(IF(Adjustments!$E$73:$E$133='June 13 - Dec 15 Reserve'!$F103,IF(Adjustments!$G$6:$AE$6='June 13 - Dec 15 Reserve'!BB$7,Adjustments!$G$73:$AE$133),0)))+(SUM(IF(Adjustments!$E$136:$E$232='June 13 - Dec 15 Reserve'!$F103,IF(Adjustments!$G$6:$AE$6='June 13 - Dec 15 Reserve'!BD$7,Adjustments!$G$136:$AE$232),0)))+(SUM(IF(Adjustments!$E$235:$E$236='June 13 - Dec 15 Reserve'!$F103,IF(Adjustments!$G$6:$AE$6='June 13 - Dec 15 Reserve'!BD$7,Adjustments!$G$235:$AE$236),0)))+(SUM(IF(Adjustments!$E$239:$E$251='June 13 - Dec 15 Reserve'!$F103,IF(Adjustments!$G$6:$AE$6='June 13 - Dec 15 Reserve'!BD$7,Adjustments!$G$239:$AE$251),0))))</f>
        <v>0</v>
      </c>
      <c r="BD103" s="144">
        <f t="shared" ref="BD103:BD105" si="326">BB103+BC103</f>
        <v>0</v>
      </c>
      <c r="BF103" s="151">
        <f>AVERAGE(AF103,AH103,AJ103,AL103,AN103,AP103,AR103,AT103,AV103,AX103,AZ103,BB103,BD103)</f>
        <v>0</v>
      </c>
    </row>
    <row r="104" spans="1:58" s="144" customFormat="1">
      <c r="A104" s="119" t="s">
        <v>5</v>
      </c>
      <c r="B104" s="119" t="s">
        <v>40</v>
      </c>
      <c r="C104" s="119" t="s">
        <v>40</v>
      </c>
      <c r="D104" s="119" t="s">
        <v>79</v>
      </c>
      <c r="E104" s="119" t="s">
        <v>72</v>
      </c>
      <c r="F104" s="119" t="str">
        <f>D104&amp;E104&amp;C104</f>
        <v>AHYDPSG-P</v>
      </c>
      <c r="G104" s="119" t="str">
        <f>E104&amp;C104</f>
        <v>HYDPSG-P</v>
      </c>
      <c r="H104" s="144">
        <f t="array" ref="H104">SUM(IF('[25]RB Summary'!$C$917:$C$1168=$F104,'[25]RB Summary'!$G$917:$G$1168,0))</f>
        <v>-747897.61</v>
      </c>
      <c r="I104" s="144">
        <f t="array" ref="I104">-((SUM(IF(Adjustments!$E$73:$E$133='June 13 - Dec 15 Reserve'!$F104,IF(Adjustments!$G$6:$AE$6='June 13 - Dec 15 Reserve'!H$7,Adjustments!$G$73:$AE$133),0)))+(SUM(IF(Adjustments!$E$136:$E$232='June 13 - Dec 15 Reserve'!$F104,IF(Adjustments!$G$6:$AE$6='June 13 - Dec 15 Reserve'!J$7,Adjustments!$G$136:$AE$232),0)))+(SUM(IF(Adjustments!$E$235:$E$236='June 13 - Dec 15 Reserve'!$F104,IF(Adjustments!$G$6:$AE$6='June 13 - Dec 15 Reserve'!J$7,Adjustments!$G$235:$AE$236),0)))+(SUM(IF(Adjustments!$E$239:$E$251='June 13 - Dec 15 Reserve'!$F104,IF(Adjustments!$G$6:$AE$6='June 13 - Dec 15 Reserve'!J$7,Adjustments!$G$239:$AE$251),0))))</f>
        <v>-22853.894100721674</v>
      </c>
      <c r="J104" s="144">
        <f t="shared" si="303"/>
        <v>-770751.50410072168</v>
      </c>
      <c r="K104" s="144">
        <f t="array" ref="K104">-((SUM(IF(Adjustments!$E$73:$E$133='June 13 - Dec 15 Reserve'!$F104,IF(Adjustments!$G$6:$AE$6='June 13 - Dec 15 Reserve'!J$7,Adjustments!$G$73:$AE$133),0)))+(SUM(IF(Adjustments!$E$136:$E$232='June 13 - Dec 15 Reserve'!$F104,IF(Adjustments!$G$6:$AE$6='June 13 - Dec 15 Reserve'!L$7,Adjustments!$G$136:$AE$232),0)))+(SUM(IF(Adjustments!$E$235:$E$236='June 13 - Dec 15 Reserve'!$F104,IF(Adjustments!$G$6:$AE$6='June 13 - Dec 15 Reserve'!L$7,Adjustments!$G$235:$AE$236),0)))+(SUM(IF(Adjustments!$E$239:$E$251='June 13 - Dec 15 Reserve'!$F104,IF(Adjustments!$G$6:$AE$6='June 13 - Dec 15 Reserve'!L$7,Adjustments!$G$239:$AE$251),0))))</f>
        <v>-22853.894100721674</v>
      </c>
      <c r="L104" s="144">
        <f t="shared" si="304"/>
        <v>-793605.39820144337</v>
      </c>
      <c r="M104" s="144">
        <f t="array" ref="M104">-((SUM(IF(Adjustments!$E$73:$E$133='June 13 - Dec 15 Reserve'!$F104,IF(Adjustments!$G$6:$AE$6='June 13 - Dec 15 Reserve'!L$7,Adjustments!$G$73:$AE$133),0)))+(SUM(IF(Adjustments!$E$136:$E$232='June 13 - Dec 15 Reserve'!$F104,IF(Adjustments!$G$6:$AE$6='June 13 - Dec 15 Reserve'!N$7,Adjustments!$G$136:$AE$232),0)))+(SUM(IF(Adjustments!$E$235:$E$236='June 13 - Dec 15 Reserve'!$F104,IF(Adjustments!$G$6:$AE$6='June 13 - Dec 15 Reserve'!N$7,Adjustments!$G$235:$AE$236),0)))+(SUM(IF(Adjustments!$E$239:$E$251='June 13 - Dec 15 Reserve'!$F104,IF(Adjustments!$G$6:$AE$6='June 13 - Dec 15 Reserve'!N$7,Adjustments!$G$239:$AE$251),0))))</f>
        <v>-22853.894100721674</v>
      </c>
      <c r="N104" s="144">
        <f t="shared" si="305"/>
        <v>-816459.29230216506</v>
      </c>
      <c r="O104" s="144">
        <f t="array" ref="O104">-((SUM(IF(Adjustments!$E$73:$E$133='June 13 - Dec 15 Reserve'!$F104,IF(Adjustments!$G$6:$AE$6='June 13 - Dec 15 Reserve'!N$7,Adjustments!$G$73:$AE$133),0)))+(SUM(IF(Adjustments!$E$136:$E$232='June 13 - Dec 15 Reserve'!$F104,IF(Adjustments!$G$6:$AE$6='June 13 - Dec 15 Reserve'!P$7,Adjustments!$G$136:$AE$232),0)))+(SUM(IF(Adjustments!$E$235:$E$236='June 13 - Dec 15 Reserve'!$F104,IF(Adjustments!$G$6:$AE$6='June 13 - Dec 15 Reserve'!P$7,Adjustments!$G$235:$AE$236),0)))+(SUM(IF(Adjustments!$E$239:$E$251='June 13 - Dec 15 Reserve'!$F104,IF(Adjustments!$G$6:$AE$6='June 13 - Dec 15 Reserve'!P$7,Adjustments!$G$239:$AE$251),0))))</f>
        <v>-22853.894100721674</v>
      </c>
      <c r="P104" s="144">
        <f t="shared" si="306"/>
        <v>-839313.18640288676</v>
      </c>
      <c r="Q104" s="144">
        <f t="array" ref="Q104">-((SUM(IF(Adjustments!$E$73:$E$133='June 13 - Dec 15 Reserve'!$F104,IF(Adjustments!$G$6:$AE$6='June 13 - Dec 15 Reserve'!P$7,Adjustments!$G$73:$AE$133),0)))+(SUM(IF(Adjustments!$E$136:$E$232='June 13 - Dec 15 Reserve'!$F104,IF(Adjustments!$G$6:$AE$6='June 13 - Dec 15 Reserve'!R$7,Adjustments!$G$136:$AE$232),0)))+(SUM(IF(Adjustments!$E$235:$E$236='June 13 - Dec 15 Reserve'!$F104,IF(Adjustments!$G$6:$AE$6='June 13 - Dec 15 Reserve'!R$7,Adjustments!$G$235:$AE$236),0)))+(SUM(IF(Adjustments!$E$239:$E$251='June 13 - Dec 15 Reserve'!$F104,IF(Adjustments!$G$6:$AE$6='June 13 - Dec 15 Reserve'!R$7,Adjustments!$G$239:$AE$251),0))))</f>
        <v>-22853.894100721674</v>
      </c>
      <c r="R104" s="144">
        <f t="shared" si="307"/>
        <v>-862167.08050360845</v>
      </c>
      <c r="S104" s="144">
        <f t="array" ref="S104">-((SUM(IF(Adjustments!$E$73:$E$133='June 13 - Dec 15 Reserve'!$F104,IF(Adjustments!$G$6:$AE$6='June 13 - Dec 15 Reserve'!R$7,Adjustments!$G$73:$AE$133),0)))+(SUM(IF(Adjustments!$E$136:$E$232='June 13 - Dec 15 Reserve'!$F104,IF(Adjustments!$G$6:$AE$6='June 13 - Dec 15 Reserve'!T$7,Adjustments!$G$136:$AE$232),0)))+(SUM(IF(Adjustments!$E$235:$E$236='June 13 - Dec 15 Reserve'!$F104,IF(Adjustments!$G$6:$AE$6='June 13 - Dec 15 Reserve'!T$7,Adjustments!$G$235:$AE$236),0)))+(SUM(IF(Adjustments!$E$239:$E$251='June 13 - Dec 15 Reserve'!$F104,IF(Adjustments!$G$6:$AE$6='June 13 - Dec 15 Reserve'!T$7,Adjustments!$G$239:$AE$251),0))))</f>
        <v>-22853.894100721674</v>
      </c>
      <c r="T104" s="144">
        <f t="shared" si="308"/>
        <v>-885020.97460433014</v>
      </c>
      <c r="U104" s="144">
        <f t="array" ref="U104">-((SUM(IF(Adjustments!$E$73:$E$133='June 13 - Dec 15 Reserve'!$F104,IF(Adjustments!$G$6:$AE$6='June 13 - Dec 15 Reserve'!T$7,Adjustments!$G$73:$AE$133),0)))+(SUM(IF(Adjustments!$E$136:$E$232='June 13 - Dec 15 Reserve'!$F104,IF(Adjustments!$G$6:$AE$6='June 13 - Dec 15 Reserve'!V$7,Adjustments!$G$136:$AE$232),0)))+(SUM(IF(Adjustments!$E$235:$E$236='June 13 - Dec 15 Reserve'!$F104,IF(Adjustments!$G$6:$AE$6='June 13 - Dec 15 Reserve'!V$7,Adjustments!$G$235:$AE$236),0)))+(SUM(IF(Adjustments!$E$239:$E$251='June 13 - Dec 15 Reserve'!$F104,IF(Adjustments!$G$6:$AE$6='June 13 - Dec 15 Reserve'!V$7,Adjustments!$G$239:$AE$251),0))))</f>
        <v>-22853.894100721674</v>
      </c>
      <c r="V104" s="144">
        <f t="shared" si="309"/>
        <v>-907874.86870505183</v>
      </c>
      <c r="W104" s="144">
        <f t="array" ref="W104">-((SUM(IF(Adjustments!$E$73:$E$133='June 13 - Dec 15 Reserve'!$F104,IF(Adjustments!$G$6:$AE$6='June 13 - Dec 15 Reserve'!V$7,Adjustments!$G$73:$AE$133),0)))+(SUM(IF(Adjustments!$E$136:$E$232='June 13 - Dec 15 Reserve'!$F104,IF(Adjustments!$G$6:$AE$6='June 13 - Dec 15 Reserve'!X$7,Adjustments!$G$136:$AE$232),0)))+(SUM(IF(Adjustments!$E$235:$E$236='June 13 - Dec 15 Reserve'!$F104,IF(Adjustments!$G$6:$AE$6='June 13 - Dec 15 Reserve'!X$7,Adjustments!$G$235:$AE$236),0)))+(SUM(IF(Adjustments!$E$239:$E$251='June 13 - Dec 15 Reserve'!$F104,IF(Adjustments!$G$6:$AE$6='June 13 - Dec 15 Reserve'!X$7,Adjustments!$G$239:$AE$251),0))))</f>
        <v>-22853.894100721674</v>
      </c>
      <c r="X104" s="144">
        <f t="shared" si="310"/>
        <v>-930728.76280577353</v>
      </c>
      <c r="Y104" s="144">
        <f t="array" ref="Y104">-((SUM(IF(Adjustments!$E$73:$E$133='June 13 - Dec 15 Reserve'!$F104,IF(Adjustments!$G$6:$AE$6='June 13 - Dec 15 Reserve'!X$7,Adjustments!$G$73:$AE$133),0)))+(SUM(IF(Adjustments!$E$136:$E$232='June 13 - Dec 15 Reserve'!$F104,IF(Adjustments!$G$6:$AE$6='June 13 - Dec 15 Reserve'!Z$7,Adjustments!$G$136:$AE$232),0)))+(SUM(IF(Adjustments!$E$235:$E$236='June 13 - Dec 15 Reserve'!$F104,IF(Adjustments!$G$6:$AE$6='June 13 - Dec 15 Reserve'!Z$7,Adjustments!$G$235:$AE$236),0)))+(SUM(IF(Adjustments!$E$239:$E$251='June 13 - Dec 15 Reserve'!$F104,IF(Adjustments!$G$6:$AE$6='June 13 - Dec 15 Reserve'!Z$7,Adjustments!$G$239:$AE$251),0))))</f>
        <v>-22853.894100721674</v>
      </c>
      <c r="Z104" s="144">
        <f t="shared" si="311"/>
        <v>-953582.65690649522</v>
      </c>
      <c r="AA104" s="144">
        <f t="array" ref="AA104">-((SUM(IF(Adjustments!$E$73:$E$133='June 13 - Dec 15 Reserve'!$F104,IF(Adjustments!$G$6:$AE$6='June 13 - Dec 15 Reserve'!Z$7,Adjustments!$G$73:$AE$133),0)))+(SUM(IF(Adjustments!$E$136:$E$232='June 13 - Dec 15 Reserve'!$F104,IF(Adjustments!$G$6:$AE$6='June 13 - Dec 15 Reserve'!AB$7,Adjustments!$G$136:$AE$232),0)))+(SUM(IF(Adjustments!$E$235:$E$236='June 13 - Dec 15 Reserve'!$F104,IF(Adjustments!$G$6:$AE$6='June 13 - Dec 15 Reserve'!AB$7,Adjustments!$G$235:$AE$236),0)))+(SUM(IF(Adjustments!$E$239:$E$251='June 13 - Dec 15 Reserve'!$F104,IF(Adjustments!$G$6:$AE$6='June 13 - Dec 15 Reserve'!AB$7,Adjustments!$G$239:$AE$251),0))))</f>
        <v>-22853.894100721674</v>
      </c>
      <c r="AB104" s="144">
        <f t="shared" si="312"/>
        <v>-976436.55100721691</v>
      </c>
      <c r="AC104" s="144">
        <f t="array" ref="AC104">-((SUM(IF(Adjustments!$E$73:$E$133='June 13 - Dec 15 Reserve'!$F104,IF(Adjustments!$G$6:$AE$6='June 13 - Dec 15 Reserve'!AB$7,Adjustments!$G$73:$AE$133),0)))+(SUM(IF(Adjustments!$E$136:$E$232='June 13 - Dec 15 Reserve'!$F104,IF(Adjustments!$G$6:$AE$6='June 13 - Dec 15 Reserve'!AD$7,Adjustments!$G$136:$AE$232),0)))+(SUM(IF(Adjustments!$E$235:$E$236='June 13 - Dec 15 Reserve'!$F104,IF(Adjustments!$G$6:$AE$6='June 13 - Dec 15 Reserve'!AD$7,Adjustments!$G$235:$AE$236),0)))+(SUM(IF(Adjustments!$E$239:$E$251='June 13 - Dec 15 Reserve'!$F104,IF(Adjustments!$G$6:$AE$6='June 13 - Dec 15 Reserve'!AD$7,Adjustments!$G$239:$AE$251),0))))</f>
        <v>-22853.894100721674</v>
      </c>
      <c r="AD104" s="144">
        <f t="shared" si="313"/>
        <v>-999290.44510793861</v>
      </c>
      <c r="AE104" s="144">
        <f t="array" ref="AE104">-((SUM(IF(Adjustments!$E$73:$E$133='June 13 - Dec 15 Reserve'!$F104,IF(Adjustments!$G$6:$AE$6='June 13 - Dec 15 Reserve'!AD$7,Adjustments!$G$73:$AE$133),0)))+(SUM(IF(Adjustments!$E$136:$E$232='June 13 - Dec 15 Reserve'!$F104,IF(Adjustments!$G$6:$AE$6='June 13 - Dec 15 Reserve'!AF$7,Adjustments!$G$136:$AE$232),0)))+(SUM(IF(Adjustments!$E$235:$E$236='June 13 - Dec 15 Reserve'!$F104,IF(Adjustments!$G$6:$AE$6='June 13 - Dec 15 Reserve'!AF$7,Adjustments!$G$235:$AE$236),0)))+(SUM(IF(Adjustments!$E$239:$E$251='June 13 - Dec 15 Reserve'!$F104,IF(Adjustments!$G$6:$AE$6='June 13 - Dec 15 Reserve'!AF$7,Adjustments!$G$239:$AE$251),0))))</f>
        <v>-22853.894100721674</v>
      </c>
      <c r="AF104" s="144">
        <f t="shared" si="314"/>
        <v>-1022144.3392086603</v>
      </c>
      <c r="AG104" s="144">
        <f t="array" ref="AG104">-((SUM(IF(Adjustments!$E$73:$E$133='June 13 - Dec 15 Reserve'!$F104,IF(Adjustments!$G$6:$AE$6='June 13 - Dec 15 Reserve'!AF$7,Adjustments!$G$73:$AE$133),0)))+(SUM(IF(Adjustments!$E$136:$E$232='June 13 - Dec 15 Reserve'!$F104,IF(Adjustments!$G$6:$AE$6='June 13 - Dec 15 Reserve'!AH$7,Adjustments!$G$136:$AE$232),0)))+(SUM(IF(Adjustments!$E$235:$E$236='June 13 - Dec 15 Reserve'!$F104,IF(Adjustments!$G$6:$AE$6='June 13 - Dec 15 Reserve'!AH$7,Adjustments!$G$235:$AE$236),0)))+(SUM(IF(Adjustments!$E$239:$E$251='June 13 - Dec 15 Reserve'!$F104,IF(Adjustments!$G$6:$AE$6='June 13 - Dec 15 Reserve'!AH$7,Adjustments!$G$239:$AE$251),0))))</f>
        <v>-22853.894100721674</v>
      </c>
      <c r="AH104" s="144">
        <f t="shared" si="315"/>
        <v>-1044998.233309382</v>
      </c>
      <c r="AI104" s="144">
        <f t="array" ref="AI104">-((SUM(IF(Adjustments!$E$73:$E$133='June 13 - Dec 15 Reserve'!$F104,IF(Adjustments!$G$6:$AE$6='June 13 - Dec 15 Reserve'!AH$7,Adjustments!$G$73:$AE$133),0)))+(SUM(IF(Adjustments!$E$136:$E$232='June 13 - Dec 15 Reserve'!$F104,IF(Adjustments!$G$6:$AE$6='June 13 - Dec 15 Reserve'!AJ$7,Adjustments!$G$136:$AE$232),0)))+(SUM(IF(Adjustments!$E$235:$E$236='June 13 - Dec 15 Reserve'!$F104,IF(Adjustments!$G$6:$AE$6='June 13 - Dec 15 Reserve'!AJ$7,Adjustments!$G$235:$AE$236),0)))+(SUM(IF(Adjustments!$E$239:$E$251='June 13 - Dec 15 Reserve'!$F104,IF(Adjustments!$G$6:$AE$6='June 13 - Dec 15 Reserve'!AJ$7,Adjustments!$G$239:$AE$251),0))))</f>
        <v>-22853.894100721674</v>
      </c>
      <c r="AJ104" s="144">
        <f t="shared" si="316"/>
        <v>-1067852.1274101036</v>
      </c>
      <c r="AK104" s="144">
        <f t="array" ref="AK104">-((SUM(IF(Adjustments!$E$73:$E$133='June 13 - Dec 15 Reserve'!$F104,IF(Adjustments!$G$6:$AE$6='June 13 - Dec 15 Reserve'!AJ$7,Adjustments!$G$73:$AE$133),0)))+(SUM(IF(Adjustments!$E$136:$E$232='June 13 - Dec 15 Reserve'!$F104,IF(Adjustments!$G$6:$AE$6='June 13 - Dec 15 Reserve'!AL$7,Adjustments!$G$136:$AE$232),0)))+(SUM(IF(Adjustments!$E$235:$E$236='June 13 - Dec 15 Reserve'!$F104,IF(Adjustments!$G$6:$AE$6='June 13 - Dec 15 Reserve'!AL$7,Adjustments!$G$235:$AE$236),0)))+(SUM(IF(Adjustments!$E$239:$E$251='June 13 - Dec 15 Reserve'!$F104,IF(Adjustments!$G$6:$AE$6='June 13 - Dec 15 Reserve'!AL$7,Adjustments!$G$239:$AE$251),0))))</f>
        <v>-22853.894100721674</v>
      </c>
      <c r="AL104" s="144">
        <f t="shared" si="317"/>
        <v>-1090706.0215108253</v>
      </c>
      <c r="AM104" s="144">
        <f t="array" ref="AM104">-((SUM(IF(Adjustments!$E$73:$E$133='June 13 - Dec 15 Reserve'!$F104,IF(Adjustments!$G$6:$AE$6='June 13 - Dec 15 Reserve'!AL$7,Adjustments!$G$73:$AE$133),0)))+(SUM(IF(Adjustments!$E$136:$E$232='June 13 - Dec 15 Reserve'!$F104,IF(Adjustments!$G$6:$AE$6='June 13 - Dec 15 Reserve'!AN$7,Adjustments!$G$136:$AE$232),0)))+(SUM(IF(Adjustments!$E$235:$E$236='June 13 - Dec 15 Reserve'!$F104,IF(Adjustments!$G$6:$AE$6='June 13 - Dec 15 Reserve'!AN$7,Adjustments!$G$235:$AE$236),0)))+(SUM(IF(Adjustments!$E$239:$E$251='June 13 - Dec 15 Reserve'!$F104,IF(Adjustments!$G$6:$AE$6='June 13 - Dec 15 Reserve'!AN$7,Adjustments!$G$239:$AE$251),0))))</f>
        <v>-22853.894100721674</v>
      </c>
      <c r="AN104" s="144">
        <f t="shared" si="318"/>
        <v>-1113559.915611547</v>
      </c>
      <c r="AO104" s="144">
        <f t="array" ref="AO104">-((SUM(IF(Adjustments!$E$73:$E$133='June 13 - Dec 15 Reserve'!$F104,IF(Adjustments!$G$6:$AE$6='June 13 - Dec 15 Reserve'!AN$7,Adjustments!$G$73:$AE$133),0)))+(SUM(IF(Adjustments!$E$136:$E$232='June 13 - Dec 15 Reserve'!$F104,IF(Adjustments!$G$6:$AE$6='June 13 - Dec 15 Reserve'!AP$7,Adjustments!$G$136:$AE$232),0)))+(SUM(IF(Adjustments!$E$235:$E$236='June 13 - Dec 15 Reserve'!$F104,IF(Adjustments!$G$6:$AE$6='June 13 - Dec 15 Reserve'!AP$7,Adjustments!$G$235:$AE$236),0)))+(SUM(IF(Adjustments!$E$239:$E$251='June 13 - Dec 15 Reserve'!$F104,IF(Adjustments!$G$6:$AE$6='June 13 - Dec 15 Reserve'!AP$7,Adjustments!$G$239:$AE$251),0))))</f>
        <v>-22853.894100721674</v>
      </c>
      <c r="AP104" s="144">
        <f t="shared" si="319"/>
        <v>-1136413.8097122686</v>
      </c>
      <c r="AQ104" s="144">
        <f t="array" ref="AQ104">-((SUM(IF(Adjustments!$E$73:$E$133='June 13 - Dec 15 Reserve'!$F104,IF(Adjustments!$G$6:$AE$6='June 13 - Dec 15 Reserve'!AP$7,Adjustments!$G$73:$AE$133),0)))+(SUM(IF(Adjustments!$E$136:$E$232='June 13 - Dec 15 Reserve'!$F104,IF(Adjustments!$G$6:$AE$6='June 13 - Dec 15 Reserve'!AR$7,Adjustments!$G$136:$AE$232),0)))+(SUM(IF(Adjustments!$E$235:$E$236='June 13 - Dec 15 Reserve'!$F104,IF(Adjustments!$G$6:$AE$6='June 13 - Dec 15 Reserve'!AR$7,Adjustments!$G$235:$AE$236),0)))+(SUM(IF(Adjustments!$E$239:$E$251='June 13 - Dec 15 Reserve'!$F104,IF(Adjustments!$G$6:$AE$6='June 13 - Dec 15 Reserve'!AR$7,Adjustments!$G$239:$AE$251),0))))</f>
        <v>-22853.894100721674</v>
      </c>
      <c r="AR104" s="144">
        <f t="shared" si="320"/>
        <v>-1159267.7038129903</v>
      </c>
      <c r="AS104" s="144">
        <f t="array" ref="AS104">-((SUM(IF(Adjustments!$E$73:$E$133='June 13 - Dec 15 Reserve'!$F104,IF(Adjustments!$G$6:$AE$6='June 13 - Dec 15 Reserve'!AR$7,Adjustments!$G$73:$AE$133),0)))+(SUM(IF(Adjustments!$E$136:$E$232='June 13 - Dec 15 Reserve'!$F104,IF(Adjustments!$G$6:$AE$6='June 13 - Dec 15 Reserve'!AT$7,Adjustments!$G$136:$AE$232),0)))+(SUM(IF(Adjustments!$E$235:$E$236='June 13 - Dec 15 Reserve'!$F104,IF(Adjustments!$G$6:$AE$6='June 13 - Dec 15 Reserve'!AT$7,Adjustments!$G$235:$AE$236),0)))+(SUM(IF(Adjustments!$E$239:$E$251='June 13 - Dec 15 Reserve'!$F104,IF(Adjustments!$G$6:$AE$6='June 13 - Dec 15 Reserve'!AT$7,Adjustments!$G$239:$AE$251),0))))</f>
        <v>-22853.894100721674</v>
      </c>
      <c r="AT104" s="144">
        <f t="shared" si="321"/>
        <v>-1182121.597913712</v>
      </c>
      <c r="AU104" s="144">
        <f t="array" ref="AU104">-((SUM(IF(Adjustments!$E$73:$E$133='June 13 - Dec 15 Reserve'!$F104,IF(Adjustments!$G$6:$AE$6='June 13 - Dec 15 Reserve'!AT$7,Adjustments!$G$73:$AE$133),0)))+(SUM(IF(Adjustments!$E$136:$E$232='June 13 - Dec 15 Reserve'!$F104,IF(Adjustments!$G$6:$AE$6='June 13 - Dec 15 Reserve'!AV$7,Adjustments!$G$136:$AE$232),0)))+(SUM(IF(Adjustments!$E$235:$E$236='June 13 - Dec 15 Reserve'!$F104,IF(Adjustments!$G$6:$AE$6='June 13 - Dec 15 Reserve'!AV$7,Adjustments!$G$235:$AE$236),0)))+(SUM(IF(Adjustments!$E$239:$E$251='June 13 - Dec 15 Reserve'!$F104,IF(Adjustments!$G$6:$AE$6='June 13 - Dec 15 Reserve'!AV$7,Adjustments!$G$239:$AE$251),0))))</f>
        <v>-22853.894100721674</v>
      </c>
      <c r="AV104" s="144">
        <f t="shared" si="322"/>
        <v>-1204975.4920144337</v>
      </c>
      <c r="AW104" s="144">
        <f t="array" ref="AW104">-((SUM(IF(Adjustments!$E$73:$E$133='June 13 - Dec 15 Reserve'!$F104,IF(Adjustments!$G$6:$AE$6='June 13 - Dec 15 Reserve'!AV$7,Adjustments!$G$73:$AE$133),0)))+(SUM(IF(Adjustments!$E$136:$E$232='June 13 - Dec 15 Reserve'!$F104,IF(Adjustments!$G$6:$AE$6='June 13 - Dec 15 Reserve'!AX$7,Adjustments!$G$136:$AE$232),0)))+(SUM(IF(Adjustments!$E$235:$E$236='June 13 - Dec 15 Reserve'!$F104,IF(Adjustments!$G$6:$AE$6='June 13 - Dec 15 Reserve'!AX$7,Adjustments!$G$235:$AE$236),0)))+(SUM(IF(Adjustments!$E$239:$E$251='June 13 - Dec 15 Reserve'!$F104,IF(Adjustments!$G$6:$AE$6='June 13 - Dec 15 Reserve'!AX$7,Adjustments!$G$239:$AE$251),0))))</f>
        <v>-22853.894100721674</v>
      </c>
      <c r="AX104" s="144">
        <f t="shared" si="323"/>
        <v>-1227829.3861151554</v>
      </c>
      <c r="AY104" s="144">
        <f t="array" ref="AY104">-((SUM(IF(Adjustments!$E$73:$E$133='June 13 - Dec 15 Reserve'!$F104,IF(Adjustments!$G$6:$AE$6='June 13 - Dec 15 Reserve'!AX$7,Adjustments!$G$73:$AE$133),0)))+(SUM(IF(Adjustments!$E$136:$E$232='June 13 - Dec 15 Reserve'!$F104,IF(Adjustments!$G$6:$AE$6='June 13 - Dec 15 Reserve'!AZ$7,Adjustments!$G$136:$AE$232),0)))+(SUM(IF(Adjustments!$E$235:$E$236='June 13 - Dec 15 Reserve'!$F104,IF(Adjustments!$G$6:$AE$6='June 13 - Dec 15 Reserve'!AZ$7,Adjustments!$G$235:$AE$236),0)))+(SUM(IF(Adjustments!$E$239:$E$251='June 13 - Dec 15 Reserve'!$F104,IF(Adjustments!$G$6:$AE$6='June 13 - Dec 15 Reserve'!AZ$7,Adjustments!$G$239:$AE$251),0))))</f>
        <v>-22853.894100721674</v>
      </c>
      <c r="AZ104" s="144">
        <f t="shared" si="324"/>
        <v>-1250683.2802158771</v>
      </c>
      <c r="BA104" s="144">
        <f t="array" ref="BA104">-((SUM(IF(Adjustments!$E$73:$E$133='June 13 - Dec 15 Reserve'!$F104,IF(Adjustments!$G$6:$AE$6='June 13 - Dec 15 Reserve'!AZ$7,Adjustments!$G$73:$AE$133),0)))+(SUM(IF(Adjustments!$E$136:$E$232='June 13 - Dec 15 Reserve'!$F104,IF(Adjustments!$G$6:$AE$6='June 13 - Dec 15 Reserve'!BB$7,Adjustments!$G$136:$AE$232),0)))+(SUM(IF(Adjustments!$E$235:$E$236='June 13 - Dec 15 Reserve'!$F104,IF(Adjustments!$G$6:$AE$6='June 13 - Dec 15 Reserve'!BB$7,Adjustments!$G$235:$AE$236),0)))+(SUM(IF(Adjustments!$E$239:$E$251='June 13 - Dec 15 Reserve'!$F104,IF(Adjustments!$G$6:$AE$6='June 13 - Dec 15 Reserve'!BB$7,Adjustments!$G$239:$AE$251),0))))</f>
        <v>-22853.894100721674</v>
      </c>
      <c r="BB104" s="144">
        <f t="shared" si="325"/>
        <v>-1273537.1743165988</v>
      </c>
      <c r="BC104" s="144">
        <f t="array" ref="BC104">-((SUM(IF(Adjustments!$E$73:$E$133='June 13 - Dec 15 Reserve'!$F104,IF(Adjustments!$G$6:$AE$6='June 13 - Dec 15 Reserve'!BB$7,Adjustments!$G$73:$AE$133),0)))+(SUM(IF(Adjustments!$E$136:$E$232='June 13 - Dec 15 Reserve'!$F104,IF(Adjustments!$G$6:$AE$6='June 13 - Dec 15 Reserve'!BD$7,Adjustments!$G$136:$AE$232),0)))+(SUM(IF(Adjustments!$E$235:$E$236='June 13 - Dec 15 Reserve'!$F104,IF(Adjustments!$G$6:$AE$6='June 13 - Dec 15 Reserve'!BD$7,Adjustments!$G$235:$AE$236),0)))+(SUM(IF(Adjustments!$E$239:$E$251='June 13 - Dec 15 Reserve'!$F104,IF(Adjustments!$G$6:$AE$6='June 13 - Dec 15 Reserve'!BD$7,Adjustments!$G$239:$AE$251),0))))</f>
        <v>-22853.894100721674</v>
      </c>
      <c r="BD104" s="144">
        <f t="shared" si="326"/>
        <v>-1296391.0684173205</v>
      </c>
      <c r="BF104" s="151">
        <f>AVERAGE(AF104,AH104,AJ104,AL104,AN104,AP104,AR104,AT104,AV104,AX104,AZ104,BB104,BD104)</f>
        <v>-1159267.7038129903</v>
      </c>
    </row>
    <row r="105" spans="1:58" s="144" customFormat="1">
      <c r="A105" s="119" t="s">
        <v>5</v>
      </c>
      <c r="B105" s="119" t="s">
        <v>41</v>
      </c>
      <c r="C105" s="119" t="s">
        <v>41</v>
      </c>
      <c r="D105" s="119" t="s">
        <v>79</v>
      </c>
      <c r="E105" s="119" t="s">
        <v>72</v>
      </c>
      <c r="F105" s="119" t="str">
        <f>D105&amp;E105&amp;C105</f>
        <v>AHYDPSG-U</v>
      </c>
      <c r="G105" s="119" t="str">
        <f>E105&amp;C105</f>
        <v>HYDPSG-U</v>
      </c>
      <c r="H105" s="144">
        <f t="array" ref="H105">SUM(IF('[25]RB Summary'!$C$917:$C$1168=$F105,'[25]RB Summary'!$G$917:$G$1168,0))</f>
        <v>0</v>
      </c>
      <c r="I105" s="144">
        <f t="array" ref="I105">-((SUM(IF(Adjustments!$E$73:$E$133='June 13 - Dec 15 Reserve'!$F105,IF(Adjustments!$G$6:$AE$6='June 13 - Dec 15 Reserve'!H$7,Adjustments!$G$73:$AE$133),0)))+(SUM(IF(Adjustments!$E$136:$E$232='June 13 - Dec 15 Reserve'!$F105,IF(Adjustments!$G$6:$AE$6='June 13 - Dec 15 Reserve'!J$7,Adjustments!$G$136:$AE$232),0)))+(SUM(IF(Adjustments!$E$235:$E$236='June 13 - Dec 15 Reserve'!$F105,IF(Adjustments!$G$6:$AE$6='June 13 - Dec 15 Reserve'!J$7,Adjustments!$G$235:$AE$236),0)))+(SUM(IF(Adjustments!$E$239:$E$251='June 13 - Dec 15 Reserve'!$F105,IF(Adjustments!$G$6:$AE$6='June 13 - Dec 15 Reserve'!J$7,Adjustments!$G$239:$AE$251),0))))</f>
        <v>0</v>
      </c>
      <c r="J105" s="144">
        <f t="shared" si="303"/>
        <v>0</v>
      </c>
      <c r="K105" s="144">
        <f t="array" ref="K105">-((SUM(IF(Adjustments!$E$73:$E$133='June 13 - Dec 15 Reserve'!$F105,IF(Adjustments!$G$6:$AE$6='June 13 - Dec 15 Reserve'!J$7,Adjustments!$G$73:$AE$133),0)))+(SUM(IF(Adjustments!$E$136:$E$232='June 13 - Dec 15 Reserve'!$F105,IF(Adjustments!$G$6:$AE$6='June 13 - Dec 15 Reserve'!L$7,Adjustments!$G$136:$AE$232),0)))+(SUM(IF(Adjustments!$E$235:$E$236='June 13 - Dec 15 Reserve'!$F105,IF(Adjustments!$G$6:$AE$6='June 13 - Dec 15 Reserve'!L$7,Adjustments!$G$235:$AE$236),0)))+(SUM(IF(Adjustments!$E$239:$E$251='June 13 - Dec 15 Reserve'!$F105,IF(Adjustments!$G$6:$AE$6='June 13 - Dec 15 Reserve'!L$7,Adjustments!$G$239:$AE$251),0))))</f>
        <v>0</v>
      </c>
      <c r="L105" s="144">
        <f t="shared" si="304"/>
        <v>0</v>
      </c>
      <c r="M105" s="144">
        <f t="array" ref="M105">-((SUM(IF(Adjustments!$E$73:$E$133='June 13 - Dec 15 Reserve'!$F105,IF(Adjustments!$G$6:$AE$6='June 13 - Dec 15 Reserve'!L$7,Adjustments!$G$73:$AE$133),0)))+(SUM(IF(Adjustments!$E$136:$E$232='June 13 - Dec 15 Reserve'!$F105,IF(Adjustments!$G$6:$AE$6='June 13 - Dec 15 Reserve'!N$7,Adjustments!$G$136:$AE$232),0)))+(SUM(IF(Adjustments!$E$235:$E$236='June 13 - Dec 15 Reserve'!$F105,IF(Adjustments!$G$6:$AE$6='June 13 - Dec 15 Reserve'!N$7,Adjustments!$G$235:$AE$236),0)))+(SUM(IF(Adjustments!$E$239:$E$251='June 13 - Dec 15 Reserve'!$F105,IF(Adjustments!$G$6:$AE$6='June 13 - Dec 15 Reserve'!N$7,Adjustments!$G$239:$AE$251),0))))</f>
        <v>0</v>
      </c>
      <c r="N105" s="144">
        <f t="shared" si="305"/>
        <v>0</v>
      </c>
      <c r="O105" s="144">
        <f t="array" ref="O105">-((SUM(IF(Adjustments!$E$73:$E$133='June 13 - Dec 15 Reserve'!$F105,IF(Adjustments!$G$6:$AE$6='June 13 - Dec 15 Reserve'!N$7,Adjustments!$G$73:$AE$133),0)))+(SUM(IF(Adjustments!$E$136:$E$232='June 13 - Dec 15 Reserve'!$F105,IF(Adjustments!$G$6:$AE$6='June 13 - Dec 15 Reserve'!P$7,Adjustments!$G$136:$AE$232),0)))+(SUM(IF(Adjustments!$E$235:$E$236='June 13 - Dec 15 Reserve'!$F105,IF(Adjustments!$G$6:$AE$6='June 13 - Dec 15 Reserve'!P$7,Adjustments!$G$235:$AE$236),0)))+(SUM(IF(Adjustments!$E$239:$E$251='June 13 - Dec 15 Reserve'!$F105,IF(Adjustments!$G$6:$AE$6='June 13 - Dec 15 Reserve'!P$7,Adjustments!$G$239:$AE$251),0))))</f>
        <v>0</v>
      </c>
      <c r="P105" s="144">
        <f t="shared" si="306"/>
        <v>0</v>
      </c>
      <c r="Q105" s="144">
        <f t="array" ref="Q105">-((SUM(IF(Adjustments!$E$73:$E$133='June 13 - Dec 15 Reserve'!$F105,IF(Adjustments!$G$6:$AE$6='June 13 - Dec 15 Reserve'!P$7,Adjustments!$G$73:$AE$133),0)))+(SUM(IF(Adjustments!$E$136:$E$232='June 13 - Dec 15 Reserve'!$F105,IF(Adjustments!$G$6:$AE$6='June 13 - Dec 15 Reserve'!R$7,Adjustments!$G$136:$AE$232),0)))+(SUM(IF(Adjustments!$E$235:$E$236='June 13 - Dec 15 Reserve'!$F105,IF(Adjustments!$G$6:$AE$6='June 13 - Dec 15 Reserve'!R$7,Adjustments!$G$235:$AE$236),0)))+(SUM(IF(Adjustments!$E$239:$E$251='June 13 - Dec 15 Reserve'!$F105,IF(Adjustments!$G$6:$AE$6='June 13 - Dec 15 Reserve'!R$7,Adjustments!$G$239:$AE$251),0))))</f>
        <v>0</v>
      </c>
      <c r="R105" s="144">
        <f t="shared" si="307"/>
        <v>0</v>
      </c>
      <c r="S105" s="144">
        <f t="array" ref="S105">-((SUM(IF(Adjustments!$E$73:$E$133='June 13 - Dec 15 Reserve'!$F105,IF(Adjustments!$G$6:$AE$6='June 13 - Dec 15 Reserve'!R$7,Adjustments!$G$73:$AE$133),0)))+(SUM(IF(Adjustments!$E$136:$E$232='June 13 - Dec 15 Reserve'!$F105,IF(Adjustments!$G$6:$AE$6='June 13 - Dec 15 Reserve'!T$7,Adjustments!$G$136:$AE$232),0)))+(SUM(IF(Adjustments!$E$235:$E$236='June 13 - Dec 15 Reserve'!$F105,IF(Adjustments!$G$6:$AE$6='June 13 - Dec 15 Reserve'!T$7,Adjustments!$G$235:$AE$236),0)))+(SUM(IF(Adjustments!$E$239:$E$251='June 13 - Dec 15 Reserve'!$F105,IF(Adjustments!$G$6:$AE$6='June 13 - Dec 15 Reserve'!T$7,Adjustments!$G$239:$AE$251),0))))</f>
        <v>0</v>
      </c>
      <c r="T105" s="144">
        <f t="shared" si="308"/>
        <v>0</v>
      </c>
      <c r="U105" s="144">
        <f t="array" ref="U105">-((SUM(IF(Adjustments!$E$73:$E$133='June 13 - Dec 15 Reserve'!$F105,IF(Adjustments!$G$6:$AE$6='June 13 - Dec 15 Reserve'!T$7,Adjustments!$G$73:$AE$133),0)))+(SUM(IF(Adjustments!$E$136:$E$232='June 13 - Dec 15 Reserve'!$F105,IF(Adjustments!$G$6:$AE$6='June 13 - Dec 15 Reserve'!V$7,Adjustments!$G$136:$AE$232),0)))+(SUM(IF(Adjustments!$E$235:$E$236='June 13 - Dec 15 Reserve'!$F105,IF(Adjustments!$G$6:$AE$6='June 13 - Dec 15 Reserve'!V$7,Adjustments!$G$235:$AE$236),0)))+(SUM(IF(Adjustments!$E$239:$E$251='June 13 - Dec 15 Reserve'!$F105,IF(Adjustments!$G$6:$AE$6='June 13 - Dec 15 Reserve'!V$7,Adjustments!$G$239:$AE$251),0))))</f>
        <v>0</v>
      </c>
      <c r="V105" s="144">
        <f t="shared" si="309"/>
        <v>0</v>
      </c>
      <c r="W105" s="144">
        <f t="array" ref="W105">-((SUM(IF(Adjustments!$E$73:$E$133='June 13 - Dec 15 Reserve'!$F105,IF(Adjustments!$G$6:$AE$6='June 13 - Dec 15 Reserve'!V$7,Adjustments!$G$73:$AE$133),0)))+(SUM(IF(Adjustments!$E$136:$E$232='June 13 - Dec 15 Reserve'!$F105,IF(Adjustments!$G$6:$AE$6='June 13 - Dec 15 Reserve'!X$7,Adjustments!$G$136:$AE$232),0)))+(SUM(IF(Adjustments!$E$235:$E$236='June 13 - Dec 15 Reserve'!$F105,IF(Adjustments!$G$6:$AE$6='June 13 - Dec 15 Reserve'!X$7,Adjustments!$G$235:$AE$236),0)))+(SUM(IF(Adjustments!$E$239:$E$251='June 13 - Dec 15 Reserve'!$F105,IF(Adjustments!$G$6:$AE$6='June 13 - Dec 15 Reserve'!X$7,Adjustments!$G$239:$AE$251),0))))</f>
        <v>0</v>
      </c>
      <c r="X105" s="144">
        <f t="shared" si="310"/>
        <v>0</v>
      </c>
      <c r="Y105" s="144">
        <f t="array" ref="Y105">-((SUM(IF(Adjustments!$E$73:$E$133='June 13 - Dec 15 Reserve'!$F105,IF(Adjustments!$G$6:$AE$6='June 13 - Dec 15 Reserve'!X$7,Adjustments!$G$73:$AE$133),0)))+(SUM(IF(Adjustments!$E$136:$E$232='June 13 - Dec 15 Reserve'!$F105,IF(Adjustments!$G$6:$AE$6='June 13 - Dec 15 Reserve'!Z$7,Adjustments!$G$136:$AE$232),0)))+(SUM(IF(Adjustments!$E$235:$E$236='June 13 - Dec 15 Reserve'!$F105,IF(Adjustments!$G$6:$AE$6='June 13 - Dec 15 Reserve'!Z$7,Adjustments!$G$235:$AE$236),0)))+(SUM(IF(Adjustments!$E$239:$E$251='June 13 - Dec 15 Reserve'!$F105,IF(Adjustments!$G$6:$AE$6='June 13 - Dec 15 Reserve'!Z$7,Adjustments!$G$239:$AE$251),0))))</f>
        <v>0</v>
      </c>
      <c r="Z105" s="144">
        <f t="shared" si="311"/>
        <v>0</v>
      </c>
      <c r="AA105" s="144">
        <f t="array" ref="AA105">-((SUM(IF(Adjustments!$E$73:$E$133='June 13 - Dec 15 Reserve'!$F105,IF(Adjustments!$G$6:$AE$6='June 13 - Dec 15 Reserve'!Z$7,Adjustments!$G$73:$AE$133),0)))+(SUM(IF(Adjustments!$E$136:$E$232='June 13 - Dec 15 Reserve'!$F105,IF(Adjustments!$G$6:$AE$6='June 13 - Dec 15 Reserve'!AB$7,Adjustments!$G$136:$AE$232),0)))+(SUM(IF(Adjustments!$E$235:$E$236='June 13 - Dec 15 Reserve'!$F105,IF(Adjustments!$G$6:$AE$6='June 13 - Dec 15 Reserve'!AB$7,Adjustments!$G$235:$AE$236),0)))+(SUM(IF(Adjustments!$E$239:$E$251='June 13 - Dec 15 Reserve'!$F105,IF(Adjustments!$G$6:$AE$6='June 13 - Dec 15 Reserve'!AB$7,Adjustments!$G$239:$AE$251),0))))</f>
        <v>0</v>
      </c>
      <c r="AB105" s="144">
        <f t="shared" si="312"/>
        <v>0</v>
      </c>
      <c r="AC105" s="144">
        <f t="array" ref="AC105">-((SUM(IF(Adjustments!$E$73:$E$133='June 13 - Dec 15 Reserve'!$F105,IF(Adjustments!$G$6:$AE$6='June 13 - Dec 15 Reserve'!AB$7,Adjustments!$G$73:$AE$133),0)))+(SUM(IF(Adjustments!$E$136:$E$232='June 13 - Dec 15 Reserve'!$F105,IF(Adjustments!$G$6:$AE$6='June 13 - Dec 15 Reserve'!AD$7,Adjustments!$G$136:$AE$232),0)))+(SUM(IF(Adjustments!$E$235:$E$236='June 13 - Dec 15 Reserve'!$F105,IF(Adjustments!$G$6:$AE$6='June 13 - Dec 15 Reserve'!AD$7,Adjustments!$G$235:$AE$236),0)))+(SUM(IF(Adjustments!$E$239:$E$251='June 13 - Dec 15 Reserve'!$F105,IF(Adjustments!$G$6:$AE$6='June 13 - Dec 15 Reserve'!AD$7,Adjustments!$G$239:$AE$251),0))))</f>
        <v>0</v>
      </c>
      <c r="AD105" s="144">
        <f t="shared" si="313"/>
        <v>0</v>
      </c>
      <c r="AE105" s="144">
        <f t="array" ref="AE105">-((SUM(IF(Adjustments!$E$73:$E$133='June 13 - Dec 15 Reserve'!$F105,IF(Adjustments!$G$6:$AE$6='June 13 - Dec 15 Reserve'!AD$7,Adjustments!$G$73:$AE$133),0)))+(SUM(IF(Adjustments!$E$136:$E$232='June 13 - Dec 15 Reserve'!$F105,IF(Adjustments!$G$6:$AE$6='June 13 - Dec 15 Reserve'!AF$7,Adjustments!$G$136:$AE$232),0)))+(SUM(IF(Adjustments!$E$235:$E$236='June 13 - Dec 15 Reserve'!$F105,IF(Adjustments!$G$6:$AE$6='June 13 - Dec 15 Reserve'!AF$7,Adjustments!$G$235:$AE$236),0)))+(SUM(IF(Adjustments!$E$239:$E$251='June 13 - Dec 15 Reserve'!$F105,IF(Adjustments!$G$6:$AE$6='June 13 - Dec 15 Reserve'!AF$7,Adjustments!$G$239:$AE$251),0))))</f>
        <v>0</v>
      </c>
      <c r="AF105" s="144">
        <f t="shared" si="314"/>
        <v>0</v>
      </c>
      <c r="AG105" s="144">
        <f t="array" ref="AG105">-((SUM(IF(Adjustments!$E$73:$E$133='June 13 - Dec 15 Reserve'!$F105,IF(Adjustments!$G$6:$AE$6='June 13 - Dec 15 Reserve'!AF$7,Adjustments!$G$73:$AE$133),0)))+(SUM(IF(Adjustments!$E$136:$E$232='June 13 - Dec 15 Reserve'!$F105,IF(Adjustments!$G$6:$AE$6='June 13 - Dec 15 Reserve'!AH$7,Adjustments!$G$136:$AE$232),0)))+(SUM(IF(Adjustments!$E$235:$E$236='June 13 - Dec 15 Reserve'!$F105,IF(Adjustments!$G$6:$AE$6='June 13 - Dec 15 Reserve'!AH$7,Adjustments!$G$235:$AE$236),0)))+(SUM(IF(Adjustments!$E$239:$E$251='June 13 - Dec 15 Reserve'!$F105,IF(Adjustments!$G$6:$AE$6='June 13 - Dec 15 Reserve'!AH$7,Adjustments!$G$239:$AE$251),0))))</f>
        <v>0</v>
      </c>
      <c r="AH105" s="144">
        <f t="shared" si="315"/>
        <v>0</v>
      </c>
      <c r="AI105" s="144">
        <f t="array" ref="AI105">-((SUM(IF(Adjustments!$E$73:$E$133='June 13 - Dec 15 Reserve'!$F105,IF(Adjustments!$G$6:$AE$6='June 13 - Dec 15 Reserve'!AH$7,Adjustments!$G$73:$AE$133),0)))+(SUM(IF(Adjustments!$E$136:$E$232='June 13 - Dec 15 Reserve'!$F105,IF(Adjustments!$G$6:$AE$6='June 13 - Dec 15 Reserve'!AJ$7,Adjustments!$G$136:$AE$232),0)))+(SUM(IF(Adjustments!$E$235:$E$236='June 13 - Dec 15 Reserve'!$F105,IF(Adjustments!$G$6:$AE$6='June 13 - Dec 15 Reserve'!AJ$7,Adjustments!$G$235:$AE$236),0)))+(SUM(IF(Adjustments!$E$239:$E$251='June 13 - Dec 15 Reserve'!$F105,IF(Adjustments!$G$6:$AE$6='June 13 - Dec 15 Reserve'!AJ$7,Adjustments!$G$239:$AE$251),0))))</f>
        <v>0</v>
      </c>
      <c r="AJ105" s="144">
        <f t="shared" si="316"/>
        <v>0</v>
      </c>
      <c r="AK105" s="144">
        <f t="array" ref="AK105">-((SUM(IF(Adjustments!$E$73:$E$133='June 13 - Dec 15 Reserve'!$F105,IF(Adjustments!$G$6:$AE$6='June 13 - Dec 15 Reserve'!AJ$7,Adjustments!$G$73:$AE$133),0)))+(SUM(IF(Adjustments!$E$136:$E$232='June 13 - Dec 15 Reserve'!$F105,IF(Adjustments!$G$6:$AE$6='June 13 - Dec 15 Reserve'!AL$7,Adjustments!$G$136:$AE$232),0)))+(SUM(IF(Adjustments!$E$235:$E$236='June 13 - Dec 15 Reserve'!$F105,IF(Adjustments!$G$6:$AE$6='June 13 - Dec 15 Reserve'!AL$7,Adjustments!$G$235:$AE$236),0)))+(SUM(IF(Adjustments!$E$239:$E$251='June 13 - Dec 15 Reserve'!$F105,IF(Adjustments!$G$6:$AE$6='June 13 - Dec 15 Reserve'!AL$7,Adjustments!$G$239:$AE$251),0))))</f>
        <v>0</v>
      </c>
      <c r="AL105" s="144">
        <f t="shared" si="317"/>
        <v>0</v>
      </c>
      <c r="AM105" s="144">
        <f t="array" ref="AM105">-((SUM(IF(Adjustments!$E$73:$E$133='June 13 - Dec 15 Reserve'!$F105,IF(Adjustments!$G$6:$AE$6='June 13 - Dec 15 Reserve'!AL$7,Adjustments!$G$73:$AE$133),0)))+(SUM(IF(Adjustments!$E$136:$E$232='June 13 - Dec 15 Reserve'!$F105,IF(Adjustments!$G$6:$AE$6='June 13 - Dec 15 Reserve'!AN$7,Adjustments!$G$136:$AE$232),0)))+(SUM(IF(Adjustments!$E$235:$E$236='June 13 - Dec 15 Reserve'!$F105,IF(Adjustments!$G$6:$AE$6='June 13 - Dec 15 Reserve'!AN$7,Adjustments!$G$235:$AE$236),0)))+(SUM(IF(Adjustments!$E$239:$E$251='June 13 - Dec 15 Reserve'!$F105,IF(Adjustments!$G$6:$AE$6='June 13 - Dec 15 Reserve'!AN$7,Adjustments!$G$239:$AE$251),0))))</f>
        <v>0</v>
      </c>
      <c r="AN105" s="144">
        <f t="shared" si="318"/>
        <v>0</v>
      </c>
      <c r="AO105" s="144">
        <f t="array" ref="AO105">-((SUM(IF(Adjustments!$E$73:$E$133='June 13 - Dec 15 Reserve'!$F105,IF(Adjustments!$G$6:$AE$6='June 13 - Dec 15 Reserve'!AN$7,Adjustments!$G$73:$AE$133),0)))+(SUM(IF(Adjustments!$E$136:$E$232='June 13 - Dec 15 Reserve'!$F105,IF(Adjustments!$G$6:$AE$6='June 13 - Dec 15 Reserve'!AP$7,Adjustments!$G$136:$AE$232),0)))+(SUM(IF(Adjustments!$E$235:$E$236='June 13 - Dec 15 Reserve'!$F105,IF(Adjustments!$G$6:$AE$6='June 13 - Dec 15 Reserve'!AP$7,Adjustments!$G$235:$AE$236),0)))+(SUM(IF(Adjustments!$E$239:$E$251='June 13 - Dec 15 Reserve'!$F105,IF(Adjustments!$G$6:$AE$6='June 13 - Dec 15 Reserve'!AP$7,Adjustments!$G$239:$AE$251),0))))</f>
        <v>0</v>
      </c>
      <c r="AP105" s="144">
        <f t="shared" si="319"/>
        <v>0</v>
      </c>
      <c r="AQ105" s="144">
        <f t="array" ref="AQ105">-((SUM(IF(Adjustments!$E$73:$E$133='June 13 - Dec 15 Reserve'!$F105,IF(Adjustments!$G$6:$AE$6='June 13 - Dec 15 Reserve'!AP$7,Adjustments!$G$73:$AE$133),0)))+(SUM(IF(Adjustments!$E$136:$E$232='June 13 - Dec 15 Reserve'!$F105,IF(Adjustments!$G$6:$AE$6='June 13 - Dec 15 Reserve'!AR$7,Adjustments!$G$136:$AE$232),0)))+(SUM(IF(Adjustments!$E$235:$E$236='June 13 - Dec 15 Reserve'!$F105,IF(Adjustments!$G$6:$AE$6='June 13 - Dec 15 Reserve'!AR$7,Adjustments!$G$235:$AE$236),0)))+(SUM(IF(Adjustments!$E$239:$E$251='June 13 - Dec 15 Reserve'!$F105,IF(Adjustments!$G$6:$AE$6='June 13 - Dec 15 Reserve'!AR$7,Adjustments!$G$239:$AE$251),0))))</f>
        <v>0</v>
      </c>
      <c r="AR105" s="144">
        <f t="shared" si="320"/>
        <v>0</v>
      </c>
      <c r="AS105" s="144">
        <f t="array" ref="AS105">-((SUM(IF(Adjustments!$E$73:$E$133='June 13 - Dec 15 Reserve'!$F105,IF(Adjustments!$G$6:$AE$6='June 13 - Dec 15 Reserve'!AR$7,Adjustments!$G$73:$AE$133),0)))+(SUM(IF(Adjustments!$E$136:$E$232='June 13 - Dec 15 Reserve'!$F105,IF(Adjustments!$G$6:$AE$6='June 13 - Dec 15 Reserve'!AT$7,Adjustments!$G$136:$AE$232),0)))+(SUM(IF(Adjustments!$E$235:$E$236='June 13 - Dec 15 Reserve'!$F105,IF(Adjustments!$G$6:$AE$6='June 13 - Dec 15 Reserve'!AT$7,Adjustments!$G$235:$AE$236),0)))+(SUM(IF(Adjustments!$E$239:$E$251='June 13 - Dec 15 Reserve'!$F105,IF(Adjustments!$G$6:$AE$6='June 13 - Dec 15 Reserve'!AT$7,Adjustments!$G$239:$AE$251),0))))</f>
        <v>0</v>
      </c>
      <c r="AT105" s="144">
        <f t="shared" si="321"/>
        <v>0</v>
      </c>
      <c r="AU105" s="144">
        <f t="array" ref="AU105">-((SUM(IF(Adjustments!$E$73:$E$133='June 13 - Dec 15 Reserve'!$F105,IF(Adjustments!$G$6:$AE$6='June 13 - Dec 15 Reserve'!AT$7,Adjustments!$G$73:$AE$133),0)))+(SUM(IF(Adjustments!$E$136:$E$232='June 13 - Dec 15 Reserve'!$F105,IF(Adjustments!$G$6:$AE$6='June 13 - Dec 15 Reserve'!AV$7,Adjustments!$G$136:$AE$232),0)))+(SUM(IF(Adjustments!$E$235:$E$236='June 13 - Dec 15 Reserve'!$F105,IF(Adjustments!$G$6:$AE$6='June 13 - Dec 15 Reserve'!AV$7,Adjustments!$G$235:$AE$236),0)))+(SUM(IF(Adjustments!$E$239:$E$251='June 13 - Dec 15 Reserve'!$F105,IF(Adjustments!$G$6:$AE$6='June 13 - Dec 15 Reserve'!AV$7,Adjustments!$G$239:$AE$251),0))))</f>
        <v>0</v>
      </c>
      <c r="AV105" s="144">
        <f t="shared" si="322"/>
        <v>0</v>
      </c>
      <c r="AW105" s="144">
        <f t="array" ref="AW105">-((SUM(IF(Adjustments!$E$73:$E$133='June 13 - Dec 15 Reserve'!$F105,IF(Adjustments!$G$6:$AE$6='June 13 - Dec 15 Reserve'!AV$7,Adjustments!$G$73:$AE$133),0)))+(SUM(IF(Adjustments!$E$136:$E$232='June 13 - Dec 15 Reserve'!$F105,IF(Adjustments!$G$6:$AE$6='June 13 - Dec 15 Reserve'!AX$7,Adjustments!$G$136:$AE$232),0)))+(SUM(IF(Adjustments!$E$235:$E$236='June 13 - Dec 15 Reserve'!$F105,IF(Adjustments!$G$6:$AE$6='June 13 - Dec 15 Reserve'!AX$7,Adjustments!$G$235:$AE$236),0)))+(SUM(IF(Adjustments!$E$239:$E$251='June 13 - Dec 15 Reserve'!$F105,IF(Adjustments!$G$6:$AE$6='June 13 - Dec 15 Reserve'!AX$7,Adjustments!$G$239:$AE$251),0))))</f>
        <v>0</v>
      </c>
      <c r="AX105" s="144">
        <f t="shared" si="323"/>
        <v>0</v>
      </c>
      <c r="AY105" s="144">
        <f t="array" ref="AY105">-((SUM(IF(Adjustments!$E$73:$E$133='June 13 - Dec 15 Reserve'!$F105,IF(Adjustments!$G$6:$AE$6='June 13 - Dec 15 Reserve'!AX$7,Adjustments!$G$73:$AE$133),0)))+(SUM(IF(Adjustments!$E$136:$E$232='June 13 - Dec 15 Reserve'!$F105,IF(Adjustments!$G$6:$AE$6='June 13 - Dec 15 Reserve'!AZ$7,Adjustments!$G$136:$AE$232),0)))+(SUM(IF(Adjustments!$E$235:$E$236='June 13 - Dec 15 Reserve'!$F105,IF(Adjustments!$G$6:$AE$6='June 13 - Dec 15 Reserve'!AZ$7,Adjustments!$G$235:$AE$236),0)))+(SUM(IF(Adjustments!$E$239:$E$251='June 13 - Dec 15 Reserve'!$F105,IF(Adjustments!$G$6:$AE$6='June 13 - Dec 15 Reserve'!AZ$7,Adjustments!$G$239:$AE$251),0))))</f>
        <v>0</v>
      </c>
      <c r="AZ105" s="144">
        <f t="shared" si="324"/>
        <v>0</v>
      </c>
      <c r="BA105" s="144">
        <f t="array" ref="BA105">-((SUM(IF(Adjustments!$E$73:$E$133='June 13 - Dec 15 Reserve'!$F105,IF(Adjustments!$G$6:$AE$6='June 13 - Dec 15 Reserve'!AZ$7,Adjustments!$G$73:$AE$133),0)))+(SUM(IF(Adjustments!$E$136:$E$232='June 13 - Dec 15 Reserve'!$F105,IF(Adjustments!$G$6:$AE$6='June 13 - Dec 15 Reserve'!BB$7,Adjustments!$G$136:$AE$232),0)))+(SUM(IF(Adjustments!$E$235:$E$236='June 13 - Dec 15 Reserve'!$F105,IF(Adjustments!$G$6:$AE$6='June 13 - Dec 15 Reserve'!BB$7,Adjustments!$G$235:$AE$236),0)))+(SUM(IF(Adjustments!$E$239:$E$251='June 13 - Dec 15 Reserve'!$F105,IF(Adjustments!$G$6:$AE$6='June 13 - Dec 15 Reserve'!BB$7,Adjustments!$G$239:$AE$251),0))))</f>
        <v>0</v>
      </c>
      <c r="BB105" s="144">
        <f t="shared" si="325"/>
        <v>0</v>
      </c>
      <c r="BC105" s="144">
        <f t="array" ref="BC105">-((SUM(IF(Adjustments!$E$73:$E$133='June 13 - Dec 15 Reserve'!$F105,IF(Adjustments!$G$6:$AE$6='June 13 - Dec 15 Reserve'!BB$7,Adjustments!$G$73:$AE$133),0)))+(SUM(IF(Adjustments!$E$136:$E$232='June 13 - Dec 15 Reserve'!$F105,IF(Adjustments!$G$6:$AE$6='June 13 - Dec 15 Reserve'!BD$7,Adjustments!$G$136:$AE$232),0)))+(SUM(IF(Adjustments!$E$235:$E$236='June 13 - Dec 15 Reserve'!$F105,IF(Adjustments!$G$6:$AE$6='June 13 - Dec 15 Reserve'!BD$7,Adjustments!$G$235:$AE$236),0)))+(SUM(IF(Adjustments!$E$239:$E$251='June 13 - Dec 15 Reserve'!$F105,IF(Adjustments!$G$6:$AE$6='June 13 - Dec 15 Reserve'!BD$7,Adjustments!$G$239:$AE$251),0))))</f>
        <v>0</v>
      </c>
      <c r="BD105" s="144">
        <f t="shared" si="326"/>
        <v>0</v>
      </c>
      <c r="BF105" s="151">
        <f>AVERAGE(AF105,AH105,AJ105,AL105,AN105,AP105,AR105,AT105,AV105,AX105,AZ105,BB105,BD105)</f>
        <v>0</v>
      </c>
    </row>
    <row r="106" spans="1:58" s="144" customFormat="1">
      <c r="A106" s="119" t="s">
        <v>8</v>
      </c>
      <c r="B106" s="119"/>
      <c r="C106" s="119"/>
      <c r="D106" s="119"/>
      <c r="E106" s="119"/>
      <c r="F106" s="119"/>
      <c r="G106" s="119"/>
      <c r="H106" s="152">
        <f t="shared" ref="H106:AM106" si="327">SUBTOTAL(9,H103:H105)</f>
        <v>-747897.61</v>
      </c>
      <c r="I106" s="152">
        <f t="shared" si="327"/>
        <v>-22853.894100721674</v>
      </c>
      <c r="J106" s="152">
        <f t="shared" si="327"/>
        <v>-770751.50410072168</v>
      </c>
      <c r="K106" s="152">
        <f t="shared" si="327"/>
        <v>-22853.894100721674</v>
      </c>
      <c r="L106" s="152">
        <f t="shared" si="327"/>
        <v>-793605.39820144337</v>
      </c>
      <c r="M106" s="152">
        <f t="shared" si="327"/>
        <v>-22853.894100721674</v>
      </c>
      <c r="N106" s="152">
        <f t="shared" si="327"/>
        <v>-816459.29230216506</v>
      </c>
      <c r="O106" s="152">
        <f t="shared" si="327"/>
        <v>-22853.894100721674</v>
      </c>
      <c r="P106" s="152">
        <f t="shared" si="327"/>
        <v>-839313.18640288676</v>
      </c>
      <c r="Q106" s="152">
        <f t="shared" si="327"/>
        <v>-22853.894100721674</v>
      </c>
      <c r="R106" s="152">
        <f t="shared" si="327"/>
        <v>-862167.08050360845</v>
      </c>
      <c r="S106" s="152">
        <f t="shared" si="327"/>
        <v>-22853.894100721674</v>
      </c>
      <c r="T106" s="152">
        <f t="shared" si="327"/>
        <v>-885020.97460433014</v>
      </c>
      <c r="U106" s="152">
        <f t="shared" si="327"/>
        <v>-22853.894100721674</v>
      </c>
      <c r="V106" s="152">
        <f t="shared" si="327"/>
        <v>-907874.86870505183</v>
      </c>
      <c r="W106" s="152">
        <f t="shared" si="327"/>
        <v>-22853.894100721674</v>
      </c>
      <c r="X106" s="152">
        <f t="shared" si="327"/>
        <v>-930728.76280577353</v>
      </c>
      <c r="Y106" s="152">
        <f t="shared" si="327"/>
        <v>-22853.894100721674</v>
      </c>
      <c r="Z106" s="152">
        <f t="shared" si="327"/>
        <v>-953582.65690649522</v>
      </c>
      <c r="AA106" s="152">
        <f t="shared" si="327"/>
        <v>-22853.894100721674</v>
      </c>
      <c r="AB106" s="152">
        <f t="shared" si="327"/>
        <v>-976436.55100721691</v>
      </c>
      <c r="AC106" s="152">
        <f t="shared" si="327"/>
        <v>-22853.894100721674</v>
      </c>
      <c r="AD106" s="152">
        <f t="shared" si="327"/>
        <v>-999290.44510793861</v>
      </c>
      <c r="AE106" s="152">
        <f t="shared" si="327"/>
        <v>-22853.894100721674</v>
      </c>
      <c r="AF106" s="152">
        <f t="shared" si="327"/>
        <v>-1022144.3392086603</v>
      </c>
      <c r="AG106" s="152">
        <f t="shared" si="327"/>
        <v>-22853.894100721674</v>
      </c>
      <c r="AH106" s="152">
        <f t="shared" si="327"/>
        <v>-1044998.233309382</v>
      </c>
      <c r="AI106" s="152">
        <f t="shared" si="327"/>
        <v>-22853.894100721674</v>
      </c>
      <c r="AJ106" s="152">
        <f t="shared" si="327"/>
        <v>-1067852.1274101036</v>
      </c>
      <c r="AK106" s="152">
        <f t="shared" si="327"/>
        <v>-22853.894100721674</v>
      </c>
      <c r="AL106" s="152">
        <f t="shared" si="327"/>
        <v>-1090706.0215108253</v>
      </c>
      <c r="AM106" s="152">
        <f t="shared" si="327"/>
        <v>-22853.894100721674</v>
      </c>
      <c r="AN106" s="152">
        <f t="shared" ref="AN106:BD106" si="328">SUBTOTAL(9,AN103:AN105)</f>
        <v>-1113559.915611547</v>
      </c>
      <c r="AO106" s="152">
        <f t="shared" si="328"/>
        <v>-22853.894100721674</v>
      </c>
      <c r="AP106" s="152">
        <f t="shared" si="328"/>
        <v>-1136413.8097122686</v>
      </c>
      <c r="AQ106" s="152">
        <f t="shared" si="328"/>
        <v>-22853.894100721674</v>
      </c>
      <c r="AR106" s="152">
        <f t="shared" si="328"/>
        <v>-1159267.7038129903</v>
      </c>
      <c r="AS106" s="152">
        <f t="shared" si="328"/>
        <v>-22853.894100721674</v>
      </c>
      <c r="AT106" s="152">
        <f t="shared" si="328"/>
        <v>-1182121.597913712</v>
      </c>
      <c r="AU106" s="152">
        <f t="shared" si="328"/>
        <v>-22853.894100721674</v>
      </c>
      <c r="AV106" s="152">
        <f t="shared" si="328"/>
        <v>-1204975.4920144337</v>
      </c>
      <c r="AW106" s="152">
        <f t="shared" si="328"/>
        <v>-22853.894100721674</v>
      </c>
      <c r="AX106" s="152">
        <f t="shared" si="328"/>
        <v>-1227829.3861151554</v>
      </c>
      <c r="AY106" s="152">
        <f t="shared" si="328"/>
        <v>-22853.894100721674</v>
      </c>
      <c r="AZ106" s="152">
        <f t="shared" si="328"/>
        <v>-1250683.2802158771</v>
      </c>
      <c r="BA106" s="152">
        <f t="shared" si="328"/>
        <v>-22853.894100721674</v>
      </c>
      <c r="BB106" s="152">
        <f t="shared" si="328"/>
        <v>-1273537.1743165988</v>
      </c>
      <c r="BC106" s="152">
        <f t="shared" si="328"/>
        <v>-22853.894100721674</v>
      </c>
      <c r="BD106" s="152">
        <f t="shared" si="328"/>
        <v>-1296391.0684173205</v>
      </c>
      <c r="BF106" s="153">
        <f>SUBTOTAL(9,BF103:BF105)</f>
        <v>-1159267.7038129903</v>
      </c>
    </row>
    <row r="107" spans="1:58" s="144" customFormat="1">
      <c r="A107" s="119"/>
      <c r="B107" s="119"/>
      <c r="C107" s="119"/>
      <c r="D107" s="119"/>
      <c r="E107" s="119"/>
      <c r="F107" s="119"/>
      <c r="G107" s="119"/>
      <c r="BF107" s="151"/>
    </row>
    <row r="108" spans="1:58" s="144" customFormat="1">
      <c r="A108" s="14" t="s">
        <v>9</v>
      </c>
      <c r="B108" s="119"/>
      <c r="C108" s="119"/>
      <c r="D108" s="119"/>
      <c r="E108" s="119"/>
      <c r="F108" s="119"/>
      <c r="G108" s="119"/>
      <c r="BF108" s="151"/>
    </row>
    <row r="109" spans="1:58" s="144" customFormat="1">
      <c r="A109" s="119" t="s">
        <v>5</v>
      </c>
      <c r="B109" s="119" t="s">
        <v>37</v>
      </c>
      <c r="C109" s="119" t="s">
        <v>43</v>
      </c>
      <c r="D109" s="119" t="s">
        <v>79</v>
      </c>
      <c r="E109" s="119" t="s">
        <v>73</v>
      </c>
      <c r="F109" s="119" t="str">
        <f>D109&amp;E109&amp;C109</f>
        <v>AOTHPSSGCT</v>
      </c>
      <c r="G109" s="119" t="str">
        <f>E109&amp;C109</f>
        <v>OTHPSSGCT</v>
      </c>
      <c r="H109" s="144">
        <f t="array" ref="H109">SUM(IF('[25]RB Summary'!$C$917:$C$1168=$F109,'[25]RB Summary'!$G$917:$G$1168,0))</f>
        <v>0</v>
      </c>
      <c r="I109" s="144">
        <f t="array" ref="I109">-((SUM(IF(Adjustments!$E$73:$E$133='June 13 - Dec 15 Reserve'!$F109,IF(Adjustments!$G$6:$AE$6='June 13 - Dec 15 Reserve'!H$7,Adjustments!$G$73:$AE$133),0)))+(SUM(IF(Adjustments!$E$136:$E$232='June 13 - Dec 15 Reserve'!$F109,IF(Adjustments!$G$6:$AE$6='June 13 - Dec 15 Reserve'!J$7,Adjustments!$G$136:$AE$232),0)))+(SUM(IF(Adjustments!$E$235:$E$236='June 13 - Dec 15 Reserve'!$F109,IF(Adjustments!$G$6:$AE$6='June 13 - Dec 15 Reserve'!J$7,Adjustments!$G$235:$AE$236),0)))+(SUM(IF(Adjustments!$E$239:$E$251='June 13 - Dec 15 Reserve'!$F109,IF(Adjustments!$G$6:$AE$6='June 13 - Dec 15 Reserve'!J$7,Adjustments!$G$239:$AE$251),0))))</f>
        <v>0</v>
      </c>
      <c r="J109" s="144">
        <f t="shared" ref="J109" si="329">H109+I109</f>
        <v>0</v>
      </c>
      <c r="K109" s="144">
        <f t="array" ref="K109">-((SUM(IF(Adjustments!$E$73:$E$133='June 13 - Dec 15 Reserve'!$F109,IF(Adjustments!$G$6:$AE$6='June 13 - Dec 15 Reserve'!J$7,Adjustments!$G$73:$AE$133),0)))+(SUM(IF(Adjustments!$E$136:$E$232='June 13 - Dec 15 Reserve'!$F109,IF(Adjustments!$G$6:$AE$6='June 13 - Dec 15 Reserve'!L$7,Adjustments!$G$136:$AE$232),0)))+(SUM(IF(Adjustments!$E$235:$E$236='June 13 - Dec 15 Reserve'!$F109,IF(Adjustments!$G$6:$AE$6='June 13 - Dec 15 Reserve'!L$7,Adjustments!$G$235:$AE$236),0)))+(SUM(IF(Adjustments!$E$239:$E$251='June 13 - Dec 15 Reserve'!$F109,IF(Adjustments!$G$6:$AE$6='June 13 - Dec 15 Reserve'!L$7,Adjustments!$G$239:$AE$251),0))))</f>
        <v>0</v>
      </c>
      <c r="L109" s="144">
        <f t="shared" ref="L109" si="330">J109+K109</f>
        <v>0</v>
      </c>
      <c r="M109" s="144">
        <f t="array" ref="M109">-((SUM(IF(Adjustments!$E$73:$E$133='June 13 - Dec 15 Reserve'!$F109,IF(Adjustments!$G$6:$AE$6='June 13 - Dec 15 Reserve'!L$7,Adjustments!$G$73:$AE$133),0)))+(SUM(IF(Adjustments!$E$136:$E$232='June 13 - Dec 15 Reserve'!$F109,IF(Adjustments!$G$6:$AE$6='June 13 - Dec 15 Reserve'!N$7,Adjustments!$G$136:$AE$232),0)))+(SUM(IF(Adjustments!$E$235:$E$236='June 13 - Dec 15 Reserve'!$F109,IF(Adjustments!$G$6:$AE$6='June 13 - Dec 15 Reserve'!N$7,Adjustments!$G$235:$AE$236),0)))+(SUM(IF(Adjustments!$E$239:$E$251='June 13 - Dec 15 Reserve'!$F109,IF(Adjustments!$G$6:$AE$6='June 13 - Dec 15 Reserve'!N$7,Adjustments!$G$239:$AE$251),0))))</f>
        <v>0</v>
      </c>
      <c r="N109" s="144">
        <f t="shared" ref="N109" si="331">L109+M109</f>
        <v>0</v>
      </c>
      <c r="O109" s="144">
        <f t="array" ref="O109">-((SUM(IF(Adjustments!$E$73:$E$133='June 13 - Dec 15 Reserve'!$F109,IF(Adjustments!$G$6:$AE$6='June 13 - Dec 15 Reserve'!N$7,Adjustments!$G$73:$AE$133),0)))+(SUM(IF(Adjustments!$E$136:$E$232='June 13 - Dec 15 Reserve'!$F109,IF(Adjustments!$G$6:$AE$6='June 13 - Dec 15 Reserve'!P$7,Adjustments!$G$136:$AE$232),0)))+(SUM(IF(Adjustments!$E$235:$E$236='June 13 - Dec 15 Reserve'!$F109,IF(Adjustments!$G$6:$AE$6='June 13 - Dec 15 Reserve'!P$7,Adjustments!$G$235:$AE$236),0)))+(SUM(IF(Adjustments!$E$239:$E$251='June 13 - Dec 15 Reserve'!$F109,IF(Adjustments!$G$6:$AE$6='June 13 - Dec 15 Reserve'!P$7,Adjustments!$G$239:$AE$251),0))))</f>
        <v>0</v>
      </c>
      <c r="P109" s="144">
        <f t="shared" ref="P109" si="332">N109+O109</f>
        <v>0</v>
      </c>
      <c r="Q109" s="144">
        <f t="array" ref="Q109">-((SUM(IF(Adjustments!$E$73:$E$133='June 13 - Dec 15 Reserve'!$F109,IF(Adjustments!$G$6:$AE$6='June 13 - Dec 15 Reserve'!P$7,Adjustments!$G$73:$AE$133),0)))+(SUM(IF(Adjustments!$E$136:$E$232='June 13 - Dec 15 Reserve'!$F109,IF(Adjustments!$G$6:$AE$6='June 13 - Dec 15 Reserve'!R$7,Adjustments!$G$136:$AE$232),0)))+(SUM(IF(Adjustments!$E$235:$E$236='June 13 - Dec 15 Reserve'!$F109,IF(Adjustments!$G$6:$AE$6='June 13 - Dec 15 Reserve'!R$7,Adjustments!$G$235:$AE$236),0)))+(SUM(IF(Adjustments!$E$239:$E$251='June 13 - Dec 15 Reserve'!$F109,IF(Adjustments!$G$6:$AE$6='June 13 - Dec 15 Reserve'!R$7,Adjustments!$G$239:$AE$251),0))))</f>
        <v>0</v>
      </c>
      <c r="R109" s="144">
        <f t="shared" ref="R109" si="333">P109+Q109</f>
        <v>0</v>
      </c>
      <c r="S109" s="144">
        <f t="array" ref="S109">-((SUM(IF(Adjustments!$E$73:$E$133='June 13 - Dec 15 Reserve'!$F109,IF(Adjustments!$G$6:$AE$6='June 13 - Dec 15 Reserve'!R$7,Adjustments!$G$73:$AE$133),0)))+(SUM(IF(Adjustments!$E$136:$E$232='June 13 - Dec 15 Reserve'!$F109,IF(Adjustments!$G$6:$AE$6='June 13 - Dec 15 Reserve'!T$7,Adjustments!$G$136:$AE$232),0)))+(SUM(IF(Adjustments!$E$235:$E$236='June 13 - Dec 15 Reserve'!$F109,IF(Adjustments!$G$6:$AE$6='June 13 - Dec 15 Reserve'!T$7,Adjustments!$G$235:$AE$236),0)))+(SUM(IF(Adjustments!$E$239:$E$251='June 13 - Dec 15 Reserve'!$F109,IF(Adjustments!$G$6:$AE$6='June 13 - Dec 15 Reserve'!T$7,Adjustments!$G$239:$AE$251),0))))</f>
        <v>0</v>
      </c>
      <c r="T109" s="144">
        <f t="shared" ref="T109" si="334">R109+S109</f>
        <v>0</v>
      </c>
      <c r="U109" s="144">
        <f t="array" ref="U109">-((SUM(IF(Adjustments!$E$73:$E$133='June 13 - Dec 15 Reserve'!$F109,IF(Adjustments!$G$6:$AE$6='June 13 - Dec 15 Reserve'!T$7,Adjustments!$G$73:$AE$133),0)))+(SUM(IF(Adjustments!$E$136:$E$232='June 13 - Dec 15 Reserve'!$F109,IF(Adjustments!$G$6:$AE$6='June 13 - Dec 15 Reserve'!V$7,Adjustments!$G$136:$AE$232),0)))+(SUM(IF(Adjustments!$E$235:$E$236='June 13 - Dec 15 Reserve'!$F109,IF(Adjustments!$G$6:$AE$6='June 13 - Dec 15 Reserve'!V$7,Adjustments!$G$235:$AE$236),0)))+(SUM(IF(Adjustments!$E$239:$E$251='June 13 - Dec 15 Reserve'!$F109,IF(Adjustments!$G$6:$AE$6='June 13 - Dec 15 Reserve'!V$7,Adjustments!$G$239:$AE$251),0))))</f>
        <v>0</v>
      </c>
      <c r="V109" s="144">
        <f t="shared" ref="V109" si="335">T109+U109</f>
        <v>0</v>
      </c>
      <c r="W109" s="144">
        <f t="array" ref="W109">-((SUM(IF(Adjustments!$E$73:$E$133='June 13 - Dec 15 Reserve'!$F109,IF(Adjustments!$G$6:$AE$6='June 13 - Dec 15 Reserve'!V$7,Adjustments!$G$73:$AE$133),0)))+(SUM(IF(Adjustments!$E$136:$E$232='June 13 - Dec 15 Reserve'!$F109,IF(Adjustments!$G$6:$AE$6='June 13 - Dec 15 Reserve'!X$7,Adjustments!$G$136:$AE$232),0)))+(SUM(IF(Adjustments!$E$235:$E$236='June 13 - Dec 15 Reserve'!$F109,IF(Adjustments!$G$6:$AE$6='June 13 - Dec 15 Reserve'!X$7,Adjustments!$G$235:$AE$236),0)))+(SUM(IF(Adjustments!$E$239:$E$251='June 13 - Dec 15 Reserve'!$F109,IF(Adjustments!$G$6:$AE$6='June 13 - Dec 15 Reserve'!X$7,Adjustments!$G$239:$AE$251),0))))</f>
        <v>0</v>
      </c>
      <c r="X109" s="144">
        <f t="shared" ref="X109" si="336">V109+W109</f>
        <v>0</v>
      </c>
      <c r="Y109" s="144">
        <f t="array" ref="Y109">-((SUM(IF(Adjustments!$E$73:$E$133='June 13 - Dec 15 Reserve'!$F109,IF(Adjustments!$G$6:$AE$6='June 13 - Dec 15 Reserve'!X$7,Adjustments!$G$73:$AE$133),0)))+(SUM(IF(Adjustments!$E$136:$E$232='June 13 - Dec 15 Reserve'!$F109,IF(Adjustments!$G$6:$AE$6='June 13 - Dec 15 Reserve'!Z$7,Adjustments!$G$136:$AE$232),0)))+(SUM(IF(Adjustments!$E$235:$E$236='June 13 - Dec 15 Reserve'!$F109,IF(Adjustments!$G$6:$AE$6='June 13 - Dec 15 Reserve'!Z$7,Adjustments!$G$235:$AE$236),0)))+(SUM(IF(Adjustments!$E$239:$E$251='June 13 - Dec 15 Reserve'!$F109,IF(Adjustments!$G$6:$AE$6='June 13 - Dec 15 Reserve'!Z$7,Adjustments!$G$239:$AE$251),0))))</f>
        <v>0</v>
      </c>
      <c r="Z109" s="144">
        <f t="shared" ref="Z109" si="337">X109+Y109</f>
        <v>0</v>
      </c>
      <c r="AA109" s="144">
        <f t="array" ref="AA109">-((SUM(IF(Adjustments!$E$73:$E$133='June 13 - Dec 15 Reserve'!$F109,IF(Adjustments!$G$6:$AE$6='June 13 - Dec 15 Reserve'!Z$7,Adjustments!$G$73:$AE$133),0)))+(SUM(IF(Adjustments!$E$136:$E$232='June 13 - Dec 15 Reserve'!$F109,IF(Adjustments!$G$6:$AE$6='June 13 - Dec 15 Reserve'!AB$7,Adjustments!$G$136:$AE$232),0)))+(SUM(IF(Adjustments!$E$235:$E$236='June 13 - Dec 15 Reserve'!$F109,IF(Adjustments!$G$6:$AE$6='June 13 - Dec 15 Reserve'!AB$7,Adjustments!$G$235:$AE$236),0)))+(SUM(IF(Adjustments!$E$239:$E$251='June 13 - Dec 15 Reserve'!$F109,IF(Adjustments!$G$6:$AE$6='June 13 - Dec 15 Reserve'!AB$7,Adjustments!$G$239:$AE$251),0))))</f>
        <v>0</v>
      </c>
      <c r="AB109" s="144">
        <f t="shared" ref="AB109" si="338">Z109+AA109</f>
        <v>0</v>
      </c>
      <c r="AC109" s="144">
        <f t="array" ref="AC109">-((SUM(IF(Adjustments!$E$73:$E$133='June 13 - Dec 15 Reserve'!$F109,IF(Adjustments!$G$6:$AE$6='June 13 - Dec 15 Reserve'!AB$7,Adjustments!$G$73:$AE$133),0)))+(SUM(IF(Adjustments!$E$136:$E$232='June 13 - Dec 15 Reserve'!$F109,IF(Adjustments!$G$6:$AE$6='June 13 - Dec 15 Reserve'!AD$7,Adjustments!$G$136:$AE$232),0)))+(SUM(IF(Adjustments!$E$235:$E$236='June 13 - Dec 15 Reserve'!$F109,IF(Adjustments!$G$6:$AE$6='June 13 - Dec 15 Reserve'!AD$7,Adjustments!$G$235:$AE$236),0)))+(SUM(IF(Adjustments!$E$239:$E$251='June 13 - Dec 15 Reserve'!$F109,IF(Adjustments!$G$6:$AE$6='June 13 - Dec 15 Reserve'!AD$7,Adjustments!$G$239:$AE$251),0))))</f>
        <v>0</v>
      </c>
      <c r="AD109" s="144">
        <f t="shared" ref="AD109" si="339">AB109+AC109</f>
        <v>0</v>
      </c>
      <c r="AE109" s="144">
        <f t="array" ref="AE109">-((SUM(IF(Adjustments!$E$73:$E$133='June 13 - Dec 15 Reserve'!$F109,IF(Adjustments!$G$6:$AE$6='June 13 - Dec 15 Reserve'!AD$7,Adjustments!$G$73:$AE$133),0)))+(SUM(IF(Adjustments!$E$136:$E$232='June 13 - Dec 15 Reserve'!$F109,IF(Adjustments!$G$6:$AE$6='June 13 - Dec 15 Reserve'!AF$7,Adjustments!$G$136:$AE$232),0)))+(SUM(IF(Adjustments!$E$235:$E$236='June 13 - Dec 15 Reserve'!$F109,IF(Adjustments!$G$6:$AE$6='June 13 - Dec 15 Reserve'!AF$7,Adjustments!$G$235:$AE$236),0)))+(SUM(IF(Adjustments!$E$239:$E$251='June 13 - Dec 15 Reserve'!$F109,IF(Adjustments!$G$6:$AE$6='June 13 - Dec 15 Reserve'!AF$7,Adjustments!$G$239:$AE$251),0))))</f>
        <v>0</v>
      </c>
      <c r="AF109" s="144">
        <f t="shared" ref="AF109" si="340">AD109+AE109</f>
        <v>0</v>
      </c>
      <c r="AG109" s="144">
        <f t="array" ref="AG109">-((SUM(IF(Adjustments!$E$73:$E$133='June 13 - Dec 15 Reserve'!$F109,IF(Adjustments!$G$6:$AE$6='June 13 - Dec 15 Reserve'!AF$7,Adjustments!$G$73:$AE$133),0)))+(SUM(IF(Adjustments!$E$136:$E$232='June 13 - Dec 15 Reserve'!$F109,IF(Adjustments!$G$6:$AE$6='June 13 - Dec 15 Reserve'!AH$7,Adjustments!$G$136:$AE$232),0)))+(SUM(IF(Adjustments!$E$235:$E$236='June 13 - Dec 15 Reserve'!$F109,IF(Adjustments!$G$6:$AE$6='June 13 - Dec 15 Reserve'!AH$7,Adjustments!$G$235:$AE$236),0)))+(SUM(IF(Adjustments!$E$239:$E$251='June 13 - Dec 15 Reserve'!$F109,IF(Adjustments!$G$6:$AE$6='June 13 - Dec 15 Reserve'!AH$7,Adjustments!$G$239:$AE$251),0))))</f>
        <v>0</v>
      </c>
      <c r="AH109" s="144">
        <f t="shared" ref="AH109" si="341">AF109+AG109</f>
        <v>0</v>
      </c>
      <c r="AI109" s="144">
        <f t="array" ref="AI109">-((SUM(IF(Adjustments!$E$73:$E$133='June 13 - Dec 15 Reserve'!$F109,IF(Adjustments!$G$6:$AE$6='June 13 - Dec 15 Reserve'!AH$7,Adjustments!$G$73:$AE$133),0)))+(SUM(IF(Adjustments!$E$136:$E$232='June 13 - Dec 15 Reserve'!$F109,IF(Adjustments!$G$6:$AE$6='June 13 - Dec 15 Reserve'!AJ$7,Adjustments!$G$136:$AE$232),0)))+(SUM(IF(Adjustments!$E$235:$E$236='June 13 - Dec 15 Reserve'!$F109,IF(Adjustments!$G$6:$AE$6='June 13 - Dec 15 Reserve'!AJ$7,Adjustments!$G$235:$AE$236),0)))+(SUM(IF(Adjustments!$E$239:$E$251='June 13 - Dec 15 Reserve'!$F109,IF(Adjustments!$G$6:$AE$6='June 13 - Dec 15 Reserve'!AJ$7,Adjustments!$G$239:$AE$251),0))))</f>
        <v>0</v>
      </c>
      <c r="AJ109" s="144">
        <f t="shared" ref="AJ109" si="342">AH109+AI109</f>
        <v>0</v>
      </c>
      <c r="AK109" s="144">
        <f t="array" ref="AK109">-((SUM(IF(Adjustments!$E$73:$E$133='June 13 - Dec 15 Reserve'!$F109,IF(Adjustments!$G$6:$AE$6='June 13 - Dec 15 Reserve'!AJ$7,Adjustments!$G$73:$AE$133),0)))+(SUM(IF(Adjustments!$E$136:$E$232='June 13 - Dec 15 Reserve'!$F109,IF(Adjustments!$G$6:$AE$6='June 13 - Dec 15 Reserve'!AL$7,Adjustments!$G$136:$AE$232),0)))+(SUM(IF(Adjustments!$E$235:$E$236='June 13 - Dec 15 Reserve'!$F109,IF(Adjustments!$G$6:$AE$6='June 13 - Dec 15 Reserve'!AL$7,Adjustments!$G$235:$AE$236),0)))+(SUM(IF(Adjustments!$E$239:$E$251='June 13 - Dec 15 Reserve'!$F109,IF(Adjustments!$G$6:$AE$6='June 13 - Dec 15 Reserve'!AL$7,Adjustments!$G$239:$AE$251),0))))</f>
        <v>0</v>
      </c>
      <c r="AL109" s="144">
        <f t="shared" ref="AL109" si="343">AJ109+AK109</f>
        <v>0</v>
      </c>
      <c r="AM109" s="144">
        <f t="array" ref="AM109">-((SUM(IF(Adjustments!$E$73:$E$133='June 13 - Dec 15 Reserve'!$F109,IF(Adjustments!$G$6:$AE$6='June 13 - Dec 15 Reserve'!AL$7,Adjustments!$G$73:$AE$133),0)))+(SUM(IF(Adjustments!$E$136:$E$232='June 13 - Dec 15 Reserve'!$F109,IF(Adjustments!$G$6:$AE$6='June 13 - Dec 15 Reserve'!AN$7,Adjustments!$G$136:$AE$232),0)))+(SUM(IF(Adjustments!$E$235:$E$236='June 13 - Dec 15 Reserve'!$F109,IF(Adjustments!$G$6:$AE$6='June 13 - Dec 15 Reserve'!AN$7,Adjustments!$G$235:$AE$236),0)))+(SUM(IF(Adjustments!$E$239:$E$251='June 13 - Dec 15 Reserve'!$F109,IF(Adjustments!$G$6:$AE$6='June 13 - Dec 15 Reserve'!AN$7,Adjustments!$G$239:$AE$251),0))))</f>
        <v>0</v>
      </c>
      <c r="AN109" s="144">
        <f t="shared" ref="AN109" si="344">AL109+AM109</f>
        <v>0</v>
      </c>
      <c r="AO109" s="144">
        <f t="array" ref="AO109">-((SUM(IF(Adjustments!$E$73:$E$133='June 13 - Dec 15 Reserve'!$F109,IF(Adjustments!$G$6:$AE$6='June 13 - Dec 15 Reserve'!AN$7,Adjustments!$G$73:$AE$133),0)))+(SUM(IF(Adjustments!$E$136:$E$232='June 13 - Dec 15 Reserve'!$F109,IF(Adjustments!$G$6:$AE$6='June 13 - Dec 15 Reserve'!AP$7,Adjustments!$G$136:$AE$232),0)))+(SUM(IF(Adjustments!$E$235:$E$236='June 13 - Dec 15 Reserve'!$F109,IF(Adjustments!$G$6:$AE$6='June 13 - Dec 15 Reserve'!AP$7,Adjustments!$G$235:$AE$236),0)))+(SUM(IF(Adjustments!$E$239:$E$251='June 13 - Dec 15 Reserve'!$F109,IF(Adjustments!$G$6:$AE$6='June 13 - Dec 15 Reserve'!AP$7,Adjustments!$G$239:$AE$251),0))))</f>
        <v>0</v>
      </c>
      <c r="AP109" s="144">
        <f t="shared" ref="AP109" si="345">AN109+AO109</f>
        <v>0</v>
      </c>
      <c r="AQ109" s="144">
        <f t="array" ref="AQ109">-((SUM(IF(Adjustments!$E$73:$E$133='June 13 - Dec 15 Reserve'!$F109,IF(Adjustments!$G$6:$AE$6='June 13 - Dec 15 Reserve'!AP$7,Adjustments!$G$73:$AE$133),0)))+(SUM(IF(Adjustments!$E$136:$E$232='June 13 - Dec 15 Reserve'!$F109,IF(Adjustments!$G$6:$AE$6='June 13 - Dec 15 Reserve'!AR$7,Adjustments!$G$136:$AE$232),0)))+(SUM(IF(Adjustments!$E$235:$E$236='June 13 - Dec 15 Reserve'!$F109,IF(Adjustments!$G$6:$AE$6='June 13 - Dec 15 Reserve'!AR$7,Adjustments!$G$235:$AE$236),0)))+(SUM(IF(Adjustments!$E$239:$E$251='June 13 - Dec 15 Reserve'!$F109,IF(Adjustments!$G$6:$AE$6='June 13 - Dec 15 Reserve'!AR$7,Adjustments!$G$239:$AE$251),0))))</f>
        <v>0</v>
      </c>
      <c r="AR109" s="144">
        <f t="shared" ref="AR109" si="346">AP109+AQ109</f>
        <v>0</v>
      </c>
      <c r="AS109" s="144">
        <f t="array" ref="AS109">-((SUM(IF(Adjustments!$E$73:$E$133='June 13 - Dec 15 Reserve'!$F109,IF(Adjustments!$G$6:$AE$6='June 13 - Dec 15 Reserve'!AR$7,Adjustments!$G$73:$AE$133),0)))+(SUM(IF(Adjustments!$E$136:$E$232='June 13 - Dec 15 Reserve'!$F109,IF(Adjustments!$G$6:$AE$6='June 13 - Dec 15 Reserve'!AT$7,Adjustments!$G$136:$AE$232),0)))+(SUM(IF(Adjustments!$E$235:$E$236='June 13 - Dec 15 Reserve'!$F109,IF(Adjustments!$G$6:$AE$6='June 13 - Dec 15 Reserve'!AT$7,Adjustments!$G$235:$AE$236),0)))+(SUM(IF(Adjustments!$E$239:$E$251='June 13 - Dec 15 Reserve'!$F109,IF(Adjustments!$G$6:$AE$6='June 13 - Dec 15 Reserve'!AT$7,Adjustments!$G$239:$AE$251),0))))</f>
        <v>0</v>
      </c>
      <c r="AT109" s="144">
        <f t="shared" ref="AT109" si="347">AR109+AS109</f>
        <v>0</v>
      </c>
      <c r="AU109" s="144">
        <f t="array" ref="AU109">-((SUM(IF(Adjustments!$E$73:$E$133='June 13 - Dec 15 Reserve'!$F109,IF(Adjustments!$G$6:$AE$6='June 13 - Dec 15 Reserve'!AT$7,Adjustments!$G$73:$AE$133),0)))+(SUM(IF(Adjustments!$E$136:$E$232='June 13 - Dec 15 Reserve'!$F109,IF(Adjustments!$G$6:$AE$6='June 13 - Dec 15 Reserve'!AV$7,Adjustments!$G$136:$AE$232),0)))+(SUM(IF(Adjustments!$E$235:$E$236='June 13 - Dec 15 Reserve'!$F109,IF(Adjustments!$G$6:$AE$6='June 13 - Dec 15 Reserve'!AV$7,Adjustments!$G$235:$AE$236),0)))+(SUM(IF(Adjustments!$E$239:$E$251='June 13 - Dec 15 Reserve'!$F109,IF(Adjustments!$G$6:$AE$6='June 13 - Dec 15 Reserve'!AV$7,Adjustments!$G$239:$AE$251),0))))</f>
        <v>0</v>
      </c>
      <c r="AV109" s="144">
        <f t="shared" ref="AV109" si="348">AT109+AU109</f>
        <v>0</v>
      </c>
      <c r="AW109" s="144">
        <f t="array" ref="AW109">-((SUM(IF(Adjustments!$E$73:$E$133='June 13 - Dec 15 Reserve'!$F109,IF(Adjustments!$G$6:$AE$6='June 13 - Dec 15 Reserve'!AV$7,Adjustments!$G$73:$AE$133),0)))+(SUM(IF(Adjustments!$E$136:$E$232='June 13 - Dec 15 Reserve'!$F109,IF(Adjustments!$G$6:$AE$6='June 13 - Dec 15 Reserve'!AX$7,Adjustments!$G$136:$AE$232),0)))+(SUM(IF(Adjustments!$E$235:$E$236='June 13 - Dec 15 Reserve'!$F109,IF(Adjustments!$G$6:$AE$6='June 13 - Dec 15 Reserve'!AX$7,Adjustments!$G$235:$AE$236),0)))+(SUM(IF(Adjustments!$E$239:$E$251='June 13 - Dec 15 Reserve'!$F109,IF(Adjustments!$G$6:$AE$6='June 13 - Dec 15 Reserve'!AX$7,Adjustments!$G$239:$AE$251),0))))</f>
        <v>0</v>
      </c>
      <c r="AX109" s="144">
        <f t="shared" ref="AX109" si="349">AV109+AW109</f>
        <v>0</v>
      </c>
      <c r="AY109" s="144">
        <f t="array" ref="AY109">-((SUM(IF(Adjustments!$E$73:$E$133='June 13 - Dec 15 Reserve'!$F109,IF(Adjustments!$G$6:$AE$6='June 13 - Dec 15 Reserve'!AX$7,Adjustments!$G$73:$AE$133),0)))+(SUM(IF(Adjustments!$E$136:$E$232='June 13 - Dec 15 Reserve'!$F109,IF(Adjustments!$G$6:$AE$6='June 13 - Dec 15 Reserve'!AZ$7,Adjustments!$G$136:$AE$232),0)))+(SUM(IF(Adjustments!$E$235:$E$236='June 13 - Dec 15 Reserve'!$F109,IF(Adjustments!$G$6:$AE$6='June 13 - Dec 15 Reserve'!AZ$7,Adjustments!$G$235:$AE$236),0)))+(SUM(IF(Adjustments!$E$239:$E$251='June 13 - Dec 15 Reserve'!$F109,IF(Adjustments!$G$6:$AE$6='June 13 - Dec 15 Reserve'!AZ$7,Adjustments!$G$239:$AE$251),0))))</f>
        <v>0</v>
      </c>
      <c r="AZ109" s="144">
        <f t="shared" ref="AZ109" si="350">AX109+AY109</f>
        <v>0</v>
      </c>
      <c r="BA109" s="144">
        <f t="array" ref="BA109">-((SUM(IF(Adjustments!$E$73:$E$133='June 13 - Dec 15 Reserve'!$F109,IF(Adjustments!$G$6:$AE$6='June 13 - Dec 15 Reserve'!AZ$7,Adjustments!$G$73:$AE$133),0)))+(SUM(IF(Adjustments!$E$136:$E$232='June 13 - Dec 15 Reserve'!$F109,IF(Adjustments!$G$6:$AE$6='June 13 - Dec 15 Reserve'!BB$7,Adjustments!$G$136:$AE$232),0)))+(SUM(IF(Adjustments!$E$235:$E$236='June 13 - Dec 15 Reserve'!$F109,IF(Adjustments!$G$6:$AE$6='June 13 - Dec 15 Reserve'!BB$7,Adjustments!$G$235:$AE$236),0)))+(SUM(IF(Adjustments!$E$239:$E$251='June 13 - Dec 15 Reserve'!$F109,IF(Adjustments!$G$6:$AE$6='June 13 - Dec 15 Reserve'!BB$7,Adjustments!$G$239:$AE$251),0))))</f>
        <v>0</v>
      </c>
      <c r="BB109" s="144">
        <f t="shared" ref="BB109" si="351">AZ109+BA109</f>
        <v>0</v>
      </c>
      <c r="BC109" s="144">
        <f t="array" ref="BC109">-((SUM(IF(Adjustments!$E$73:$E$133='June 13 - Dec 15 Reserve'!$F109,IF(Adjustments!$G$6:$AE$6='June 13 - Dec 15 Reserve'!BB$7,Adjustments!$G$73:$AE$133),0)))+(SUM(IF(Adjustments!$E$136:$E$232='June 13 - Dec 15 Reserve'!$F109,IF(Adjustments!$G$6:$AE$6='June 13 - Dec 15 Reserve'!BD$7,Adjustments!$G$136:$AE$232),0)))+(SUM(IF(Adjustments!$E$235:$E$236='June 13 - Dec 15 Reserve'!$F109,IF(Adjustments!$G$6:$AE$6='June 13 - Dec 15 Reserve'!BD$7,Adjustments!$G$235:$AE$236),0)))+(SUM(IF(Adjustments!$E$239:$E$251='June 13 - Dec 15 Reserve'!$F109,IF(Adjustments!$G$6:$AE$6='June 13 - Dec 15 Reserve'!BD$7,Adjustments!$G$239:$AE$251),0))))</f>
        <v>0</v>
      </c>
      <c r="BD109" s="144">
        <f t="shared" ref="BD109" si="352">BB109+BC109</f>
        <v>0</v>
      </c>
      <c r="BF109" s="151">
        <f>AVERAGE(AF109,AH109,AJ109,AL109,AN109,AP109,AR109,AT109,AV109,AX109,AZ109,BB109,BD109)</f>
        <v>0</v>
      </c>
    </row>
    <row r="110" spans="1:58" s="144" customFormat="1">
      <c r="A110" s="119" t="s">
        <v>57</v>
      </c>
      <c r="B110" s="119"/>
      <c r="C110" s="119"/>
      <c r="D110" s="119"/>
      <c r="E110" s="119"/>
      <c r="F110" s="119"/>
      <c r="G110" s="119"/>
      <c r="H110" s="152">
        <f>SUBTOTAL(9,H109)</f>
        <v>0</v>
      </c>
      <c r="I110" s="152">
        <f t="shared" ref="I110:BF110" si="353">SUBTOTAL(9,I109)</f>
        <v>0</v>
      </c>
      <c r="J110" s="152">
        <f t="shared" si="353"/>
        <v>0</v>
      </c>
      <c r="K110" s="152">
        <f t="shared" si="353"/>
        <v>0</v>
      </c>
      <c r="L110" s="152">
        <f t="shared" si="353"/>
        <v>0</v>
      </c>
      <c r="M110" s="152">
        <f t="shared" si="353"/>
        <v>0</v>
      </c>
      <c r="N110" s="152">
        <f t="shared" si="353"/>
        <v>0</v>
      </c>
      <c r="O110" s="152">
        <f t="shared" si="353"/>
        <v>0</v>
      </c>
      <c r="P110" s="152">
        <f t="shared" si="353"/>
        <v>0</v>
      </c>
      <c r="Q110" s="152">
        <f t="shared" si="353"/>
        <v>0</v>
      </c>
      <c r="R110" s="152">
        <f t="shared" si="353"/>
        <v>0</v>
      </c>
      <c r="S110" s="152">
        <f t="shared" si="353"/>
        <v>0</v>
      </c>
      <c r="T110" s="152">
        <f t="shared" si="353"/>
        <v>0</v>
      </c>
      <c r="U110" s="152">
        <f t="shared" si="353"/>
        <v>0</v>
      </c>
      <c r="V110" s="152">
        <f t="shared" si="353"/>
        <v>0</v>
      </c>
      <c r="W110" s="152">
        <f t="shared" si="353"/>
        <v>0</v>
      </c>
      <c r="X110" s="152">
        <f t="shared" si="353"/>
        <v>0</v>
      </c>
      <c r="Y110" s="152">
        <f t="shared" si="353"/>
        <v>0</v>
      </c>
      <c r="Z110" s="152">
        <f t="shared" si="353"/>
        <v>0</v>
      </c>
      <c r="AA110" s="152">
        <f t="shared" si="353"/>
        <v>0</v>
      </c>
      <c r="AB110" s="152">
        <f t="shared" si="353"/>
        <v>0</v>
      </c>
      <c r="AC110" s="152">
        <f t="shared" si="353"/>
        <v>0</v>
      </c>
      <c r="AD110" s="152">
        <f t="shared" si="353"/>
        <v>0</v>
      </c>
      <c r="AE110" s="152">
        <f t="shared" si="353"/>
        <v>0</v>
      </c>
      <c r="AF110" s="152">
        <f t="shared" si="353"/>
        <v>0</v>
      </c>
      <c r="AG110" s="152">
        <f t="shared" si="353"/>
        <v>0</v>
      </c>
      <c r="AH110" s="152">
        <f t="shared" si="353"/>
        <v>0</v>
      </c>
      <c r="AI110" s="152">
        <f t="shared" si="353"/>
        <v>0</v>
      </c>
      <c r="AJ110" s="152">
        <f t="shared" si="353"/>
        <v>0</v>
      </c>
      <c r="AK110" s="152">
        <f t="shared" si="353"/>
        <v>0</v>
      </c>
      <c r="AL110" s="152">
        <f t="shared" si="353"/>
        <v>0</v>
      </c>
      <c r="AM110" s="152">
        <f t="shared" si="353"/>
        <v>0</v>
      </c>
      <c r="AN110" s="152">
        <f t="shared" si="353"/>
        <v>0</v>
      </c>
      <c r="AO110" s="152">
        <f t="shared" si="353"/>
        <v>0</v>
      </c>
      <c r="AP110" s="152">
        <f t="shared" si="353"/>
        <v>0</v>
      </c>
      <c r="AQ110" s="152">
        <f t="shared" si="353"/>
        <v>0</v>
      </c>
      <c r="AR110" s="152">
        <f t="shared" si="353"/>
        <v>0</v>
      </c>
      <c r="AS110" s="152">
        <f t="shared" ref="AS110:AV110" si="354">SUBTOTAL(9,AS109)</f>
        <v>0</v>
      </c>
      <c r="AT110" s="152">
        <f t="shared" si="354"/>
        <v>0</v>
      </c>
      <c r="AU110" s="152">
        <f t="shared" si="354"/>
        <v>0</v>
      </c>
      <c r="AV110" s="152">
        <f t="shared" si="354"/>
        <v>0</v>
      </c>
      <c r="AW110" s="152">
        <f t="shared" ref="AW110:BD110" si="355">SUBTOTAL(9,AW109)</f>
        <v>0</v>
      </c>
      <c r="AX110" s="152">
        <f t="shared" si="355"/>
        <v>0</v>
      </c>
      <c r="AY110" s="152">
        <f t="shared" si="355"/>
        <v>0</v>
      </c>
      <c r="AZ110" s="152">
        <f t="shared" si="355"/>
        <v>0</v>
      </c>
      <c r="BA110" s="152">
        <f t="shared" si="355"/>
        <v>0</v>
      </c>
      <c r="BB110" s="152">
        <f t="shared" si="355"/>
        <v>0</v>
      </c>
      <c r="BC110" s="152">
        <f t="shared" si="355"/>
        <v>0</v>
      </c>
      <c r="BD110" s="152">
        <f t="shared" si="355"/>
        <v>0</v>
      </c>
      <c r="BF110" s="153">
        <f t="shared" si="353"/>
        <v>0</v>
      </c>
    </row>
    <row r="111" spans="1:58" s="144" customFormat="1">
      <c r="A111" s="119"/>
      <c r="B111" s="119"/>
      <c r="C111" s="119"/>
      <c r="D111" s="119"/>
      <c r="E111" s="119"/>
      <c r="F111" s="119"/>
      <c r="G111" s="119"/>
      <c r="BF111" s="151"/>
    </row>
    <row r="112" spans="1:58" s="144" customFormat="1">
      <c r="A112" s="14" t="s">
        <v>22</v>
      </c>
      <c r="B112" s="119"/>
      <c r="C112" s="119"/>
      <c r="D112" s="119"/>
      <c r="E112" s="119"/>
      <c r="F112" s="119"/>
      <c r="G112" s="119"/>
      <c r="BF112" s="151"/>
    </row>
    <row r="113" spans="1:58" s="144" customFormat="1">
      <c r="A113" s="119" t="s">
        <v>14</v>
      </c>
      <c r="B113" s="119" t="s">
        <v>45</v>
      </c>
      <c r="C113" s="119" t="s">
        <v>45</v>
      </c>
      <c r="D113" s="119" t="s">
        <v>79</v>
      </c>
      <c r="E113" s="119" t="s">
        <v>75</v>
      </c>
      <c r="F113" s="119" t="str">
        <f t="shared" ref="F113:F122" si="356">D113&amp;E113&amp;C113</f>
        <v>AGNLPCA</v>
      </c>
      <c r="G113" s="119" t="str">
        <f t="shared" ref="G113:G122" si="357">E113&amp;C113</f>
        <v>GNLPCA</v>
      </c>
      <c r="H113" s="144">
        <f t="array" ref="H113">SUM(IF('[25]RB Summary'!$C$917:$C$1168=$F113,'[25]RB Summary'!$G$917:$G$1168,0))</f>
        <v>-339675.2</v>
      </c>
      <c r="I113" s="144">
        <f t="array" ref="I113">-((SUM(IF(Adjustments!$E$73:$E$133='June 13 - Dec 15 Reserve'!$F113,IF(Adjustments!$G$6:$AE$6='June 13 - Dec 15 Reserve'!H$7,Adjustments!$G$73:$AE$133),0)))+(SUM(IF(Adjustments!$E$136:$E$232='June 13 - Dec 15 Reserve'!$F113,IF(Adjustments!$G$6:$AE$6='June 13 - Dec 15 Reserve'!J$7,Adjustments!$G$136:$AE$232),0)))+(SUM(IF(Adjustments!$E$235:$E$236='June 13 - Dec 15 Reserve'!$F113,IF(Adjustments!$G$6:$AE$6='June 13 - Dec 15 Reserve'!J$7,Adjustments!$G$235:$AE$236),0)))+(SUM(IF(Adjustments!$E$239:$E$251='June 13 - Dec 15 Reserve'!$F113,IF(Adjustments!$G$6:$AE$6='June 13 - Dec 15 Reserve'!J$7,Adjustments!$G$239:$AE$251),0))))</f>
        <v>-8676.2598801608347</v>
      </c>
      <c r="J113" s="144">
        <f t="shared" ref="J113:J122" si="358">H113+I113</f>
        <v>-348351.45988016087</v>
      </c>
      <c r="K113" s="144">
        <f t="array" ref="K113">-((SUM(IF(Adjustments!$E$73:$E$133='June 13 - Dec 15 Reserve'!$F113,IF(Adjustments!$G$6:$AE$6='June 13 - Dec 15 Reserve'!J$7,Adjustments!$G$73:$AE$133),0)))+(SUM(IF(Adjustments!$E$136:$E$232='June 13 - Dec 15 Reserve'!$F113,IF(Adjustments!$G$6:$AE$6='June 13 - Dec 15 Reserve'!L$7,Adjustments!$G$136:$AE$232),0)))+(SUM(IF(Adjustments!$E$235:$E$236='June 13 - Dec 15 Reserve'!$F113,IF(Adjustments!$G$6:$AE$6='June 13 - Dec 15 Reserve'!L$7,Adjustments!$G$235:$AE$236),0)))+(SUM(IF(Adjustments!$E$239:$E$251='June 13 - Dec 15 Reserve'!$F113,IF(Adjustments!$G$6:$AE$6='June 13 - Dec 15 Reserve'!L$7,Adjustments!$G$239:$AE$251),0))))</f>
        <v>-8676.2598801608347</v>
      </c>
      <c r="L113" s="144">
        <f t="shared" ref="L113:L122" si="359">J113+K113</f>
        <v>-357027.71976032172</v>
      </c>
      <c r="M113" s="144">
        <f t="array" ref="M113">-((SUM(IF(Adjustments!$E$73:$E$133='June 13 - Dec 15 Reserve'!$F113,IF(Adjustments!$G$6:$AE$6='June 13 - Dec 15 Reserve'!L$7,Adjustments!$G$73:$AE$133),0)))+(SUM(IF(Adjustments!$E$136:$E$232='June 13 - Dec 15 Reserve'!$F113,IF(Adjustments!$G$6:$AE$6='June 13 - Dec 15 Reserve'!N$7,Adjustments!$G$136:$AE$232),0)))+(SUM(IF(Adjustments!$E$235:$E$236='June 13 - Dec 15 Reserve'!$F113,IF(Adjustments!$G$6:$AE$6='June 13 - Dec 15 Reserve'!N$7,Adjustments!$G$235:$AE$236),0)))+(SUM(IF(Adjustments!$E$239:$E$251='June 13 - Dec 15 Reserve'!$F113,IF(Adjustments!$G$6:$AE$6='June 13 - Dec 15 Reserve'!N$7,Adjustments!$G$239:$AE$251),0))))</f>
        <v>-8676.2598801608347</v>
      </c>
      <c r="N113" s="144">
        <f t="shared" ref="N113:N122" si="360">L113+M113</f>
        <v>-365703.97964048258</v>
      </c>
      <c r="O113" s="144">
        <f t="array" ref="O113">-((SUM(IF(Adjustments!$E$73:$E$133='June 13 - Dec 15 Reserve'!$F113,IF(Adjustments!$G$6:$AE$6='June 13 - Dec 15 Reserve'!N$7,Adjustments!$G$73:$AE$133),0)))+(SUM(IF(Adjustments!$E$136:$E$232='June 13 - Dec 15 Reserve'!$F113,IF(Adjustments!$G$6:$AE$6='June 13 - Dec 15 Reserve'!P$7,Adjustments!$G$136:$AE$232),0)))+(SUM(IF(Adjustments!$E$235:$E$236='June 13 - Dec 15 Reserve'!$F113,IF(Adjustments!$G$6:$AE$6='June 13 - Dec 15 Reserve'!P$7,Adjustments!$G$235:$AE$236),0)))+(SUM(IF(Adjustments!$E$239:$E$251='June 13 - Dec 15 Reserve'!$F113,IF(Adjustments!$G$6:$AE$6='June 13 - Dec 15 Reserve'!P$7,Adjustments!$G$239:$AE$251),0))))</f>
        <v>-8676.2598801608347</v>
      </c>
      <c r="P113" s="144">
        <f t="shared" ref="P113:P122" si="361">N113+O113</f>
        <v>-374380.23952064343</v>
      </c>
      <c r="Q113" s="144">
        <f t="array" ref="Q113">-((SUM(IF(Adjustments!$E$73:$E$133='June 13 - Dec 15 Reserve'!$F113,IF(Adjustments!$G$6:$AE$6='June 13 - Dec 15 Reserve'!P$7,Adjustments!$G$73:$AE$133),0)))+(SUM(IF(Adjustments!$E$136:$E$232='June 13 - Dec 15 Reserve'!$F113,IF(Adjustments!$G$6:$AE$6='June 13 - Dec 15 Reserve'!R$7,Adjustments!$G$136:$AE$232),0)))+(SUM(IF(Adjustments!$E$235:$E$236='June 13 - Dec 15 Reserve'!$F113,IF(Adjustments!$G$6:$AE$6='June 13 - Dec 15 Reserve'!R$7,Adjustments!$G$235:$AE$236),0)))+(SUM(IF(Adjustments!$E$239:$E$251='June 13 - Dec 15 Reserve'!$F113,IF(Adjustments!$G$6:$AE$6='June 13 - Dec 15 Reserve'!R$7,Adjustments!$G$239:$AE$251),0))))</f>
        <v>-8676.2598801608347</v>
      </c>
      <c r="R113" s="144">
        <f t="shared" ref="R113:R122" si="362">P113+Q113</f>
        <v>-383056.49940080428</v>
      </c>
      <c r="S113" s="144">
        <f t="array" ref="S113">-((SUM(IF(Adjustments!$E$73:$E$133='June 13 - Dec 15 Reserve'!$F113,IF(Adjustments!$G$6:$AE$6='June 13 - Dec 15 Reserve'!R$7,Adjustments!$G$73:$AE$133),0)))+(SUM(IF(Adjustments!$E$136:$E$232='June 13 - Dec 15 Reserve'!$F113,IF(Adjustments!$G$6:$AE$6='June 13 - Dec 15 Reserve'!T$7,Adjustments!$G$136:$AE$232),0)))+(SUM(IF(Adjustments!$E$235:$E$236='June 13 - Dec 15 Reserve'!$F113,IF(Adjustments!$G$6:$AE$6='June 13 - Dec 15 Reserve'!T$7,Adjustments!$G$235:$AE$236),0)))+(SUM(IF(Adjustments!$E$239:$E$251='June 13 - Dec 15 Reserve'!$F113,IF(Adjustments!$G$6:$AE$6='June 13 - Dec 15 Reserve'!T$7,Adjustments!$G$239:$AE$251),0))))</f>
        <v>-8676.2598801608347</v>
      </c>
      <c r="T113" s="144">
        <f t="shared" ref="T113:T122" si="363">R113+S113</f>
        <v>-391732.75928096514</v>
      </c>
      <c r="U113" s="144">
        <f t="array" ref="U113">-((SUM(IF(Adjustments!$E$73:$E$133='June 13 - Dec 15 Reserve'!$F113,IF(Adjustments!$G$6:$AE$6='June 13 - Dec 15 Reserve'!T$7,Adjustments!$G$73:$AE$133),0)))+(SUM(IF(Adjustments!$E$136:$E$232='June 13 - Dec 15 Reserve'!$F113,IF(Adjustments!$G$6:$AE$6='June 13 - Dec 15 Reserve'!V$7,Adjustments!$G$136:$AE$232),0)))+(SUM(IF(Adjustments!$E$235:$E$236='June 13 - Dec 15 Reserve'!$F113,IF(Adjustments!$G$6:$AE$6='June 13 - Dec 15 Reserve'!V$7,Adjustments!$G$235:$AE$236),0)))+(SUM(IF(Adjustments!$E$239:$E$251='June 13 - Dec 15 Reserve'!$F113,IF(Adjustments!$G$6:$AE$6='June 13 - Dec 15 Reserve'!V$7,Adjustments!$G$239:$AE$251),0))))</f>
        <v>-8676.2598801608347</v>
      </c>
      <c r="V113" s="144">
        <f t="shared" ref="V113:V122" si="364">T113+U113</f>
        <v>-400409.01916112599</v>
      </c>
      <c r="W113" s="144">
        <f t="array" ref="W113">-((SUM(IF(Adjustments!$E$73:$E$133='June 13 - Dec 15 Reserve'!$F113,IF(Adjustments!$G$6:$AE$6='June 13 - Dec 15 Reserve'!V$7,Adjustments!$G$73:$AE$133),0)))+(SUM(IF(Adjustments!$E$136:$E$232='June 13 - Dec 15 Reserve'!$F113,IF(Adjustments!$G$6:$AE$6='June 13 - Dec 15 Reserve'!X$7,Adjustments!$G$136:$AE$232),0)))+(SUM(IF(Adjustments!$E$235:$E$236='June 13 - Dec 15 Reserve'!$F113,IF(Adjustments!$G$6:$AE$6='June 13 - Dec 15 Reserve'!X$7,Adjustments!$G$235:$AE$236),0)))+(SUM(IF(Adjustments!$E$239:$E$251='June 13 - Dec 15 Reserve'!$F113,IF(Adjustments!$G$6:$AE$6='June 13 - Dec 15 Reserve'!X$7,Adjustments!$G$239:$AE$251),0))))</f>
        <v>-8676.2598801608347</v>
      </c>
      <c r="X113" s="144">
        <f t="shared" ref="X113:X122" si="365">V113+W113</f>
        <v>-409085.27904128685</v>
      </c>
      <c r="Y113" s="144">
        <f t="array" ref="Y113">-((SUM(IF(Adjustments!$E$73:$E$133='June 13 - Dec 15 Reserve'!$F113,IF(Adjustments!$G$6:$AE$6='June 13 - Dec 15 Reserve'!X$7,Adjustments!$G$73:$AE$133),0)))+(SUM(IF(Adjustments!$E$136:$E$232='June 13 - Dec 15 Reserve'!$F113,IF(Adjustments!$G$6:$AE$6='June 13 - Dec 15 Reserve'!Z$7,Adjustments!$G$136:$AE$232),0)))+(SUM(IF(Adjustments!$E$235:$E$236='June 13 - Dec 15 Reserve'!$F113,IF(Adjustments!$G$6:$AE$6='June 13 - Dec 15 Reserve'!Z$7,Adjustments!$G$235:$AE$236),0)))+(SUM(IF(Adjustments!$E$239:$E$251='June 13 - Dec 15 Reserve'!$F113,IF(Adjustments!$G$6:$AE$6='June 13 - Dec 15 Reserve'!Z$7,Adjustments!$G$239:$AE$251),0))))</f>
        <v>-8676.2598801608347</v>
      </c>
      <c r="Z113" s="144">
        <f t="shared" ref="Z113:Z122" si="366">X113+Y113</f>
        <v>-417761.5389214477</v>
      </c>
      <c r="AA113" s="144">
        <f t="array" ref="AA113">-((SUM(IF(Adjustments!$E$73:$E$133='June 13 - Dec 15 Reserve'!$F113,IF(Adjustments!$G$6:$AE$6='June 13 - Dec 15 Reserve'!Z$7,Adjustments!$G$73:$AE$133),0)))+(SUM(IF(Adjustments!$E$136:$E$232='June 13 - Dec 15 Reserve'!$F113,IF(Adjustments!$G$6:$AE$6='June 13 - Dec 15 Reserve'!AB$7,Adjustments!$G$136:$AE$232),0)))+(SUM(IF(Adjustments!$E$235:$E$236='June 13 - Dec 15 Reserve'!$F113,IF(Adjustments!$G$6:$AE$6='June 13 - Dec 15 Reserve'!AB$7,Adjustments!$G$235:$AE$236),0)))+(SUM(IF(Adjustments!$E$239:$E$251='June 13 - Dec 15 Reserve'!$F113,IF(Adjustments!$G$6:$AE$6='June 13 - Dec 15 Reserve'!AB$7,Adjustments!$G$239:$AE$251),0))))</f>
        <v>-8676.2598801608347</v>
      </c>
      <c r="AB113" s="144">
        <f t="shared" ref="AB113:AB122" si="367">Z113+AA113</f>
        <v>-426437.79880160856</v>
      </c>
      <c r="AC113" s="144">
        <f t="array" ref="AC113">-((SUM(IF(Adjustments!$E$73:$E$133='June 13 - Dec 15 Reserve'!$F113,IF(Adjustments!$G$6:$AE$6='June 13 - Dec 15 Reserve'!AB$7,Adjustments!$G$73:$AE$133),0)))+(SUM(IF(Adjustments!$E$136:$E$232='June 13 - Dec 15 Reserve'!$F113,IF(Adjustments!$G$6:$AE$6='June 13 - Dec 15 Reserve'!AD$7,Adjustments!$G$136:$AE$232),0)))+(SUM(IF(Adjustments!$E$235:$E$236='June 13 - Dec 15 Reserve'!$F113,IF(Adjustments!$G$6:$AE$6='June 13 - Dec 15 Reserve'!AD$7,Adjustments!$G$235:$AE$236),0)))+(SUM(IF(Adjustments!$E$239:$E$251='June 13 - Dec 15 Reserve'!$F113,IF(Adjustments!$G$6:$AE$6='June 13 - Dec 15 Reserve'!AD$7,Adjustments!$G$239:$AE$251),0))))</f>
        <v>-8676.2598801608347</v>
      </c>
      <c r="AD113" s="144">
        <f t="shared" ref="AD113:AD122" si="368">AB113+AC113</f>
        <v>-435114.05868176941</v>
      </c>
      <c r="AE113" s="144">
        <f t="array" ref="AE113">-((SUM(IF(Adjustments!$E$73:$E$133='June 13 - Dec 15 Reserve'!$F113,IF(Adjustments!$G$6:$AE$6='June 13 - Dec 15 Reserve'!AD$7,Adjustments!$G$73:$AE$133),0)))+(SUM(IF(Adjustments!$E$136:$E$232='June 13 - Dec 15 Reserve'!$F113,IF(Adjustments!$G$6:$AE$6='June 13 - Dec 15 Reserve'!AF$7,Adjustments!$G$136:$AE$232),0)))+(SUM(IF(Adjustments!$E$235:$E$236='June 13 - Dec 15 Reserve'!$F113,IF(Adjustments!$G$6:$AE$6='June 13 - Dec 15 Reserve'!AF$7,Adjustments!$G$235:$AE$236),0)))+(SUM(IF(Adjustments!$E$239:$E$251='June 13 - Dec 15 Reserve'!$F113,IF(Adjustments!$G$6:$AE$6='June 13 - Dec 15 Reserve'!AF$7,Adjustments!$G$239:$AE$251),0))))</f>
        <v>-8676.2598801608347</v>
      </c>
      <c r="AF113" s="144">
        <f t="shared" ref="AF113:AF122" si="369">AD113+AE113</f>
        <v>-443790.31856193027</v>
      </c>
      <c r="AG113" s="144">
        <f t="array" ref="AG113">-((SUM(IF(Adjustments!$E$73:$E$133='June 13 - Dec 15 Reserve'!$F113,IF(Adjustments!$G$6:$AE$6='June 13 - Dec 15 Reserve'!AF$7,Adjustments!$G$73:$AE$133),0)))+(SUM(IF(Adjustments!$E$136:$E$232='June 13 - Dec 15 Reserve'!$F113,IF(Adjustments!$G$6:$AE$6='June 13 - Dec 15 Reserve'!AH$7,Adjustments!$G$136:$AE$232),0)))+(SUM(IF(Adjustments!$E$235:$E$236='June 13 - Dec 15 Reserve'!$F113,IF(Adjustments!$G$6:$AE$6='June 13 - Dec 15 Reserve'!AH$7,Adjustments!$G$235:$AE$236),0)))+(SUM(IF(Adjustments!$E$239:$E$251='June 13 - Dec 15 Reserve'!$F113,IF(Adjustments!$G$6:$AE$6='June 13 - Dec 15 Reserve'!AH$7,Adjustments!$G$239:$AE$251),0))))</f>
        <v>-8676.2598801608347</v>
      </c>
      <c r="AH113" s="144">
        <f t="shared" ref="AH113:AH122" si="370">AF113+AG113</f>
        <v>-452466.57844209112</v>
      </c>
      <c r="AI113" s="144">
        <f t="array" ref="AI113">-((SUM(IF(Adjustments!$E$73:$E$133='June 13 - Dec 15 Reserve'!$F113,IF(Adjustments!$G$6:$AE$6='June 13 - Dec 15 Reserve'!AH$7,Adjustments!$G$73:$AE$133),0)))+(SUM(IF(Adjustments!$E$136:$E$232='June 13 - Dec 15 Reserve'!$F113,IF(Adjustments!$G$6:$AE$6='June 13 - Dec 15 Reserve'!AJ$7,Adjustments!$G$136:$AE$232),0)))+(SUM(IF(Adjustments!$E$235:$E$236='June 13 - Dec 15 Reserve'!$F113,IF(Adjustments!$G$6:$AE$6='June 13 - Dec 15 Reserve'!AJ$7,Adjustments!$G$235:$AE$236),0)))+(SUM(IF(Adjustments!$E$239:$E$251='June 13 - Dec 15 Reserve'!$F113,IF(Adjustments!$G$6:$AE$6='June 13 - Dec 15 Reserve'!AJ$7,Adjustments!$G$239:$AE$251),0))))</f>
        <v>-8676.2598801608347</v>
      </c>
      <c r="AJ113" s="144">
        <f t="shared" ref="AJ113:AJ122" si="371">AH113+AI113</f>
        <v>-461142.83832225198</v>
      </c>
      <c r="AK113" s="144">
        <f t="array" ref="AK113">-((SUM(IF(Adjustments!$E$73:$E$133='June 13 - Dec 15 Reserve'!$F113,IF(Adjustments!$G$6:$AE$6='June 13 - Dec 15 Reserve'!AJ$7,Adjustments!$G$73:$AE$133),0)))+(SUM(IF(Adjustments!$E$136:$E$232='June 13 - Dec 15 Reserve'!$F113,IF(Adjustments!$G$6:$AE$6='June 13 - Dec 15 Reserve'!AL$7,Adjustments!$G$136:$AE$232),0)))+(SUM(IF(Adjustments!$E$235:$E$236='June 13 - Dec 15 Reserve'!$F113,IF(Adjustments!$G$6:$AE$6='June 13 - Dec 15 Reserve'!AL$7,Adjustments!$G$235:$AE$236),0)))+(SUM(IF(Adjustments!$E$239:$E$251='June 13 - Dec 15 Reserve'!$F113,IF(Adjustments!$G$6:$AE$6='June 13 - Dec 15 Reserve'!AL$7,Adjustments!$G$239:$AE$251),0))))</f>
        <v>-8676.2598801608347</v>
      </c>
      <c r="AL113" s="144">
        <f t="shared" ref="AL113:AL122" si="372">AJ113+AK113</f>
        <v>-469819.09820241283</v>
      </c>
      <c r="AM113" s="144">
        <f t="array" ref="AM113">-((SUM(IF(Adjustments!$E$73:$E$133='June 13 - Dec 15 Reserve'!$F113,IF(Adjustments!$G$6:$AE$6='June 13 - Dec 15 Reserve'!AL$7,Adjustments!$G$73:$AE$133),0)))+(SUM(IF(Adjustments!$E$136:$E$232='June 13 - Dec 15 Reserve'!$F113,IF(Adjustments!$G$6:$AE$6='June 13 - Dec 15 Reserve'!AN$7,Adjustments!$G$136:$AE$232),0)))+(SUM(IF(Adjustments!$E$235:$E$236='June 13 - Dec 15 Reserve'!$F113,IF(Adjustments!$G$6:$AE$6='June 13 - Dec 15 Reserve'!AN$7,Adjustments!$G$235:$AE$236),0)))+(SUM(IF(Adjustments!$E$239:$E$251='June 13 - Dec 15 Reserve'!$F113,IF(Adjustments!$G$6:$AE$6='June 13 - Dec 15 Reserve'!AN$7,Adjustments!$G$239:$AE$251),0))))</f>
        <v>-8676.2598801608347</v>
      </c>
      <c r="AN113" s="144">
        <f t="shared" ref="AN113:AN122" si="373">AL113+AM113</f>
        <v>-478495.35808257369</v>
      </c>
      <c r="AO113" s="144">
        <f t="array" ref="AO113">-((SUM(IF(Adjustments!$E$73:$E$133='June 13 - Dec 15 Reserve'!$F113,IF(Adjustments!$G$6:$AE$6='June 13 - Dec 15 Reserve'!AN$7,Adjustments!$G$73:$AE$133),0)))+(SUM(IF(Adjustments!$E$136:$E$232='June 13 - Dec 15 Reserve'!$F113,IF(Adjustments!$G$6:$AE$6='June 13 - Dec 15 Reserve'!AP$7,Adjustments!$G$136:$AE$232),0)))+(SUM(IF(Adjustments!$E$235:$E$236='June 13 - Dec 15 Reserve'!$F113,IF(Adjustments!$G$6:$AE$6='June 13 - Dec 15 Reserve'!AP$7,Adjustments!$G$235:$AE$236),0)))+(SUM(IF(Adjustments!$E$239:$E$251='June 13 - Dec 15 Reserve'!$F113,IF(Adjustments!$G$6:$AE$6='June 13 - Dec 15 Reserve'!AP$7,Adjustments!$G$239:$AE$251),0))))</f>
        <v>-8676.2598801608347</v>
      </c>
      <c r="AP113" s="144">
        <f t="shared" ref="AP113:AP122" si="374">AN113+AO113</f>
        <v>-487171.61796273454</v>
      </c>
      <c r="AQ113" s="144">
        <f t="array" ref="AQ113">-((SUM(IF(Adjustments!$E$73:$E$133='June 13 - Dec 15 Reserve'!$F113,IF(Adjustments!$G$6:$AE$6='June 13 - Dec 15 Reserve'!AP$7,Adjustments!$G$73:$AE$133),0)))+(SUM(IF(Adjustments!$E$136:$E$232='June 13 - Dec 15 Reserve'!$F113,IF(Adjustments!$G$6:$AE$6='June 13 - Dec 15 Reserve'!AR$7,Adjustments!$G$136:$AE$232),0)))+(SUM(IF(Adjustments!$E$235:$E$236='June 13 - Dec 15 Reserve'!$F113,IF(Adjustments!$G$6:$AE$6='June 13 - Dec 15 Reserve'!AR$7,Adjustments!$G$235:$AE$236),0)))+(SUM(IF(Adjustments!$E$239:$E$251='June 13 - Dec 15 Reserve'!$F113,IF(Adjustments!$G$6:$AE$6='June 13 - Dec 15 Reserve'!AR$7,Adjustments!$G$239:$AE$251),0))))</f>
        <v>-8676.2598801608347</v>
      </c>
      <c r="AR113" s="144">
        <f t="shared" ref="AR113:AR122" si="375">AP113+AQ113</f>
        <v>-495847.8778428954</v>
      </c>
      <c r="AS113" s="144">
        <f t="array" ref="AS113">-((SUM(IF(Adjustments!$E$73:$E$133='June 13 - Dec 15 Reserve'!$F113,IF(Adjustments!$G$6:$AE$6='June 13 - Dec 15 Reserve'!AR$7,Adjustments!$G$73:$AE$133),0)))+(SUM(IF(Adjustments!$E$136:$E$232='June 13 - Dec 15 Reserve'!$F113,IF(Adjustments!$G$6:$AE$6='June 13 - Dec 15 Reserve'!AT$7,Adjustments!$G$136:$AE$232),0)))+(SUM(IF(Adjustments!$E$235:$E$236='June 13 - Dec 15 Reserve'!$F113,IF(Adjustments!$G$6:$AE$6='June 13 - Dec 15 Reserve'!AT$7,Adjustments!$G$235:$AE$236),0)))+(SUM(IF(Adjustments!$E$239:$E$251='June 13 - Dec 15 Reserve'!$F113,IF(Adjustments!$G$6:$AE$6='June 13 - Dec 15 Reserve'!AT$7,Adjustments!$G$239:$AE$251),0))))</f>
        <v>-8676.2598801608347</v>
      </c>
      <c r="AT113" s="144">
        <f t="shared" ref="AT113:AT122" si="376">AR113+AS113</f>
        <v>-504524.13772305625</v>
      </c>
      <c r="AU113" s="144">
        <f t="array" ref="AU113">-((SUM(IF(Adjustments!$E$73:$E$133='June 13 - Dec 15 Reserve'!$F113,IF(Adjustments!$G$6:$AE$6='June 13 - Dec 15 Reserve'!AT$7,Adjustments!$G$73:$AE$133),0)))+(SUM(IF(Adjustments!$E$136:$E$232='June 13 - Dec 15 Reserve'!$F113,IF(Adjustments!$G$6:$AE$6='June 13 - Dec 15 Reserve'!AV$7,Adjustments!$G$136:$AE$232),0)))+(SUM(IF(Adjustments!$E$235:$E$236='June 13 - Dec 15 Reserve'!$F113,IF(Adjustments!$G$6:$AE$6='June 13 - Dec 15 Reserve'!AV$7,Adjustments!$G$235:$AE$236),0)))+(SUM(IF(Adjustments!$E$239:$E$251='June 13 - Dec 15 Reserve'!$F113,IF(Adjustments!$G$6:$AE$6='June 13 - Dec 15 Reserve'!AV$7,Adjustments!$G$239:$AE$251),0))))</f>
        <v>-8676.2598801608347</v>
      </c>
      <c r="AV113" s="144">
        <f t="shared" ref="AV113:AV122" si="377">AT113+AU113</f>
        <v>-513200.3976032171</v>
      </c>
      <c r="AW113" s="144">
        <f t="array" ref="AW113">-((SUM(IF(Adjustments!$E$73:$E$133='June 13 - Dec 15 Reserve'!$F113,IF(Adjustments!$G$6:$AE$6='June 13 - Dec 15 Reserve'!AV$7,Adjustments!$G$73:$AE$133),0)))+(SUM(IF(Adjustments!$E$136:$E$232='June 13 - Dec 15 Reserve'!$F113,IF(Adjustments!$G$6:$AE$6='June 13 - Dec 15 Reserve'!AX$7,Adjustments!$G$136:$AE$232),0)))+(SUM(IF(Adjustments!$E$235:$E$236='June 13 - Dec 15 Reserve'!$F113,IF(Adjustments!$G$6:$AE$6='June 13 - Dec 15 Reserve'!AX$7,Adjustments!$G$235:$AE$236),0)))+(SUM(IF(Adjustments!$E$239:$E$251='June 13 - Dec 15 Reserve'!$F113,IF(Adjustments!$G$6:$AE$6='June 13 - Dec 15 Reserve'!AX$7,Adjustments!$G$239:$AE$251),0))))</f>
        <v>-8676.2598801608347</v>
      </c>
      <c r="AX113" s="144">
        <f t="shared" ref="AX113:AX122" si="378">AV113+AW113</f>
        <v>-521876.65748337796</v>
      </c>
      <c r="AY113" s="144">
        <f t="array" ref="AY113">-((SUM(IF(Adjustments!$E$73:$E$133='June 13 - Dec 15 Reserve'!$F113,IF(Adjustments!$G$6:$AE$6='June 13 - Dec 15 Reserve'!AX$7,Adjustments!$G$73:$AE$133),0)))+(SUM(IF(Adjustments!$E$136:$E$232='June 13 - Dec 15 Reserve'!$F113,IF(Adjustments!$G$6:$AE$6='June 13 - Dec 15 Reserve'!AZ$7,Adjustments!$G$136:$AE$232),0)))+(SUM(IF(Adjustments!$E$235:$E$236='June 13 - Dec 15 Reserve'!$F113,IF(Adjustments!$G$6:$AE$6='June 13 - Dec 15 Reserve'!AZ$7,Adjustments!$G$235:$AE$236),0)))+(SUM(IF(Adjustments!$E$239:$E$251='June 13 - Dec 15 Reserve'!$F113,IF(Adjustments!$G$6:$AE$6='June 13 - Dec 15 Reserve'!AZ$7,Adjustments!$G$239:$AE$251),0))))</f>
        <v>-8676.2598801608347</v>
      </c>
      <c r="AZ113" s="144">
        <f t="shared" ref="AZ113:AZ122" si="379">AX113+AY113</f>
        <v>-530552.91736353876</v>
      </c>
      <c r="BA113" s="144">
        <f t="array" ref="BA113">-((SUM(IF(Adjustments!$E$73:$E$133='June 13 - Dec 15 Reserve'!$F113,IF(Adjustments!$G$6:$AE$6='June 13 - Dec 15 Reserve'!AZ$7,Adjustments!$G$73:$AE$133),0)))+(SUM(IF(Adjustments!$E$136:$E$232='June 13 - Dec 15 Reserve'!$F113,IF(Adjustments!$G$6:$AE$6='June 13 - Dec 15 Reserve'!BB$7,Adjustments!$G$136:$AE$232),0)))+(SUM(IF(Adjustments!$E$235:$E$236='June 13 - Dec 15 Reserve'!$F113,IF(Adjustments!$G$6:$AE$6='June 13 - Dec 15 Reserve'!BB$7,Adjustments!$G$235:$AE$236),0)))+(SUM(IF(Adjustments!$E$239:$E$251='June 13 - Dec 15 Reserve'!$F113,IF(Adjustments!$G$6:$AE$6='June 13 - Dec 15 Reserve'!BB$7,Adjustments!$G$239:$AE$251),0))))</f>
        <v>-8676.2598801608347</v>
      </c>
      <c r="BB113" s="144">
        <f t="shared" ref="BB113:BB122" si="380">AZ113+BA113</f>
        <v>-539229.17724369955</v>
      </c>
      <c r="BC113" s="144">
        <f t="array" ref="BC113">-((SUM(IF(Adjustments!$E$73:$E$133='June 13 - Dec 15 Reserve'!$F113,IF(Adjustments!$G$6:$AE$6='June 13 - Dec 15 Reserve'!BB$7,Adjustments!$G$73:$AE$133),0)))+(SUM(IF(Adjustments!$E$136:$E$232='June 13 - Dec 15 Reserve'!$F113,IF(Adjustments!$G$6:$AE$6='June 13 - Dec 15 Reserve'!BD$7,Adjustments!$G$136:$AE$232),0)))+(SUM(IF(Adjustments!$E$235:$E$236='June 13 - Dec 15 Reserve'!$F113,IF(Adjustments!$G$6:$AE$6='June 13 - Dec 15 Reserve'!BD$7,Adjustments!$G$235:$AE$236),0)))+(SUM(IF(Adjustments!$E$239:$E$251='June 13 - Dec 15 Reserve'!$F113,IF(Adjustments!$G$6:$AE$6='June 13 - Dec 15 Reserve'!BD$7,Adjustments!$G$239:$AE$251),0))))</f>
        <v>-8676.2598801608347</v>
      </c>
      <c r="BD113" s="144">
        <f t="shared" ref="BD113:BD122" si="381">BB113+BC113</f>
        <v>-547905.43712386035</v>
      </c>
      <c r="BF113" s="151">
        <f t="shared" ref="BF113:BF122" si="382">AVERAGE(AF113,AH113,AJ113,AL113,AN113,AP113,AR113,AT113,AV113,AX113,AZ113,BB113,BD113)</f>
        <v>-495847.87784289534</v>
      </c>
    </row>
    <row r="114" spans="1:58" s="144" customFormat="1">
      <c r="A114" s="119" t="s">
        <v>23</v>
      </c>
      <c r="B114" s="119" t="s">
        <v>54</v>
      </c>
      <c r="C114" s="119" t="s">
        <v>54</v>
      </c>
      <c r="D114" s="119" t="s">
        <v>79</v>
      </c>
      <c r="E114" s="119" t="s">
        <v>75</v>
      </c>
      <c r="F114" s="119" t="str">
        <f t="shared" si="356"/>
        <v>AGNLPCN</v>
      </c>
      <c r="G114" s="119" t="str">
        <f t="shared" si="357"/>
        <v>GNLPCN</v>
      </c>
      <c r="H114" s="144">
        <f t="array" ref="H114">SUM(IF('[25]RB Summary'!$C$917:$C$1168=$F114,'[25]RB Summary'!$G$917:$G$1168,0))</f>
        <v>-3312460.94</v>
      </c>
      <c r="I114" s="144">
        <f t="array" ref="I114">-((SUM(IF(Adjustments!$E$73:$E$133='June 13 - Dec 15 Reserve'!$F114,IF(Adjustments!$G$6:$AE$6='June 13 - Dec 15 Reserve'!H$7,Adjustments!$G$73:$AE$133),0)))+(SUM(IF(Adjustments!$E$136:$E$232='June 13 - Dec 15 Reserve'!$F114,IF(Adjustments!$G$6:$AE$6='June 13 - Dec 15 Reserve'!J$7,Adjustments!$G$136:$AE$232),0)))+(SUM(IF(Adjustments!$E$235:$E$236='June 13 - Dec 15 Reserve'!$F114,IF(Adjustments!$G$6:$AE$6='June 13 - Dec 15 Reserve'!J$7,Adjustments!$G$235:$AE$236),0)))+(SUM(IF(Adjustments!$E$239:$E$251='June 13 - Dec 15 Reserve'!$F114,IF(Adjustments!$G$6:$AE$6='June 13 - Dec 15 Reserve'!J$7,Adjustments!$G$239:$AE$251),0))))</f>
        <v>-6173.2029957387676</v>
      </c>
      <c r="J114" s="144">
        <f t="shared" si="358"/>
        <v>-3318634.1429957389</v>
      </c>
      <c r="K114" s="144">
        <f t="array" ref="K114">-((SUM(IF(Adjustments!$E$73:$E$133='June 13 - Dec 15 Reserve'!$F114,IF(Adjustments!$G$6:$AE$6='June 13 - Dec 15 Reserve'!J$7,Adjustments!$G$73:$AE$133),0)))+(SUM(IF(Adjustments!$E$136:$E$232='June 13 - Dec 15 Reserve'!$F114,IF(Adjustments!$G$6:$AE$6='June 13 - Dec 15 Reserve'!L$7,Adjustments!$G$136:$AE$232),0)))+(SUM(IF(Adjustments!$E$235:$E$236='June 13 - Dec 15 Reserve'!$F114,IF(Adjustments!$G$6:$AE$6='June 13 - Dec 15 Reserve'!L$7,Adjustments!$G$235:$AE$236),0)))+(SUM(IF(Adjustments!$E$239:$E$251='June 13 - Dec 15 Reserve'!$F114,IF(Adjustments!$G$6:$AE$6='June 13 - Dec 15 Reserve'!L$7,Adjustments!$G$239:$AE$251),0))))</f>
        <v>-6173.2029957387676</v>
      </c>
      <c r="L114" s="144">
        <f t="shared" si="359"/>
        <v>-3324807.3459914778</v>
      </c>
      <c r="M114" s="144">
        <f t="array" ref="M114">-((SUM(IF(Adjustments!$E$73:$E$133='June 13 - Dec 15 Reserve'!$F114,IF(Adjustments!$G$6:$AE$6='June 13 - Dec 15 Reserve'!L$7,Adjustments!$G$73:$AE$133),0)))+(SUM(IF(Adjustments!$E$136:$E$232='June 13 - Dec 15 Reserve'!$F114,IF(Adjustments!$G$6:$AE$6='June 13 - Dec 15 Reserve'!N$7,Adjustments!$G$136:$AE$232),0)))+(SUM(IF(Adjustments!$E$235:$E$236='June 13 - Dec 15 Reserve'!$F114,IF(Adjustments!$G$6:$AE$6='June 13 - Dec 15 Reserve'!N$7,Adjustments!$G$235:$AE$236),0)))+(SUM(IF(Adjustments!$E$239:$E$251='June 13 - Dec 15 Reserve'!$F114,IF(Adjustments!$G$6:$AE$6='June 13 - Dec 15 Reserve'!N$7,Adjustments!$G$239:$AE$251),0))))</f>
        <v>-6173.2029957387676</v>
      </c>
      <c r="N114" s="144">
        <f t="shared" si="360"/>
        <v>-3330980.5489872168</v>
      </c>
      <c r="O114" s="144">
        <f t="array" ref="O114">-((SUM(IF(Adjustments!$E$73:$E$133='June 13 - Dec 15 Reserve'!$F114,IF(Adjustments!$G$6:$AE$6='June 13 - Dec 15 Reserve'!N$7,Adjustments!$G$73:$AE$133),0)))+(SUM(IF(Adjustments!$E$136:$E$232='June 13 - Dec 15 Reserve'!$F114,IF(Adjustments!$G$6:$AE$6='June 13 - Dec 15 Reserve'!P$7,Adjustments!$G$136:$AE$232),0)))+(SUM(IF(Adjustments!$E$235:$E$236='June 13 - Dec 15 Reserve'!$F114,IF(Adjustments!$G$6:$AE$6='June 13 - Dec 15 Reserve'!P$7,Adjustments!$G$235:$AE$236),0)))+(SUM(IF(Adjustments!$E$239:$E$251='June 13 - Dec 15 Reserve'!$F114,IF(Adjustments!$G$6:$AE$6='June 13 - Dec 15 Reserve'!P$7,Adjustments!$G$239:$AE$251),0))))</f>
        <v>-6173.2029957387676</v>
      </c>
      <c r="P114" s="144">
        <f t="shared" si="361"/>
        <v>-3337153.7519829557</v>
      </c>
      <c r="Q114" s="144">
        <f t="array" ref="Q114">-((SUM(IF(Adjustments!$E$73:$E$133='June 13 - Dec 15 Reserve'!$F114,IF(Adjustments!$G$6:$AE$6='June 13 - Dec 15 Reserve'!P$7,Adjustments!$G$73:$AE$133),0)))+(SUM(IF(Adjustments!$E$136:$E$232='June 13 - Dec 15 Reserve'!$F114,IF(Adjustments!$G$6:$AE$6='June 13 - Dec 15 Reserve'!R$7,Adjustments!$G$136:$AE$232),0)))+(SUM(IF(Adjustments!$E$235:$E$236='June 13 - Dec 15 Reserve'!$F114,IF(Adjustments!$G$6:$AE$6='June 13 - Dec 15 Reserve'!R$7,Adjustments!$G$235:$AE$236),0)))+(SUM(IF(Adjustments!$E$239:$E$251='June 13 - Dec 15 Reserve'!$F114,IF(Adjustments!$G$6:$AE$6='June 13 - Dec 15 Reserve'!R$7,Adjustments!$G$239:$AE$251),0))))</f>
        <v>-6173.2029957387676</v>
      </c>
      <c r="R114" s="144">
        <f t="shared" si="362"/>
        <v>-3343326.9549786947</v>
      </c>
      <c r="S114" s="144">
        <f t="array" ref="S114">-((SUM(IF(Adjustments!$E$73:$E$133='June 13 - Dec 15 Reserve'!$F114,IF(Adjustments!$G$6:$AE$6='June 13 - Dec 15 Reserve'!R$7,Adjustments!$G$73:$AE$133),0)))+(SUM(IF(Adjustments!$E$136:$E$232='June 13 - Dec 15 Reserve'!$F114,IF(Adjustments!$G$6:$AE$6='June 13 - Dec 15 Reserve'!T$7,Adjustments!$G$136:$AE$232),0)))+(SUM(IF(Adjustments!$E$235:$E$236='June 13 - Dec 15 Reserve'!$F114,IF(Adjustments!$G$6:$AE$6='June 13 - Dec 15 Reserve'!T$7,Adjustments!$G$235:$AE$236),0)))+(SUM(IF(Adjustments!$E$239:$E$251='June 13 - Dec 15 Reserve'!$F114,IF(Adjustments!$G$6:$AE$6='June 13 - Dec 15 Reserve'!T$7,Adjustments!$G$239:$AE$251),0))))</f>
        <v>-6173.2029957387676</v>
      </c>
      <c r="T114" s="144">
        <f t="shared" si="363"/>
        <v>-3349500.1579744336</v>
      </c>
      <c r="U114" s="144">
        <f t="array" ref="U114">-((SUM(IF(Adjustments!$E$73:$E$133='June 13 - Dec 15 Reserve'!$F114,IF(Adjustments!$G$6:$AE$6='June 13 - Dec 15 Reserve'!T$7,Adjustments!$G$73:$AE$133),0)))+(SUM(IF(Adjustments!$E$136:$E$232='June 13 - Dec 15 Reserve'!$F114,IF(Adjustments!$G$6:$AE$6='June 13 - Dec 15 Reserve'!V$7,Adjustments!$G$136:$AE$232),0)))+(SUM(IF(Adjustments!$E$235:$E$236='June 13 - Dec 15 Reserve'!$F114,IF(Adjustments!$G$6:$AE$6='June 13 - Dec 15 Reserve'!V$7,Adjustments!$G$235:$AE$236),0)))+(SUM(IF(Adjustments!$E$239:$E$251='June 13 - Dec 15 Reserve'!$F114,IF(Adjustments!$G$6:$AE$6='June 13 - Dec 15 Reserve'!V$7,Adjustments!$G$239:$AE$251),0))))</f>
        <v>-6173.2029957387676</v>
      </c>
      <c r="V114" s="144">
        <f t="shared" si="364"/>
        <v>-3355673.3609701726</v>
      </c>
      <c r="W114" s="144">
        <f t="array" ref="W114">-((SUM(IF(Adjustments!$E$73:$E$133='June 13 - Dec 15 Reserve'!$F114,IF(Adjustments!$G$6:$AE$6='June 13 - Dec 15 Reserve'!V$7,Adjustments!$G$73:$AE$133),0)))+(SUM(IF(Adjustments!$E$136:$E$232='June 13 - Dec 15 Reserve'!$F114,IF(Adjustments!$G$6:$AE$6='June 13 - Dec 15 Reserve'!X$7,Adjustments!$G$136:$AE$232),0)))+(SUM(IF(Adjustments!$E$235:$E$236='June 13 - Dec 15 Reserve'!$F114,IF(Adjustments!$G$6:$AE$6='June 13 - Dec 15 Reserve'!X$7,Adjustments!$G$235:$AE$236),0)))+(SUM(IF(Adjustments!$E$239:$E$251='June 13 - Dec 15 Reserve'!$F114,IF(Adjustments!$G$6:$AE$6='June 13 - Dec 15 Reserve'!X$7,Adjustments!$G$239:$AE$251),0))))</f>
        <v>-6173.2029957387676</v>
      </c>
      <c r="X114" s="144">
        <f t="shared" si="365"/>
        <v>-3361846.5639659115</v>
      </c>
      <c r="Y114" s="144">
        <f t="array" ref="Y114">-((SUM(IF(Adjustments!$E$73:$E$133='June 13 - Dec 15 Reserve'!$F114,IF(Adjustments!$G$6:$AE$6='June 13 - Dec 15 Reserve'!X$7,Adjustments!$G$73:$AE$133),0)))+(SUM(IF(Adjustments!$E$136:$E$232='June 13 - Dec 15 Reserve'!$F114,IF(Adjustments!$G$6:$AE$6='June 13 - Dec 15 Reserve'!Z$7,Adjustments!$G$136:$AE$232),0)))+(SUM(IF(Adjustments!$E$235:$E$236='June 13 - Dec 15 Reserve'!$F114,IF(Adjustments!$G$6:$AE$6='June 13 - Dec 15 Reserve'!Z$7,Adjustments!$G$235:$AE$236),0)))+(SUM(IF(Adjustments!$E$239:$E$251='June 13 - Dec 15 Reserve'!$F114,IF(Adjustments!$G$6:$AE$6='June 13 - Dec 15 Reserve'!Z$7,Adjustments!$G$239:$AE$251),0))))</f>
        <v>-6173.2029957387676</v>
      </c>
      <c r="Z114" s="144">
        <f t="shared" si="366"/>
        <v>-3368019.7669616505</v>
      </c>
      <c r="AA114" s="144">
        <f t="array" ref="AA114">-((SUM(IF(Adjustments!$E$73:$E$133='June 13 - Dec 15 Reserve'!$F114,IF(Adjustments!$G$6:$AE$6='June 13 - Dec 15 Reserve'!Z$7,Adjustments!$G$73:$AE$133),0)))+(SUM(IF(Adjustments!$E$136:$E$232='June 13 - Dec 15 Reserve'!$F114,IF(Adjustments!$G$6:$AE$6='June 13 - Dec 15 Reserve'!AB$7,Adjustments!$G$136:$AE$232),0)))+(SUM(IF(Adjustments!$E$235:$E$236='June 13 - Dec 15 Reserve'!$F114,IF(Adjustments!$G$6:$AE$6='June 13 - Dec 15 Reserve'!AB$7,Adjustments!$G$235:$AE$236),0)))+(SUM(IF(Adjustments!$E$239:$E$251='June 13 - Dec 15 Reserve'!$F114,IF(Adjustments!$G$6:$AE$6='June 13 - Dec 15 Reserve'!AB$7,Adjustments!$G$239:$AE$251),0))))</f>
        <v>-6173.2029957387676</v>
      </c>
      <c r="AB114" s="144">
        <f t="shared" si="367"/>
        <v>-3374192.9699573894</v>
      </c>
      <c r="AC114" s="144">
        <f t="array" ref="AC114">-((SUM(IF(Adjustments!$E$73:$E$133='June 13 - Dec 15 Reserve'!$F114,IF(Adjustments!$G$6:$AE$6='June 13 - Dec 15 Reserve'!AB$7,Adjustments!$G$73:$AE$133),0)))+(SUM(IF(Adjustments!$E$136:$E$232='June 13 - Dec 15 Reserve'!$F114,IF(Adjustments!$G$6:$AE$6='June 13 - Dec 15 Reserve'!AD$7,Adjustments!$G$136:$AE$232),0)))+(SUM(IF(Adjustments!$E$235:$E$236='June 13 - Dec 15 Reserve'!$F114,IF(Adjustments!$G$6:$AE$6='June 13 - Dec 15 Reserve'!AD$7,Adjustments!$G$235:$AE$236),0)))+(SUM(IF(Adjustments!$E$239:$E$251='June 13 - Dec 15 Reserve'!$F114,IF(Adjustments!$G$6:$AE$6='June 13 - Dec 15 Reserve'!AD$7,Adjustments!$G$239:$AE$251),0))))</f>
        <v>-6173.2029957387676</v>
      </c>
      <c r="AD114" s="144">
        <f t="shared" si="368"/>
        <v>-3380366.1729531283</v>
      </c>
      <c r="AE114" s="144">
        <f t="array" ref="AE114">-((SUM(IF(Adjustments!$E$73:$E$133='June 13 - Dec 15 Reserve'!$F114,IF(Adjustments!$G$6:$AE$6='June 13 - Dec 15 Reserve'!AD$7,Adjustments!$G$73:$AE$133),0)))+(SUM(IF(Adjustments!$E$136:$E$232='June 13 - Dec 15 Reserve'!$F114,IF(Adjustments!$G$6:$AE$6='June 13 - Dec 15 Reserve'!AF$7,Adjustments!$G$136:$AE$232),0)))+(SUM(IF(Adjustments!$E$235:$E$236='June 13 - Dec 15 Reserve'!$F114,IF(Adjustments!$G$6:$AE$6='June 13 - Dec 15 Reserve'!AF$7,Adjustments!$G$235:$AE$236),0)))+(SUM(IF(Adjustments!$E$239:$E$251='June 13 - Dec 15 Reserve'!$F114,IF(Adjustments!$G$6:$AE$6='June 13 - Dec 15 Reserve'!AF$7,Adjustments!$G$239:$AE$251),0))))</f>
        <v>-6173.2029957387676</v>
      </c>
      <c r="AF114" s="144">
        <f t="shared" si="369"/>
        <v>-3386539.3759488673</v>
      </c>
      <c r="AG114" s="144">
        <f t="array" ref="AG114">-((SUM(IF(Adjustments!$E$73:$E$133='June 13 - Dec 15 Reserve'!$F114,IF(Adjustments!$G$6:$AE$6='June 13 - Dec 15 Reserve'!AF$7,Adjustments!$G$73:$AE$133),0)))+(SUM(IF(Adjustments!$E$136:$E$232='June 13 - Dec 15 Reserve'!$F114,IF(Adjustments!$G$6:$AE$6='June 13 - Dec 15 Reserve'!AH$7,Adjustments!$G$136:$AE$232),0)))+(SUM(IF(Adjustments!$E$235:$E$236='June 13 - Dec 15 Reserve'!$F114,IF(Adjustments!$G$6:$AE$6='June 13 - Dec 15 Reserve'!AH$7,Adjustments!$G$235:$AE$236),0)))+(SUM(IF(Adjustments!$E$239:$E$251='June 13 - Dec 15 Reserve'!$F114,IF(Adjustments!$G$6:$AE$6='June 13 - Dec 15 Reserve'!AH$7,Adjustments!$G$239:$AE$251),0))))</f>
        <v>-6173.2029957387676</v>
      </c>
      <c r="AH114" s="144">
        <f t="shared" si="370"/>
        <v>-3392712.5789446062</v>
      </c>
      <c r="AI114" s="144">
        <f t="array" ref="AI114">-((SUM(IF(Adjustments!$E$73:$E$133='June 13 - Dec 15 Reserve'!$F114,IF(Adjustments!$G$6:$AE$6='June 13 - Dec 15 Reserve'!AH$7,Adjustments!$G$73:$AE$133),0)))+(SUM(IF(Adjustments!$E$136:$E$232='June 13 - Dec 15 Reserve'!$F114,IF(Adjustments!$G$6:$AE$6='June 13 - Dec 15 Reserve'!AJ$7,Adjustments!$G$136:$AE$232),0)))+(SUM(IF(Adjustments!$E$235:$E$236='June 13 - Dec 15 Reserve'!$F114,IF(Adjustments!$G$6:$AE$6='June 13 - Dec 15 Reserve'!AJ$7,Adjustments!$G$235:$AE$236),0)))+(SUM(IF(Adjustments!$E$239:$E$251='June 13 - Dec 15 Reserve'!$F114,IF(Adjustments!$G$6:$AE$6='June 13 - Dec 15 Reserve'!AJ$7,Adjustments!$G$239:$AE$251),0))))</f>
        <v>-6173.2029957387676</v>
      </c>
      <c r="AJ114" s="144">
        <f t="shared" si="371"/>
        <v>-3398885.7819403452</v>
      </c>
      <c r="AK114" s="144">
        <f t="array" ref="AK114">-((SUM(IF(Adjustments!$E$73:$E$133='June 13 - Dec 15 Reserve'!$F114,IF(Adjustments!$G$6:$AE$6='June 13 - Dec 15 Reserve'!AJ$7,Adjustments!$G$73:$AE$133),0)))+(SUM(IF(Adjustments!$E$136:$E$232='June 13 - Dec 15 Reserve'!$F114,IF(Adjustments!$G$6:$AE$6='June 13 - Dec 15 Reserve'!AL$7,Adjustments!$G$136:$AE$232),0)))+(SUM(IF(Adjustments!$E$235:$E$236='June 13 - Dec 15 Reserve'!$F114,IF(Adjustments!$G$6:$AE$6='June 13 - Dec 15 Reserve'!AL$7,Adjustments!$G$235:$AE$236),0)))+(SUM(IF(Adjustments!$E$239:$E$251='June 13 - Dec 15 Reserve'!$F114,IF(Adjustments!$G$6:$AE$6='June 13 - Dec 15 Reserve'!AL$7,Adjustments!$G$239:$AE$251),0))))</f>
        <v>-6173.2029957387676</v>
      </c>
      <c r="AL114" s="144">
        <f t="shared" si="372"/>
        <v>-3405058.9849360841</v>
      </c>
      <c r="AM114" s="144">
        <f t="array" ref="AM114">-((SUM(IF(Adjustments!$E$73:$E$133='June 13 - Dec 15 Reserve'!$F114,IF(Adjustments!$G$6:$AE$6='June 13 - Dec 15 Reserve'!AL$7,Adjustments!$G$73:$AE$133),0)))+(SUM(IF(Adjustments!$E$136:$E$232='June 13 - Dec 15 Reserve'!$F114,IF(Adjustments!$G$6:$AE$6='June 13 - Dec 15 Reserve'!AN$7,Adjustments!$G$136:$AE$232),0)))+(SUM(IF(Adjustments!$E$235:$E$236='June 13 - Dec 15 Reserve'!$F114,IF(Adjustments!$G$6:$AE$6='June 13 - Dec 15 Reserve'!AN$7,Adjustments!$G$235:$AE$236),0)))+(SUM(IF(Adjustments!$E$239:$E$251='June 13 - Dec 15 Reserve'!$F114,IF(Adjustments!$G$6:$AE$6='June 13 - Dec 15 Reserve'!AN$7,Adjustments!$G$239:$AE$251),0))))</f>
        <v>-6173.2029957387676</v>
      </c>
      <c r="AN114" s="144">
        <f t="shared" si="373"/>
        <v>-3411232.1879318231</v>
      </c>
      <c r="AO114" s="144">
        <f t="array" ref="AO114">-((SUM(IF(Adjustments!$E$73:$E$133='June 13 - Dec 15 Reserve'!$F114,IF(Adjustments!$G$6:$AE$6='June 13 - Dec 15 Reserve'!AN$7,Adjustments!$G$73:$AE$133),0)))+(SUM(IF(Adjustments!$E$136:$E$232='June 13 - Dec 15 Reserve'!$F114,IF(Adjustments!$G$6:$AE$6='June 13 - Dec 15 Reserve'!AP$7,Adjustments!$G$136:$AE$232),0)))+(SUM(IF(Adjustments!$E$235:$E$236='June 13 - Dec 15 Reserve'!$F114,IF(Adjustments!$G$6:$AE$6='June 13 - Dec 15 Reserve'!AP$7,Adjustments!$G$235:$AE$236),0)))+(SUM(IF(Adjustments!$E$239:$E$251='June 13 - Dec 15 Reserve'!$F114,IF(Adjustments!$G$6:$AE$6='June 13 - Dec 15 Reserve'!AP$7,Adjustments!$G$239:$AE$251),0))))</f>
        <v>-6173.2029957387676</v>
      </c>
      <c r="AP114" s="144">
        <f t="shared" si="374"/>
        <v>-3417405.390927562</v>
      </c>
      <c r="AQ114" s="144">
        <f t="array" ref="AQ114">-((SUM(IF(Adjustments!$E$73:$E$133='June 13 - Dec 15 Reserve'!$F114,IF(Adjustments!$G$6:$AE$6='June 13 - Dec 15 Reserve'!AP$7,Adjustments!$G$73:$AE$133),0)))+(SUM(IF(Adjustments!$E$136:$E$232='June 13 - Dec 15 Reserve'!$F114,IF(Adjustments!$G$6:$AE$6='June 13 - Dec 15 Reserve'!AR$7,Adjustments!$G$136:$AE$232),0)))+(SUM(IF(Adjustments!$E$235:$E$236='June 13 - Dec 15 Reserve'!$F114,IF(Adjustments!$G$6:$AE$6='June 13 - Dec 15 Reserve'!AR$7,Adjustments!$G$235:$AE$236),0)))+(SUM(IF(Adjustments!$E$239:$E$251='June 13 - Dec 15 Reserve'!$F114,IF(Adjustments!$G$6:$AE$6='June 13 - Dec 15 Reserve'!AR$7,Adjustments!$G$239:$AE$251),0))))</f>
        <v>-6173.2029957387676</v>
      </c>
      <c r="AR114" s="144">
        <f t="shared" si="375"/>
        <v>-3423578.593923301</v>
      </c>
      <c r="AS114" s="144">
        <f t="array" ref="AS114">-((SUM(IF(Adjustments!$E$73:$E$133='June 13 - Dec 15 Reserve'!$F114,IF(Adjustments!$G$6:$AE$6='June 13 - Dec 15 Reserve'!AR$7,Adjustments!$G$73:$AE$133),0)))+(SUM(IF(Adjustments!$E$136:$E$232='June 13 - Dec 15 Reserve'!$F114,IF(Adjustments!$G$6:$AE$6='June 13 - Dec 15 Reserve'!AT$7,Adjustments!$G$136:$AE$232),0)))+(SUM(IF(Adjustments!$E$235:$E$236='June 13 - Dec 15 Reserve'!$F114,IF(Adjustments!$G$6:$AE$6='June 13 - Dec 15 Reserve'!AT$7,Adjustments!$G$235:$AE$236),0)))+(SUM(IF(Adjustments!$E$239:$E$251='June 13 - Dec 15 Reserve'!$F114,IF(Adjustments!$G$6:$AE$6='June 13 - Dec 15 Reserve'!AT$7,Adjustments!$G$239:$AE$251),0))))</f>
        <v>-6173.2029957387676</v>
      </c>
      <c r="AT114" s="144">
        <f t="shared" si="376"/>
        <v>-3429751.7969190399</v>
      </c>
      <c r="AU114" s="144">
        <f t="array" ref="AU114">-((SUM(IF(Adjustments!$E$73:$E$133='June 13 - Dec 15 Reserve'!$F114,IF(Adjustments!$G$6:$AE$6='June 13 - Dec 15 Reserve'!AT$7,Adjustments!$G$73:$AE$133),0)))+(SUM(IF(Adjustments!$E$136:$E$232='June 13 - Dec 15 Reserve'!$F114,IF(Adjustments!$G$6:$AE$6='June 13 - Dec 15 Reserve'!AV$7,Adjustments!$G$136:$AE$232),0)))+(SUM(IF(Adjustments!$E$235:$E$236='June 13 - Dec 15 Reserve'!$F114,IF(Adjustments!$G$6:$AE$6='June 13 - Dec 15 Reserve'!AV$7,Adjustments!$G$235:$AE$236),0)))+(SUM(IF(Adjustments!$E$239:$E$251='June 13 - Dec 15 Reserve'!$F114,IF(Adjustments!$G$6:$AE$6='June 13 - Dec 15 Reserve'!AV$7,Adjustments!$G$239:$AE$251),0))))</f>
        <v>-6173.2029957387676</v>
      </c>
      <c r="AV114" s="144">
        <f t="shared" si="377"/>
        <v>-3435924.9999147789</v>
      </c>
      <c r="AW114" s="144">
        <f t="array" ref="AW114">-((SUM(IF(Adjustments!$E$73:$E$133='June 13 - Dec 15 Reserve'!$F114,IF(Adjustments!$G$6:$AE$6='June 13 - Dec 15 Reserve'!AV$7,Adjustments!$G$73:$AE$133),0)))+(SUM(IF(Adjustments!$E$136:$E$232='June 13 - Dec 15 Reserve'!$F114,IF(Adjustments!$G$6:$AE$6='June 13 - Dec 15 Reserve'!AX$7,Adjustments!$G$136:$AE$232),0)))+(SUM(IF(Adjustments!$E$235:$E$236='June 13 - Dec 15 Reserve'!$F114,IF(Adjustments!$G$6:$AE$6='June 13 - Dec 15 Reserve'!AX$7,Adjustments!$G$235:$AE$236),0)))+(SUM(IF(Adjustments!$E$239:$E$251='June 13 - Dec 15 Reserve'!$F114,IF(Adjustments!$G$6:$AE$6='June 13 - Dec 15 Reserve'!AX$7,Adjustments!$G$239:$AE$251),0))))</f>
        <v>-6173.2029957387676</v>
      </c>
      <c r="AX114" s="144">
        <f t="shared" si="378"/>
        <v>-3442098.2029105178</v>
      </c>
      <c r="AY114" s="144">
        <f t="array" ref="AY114">-((SUM(IF(Adjustments!$E$73:$E$133='June 13 - Dec 15 Reserve'!$F114,IF(Adjustments!$G$6:$AE$6='June 13 - Dec 15 Reserve'!AX$7,Adjustments!$G$73:$AE$133),0)))+(SUM(IF(Adjustments!$E$136:$E$232='June 13 - Dec 15 Reserve'!$F114,IF(Adjustments!$G$6:$AE$6='June 13 - Dec 15 Reserve'!AZ$7,Adjustments!$G$136:$AE$232),0)))+(SUM(IF(Adjustments!$E$235:$E$236='June 13 - Dec 15 Reserve'!$F114,IF(Adjustments!$G$6:$AE$6='June 13 - Dec 15 Reserve'!AZ$7,Adjustments!$G$235:$AE$236),0)))+(SUM(IF(Adjustments!$E$239:$E$251='June 13 - Dec 15 Reserve'!$F114,IF(Adjustments!$G$6:$AE$6='June 13 - Dec 15 Reserve'!AZ$7,Adjustments!$G$239:$AE$251),0))))</f>
        <v>-6173.2029957387676</v>
      </c>
      <c r="AZ114" s="144">
        <f t="shared" si="379"/>
        <v>-3448271.4059062568</v>
      </c>
      <c r="BA114" s="144">
        <f t="array" ref="BA114">-((SUM(IF(Adjustments!$E$73:$E$133='June 13 - Dec 15 Reserve'!$F114,IF(Adjustments!$G$6:$AE$6='June 13 - Dec 15 Reserve'!AZ$7,Adjustments!$G$73:$AE$133),0)))+(SUM(IF(Adjustments!$E$136:$E$232='June 13 - Dec 15 Reserve'!$F114,IF(Adjustments!$G$6:$AE$6='June 13 - Dec 15 Reserve'!BB$7,Adjustments!$G$136:$AE$232),0)))+(SUM(IF(Adjustments!$E$235:$E$236='June 13 - Dec 15 Reserve'!$F114,IF(Adjustments!$G$6:$AE$6='June 13 - Dec 15 Reserve'!BB$7,Adjustments!$G$235:$AE$236),0)))+(SUM(IF(Adjustments!$E$239:$E$251='June 13 - Dec 15 Reserve'!$F114,IF(Adjustments!$G$6:$AE$6='June 13 - Dec 15 Reserve'!BB$7,Adjustments!$G$239:$AE$251),0))))</f>
        <v>-6173.2029957387676</v>
      </c>
      <c r="BB114" s="144">
        <f t="shared" si="380"/>
        <v>-3454444.6089019957</v>
      </c>
      <c r="BC114" s="144">
        <f t="array" ref="BC114">-((SUM(IF(Adjustments!$E$73:$E$133='June 13 - Dec 15 Reserve'!$F114,IF(Adjustments!$G$6:$AE$6='June 13 - Dec 15 Reserve'!BB$7,Adjustments!$G$73:$AE$133),0)))+(SUM(IF(Adjustments!$E$136:$E$232='June 13 - Dec 15 Reserve'!$F114,IF(Adjustments!$G$6:$AE$6='June 13 - Dec 15 Reserve'!BD$7,Adjustments!$G$136:$AE$232),0)))+(SUM(IF(Adjustments!$E$235:$E$236='June 13 - Dec 15 Reserve'!$F114,IF(Adjustments!$G$6:$AE$6='June 13 - Dec 15 Reserve'!BD$7,Adjustments!$G$235:$AE$236),0)))+(SUM(IF(Adjustments!$E$239:$E$251='June 13 - Dec 15 Reserve'!$F114,IF(Adjustments!$G$6:$AE$6='June 13 - Dec 15 Reserve'!BD$7,Adjustments!$G$239:$AE$251),0))))</f>
        <v>-6173.2029957387676</v>
      </c>
      <c r="BD114" s="144">
        <f t="shared" si="381"/>
        <v>-3460617.8118977346</v>
      </c>
      <c r="BF114" s="151">
        <f t="shared" si="382"/>
        <v>-3423578.593923301</v>
      </c>
    </row>
    <row r="115" spans="1:58" s="144" customFormat="1">
      <c r="A115" s="119" t="s">
        <v>23</v>
      </c>
      <c r="B115" s="119" t="s">
        <v>37</v>
      </c>
      <c r="C115" s="119" t="s">
        <v>37</v>
      </c>
      <c r="D115" s="119" t="s">
        <v>79</v>
      </c>
      <c r="E115" s="119" t="s">
        <v>75</v>
      </c>
      <c r="F115" s="119" t="str">
        <f>D115&amp;E115&amp;C115</f>
        <v>AGNLPSG</v>
      </c>
      <c r="G115" s="119" t="str">
        <f>E115&amp;C115</f>
        <v>GNLPSG</v>
      </c>
      <c r="H115" s="144">
        <f t="array" ref="H115">SUM(IF('[25]RB Summary'!$C$917:$C$1168=$F115,'[25]RB Summary'!$G$917:$G$1168,0))</f>
        <v>-22182.29</v>
      </c>
      <c r="I115" s="144">
        <f t="array" ref="I115">-((SUM(IF(Adjustments!$E$73:$E$133='June 13 - Dec 15 Reserve'!$F115,IF(Adjustments!$G$6:$AE$6='June 13 - Dec 15 Reserve'!H$7,Adjustments!$G$73:$AE$133),0)))+(SUM(IF(Adjustments!$E$136:$E$232='June 13 - Dec 15 Reserve'!$F115,IF(Adjustments!$G$6:$AE$6='June 13 - Dec 15 Reserve'!J$7,Adjustments!$G$136:$AE$232),0)))+(SUM(IF(Adjustments!$E$235:$E$236='June 13 - Dec 15 Reserve'!$F115,IF(Adjustments!$G$6:$AE$6='June 13 - Dec 15 Reserve'!J$7,Adjustments!$G$235:$AE$236),0)))+(SUM(IF(Adjustments!$E$239:$E$251='June 13 - Dec 15 Reserve'!$F115,IF(Adjustments!$G$6:$AE$6='June 13 - Dec 15 Reserve'!J$7,Adjustments!$G$239:$AE$251),0))))</f>
        <v>0</v>
      </c>
      <c r="J115" s="144">
        <f t="shared" si="358"/>
        <v>-22182.29</v>
      </c>
      <c r="K115" s="144">
        <f t="array" ref="K115">-((SUM(IF(Adjustments!$E$73:$E$133='June 13 - Dec 15 Reserve'!$F115,IF(Adjustments!$G$6:$AE$6='June 13 - Dec 15 Reserve'!J$7,Adjustments!$G$73:$AE$133),0)))+(SUM(IF(Adjustments!$E$136:$E$232='June 13 - Dec 15 Reserve'!$F115,IF(Adjustments!$G$6:$AE$6='June 13 - Dec 15 Reserve'!L$7,Adjustments!$G$136:$AE$232),0)))+(SUM(IF(Adjustments!$E$235:$E$236='June 13 - Dec 15 Reserve'!$F115,IF(Adjustments!$G$6:$AE$6='June 13 - Dec 15 Reserve'!L$7,Adjustments!$G$235:$AE$236),0)))+(SUM(IF(Adjustments!$E$239:$E$251='June 13 - Dec 15 Reserve'!$F115,IF(Adjustments!$G$6:$AE$6='June 13 - Dec 15 Reserve'!L$7,Adjustments!$G$239:$AE$251),0))))</f>
        <v>0</v>
      </c>
      <c r="L115" s="144">
        <f t="shared" si="359"/>
        <v>-22182.29</v>
      </c>
      <c r="M115" s="144">
        <f t="array" ref="M115">-((SUM(IF(Adjustments!$E$73:$E$133='June 13 - Dec 15 Reserve'!$F115,IF(Adjustments!$G$6:$AE$6='June 13 - Dec 15 Reserve'!L$7,Adjustments!$G$73:$AE$133),0)))+(SUM(IF(Adjustments!$E$136:$E$232='June 13 - Dec 15 Reserve'!$F115,IF(Adjustments!$G$6:$AE$6='June 13 - Dec 15 Reserve'!N$7,Adjustments!$G$136:$AE$232),0)))+(SUM(IF(Adjustments!$E$235:$E$236='June 13 - Dec 15 Reserve'!$F115,IF(Adjustments!$G$6:$AE$6='June 13 - Dec 15 Reserve'!N$7,Adjustments!$G$235:$AE$236),0)))+(SUM(IF(Adjustments!$E$239:$E$251='June 13 - Dec 15 Reserve'!$F115,IF(Adjustments!$G$6:$AE$6='June 13 - Dec 15 Reserve'!N$7,Adjustments!$G$239:$AE$251),0))))</f>
        <v>0</v>
      </c>
      <c r="N115" s="144">
        <f t="shared" si="360"/>
        <v>-22182.29</v>
      </c>
      <c r="O115" s="144">
        <f t="array" ref="O115">-((SUM(IF(Adjustments!$E$73:$E$133='June 13 - Dec 15 Reserve'!$F115,IF(Adjustments!$G$6:$AE$6='June 13 - Dec 15 Reserve'!N$7,Adjustments!$G$73:$AE$133),0)))+(SUM(IF(Adjustments!$E$136:$E$232='June 13 - Dec 15 Reserve'!$F115,IF(Adjustments!$G$6:$AE$6='June 13 - Dec 15 Reserve'!P$7,Adjustments!$G$136:$AE$232),0)))+(SUM(IF(Adjustments!$E$235:$E$236='June 13 - Dec 15 Reserve'!$F115,IF(Adjustments!$G$6:$AE$6='June 13 - Dec 15 Reserve'!P$7,Adjustments!$G$235:$AE$236),0)))+(SUM(IF(Adjustments!$E$239:$E$251='June 13 - Dec 15 Reserve'!$F115,IF(Adjustments!$G$6:$AE$6='June 13 - Dec 15 Reserve'!P$7,Adjustments!$G$239:$AE$251),0))))</f>
        <v>0</v>
      </c>
      <c r="P115" s="144">
        <f t="shared" si="361"/>
        <v>-22182.29</v>
      </c>
      <c r="Q115" s="144">
        <f t="array" ref="Q115">-((SUM(IF(Adjustments!$E$73:$E$133='June 13 - Dec 15 Reserve'!$F115,IF(Adjustments!$G$6:$AE$6='June 13 - Dec 15 Reserve'!P$7,Adjustments!$G$73:$AE$133),0)))+(SUM(IF(Adjustments!$E$136:$E$232='June 13 - Dec 15 Reserve'!$F115,IF(Adjustments!$G$6:$AE$6='June 13 - Dec 15 Reserve'!R$7,Adjustments!$G$136:$AE$232),0)))+(SUM(IF(Adjustments!$E$235:$E$236='June 13 - Dec 15 Reserve'!$F115,IF(Adjustments!$G$6:$AE$6='June 13 - Dec 15 Reserve'!R$7,Adjustments!$G$235:$AE$236),0)))+(SUM(IF(Adjustments!$E$239:$E$251='June 13 - Dec 15 Reserve'!$F115,IF(Adjustments!$G$6:$AE$6='June 13 - Dec 15 Reserve'!R$7,Adjustments!$G$239:$AE$251),0))))</f>
        <v>0</v>
      </c>
      <c r="R115" s="144">
        <f t="shared" si="362"/>
        <v>-22182.29</v>
      </c>
      <c r="S115" s="144">
        <f t="array" ref="S115">-((SUM(IF(Adjustments!$E$73:$E$133='June 13 - Dec 15 Reserve'!$F115,IF(Adjustments!$G$6:$AE$6='June 13 - Dec 15 Reserve'!R$7,Adjustments!$G$73:$AE$133),0)))+(SUM(IF(Adjustments!$E$136:$E$232='June 13 - Dec 15 Reserve'!$F115,IF(Adjustments!$G$6:$AE$6='June 13 - Dec 15 Reserve'!T$7,Adjustments!$G$136:$AE$232),0)))+(SUM(IF(Adjustments!$E$235:$E$236='June 13 - Dec 15 Reserve'!$F115,IF(Adjustments!$G$6:$AE$6='June 13 - Dec 15 Reserve'!T$7,Adjustments!$G$235:$AE$236),0)))+(SUM(IF(Adjustments!$E$239:$E$251='June 13 - Dec 15 Reserve'!$F115,IF(Adjustments!$G$6:$AE$6='June 13 - Dec 15 Reserve'!T$7,Adjustments!$G$239:$AE$251),0))))</f>
        <v>0</v>
      </c>
      <c r="T115" s="144">
        <f t="shared" si="363"/>
        <v>-22182.29</v>
      </c>
      <c r="U115" s="144">
        <f t="array" ref="U115">-((SUM(IF(Adjustments!$E$73:$E$133='June 13 - Dec 15 Reserve'!$F115,IF(Adjustments!$G$6:$AE$6='June 13 - Dec 15 Reserve'!T$7,Adjustments!$G$73:$AE$133),0)))+(SUM(IF(Adjustments!$E$136:$E$232='June 13 - Dec 15 Reserve'!$F115,IF(Adjustments!$G$6:$AE$6='June 13 - Dec 15 Reserve'!V$7,Adjustments!$G$136:$AE$232),0)))+(SUM(IF(Adjustments!$E$235:$E$236='June 13 - Dec 15 Reserve'!$F115,IF(Adjustments!$G$6:$AE$6='June 13 - Dec 15 Reserve'!V$7,Adjustments!$G$235:$AE$236),0)))+(SUM(IF(Adjustments!$E$239:$E$251='June 13 - Dec 15 Reserve'!$F115,IF(Adjustments!$G$6:$AE$6='June 13 - Dec 15 Reserve'!V$7,Adjustments!$G$239:$AE$251),0))))</f>
        <v>0</v>
      </c>
      <c r="V115" s="144">
        <f t="shared" si="364"/>
        <v>-22182.29</v>
      </c>
      <c r="W115" s="144">
        <f t="array" ref="W115">-((SUM(IF(Adjustments!$E$73:$E$133='June 13 - Dec 15 Reserve'!$F115,IF(Adjustments!$G$6:$AE$6='June 13 - Dec 15 Reserve'!V$7,Adjustments!$G$73:$AE$133),0)))+(SUM(IF(Adjustments!$E$136:$E$232='June 13 - Dec 15 Reserve'!$F115,IF(Adjustments!$G$6:$AE$6='June 13 - Dec 15 Reserve'!X$7,Adjustments!$G$136:$AE$232),0)))+(SUM(IF(Adjustments!$E$235:$E$236='June 13 - Dec 15 Reserve'!$F115,IF(Adjustments!$G$6:$AE$6='June 13 - Dec 15 Reserve'!X$7,Adjustments!$G$235:$AE$236),0)))+(SUM(IF(Adjustments!$E$239:$E$251='June 13 - Dec 15 Reserve'!$F115,IF(Adjustments!$G$6:$AE$6='June 13 - Dec 15 Reserve'!X$7,Adjustments!$G$239:$AE$251),0))))</f>
        <v>0</v>
      </c>
      <c r="X115" s="144">
        <f t="shared" si="365"/>
        <v>-22182.29</v>
      </c>
      <c r="Y115" s="144">
        <f t="array" ref="Y115">-((SUM(IF(Adjustments!$E$73:$E$133='June 13 - Dec 15 Reserve'!$F115,IF(Adjustments!$G$6:$AE$6='June 13 - Dec 15 Reserve'!X$7,Adjustments!$G$73:$AE$133),0)))+(SUM(IF(Adjustments!$E$136:$E$232='June 13 - Dec 15 Reserve'!$F115,IF(Adjustments!$G$6:$AE$6='June 13 - Dec 15 Reserve'!Z$7,Adjustments!$G$136:$AE$232),0)))+(SUM(IF(Adjustments!$E$235:$E$236='June 13 - Dec 15 Reserve'!$F115,IF(Adjustments!$G$6:$AE$6='June 13 - Dec 15 Reserve'!Z$7,Adjustments!$G$235:$AE$236),0)))+(SUM(IF(Adjustments!$E$239:$E$251='June 13 - Dec 15 Reserve'!$F115,IF(Adjustments!$G$6:$AE$6='June 13 - Dec 15 Reserve'!Z$7,Adjustments!$G$239:$AE$251),0))))</f>
        <v>0</v>
      </c>
      <c r="Z115" s="144">
        <f t="shared" si="366"/>
        <v>-22182.29</v>
      </c>
      <c r="AA115" s="144">
        <f t="array" ref="AA115">-((SUM(IF(Adjustments!$E$73:$E$133='June 13 - Dec 15 Reserve'!$F115,IF(Adjustments!$G$6:$AE$6='June 13 - Dec 15 Reserve'!Z$7,Adjustments!$G$73:$AE$133),0)))+(SUM(IF(Adjustments!$E$136:$E$232='June 13 - Dec 15 Reserve'!$F115,IF(Adjustments!$G$6:$AE$6='June 13 - Dec 15 Reserve'!AB$7,Adjustments!$G$136:$AE$232),0)))+(SUM(IF(Adjustments!$E$235:$E$236='June 13 - Dec 15 Reserve'!$F115,IF(Adjustments!$G$6:$AE$6='June 13 - Dec 15 Reserve'!AB$7,Adjustments!$G$235:$AE$236),0)))+(SUM(IF(Adjustments!$E$239:$E$251='June 13 - Dec 15 Reserve'!$F115,IF(Adjustments!$G$6:$AE$6='June 13 - Dec 15 Reserve'!AB$7,Adjustments!$G$239:$AE$251),0))))</f>
        <v>0</v>
      </c>
      <c r="AB115" s="144">
        <f t="shared" si="367"/>
        <v>-22182.29</v>
      </c>
      <c r="AC115" s="144">
        <f t="array" ref="AC115">-((SUM(IF(Adjustments!$E$73:$E$133='June 13 - Dec 15 Reserve'!$F115,IF(Adjustments!$G$6:$AE$6='June 13 - Dec 15 Reserve'!AB$7,Adjustments!$G$73:$AE$133),0)))+(SUM(IF(Adjustments!$E$136:$E$232='June 13 - Dec 15 Reserve'!$F115,IF(Adjustments!$G$6:$AE$6='June 13 - Dec 15 Reserve'!AD$7,Adjustments!$G$136:$AE$232),0)))+(SUM(IF(Adjustments!$E$235:$E$236='June 13 - Dec 15 Reserve'!$F115,IF(Adjustments!$G$6:$AE$6='June 13 - Dec 15 Reserve'!AD$7,Adjustments!$G$235:$AE$236),0)))+(SUM(IF(Adjustments!$E$239:$E$251='June 13 - Dec 15 Reserve'!$F115,IF(Adjustments!$G$6:$AE$6='June 13 - Dec 15 Reserve'!AD$7,Adjustments!$G$239:$AE$251),0))))</f>
        <v>0</v>
      </c>
      <c r="AD115" s="144">
        <f t="shared" si="368"/>
        <v>-22182.29</v>
      </c>
      <c r="AE115" s="144">
        <f t="array" ref="AE115">-((SUM(IF(Adjustments!$E$73:$E$133='June 13 - Dec 15 Reserve'!$F115,IF(Adjustments!$G$6:$AE$6='June 13 - Dec 15 Reserve'!AD$7,Adjustments!$G$73:$AE$133),0)))+(SUM(IF(Adjustments!$E$136:$E$232='June 13 - Dec 15 Reserve'!$F115,IF(Adjustments!$G$6:$AE$6='June 13 - Dec 15 Reserve'!AF$7,Adjustments!$G$136:$AE$232),0)))+(SUM(IF(Adjustments!$E$235:$E$236='June 13 - Dec 15 Reserve'!$F115,IF(Adjustments!$G$6:$AE$6='June 13 - Dec 15 Reserve'!AF$7,Adjustments!$G$235:$AE$236),0)))+(SUM(IF(Adjustments!$E$239:$E$251='June 13 - Dec 15 Reserve'!$F115,IF(Adjustments!$G$6:$AE$6='June 13 - Dec 15 Reserve'!AF$7,Adjustments!$G$239:$AE$251),0))))</f>
        <v>0</v>
      </c>
      <c r="AF115" s="144">
        <f t="shared" si="369"/>
        <v>-22182.29</v>
      </c>
      <c r="AG115" s="144">
        <f t="array" ref="AG115">-((SUM(IF(Adjustments!$E$73:$E$133='June 13 - Dec 15 Reserve'!$F115,IF(Adjustments!$G$6:$AE$6='June 13 - Dec 15 Reserve'!AF$7,Adjustments!$G$73:$AE$133),0)))+(SUM(IF(Adjustments!$E$136:$E$232='June 13 - Dec 15 Reserve'!$F115,IF(Adjustments!$G$6:$AE$6='June 13 - Dec 15 Reserve'!AH$7,Adjustments!$G$136:$AE$232),0)))+(SUM(IF(Adjustments!$E$235:$E$236='June 13 - Dec 15 Reserve'!$F115,IF(Adjustments!$G$6:$AE$6='June 13 - Dec 15 Reserve'!AH$7,Adjustments!$G$235:$AE$236),0)))+(SUM(IF(Adjustments!$E$239:$E$251='June 13 - Dec 15 Reserve'!$F115,IF(Adjustments!$G$6:$AE$6='June 13 - Dec 15 Reserve'!AH$7,Adjustments!$G$239:$AE$251),0))))</f>
        <v>0</v>
      </c>
      <c r="AH115" s="144">
        <f t="shared" si="370"/>
        <v>-22182.29</v>
      </c>
      <c r="AI115" s="144">
        <f t="array" ref="AI115">-((SUM(IF(Adjustments!$E$73:$E$133='June 13 - Dec 15 Reserve'!$F115,IF(Adjustments!$G$6:$AE$6='June 13 - Dec 15 Reserve'!AH$7,Adjustments!$G$73:$AE$133),0)))+(SUM(IF(Adjustments!$E$136:$E$232='June 13 - Dec 15 Reserve'!$F115,IF(Adjustments!$G$6:$AE$6='June 13 - Dec 15 Reserve'!AJ$7,Adjustments!$G$136:$AE$232),0)))+(SUM(IF(Adjustments!$E$235:$E$236='June 13 - Dec 15 Reserve'!$F115,IF(Adjustments!$G$6:$AE$6='June 13 - Dec 15 Reserve'!AJ$7,Adjustments!$G$235:$AE$236),0)))+(SUM(IF(Adjustments!$E$239:$E$251='June 13 - Dec 15 Reserve'!$F115,IF(Adjustments!$G$6:$AE$6='June 13 - Dec 15 Reserve'!AJ$7,Adjustments!$G$239:$AE$251),0))))</f>
        <v>0</v>
      </c>
      <c r="AJ115" s="144">
        <f t="shared" si="371"/>
        <v>-22182.29</v>
      </c>
      <c r="AK115" s="144">
        <f t="array" ref="AK115">-((SUM(IF(Adjustments!$E$73:$E$133='June 13 - Dec 15 Reserve'!$F115,IF(Adjustments!$G$6:$AE$6='June 13 - Dec 15 Reserve'!AJ$7,Adjustments!$G$73:$AE$133),0)))+(SUM(IF(Adjustments!$E$136:$E$232='June 13 - Dec 15 Reserve'!$F115,IF(Adjustments!$G$6:$AE$6='June 13 - Dec 15 Reserve'!AL$7,Adjustments!$G$136:$AE$232),0)))+(SUM(IF(Adjustments!$E$235:$E$236='June 13 - Dec 15 Reserve'!$F115,IF(Adjustments!$G$6:$AE$6='June 13 - Dec 15 Reserve'!AL$7,Adjustments!$G$235:$AE$236),0)))+(SUM(IF(Adjustments!$E$239:$E$251='June 13 - Dec 15 Reserve'!$F115,IF(Adjustments!$G$6:$AE$6='June 13 - Dec 15 Reserve'!AL$7,Adjustments!$G$239:$AE$251),0))))</f>
        <v>0</v>
      </c>
      <c r="AL115" s="144">
        <f t="shared" si="372"/>
        <v>-22182.29</v>
      </c>
      <c r="AM115" s="144">
        <f t="array" ref="AM115">-((SUM(IF(Adjustments!$E$73:$E$133='June 13 - Dec 15 Reserve'!$F115,IF(Adjustments!$G$6:$AE$6='June 13 - Dec 15 Reserve'!AL$7,Adjustments!$G$73:$AE$133),0)))+(SUM(IF(Adjustments!$E$136:$E$232='June 13 - Dec 15 Reserve'!$F115,IF(Adjustments!$G$6:$AE$6='June 13 - Dec 15 Reserve'!AN$7,Adjustments!$G$136:$AE$232),0)))+(SUM(IF(Adjustments!$E$235:$E$236='June 13 - Dec 15 Reserve'!$F115,IF(Adjustments!$G$6:$AE$6='June 13 - Dec 15 Reserve'!AN$7,Adjustments!$G$235:$AE$236),0)))+(SUM(IF(Adjustments!$E$239:$E$251='June 13 - Dec 15 Reserve'!$F115,IF(Adjustments!$G$6:$AE$6='June 13 - Dec 15 Reserve'!AN$7,Adjustments!$G$239:$AE$251),0))))</f>
        <v>0</v>
      </c>
      <c r="AN115" s="144">
        <f t="shared" si="373"/>
        <v>-22182.29</v>
      </c>
      <c r="AO115" s="144">
        <f t="array" ref="AO115">-((SUM(IF(Adjustments!$E$73:$E$133='June 13 - Dec 15 Reserve'!$F115,IF(Adjustments!$G$6:$AE$6='June 13 - Dec 15 Reserve'!AN$7,Adjustments!$G$73:$AE$133),0)))+(SUM(IF(Adjustments!$E$136:$E$232='June 13 - Dec 15 Reserve'!$F115,IF(Adjustments!$G$6:$AE$6='June 13 - Dec 15 Reserve'!AP$7,Adjustments!$G$136:$AE$232),0)))+(SUM(IF(Adjustments!$E$235:$E$236='June 13 - Dec 15 Reserve'!$F115,IF(Adjustments!$G$6:$AE$6='June 13 - Dec 15 Reserve'!AP$7,Adjustments!$G$235:$AE$236),0)))+(SUM(IF(Adjustments!$E$239:$E$251='June 13 - Dec 15 Reserve'!$F115,IF(Adjustments!$G$6:$AE$6='June 13 - Dec 15 Reserve'!AP$7,Adjustments!$G$239:$AE$251),0))))</f>
        <v>0</v>
      </c>
      <c r="AP115" s="144">
        <f t="shared" si="374"/>
        <v>-22182.29</v>
      </c>
      <c r="AQ115" s="144">
        <f t="array" ref="AQ115">-((SUM(IF(Adjustments!$E$73:$E$133='June 13 - Dec 15 Reserve'!$F115,IF(Adjustments!$G$6:$AE$6='June 13 - Dec 15 Reserve'!AP$7,Adjustments!$G$73:$AE$133),0)))+(SUM(IF(Adjustments!$E$136:$E$232='June 13 - Dec 15 Reserve'!$F115,IF(Adjustments!$G$6:$AE$6='June 13 - Dec 15 Reserve'!AR$7,Adjustments!$G$136:$AE$232),0)))+(SUM(IF(Adjustments!$E$235:$E$236='June 13 - Dec 15 Reserve'!$F115,IF(Adjustments!$G$6:$AE$6='June 13 - Dec 15 Reserve'!AR$7,Adjustments!$G$235:$AE$236),0)))+(SUM(IF(Adjustments!$E$239:$E$251='June 13 - Dec 15 Reserve'!$F115,IF(Adjustments!$G$6:$AE$6='June 13 - Dec 15 Reserve'!AR$7,Adjustments!$G$239:$AE$251),0))))</f>
        <v>0</v>
      </c>
      <c r="AR115" s="144">
        <f t="shared" si="375"/>
        <v>-22182.29</v>
      </c>
      <c r="AS115" s="144">
        <f t="array" ref="AS115">-((SUM(IF(Adjustments!$E$73:$E$133='June 13 - Dec 15 Reserve'!$F115,IF(Adjustments!$G$6:$AE$6='June 13 - Dec 15 Reserve'!AR$7,Adjustments!$G$73:$AE$133),0)))+(SUM(IF(Adjustments!$E$136:$E$232='June 13 - Dec 15 Reserve'!$F115,IF(Adjustments!$G$6:$AE$6='June 13 - Dec 15 Reserve'!AT$7,Adjustments!$G$136:$AE$232),0)))+(SUM(IF(Adjustments!$E$235:$E$236='June 13 - Dec 15 Reserve'!$F115,IF(Adjustments!$G$6:$AE$6='June 13 - Dec 15 Reserve'!AT$7,Adjustments!$G$235:$AE$236),0)))+(SUM(IF(Adjustments!$E$239:$E$251='June 13 - Dec 15 Reserve'!$F115,IF(Adjustments!$G$6:$AE$6='June 13 - Dec 15 Reserve'!AT$7,Adjustments!$G$239:$AE$251),0))))</f>
        <v>0</v>
      </c>
      <c r="AT115" s="144">
        <f t="shared" si="376"/>
        <v>-22182.29</v>
      </c>
      <c r="AU115" s="144">
        <f t="array" ref="AU115">-((SUM(IF(Adjustments!$E$73:$E$133='June 13 - Dec 15 Reserve'!$F115,IF(Adjustments!$G$6:$AE$6='June 13 - Dec 15 Reserve'!AT$7,Adjustments!$G$73:$AE$133),0)))+(SUM(IF(Adjustments!$E$136:$E$232='June 13 - Dec 15 Reserve'!$F115,IF(Adjustments!$G$6:$AE$6='June 13 - Dec 15 Reserve'!AV$7,Adjustments!$G$136:$AE$232),0)))+(SUM(IF(Adjustments!$E$235:$E$236='June 13 - Dec 15 Reserve'!$F115,IF(Adjustments!$G$6:$AE$6='June 13 - Dec 15 Reserve'!AV$7,Adjustments!$G$235:$AE$236),0)))+(SUM(IF(Adjustments!$E$239:$E$251='June 13 - Dec 15 Reserve'!$F115,IF(Adjustments!$G$6:$AE$6='June 13 - Dec 15 Reserve'!AV$7,Adjustments!$G$239:$AE$251),0))))</f>
        <v>0</v>
      </c>
      <c r="AV115" s="144">
        <f t="shared" si="377"/>
        <v>-22182.29</v>
      </c>
      <c r="AW115" s="144">
        <f t="array" ref="AW115">-((SUM(IF(Adjustments!$E$73:$E$133='June 13 - Dec 15 Reserve'!$F115,IF(Adjustments!$G$6:$AE$6='June 13 - Dec 15 Reserve'!AV$7,Adjustments!$G$73:$AE$133),0)))+(SUM(IF(Adjustments!$E$136:$E$232='June 13 - Dec 15 Reserve'!$F115,IF(Adjustments!$G$6:$AE$6='June 13 - Dec 15 Reserve'!AX$7,Adjustments!$G$136:$AE$232),0)))+(SUM(IF(Adjustments!$E$235:$E$236='June 13 - Dec 15 Reserve'!$F115,IF(Adjustments!$G$6:$AE$6='June 13 - Dec 15 Reserve'!AX$7,Adjustments!$G$235:$AE$236),0)))+(SUM(IF(Adjustments!$E$239:$E$251='June 13 - Dec 15 Reserve'!$F115,IF(Adjustments!$G$6:$AE$6='June 13 - Dec 15 Reserve'!AX$7,Adjustments!$G$239:$AE$251),0))))</f>
        <v>0</v>
      </c>
      <c r="AX115" s="144">
        <f t="shared" si="378"/>
        <v>-22182.29</v>
      </c>
      <c r="AY115" s="144">
        <f t="array" ref="AY115">-((SUM(IF(Adjustments!$E$73:$E$133='June 13 - Dec 15 Reserve'!$F115,IF(Adjustments!$G$6:$AE$6='June 13 - Dec 15 Reserve'!AX$7,Adjustments!$G$73:$AE$133),0)))+(SUM(IF(Adjustments!$E$136:$E$232='June 13 - Dec 15 Reserve'!$F115,IF(Adjustments!$G$6:$AE$6='June 13 - Dec 15 Reserve'!AZ$7,Adjustments!$G$136:$AE$232),0)))+(SUM(IF(Adjustments!$E$235:$E$236='June 13 - Dec 15 Reserve'!$F115,IF(Adjustments!$G$6:$AE$6='June 13 - Dec 15 Reserve'!AZ$7,Adjustments!$G$235:$AE$236),0)))+(SUM(IF(Adjustments!$E$239:$E$251='June 13 - Dec 15 Reserve'!$F115,IF(Adjustments!$G$6:$AE$6='June 13 - Dec 15 Reserve'!AZ$7,Adjustments!$G$239:$AE$251),0))))</f>
        <v>0</v>
      </c>
      <c r="AZ115" s="144">
        <f t="shared" si="379"/>
        <v>-22182.29</v>
      </c>
      <c r="BA115" s="144">
        <f t="array" ref="BA115">-((SUM(IF(Adjustments!$E$73:$E$133='June 13 - Dec 15 Reserve'!$F115,IF(Adjustments!$G$6:$AE$6='June 13 - Dec 15 Reserve'!AZ$7,Adjustments!$G$73:$AE$133),0)))+(SUM(IF(Adjustments!$E$136:$E$232='June 13 - Dec 15 Reserve'!$F115,IF(Adjustments!$G$6:$AE$6='June 13 - Dec 15 Reserve'!BB$7,Adjustments!$G$136:$AE$232),0)))+(SUM(IF(Adjustments!$E$235:$E$236='June 13 - Dec 15 Reserve'!$F115,IF(Adjustments!$G$6:$AE$6='June 13 - Dec 15 Reserve'!BB$7,Adjustments!$G$235:$AE$236),0)))+(SUM(IF(Adjustments!$E$239:$E$251='June 13 - Dec 15 Reserve'!$F115,IF(Adjustments!$G$6:$AE$6='June 13 - Dec 15 Reserve'!BB$7,Adjustments!$G$239:$AE$251),0))))</f>
        <v>0</v>
      </c>
      <c r="BB115" s="144">
        <f t="shared" si="380"/>
        <v>-22182.29</v>
      </c>
      <c r="BC115" s="144">
        <f t="array" ref="BC115">-((SUM(IF(Adjustments!$E$73:$E$133='June 13 - Dec 15 Reserve'!$F115,IF(Adjustments!$G$6:$AE$6='June 13 - Dec 15 Reserve'!BB$7,Adjustments!$G$73:$AE$133),0)))+(SUM(IF(Adjustments!$E$136:$E$232='June 13 - Dec 15 Reserve'!$F115,IF(Adjustments!$G$6:$AE$6='June 13 - Dec 15 Reserve'!BD$7,Adjustments!$G$136:$AE$232),0)))+(SUM(IF(Adjustments!$E$235:$E$236='June 13 - Dec 15 Reserve'!$F115,IF(Adjustments!$G$6:$AE$6='June 13 - Dec 15 Reserve'!BD$7,Adjustments!$G$235:$AE$236),0)))+(SUM(IF(Adjustments!$E$239:$E$251='June 13 - Dec 15 Reserve'!$F115,IF(Adjustments!$G$6:$AE$6='June 13 - Dec 15 Reserve'!BD$7,Adjustments!$G$239:$AE$251),0))))</f>
        <v>0</v>
      </c>
      <c r="BD115" s="144">
        <f t="shared" si="381"/>
        <v>-22182.29</v>
      </c>
      <c r="BF115" s="151">
        <f t="shared" si="382"/>
        <v>-22182.29</v>
      </c>
    </row>
    <row r="116" spans="1:58" s="144" customFormat="1">
      <c r="A116" s="119" t="s">
        <v>15</v>
      </c>
      <c r="B116" s="119" t="s">
        <v>46</v>
      </c>
      <c r="C116" s="119" t="s">
        <v>46</v>
      </c>
      <c r="D116" s="119" t="s">
        <v>79</v>
      </c>
      <c r="E116" s="119" t="s">
        <v>75</v>
      </c>
      <c r="F116" s="119" t="str">
        <f t="shared" si="356"/>
        <v>AGNLPOR</v>
      </c>
      <c r="G116" s="119" t="str">
        <f t="shared" si="357"/>
        <v>GNLPOR</v>
      </c>
      <c r="H116" s="144">
        <f t="array" ref="H116">SUM(IF('[25]RB Summary'!$C$917:$C$1168=$F116,'[25]RB Summary'!$G$917:$G$1168,0))</f>
        <v>-3930965.12</v>
      </c>
      <c r="I116" s="144">
        <f t="array" ref="I116">-((SUM(IF(Adjustments!$E$73:$E$133='June 13 - Dec 15 Reserve'!$F116,IF(Adjustments!$G$6:$AE$6='June 13 - Dec 15 Reserve'!H$7,Adjustments!$G$73:$AE$133),0)))+(SUM(IF(Adjustments!$E$136:$E$232='June 13 - Dec 15 Reserve'!$F116,IF(Adjustments!$G$6:$AE$6='June 13 - Dec 15 Reserve'!J$7,Adjustments!$G$136:$AE$232),0)))+(SUM(IF(Adjustments!$E$235:$E$236='June 13 - Dec 15 Reserve'!$F116,IF(Adjustments!$G$6:$AE$6='June 13 - Dec 15 Reserve'!J$7,Adjustments!$G$235:$AE$236),0)))+(SUM(IF(Adjustments!$E$239:$E$251='June 13 - Dec 15 Reserve'!$F116,IF(Adjustments!$G$6:$AE$6='June 13 - Dec 15 Reserve'!J$7,Adjustments!$G$239:$AE$251),0))))</f>
        <v>-25849.786112329082</v>
      </c>
      <c r="J116" s="144">
        <f t="shared" si="358"/>
        <v>-3956814.9061123291</v>
      </c>
      <c r="K116" s="144">
        <f t="array" ref="K116">-((SUM(IF(Adjustments!$E$73:$E$133='June 13 - Dec 15 Reserve'!$F116,IF(Adjustments!$G$6:$AE$6='June 13 - Dec 15 Reserve'!J$7,Adjustments!$G$73:$AE$133),0)))+(SUM(IF(Adjustments!$E$136:$E$232='June 13 - Dec 15 Reserve'!$F116,IF(Adjustments!$G$6:$AE$6='June 13 - Dec 15 Reserve'!L$7,Adjustments!$G$136:$AE$232),0)))+(SUM(IF(Adjustments!$E$235:$E$236='June 13 - Dec 15 Reserve'!$F116,IF(Adjustments!$G$6:$AE$6='June 13 - Dec 15 Reserve'!L$7,Adjustments!$G$235:$AE$236),0)))+(SUM(IF(Adjustments!$E$239:$E$251='June 13 - Dec 15 Reserve'!$F116,IF(Adjustments!$G$6:$AE$6='June 13 - Dec 15 Reserve'!L$7,Adjustments!$G$239:$AE$251),0))))</f>
        <v>-25849.786112329082</v>
      </c>
      <c r="L116" s="144">
        <f t="shared" si="359"/>
        <v>-3982664.6922246581</v>
      </c>
      <c r="M116" s="144">
        <f t="array" ref="M116">-((SUM(IF(Adjustments!$E$73:$E$133='June 13 - Dec 15 Reserve'!$F116,IF(Adjustments!$G$6:$AE$6='June 13 - Dec 15 Reserve'!L$7,Adjustments!$G$73:$AE$133),0)))+(SUM(IF(Adjustments!$E$136:$E$232='June 13 - Dec 15 Reserve'!$F116,IF(Adjustments!$G$6:$AE$6='June 13 - Dec 15 Reserve'!N$7,Adjustments!$G$136:$AE$232),0)))+(SUM(IF(Adjustments!$E$235:$E$236='June 13 - Dec 15 Reserve'!$F116,IF(Adjustments!$G$6:$AE$6='June 13 - Dec 15 Reserve'!N$7,Adjustments!$G$235:$AE$236),0)))+(SUM(IF(Adjustments!$E$239:$E$251='June 13 - Dec 15 Reserve'!$F116,IF(Adjustments!$G$6:$AE$6='June 13 - Dec 15 Reserve'!N$7,Adjustments!$G$239:$AE$251),0))))</f>
        <v>-25849.786112329082</v>
      </c>
      <c r="N116" s="144">
        <f t="shared" si="360"/>
        <v>-4008514.4783369871</v>
      </c>
      <c r="O116" s="144">
        <f t="array" ref="O116">-((SUM(IF(Adjustments!$E$73:$E$133='June 13 - Dec 15 Reserve'!$F116,IF(Adjustments!$G$6:$AE$6='June 13 - Dec 15 Reserve'!N$7,Adjustments!$G$73:$AE$133),0)))+(SUM(IF(Adjustments!$E$136:$E$232='June 13 - Dec 15 Reserve'!$F116,IF(Adjustments!$G$6:$AE$6='June 13 - Dec 15 Reserve'!P$7,Adjustments!$G$136:$AE$232),0)))+(SUM(IF(Adjustments!$E$235:$E$236='June 13 - Dec 15 Reserve'!$F116,IF(Adjustments!$G$6:$AE$6='June 13 - Dec 15 Reserve'!P$7,Adjustments!$G$235:$AE$236),0)))+(SUM(IF(Adjustments!$E$239:$E$251='June 13 - Dec 15 Reserve'!$F116,IF(Adjustments!$G$6:$AE$6='June 13 - Dec 15 Reserve'!P$7,Adjustments!$G$239:$AE$251),0))))</f>
        <v>-25849.786112329082</v>
      </c>
      <c r="P116" s="144">
        <f t="shared" si="361"/>
        <v>-4034364.2644493161</v>
      </c>
      <c r="Q116" s="144">
        <f t="array" ref="Q116">-((SUM(IF(Adjustments!$E$73:$E$133='June 13 - Dec 15 Reserve'!$F116,IF(Adjustments!$G$6:$AE$6='June 13 - Dec 15 Reserve'!P$7,Adjustments!$G$73:$AE$133),0)))+(SUM(IF(Adjustments!$E$136:$E$232='June 13 - Dec 15 Reserve'!$F116,IF(Adjustments!$G$6:$AE$6='June 13 - Dec 15 Reserve'!R$7,Adjustments!$G$136:$AE$232),0)))+(SUM(IF(Adjustments!$E$235:$E$236='June 13 - Dec 15 Reserve'!$F116,IF(Adjustments!$G$6:$AE$6='June 13 - Dec 15 Reserve'!R$7,Adjustments!$G$235:$AE$236),0)))+(SUM(IF(Adjustments!$E$239:$E$251='June 13 - Dec 15 Reserve'!$F116,IF(Adjustments!$G$6:$AE$6='June 13 - Dec 15 Reserve'!R$7,Adjustments!$G$239:$AE$251),0))))</f>
        <v>-25849.786112329082</v>
      </c>
      <c r="R116" s="144">
        <f t="shared" si="362"/>
        <v>-4060214.0505616451</v>
      </c>
      <c r="S116" s="144">
        <f t="array" ref="S116">-((SUM(IF(Adjustments!$E$73:$E$133='June 13 - Dec 15 Reserve'!$F116,IF(Adjustments!$G$6:$AE$6='June 13 - Dec 15 Reserve'!R$7,Adjustments!$G$73:$AE$133),0)))+(SUM(IF(Adjustments!$E$136:$E$232='June 13 - Dec 15 Reserve'!$F116,IF(Adjustments!$G$6:$AE$6='June 13 - Dec 15 Reserve'!T$7,Adjustments!$G$136:$AE$232),0)))+(SUM(IF(Adjustments!$E$235:$E$236='June 13 - Dec 15 Reserve'!$F116,IF(Adjustments!$G$6:$AE$6='June 13 - Dec 15 Reserve'!T$7,Adjustments!$G$235:$AE$236),0)))+(SUM(IF(Adjustments!$E$239:$E$251='June 13 - Dec 15 Reserve'!$F116,IF(Adjustments!$G$6:$AE$6='June 13 - Dec 15 Reserve'!T$7,Adjustments!$G$239:$AE$251),0))))</f>
        <v>-25849.786112329082</v>
      </c>
      <c r="T116" s="144">
        <f t="shared" si="363"/>
        <v>-4086063.8366739741</v>
      </c>
      <c r="U116" s="144">
        <f t="array" ref="U116">-((SUM(IF(Adjustments!$E$73:$E$133='June 13 - Dec 15 Reserve'!$F116,IF(Adjustments!$G$6:$AE$6='June 13 - Dec 15 Reserve'!T$7,Adjustments!$G$73:$AE$133),0)))+(SUM(IF(Adjustments!$E$136:$E$232='June 13 - Dec 15 Reserve'!$F116,IF(Adjustments!$G$6:$AE$6='June 13 - Dec 15 Reserve'!V$7,Adjustments!$G$136:$AE$232),0)))+(SUM(IF(Adjustments!$E$235:$E$236='June 13 - Dec 15 Reserve'!$F116,IF(Adjustments!$G$6:$AE$6='June 13 - Dec 15 Reserve'!V$7,Adjustments!$G$235:$AE$236),0)))+(SUM(IF(Adjustments!$E$239:$E$251='June 13 - Dec 15 Reserve'!$F116,IF(Adjustments!$G$6:$AE$6='June 13 - Dec 15 Reserve'!V$7,Adjustments!$G$239:$AE$251),0))))</f>
        <v>-25849.786112329082</v>
      </c>
      <c r="V116" s="144">
        <f t="shared" si="364"/>
        <v>-4111913.6227863031</v>
      </c>
      <c r="W116" s="144">
        <f t="array" ref="W116">-((SUM(IF(Adjustments!$E$73:$E$133='June 13 - Dec 15 Reserve'!$F116,IF(Adjustments!$G$6:$AE$6='June 13 - Dec 15 Reserve'!V$7,Adjustments!$G$73:$AE$133),0)))+(SUM(IF(Adjustments!$E$136:$E$232='June 13 - Dec 15 Reserve'!$F116,IF(Adjustments!$G$6:$AE$6='June 13 - Dec 15 Reserve'!X$7,Adjustments!$G$136:$AE$232),0)))+(SUM(IF(Adjustments!$E$235:$E$236='June 13 - Dec 15 Reserve'!$F116,IF(Adjustments!$G$6:$AE$6='June 13 - Dec 15 Reserve'!X$7,Adjustments!$G$235:$AE$236),0)))+(SUM(IF(Adjustments!$E$239:$E$251='June 13 - Dec 15 Reserve'!$F116,IF(Adjustments!$G$6:$AE$6='June 13 - Dec 15 Reserve'!X$7,Adjustments!$G$239:$AE$251),0))))</f>
        <v>-25849.786112329082</v>
      </c>
      <c r="X116" s="144">
        <f t="shared" si="365"/>
        <v>-4137763.408898632</v>
      </c>
      <c r="Y116" s="144">
        <f t="array" ref="Y116">-((SUM(IF(Adjustments!$E$73:$E$133='June 13 - Dec 15 Reserve'!$F116,IF(Adjustments!$G$6:$AE$6='June 13 - Dec 15 Reserve'!X$7,Adjustments!$G$73:$AE$133),0)))+(SUM(IF(Adjustments!$E$136:$E$232='June 13 - Dec 15 Reserve'!$F116,IF(Adjustments!$G$6:$AE$6='June 13 - Dec 15 Reserve'!Z$7,Adjustments!$G$136:$AE$232),0)))+(SUM(IF(Adjustments!$E$235:$E$236='June 13 - Dec 15 Reserve'!$F116,IF(Adjustments!$G$6:$AE$6='June 13 - Dec 15 Reserve'!Z$7,Adjustments!$G$235:$AE$236),0)))+(SUM(IF(Adjustments!$E$239:$E$251='June 13 - Dec 15 Reserve'!$F116,IF(Adjustments!$G$6:$AE$6='June 13 - Dec 15 Reserve'!Z$7,Adjustments!$G$239:$AE$251),0))))</f>
        <v>-25849.786112329082</v>
      </c>
      <c r="Z116" s="144">
        <f t="shared" si="366"/>
        <v>-4163613.195010961</v>
      </c>
      <c r="AA116" s="144">
        <f t="array" ref="AA116">-((SUM(IF(Adjustments!$E$73:$E$133='June 13 - Dec 15 Reserve'!$F116,IF(Adjustments!$G$6:$AE$6='June 13 - Dec 15 Reserve'!Z$7,Adjustments!$G$73:$AE$133),0)))+(SUM(IF(Adjustments!$E$136:$E$232='June 13 - Dec 15 Reserve'!$F116,IF(Adjustments!$G$6:$AE$6='June 13 - Dec 15 Reserve'!AB$7,Adjustments!$G$136:$AE$232),0)))+(SUM(IF(Adjustments!$E$235:$E$236='June 13 - Dec 15 Reserve'!$F116,IF(Adjustments!$G$6:$AE$6='June 13 - Dec 15 Reserve'!AB$7,Adjustments!$G$235:$AE$236),0)))+(SUM(IF(Adjustments!$E$239:$E$251='June 13 - Dec 15 Reserve'!$F116,IF(Adjustments!$G$6:$AE$6='June 13 - Dec 15 Reserve'!AB$7,Adjustments!$G$239:$AE$251),0))))</f>
        <v>-25849.786112329082</v>
      </c>
      <c r="AB116" s="144">
        <f t="shared" si="367"/>
        <v>-4189462.98112329</v>
      </c>
      <c r="AC116" s="144">
        <f t="array" ref="AC116">-((SUM(IF(Adjustments!$E$73:$E$133='June 13 - Dec 15 Reserve'!$F116,IF(Adjustments!$G$6:$AE$6='June 13 - Dec 15 Reserve'!AB$7,Adjustments!$G$73:$AE$133),0)))+(SUM(IF(Adjustments!$E$136:$E$232='June 13 - Dec 15 Reserve'!$F116,IF(Adjustments!$G$6:$AE$6='June 13 - Dec 15 Reserve'!AD$7,Adjustments!$G$136:$AE$232),0)))+(SUM(IF(Adjustments!$E$235:$E$236='June 13 - Dec 15 Reserve'!$F116,IF(Adjustments!$G$6:$AE$6='June 13 - Dec 15 Reserve'!AD$7,Adjustments!$G$235:$AE$236),0)))+(SUM(IF(Adjustments!$E$239:$E$251='June 13 - Dec 15 Reserve'!$F116,IF(Adjustments!$G$6:$AE$6='June 13 - Dec 15 Reserve'!AD$7,Adjustments!$G$239:$AE$251),0))))</f>
        <v>-25849.786112329082</v>
      </c>
      <c r="AD116" s="144">
        <f t="shared" si="368"/>
        <v>-4215312.767235619</v>
      </c>
      <c r="AE116" s="144">
        <f t="array" ref="AE116">-((SUM(IF(Adjustments!$E$73:$E$133='June 13 - Dec 15 Reserve'!$F116,IF(Adjustments!$G$6:$AE$6='June 13 - Dec 15 Reserve'!AD$7,Adjustments!$G$73:$AE$133),0)))+(SUM(IF(Adjustments!$E$136:$E$232='June 13 - Dec 15 Reserve'!$F116,IF(Adjustments!$G$6:$AE$6='June 13 - Dec 15 Reserve'!AF$7,Adjustments!$G$136:$AE$232),0)))+(SUM(IF(Adjustments!$E$235:$E$236='June 13 - Dec 15 Reserve'!$F116,IF(Adjustments!$G$6:$AE$6='June 13 - Dec 15 Reserve'!AF$7,Adjustments!$G$235:$AE$236),0)))+(SUM(IF(Adjustments!$E$239:$E$251='June 13 - Dec 15 Reserve'!$F116,IF(Adjustments!$G$6:$AE$6='June 13 - Dec 15 Reserve'!AF$7,Adjustments!$G$239:$AE$251),0))))</f>
        <v>-25849.786112329082</v>
      </c>
      <c r="AF116" s="144">
        <f t="shared" si="369"/>
        <v>-4241162.553347948</v>
      </c>
      <c r="AG116" s="144">
        <f t="array" ref="AG116">-((SUM(IF(Adjustments!$E$73:$E$133='June 13 - Dec 15 Reserve'!$F116,IF(Adjustments!$G$6:$AE$6='June 13 - Dec 15 Reserve'!AF$7,Adjustments!$G$73:$AE$133),0)))+(SUM(IF(Adjustments!$E$136:$E$232='June 13 - Dec 15 Reserve'!$F116,IF(Adjustments!$G$6:$AE$6='June 13 - Dec 15 Reserve'!AH$7,Adjustments!$G$136:$AE$232),0)))+(SUM(IF(Adjustments!$E$235:$E$236='June 13 - Dec 15 Reserve'!$F116,IF(Adjustments!$G$6:$AE$6='June 13 - Dec 15 Reserve'!AH$7,Adjustments!$G$235:$AE$236),0)))+(SUM(IF(Adjustments!$E$239:$E$251='June 13 - Dec 15 Reserve'!$F116,IF(Adjustments!$G$6:$AE$6='June 13 - Dec 15 Reserve'!AH$7,Adjustments!$G$239:$AE$251),0))))</f>
        <v>-25849.786112329082</v>
      </c>
      <c r="AH116" s="144">
        <f t="shared" si="370"/>
        <v>-4267012.339460277</v>
      </c>
      <c r="AI116" s="144">
        <f t="array" ref="AI116">-((SUM(IF(Adjustments!$E$73:$E$133='June 13 - Dec 15 Reserve'!$F116,IF(Adjustments!$G$6:$AE$6='June 13 - Dec 15 Reserve'!AH$7,Adjustments!$G$73:$AE$133),0)))+(SUM(IF(Adjustments!$E$136:$E$232='June 13 - Dec 15 Reserve'!$F116,IF(Adjustments!$G$6:$AE$6='June 13 - Dec 15 Reserve'!AJ$7,Adjustments!$G$136:$AE$232),0)))+(SUM(IF(Adjustments!$E$235:$E$236='June 13 - Dec 15 Reserve'!$F116,IF(Adjustments!$G$6:$AE$6='June 13 - Dec 15 Reserve'!AJ$7,Adjustments!$G$235:$AE$236),0)))+(SUM(IF(Adjustments!$E$239:$E$251='June 13 - Dec 15 Reserve'!$F116,IF(Adjustments!$G$6:$AE$6='June 13 - Dec 15 Reserve'!AJ$7,Adjustments!$G$239:$AE$251),0))))</f>
        <v>-25849.786112329082</v>
      </c>
      <c r="AJ116" s="144">
        <f t="shared" si="371"/>
        <v>-4292862.125572606</v>
      </c>
      <c r="AK116" s="144">
        <f t="array" ref="AK116">-((SUM(IF(Adjustments!$E$73:$E$133='June 13 - Dec 15 Reserve'!$F116,IF(Adjustments!$G$6:$AE$6='June 13 - Dec 15 Reserve'!AJ$7,Adjustments!$G$73:$AE$133),0)))+(SUM(IF(Adjustments!$E$136:$E$232='June 13 - Dec 15 Reserve'!$F116,IF(Adjustments!$G$6:$AE$6='June 13 - Dec 15 Reserve'!AL$7,Adjustments!$G$136:$AE$232),0)))+(SUM(IF(Adjustments!$E$235:$E$236='June 13 - Dec 15 Reserve'!$F116,IF(Adjustments!$G$6:$AE$6='June 13 - Dec 15 Reserve'!AL$7,Adjustments!$G$235:$AE$236),0)))+(SUM(IF(Adjustments!$E$239:$E$251='June 13 - Dec 15 Reserve'!$F116,IF(Adjustments!$G$6:$AE$6='June 13 - Dec 15 Reserve'!AL$7,Adjustments!$G$239:$AE$251),0))))</f>
        <v>-25849.786112329082</v>
      </c>
      <c r="AL116" s="144">
        <f t="shared" si="372"/>
        <v>-4318711.911684935</v>
      </c>
      <c r="AM116" s="144">
        <f t="array" ref="AM116">-((SUM(IF(Adjustments!$E$73:$E$133='June 13 - Dec 15 Reserve'!$F116,IF(Adjustments!$G$6:$AE$6='June 13 - Dec 15 Reserve'!AL$7,Adjustments!$G$73:$AE$133),0)))+(SUM(IF(Adjustments!$E$136:$E$232='June 13 - Dec 15 Reserve'!$F116,IF(Adjustments!$G$6:$AE$6='June 13 - Dec 15 Reserve'!AN$7,Adjustments!$G$136:$AE$232),0)))+(SUM(IF(Adjustments!$E$235:$E$236='June 13 - Dec 15 Reserve'!$F116,IF(Adjustments!$G$6:$AE$6='June 13 - Dec 15 Reserve'!AN$7,Adjustments!$G$235:$AE$236),0)))+(SUM(IF(Adjustments!$E$239:$E$251='June 13 - Dec 15 Reserve'!$F116,IF(Adjustments!$G$6:$AE$6='June 13 - Dec 15 Reserve'!AN$7,Adjustments!$G$239:$AE$251),0))))</f>
        <v>-25849.786112329082</v>
      </c>
      <c r="AN116" s="144">
        <f t="shared" si="373"/>
        <v>-4344561.697797264</v>
      </c>
      <c r="AO116" s="144">
        <f t="array" ref="AO116">-((SUM(IF(Adjustments!$E$73:$E$133='June 13 - Dec 15 Reserve'!$F116,IF(Adjustments!$G$6:$AE$6='June 13 - Dec 15 Reserve'!AN$7,Adjustments!$G$73:$AE$133),0)))+(SUM(IF(Adjustments!$E$136:$E$232='June 13 - Dec 15 Reserve'!$F116,IF(Adjustments!$G$6:$AE$6='June 13 - Dec 15 Reserve'!AP$7,Adjustments!$G$136:$AE$232),0)))+(SUM(IF(Adjustments!$E$235:$E$236='June 13 - Dec 15 Reserve'!$F116,IF(Adjustments!$G$6:$AE$6='June 13 - Dec 15 Reserve'!AP$7,Adjustments!$G$235:$AE$236),0)))+(SUM(IF(Adjustments!$E$239:$E$251='June 13 - Dec 15 Reserve'!$F116,IF(Adjustments!$G$6:$AE$6='June 13 - Dec 15 Reserve'!AP$7,Adjustments!$G$239:$AE$251),0))))</f>
        <v>-25849.786112329082</v>
      </c>
      <c r="AP116" s="144">
        <f t="shared" si="374"/>
        <v>-4370411.483909593</v>
      </c>
      <c r="AQ116" s="144">
        <f t="array" ref="AQ116">-((SUM(IF(Adjustments!$E$73:$E$133='June 13 - Dec 15 Reserve'!$F116,IF(Adjustments!$G$6:$AE$6='June 13 - Dec 15 Reserve'!AP$7,Adjustments!$G$73:$AE$133),0)))+(SUM(IF(Adjustments!$E$136:$E$232='June 13 - Dec 15 Reserve'!$F116,IF(Adjustments!$G$6:$AE$6='June 13 - Dec 15 Reserve'!AR$7,Adjustments!$G$136:$AE$232),0)))+(SUM(IF(Adjustments!$E$235:$E$236='June 13 - Dec 15 Reserve'!$F116,IF(Adjustments!$G$6:$AE$6='June 13 - Dec 15 Reserve'!AR$7,Adjustments!$G$235:$AE$236),0)))+(SUM(IF(Adjustments!$E$239:$E$251='June 13 - Dec 15 Reserve'!$F116,IF(Adjustments!$G$6:$AE$6='June 13 - Dec 15 Reserve'!AR$7,Adjustments!$G$239:$AE$251),0))))</f>
        <v>-25849.786112329082</v>
      </c>
      <c r="AR116" s="144">
        <f t="shared" si="375"/>
        <v>-4396261.270021922</v>
      </c>
      <c r="AS116" s="144">
        <f t="array" ref="AS116">-((SUM(IF(Adjustments!$E$73:$E$133='June 13 - Dec 15 Reserve'!$F116,IF(Adjustments!$G$6:$AE$6='June 13 - Dec 15 Reserve'!AR$7,Adjustments!$G$73:$AE$133),0)))+(SUM(IF(Adjustments!$E$136:$E$232='June 13 - Dec 15 Reserve'!$F116,IF(Adjustments!$G$6:$AE$6='June 13 - Dec 15 Reserve'!AT$7,Adjustments!$G$136:$AE$232),0)))+(SUM(IF(Adjustments!$E$235:$E$236='June 13 - Dec 15 Reserve'!$F116,IF(Adjustments!$G$6:$AE$6='June 13 - Dec 15 Reserve'!AT$7,Adjustments!$G$235:$AE$236),0)))+(SUM(IF(Adjustments!$E$239:$E$251='June 13 - Dec 15 Reserve'!$F116,IF(Adjustments!$G$6:$AE$6='June 13 - Dec 15 Reserve'!AT$7,Adjustments!$G$239:$AE$251),0))))</f>
        <v>-25849.786112329082</v>
      </c>
      <c r="AT116" s="144">
        <f t="shared" si="376"/>
        <v>-4422111.0561342509</v>
      </c>
      <c r="AU116" s="144">
        <f t="array" ref="AU116">-((SUM(IF(Adjustments!$E$73:$E$133='June 13 - Dec 15 Reserve'!$F116,IF(Adjustments!$G$6:$AE$6='June 13 - Dec 15 Reserve'!AT$7,Adjustments!$G$73:$AE$133),0)))+(SUM(IF(Adjustments!$E$136:$E$232='June 13 - Dec 15 Reserve'!$F116,IF(Adjustments!$G$6:$AE$6='June 13 - Dec 15 Reserve'!AV$7,Adjustments!$G$136:$AE$232),0)))+(SUM(IF(Adjustments!$E$235:$E$236='June 13 - Dec 15 Reserve'!$F116,IF(Adjustments!$G$6:$AE$6='June 13 - Dec 15 Reserve'!AV$7,Adjustments!$G$235:$AE$236),0)))+(SUM(IF(Adjustments!$E$239:$E$251='June 13 - Dec 15 Reserve'!$F116,IF(Adjustments!$G$6:$AE$6='June 13 - Dec 15 Reserve'!AV$7,Adjustments!$G$239:$AE$251),0))))</f>
        <v>-25849.786112329082</v>
      </c>
      <c r="AV116" s="144">
        <f t="shared" si="377"/>
        <v>-4447960.8422465799</v>
      </c>
      <c r="AW116" s="144">
        <f t="array" ref="AW116">-((SUM(IF(Adjustments!$E$73:$E$133='June 13 - Dec 15 Reserve'!$F116,IF(Adjustments!$G$6:$AE$6='June 13 - Dec 15 Reserve'!AV$7,Adjustments!$G$73:$AE$133),0)))+(SUM(IF(Adjustments!$E$136:$E$232='June 13 - Dec 15 Reserve'!$F116,IF(Adjustments!$G$6:$AE$6='June 13 - Dec 15 Reserve'!AX$7,Adjustments!$G$136:$AE$232),0)))+(SUM(IF(Adjustments!$E$235:$E$236='June 13 - Dec 15 Reserve'!$F116,IF(Adjustments!$G$6:$AE$6='June 13 - Dec 15 Reserve'!AX$7,Adjustments!$G$235:$AE$236),0)))+(SUM(IF(Adjustments!$E$239:$E$251='June 13 - Dec 15 Reserve'!$F116,IF(Adjustments!$G$6:$AE$6='June 13 - Dec 15 Reserve'!AX$7,Adjustments!$G$239:$AE$251),0))))</f>
        <v>-25849.786112329082</v>
      </c>
      <c r="AX116" s="144">
        <f t="shared" si="378"/>
        <v>-4473810.6283589089</v>
      </c>
      <c r="AY116" s="144">
        <f t="array" ref="AY116">-((SUM(IF(Adjustments!$E$73:$E$133='June 13 - Dec 15 Reserve'!$F116,IF(Adjustments!$G$6:$AE$6='June 13 - Dec 15 Reserve'!AX$7,Adjustments!$G$73:$AE$133),0)))+(SUM(IF(Adjustments!$E$136:$E$232='June 13 - Dec 15 Reserve'!$F116,IF(Adjustments!$G$6:$AE$6='June 13 - Dec 15 Reserve'!AZ$7,Adjustments!$G$136:$AE$232),0)))+(SUM(IF(Adjustments!$E$235:$E$236='June 13 - Dec 15 Reserve'!$F116,IF(Adjustments!$G$6:$AE$6='June 13 - Dec 15 Reserve'!AZ$7,Adjustments!$G$235:$AE$236),0)))+(SUM(IF(Adjustments!$E$239:$E$251='June 13 - Dec 15 Reserve'!$F116,IF(Adjustments!$G$6:$AE$6='June 13 - Dec 15 Reserve'!AZ$7,Adjustments!$G$239:$AE$251),0))))</f>
        <v>-25849.786112329082</v>
      </c>
      <c r="AZ116" s="144">
        <f t="shared" si="379"/>
        <v>-4499660.4144712379</v>
      </c>
      <c r="BA116" s="144">
        <f t="array" ref="BA116">-((SUM(IF(Adjustments!$E$73:$E$133='June 13 - Dec 15 Reserve'!$F116,IF(Adjustments!$G$6:$AE$6='June 13 - Dec 15 Reserve'!AZ$7,Adjustments!$G$73:$AE$133),0)))+(SUM(IF(Adjustments!$E$136:$E$232='June 13 - Dec 15 Reserve'!$F116,IF(Adjustments!$G$6:$AE$6='June 13 - Dec 15 Reserve'!BB$7,Adjustments!$G$136:$AE$232),0)))+(SUM(IF(Adjustments!$E$235:$E$236='June 13 - Dec 15 Reserve'!$F116,IF(Adjustments!$G$6:$AE$6='June 13 - Dec 15 Reserve'!BB$7,Adjustments!$G$235:$AE$236),0)))+(SUM(IF(Adjustments!$E$239:$E$251='June 13 - Dec 15 Reserve'!$F116,IF(Adjustments!$G$6:$AE$6='June 13 - Dec 15 Reserve'!BB$7,Adjustments!$G$239:$AE$251),0))))</f>
        <v>-25849.786112329082</v>
      </c>
      <c r="BB116" s="144">
        <f t="shared" si="380"/>
        <v>-4525510.2005835669</v>
      </c>
      <c r="BC116" s="144">
        <f t="array" ref="BC116">-((SUM(IF(Adjustments!$E$73:$E$133='June 13 - Dec 15 Reserve'!$F116,IF(Adjustments!$G$6:$AE$6='June 13 - Dec 15 Reserve'!BB$7,Adjustments!$G$73:$AE$133),0)))+(SUM(IF(Adjustments!$E$136:$E$232='June 13 - Dec 15 Reserve'!$F116,IF(Adjustments!$G$6:$AE$6='June 13 - Dec 15 Reserve'!BD$7,Adjustments!$G$136:$AE$232),0)))+(SUM(IF(Adjustments!$E$235:$E$236='June 13 - Dec 15 Reserve'!$F116,IF(Adjustments!$G$6:$AE$6='June 13 - Dec 15 Reserve'!BD$7,Adjustments!$G$235:$AE$236),0)))+(SUM(IF(Adjustments!$E$239:$E$251='June 13 - Dec 15 Reserve'!$F116,IF(Adjustments!$G$6:$AE$6='June 13 - Dec 15 Reserve'!BD$7,Adjustments!$G$239:$AE$251),0))))</f>
        <v>-25849.786112329082</v>
      </c>
      <c r="BD116" s="144">
        <f t="shared" si="381"/>
        <v>-4551359.9866958959</v>
      </c>
      <c r="BF116" s="151">
        <f t="shared" si="382"/>
        <v>-4396261.270021922</v>
      </c>
    </row>
    <row r="117" spans="1:58" s="144" customFormat="1">
      <c r="A117" s="119" t="s">
        <v>23</v>
      </c>
      <c r="B117" s="119" t="s">
        <v>53</v>
      </c>
      <c r="C117" s="119" t="s">
        <v>53</v>
      </c>
      <c r="D117" s="119" t="s">
        <v>79</v>
      </c>
      <c r="E117" s="119" t="s">
        <v>75</v>
      </c>
      <c r="F117" s="119" t="str">
        <f t="shared" si="356"/>
        <v>AGNLPSO</v>
      </c>
      <c r="G117" s="119" t="str">
        <f t="shared" si="357"/>
        <v>GNLPSO</v>
      </c>
      <c r="H117" s="144">
        <f t="array" ref="H117">SUM(IF('[25]RB Summary'!$C$917:$C$1168=$F117,'[25]RB Summary'!$G$917:$G$1168,0))</f>
        <v>-12828874.189999999</v>
      </c>
      <c r="I117" s="144">
        <f t="array" ref="I117">-((SUM(IF(Adjustments!$E$73:$E$133='June 13 - Dec 15 Reserve'!$F117,IF(Adjustments!$G$6:$AE$6='June 13 - Dec 15 Reserve'!H$7,Adjustments!$G$73:$AE$133),0)))+(SUM(IF(Adjustments!$E$136:$E$232='June 13 - Dec 15 Reserve'!$F117,IF(Adjustments!$G$6:$AE$6='June 13 - Dec 15 Reserve'!J$7,Adjustments!$G$136:$AE$232),0)))+(SUM(IF(Adjustments!$E$235:$E$236='June 13 - Dec 15 Reserve'!$F117,IF(Adjustments!$G$6:$AE$6='June 13 - Dec 15 Reserve'!J$7,Adjustments!$G$235:$AE$236),0)))+(SUM(IF(Adjustments!$E$239:$E$251='June 13 - Dec 15 Reserve'!$F117,IF(Adjustments!$G$6:$AE$6='June 13 - Dec 15 Reserve'!J$7,Adjustments!$G$239:$AE$251),0))))</f>
        <v>-129732.2274060754</v>
      </c>
      <c r="J117" s="144">
        <f t="shared" si="358"/>
        <v>-12958606.417406075</v>
      </c>
      <c r="K117" s="144">
        <f t="array" ref="K117">-((SUM(IF(Adjustments!$E$73:$E$133='June 13 - Dec 15 Reserve'!$F117,IF(Adjustments!$G$6:$AE$6='June 13 - Dec 15 Reserve'!J$7,Adjustments!$G$73:$AE$133),0)))+(SUM(IF(Adjustments!$E$136:$E$232='June 13 - Dec 15 Reserve'!$F117,IF(Adjustments!$G$6:$AE$6='June 13 - Dec 15 Reserve'!L$7,Adjustments!$G$136:$AE$232),0)))+(SUM(IF(Adjustments!$E$235:$E$236='June 13 - Dec 15 Reserve'!$F117,IF(Adjustments!$G$6:$AE$6='June 13 - Dec 15 Reserve'!L$7,Adjustments!$G$235:$AE$236),0)))+(SUM(IF(Adjustments!$E$239:$E$251='June 13 - Dec 15 Reserve'!$F117,IF(Adjustments!$G$6:$AE$6='June 13 - Dec 15 Reserve'!L$7,Adjustments!$G$239:$AE$251),0))))</f>
        <v>-129732.2274060754</v>
      </c>
      <c r="L117" s="144">
        <f t="shared" si="359"/>
        <v>-13088338.64481215</v>
      </c>
      <c r="M117" s="144">
        <f t="array" ref="M117">-((SUM(IF(Adjustments!$E$73:$E$133='June 13 - Dec 15 Reserve'!$F117,IF(Adjustments!$G$6:$AE$6='June 13 - Dec 15 Reserve'!L$7,Adjustments!$G$73:$AE$133),0)))+(SUM(IF(Adjustments!$E$136:$E$232='June 13 - Dec 15 Reserve'!$F117,IF(Adjustments!$G$6:$AE$6='June 13 - Dec 15 Reserve'!N$7,Adjustments!$G$136:$AE$232),0)))+(SUM(IF(Adjustments!$E$235:$E$236='June 13 - Dec 15 Reserve'!$F117,IF(Adjustments!$G$6:$AE$6='June 13 - Dec 15 Reserve'!N$7,Adjustments!$G$235:$AE$236),0)))+(SUM(IF(Adjustments!$E$239:$E$251='June 13 - Dec 15 Reserve'!$F117,IF(Adjustments!$G$6:$AE$6='June 13 - Dec 15 Reserve'!N$7,Adjustments!$G$239:$AE$251),0))))</f>
        <v>-129732.2274060754</v>
      </c>
      <c r="N117" s="144">
        <f t="shared" si="360"/>
        <v>-13218070.872218225</v>
      </c>
      <c r="O117" s="144">
        <f t="array" ref="O117">-((SUM(IF(Adjustments!$E$73:$E$133='June 13 - Dec 15 Reserve'!$F117,IF(Adjustments!$G$6:$AE$6='June 13 - Dec 15 Reserve'!N$7,Adjustments!$G$73:$AE$133),0)))+(SUM(IF(Adjustments!$E$136:$E$232='June 13 - Dec 15 Reserve'!$F117,IF(Adjustments!$G$6:$AE$6='June 13 - Dec 15 Reserve'!P$7,Adjustments!$G$136:$AE$232),0)))+(SUM(IF(Adjustments!$E$235:$E$236='June 13 - Dec 15 Reserve'!$F117,IF(Adjustments!$G$6:$AE$6='June 13 - Dec 15 Reserve'!P$7,Adjustments!$G$235:$AE$236),0)))+(SUM(IF(Adjustments!$E$239:$E$251='June 13 - Dec 15 Reserve'!$F117,IF(Adjustments!$G$6:$AE$6='June 13 - Dec 15 Reserve'!P$7,Adjustments!$G$239:$AE$251),0))))</f>
        <v>-129732.2274060754</v>
      </c>
      <c r="P117" s="144">
        <f t="shared" si="361"/>
        <v>-13347803.0996243</v>
      </c>
      <c r="Q117" s="144">
        <f t="array" ref="Q117">-((SUM(IF(Adjustments!$E$73:$E$133='June 13 - Dec 15 Reserve'!$F117,IF(Adjustments!$G$6:$AE$6='June 13 - Dec 15 Reserve'!P$7,Adjustments!$G$73:$AE$133),0)))+(SUM(IF(Adjustments!$E$136:$E$232='June 13 - Dec 15 Reserve'!$F117,IF(Adjustments!$G$6:$AE$6='June 13 - Dec 15 Reserve'!R$7,Adjustments!$G$136:$AE$232),0)))+(SUM(IF(Adjustments!$E$235:$E$236='June 13 - Dec 15 Reserve'!$F117,IF(Adjustments!$G$6:$AE$6='June 13 - Dec 15 Reserve'!R$7,Adjustments!$G$235:$AE$236),0)))+(SUM(IF(Adjustments!$E$239:$E$251='June 13 - Dec 15 Reserve'!$F117,IF(Adjustments!$G$6:$AE$6='June 13 - Dec 15 Reserve'!R$7,Adjustments!$G$239:$AE$251),0))))</f>
        <v>-129732.2274060754</v>
      </c>
      <c r="R117" s="144">
        <f t="shared" si="362"/>
        <v>-13477535.327030376</v>
      </c>
      <c r="S117" s="144">
        <f t="array" ref="S117">-((SUM(IF(Adjustments!$E$73:$E$133='June 13 - Dec 15 Reserve'!$F117,IF(Adjustments!$G$6:$AE$6='June 13 - Dec 15 Reserve'!R$7,Adjustments!$G$73:$AE$133),0)))+(SUM(IF(Adjustments!$E$136:$E$232='June 13 - Dec 15 Reserve'!$F117,IF(Adjustments!$G$6:$AE$6='June 13 - Dec 15 Reserve'!T$7,Adjustments!$G$136:$AE$232),0)))+(SUM(IF(Adjustments!$E$235:$E$236='June 13 - Dec 15 Reserve'!$F117,IF(Adjustments!$G$6:$AE$6='June 13 - Dec 15 Reserve'!T$7,Adjustments!$G$235:$AE$236),0)))+(SUM(IF(Adjustments!$E$239:$E$251='June 13 - Dec 15 Reserve'!$F117,IF(Adjustments!$G$6:$AE$6='June 13 - Dec 15 Reserve'!T$7,Adjustments!$G$239:$AE$251),0))))</f>
        <v>-129732.2274060754</v>
      </c>
      <c r="T117" s="144">
        <f t="shared" si="363"/>
        <v>-13607267.554436451</v>
      </c>
      <c r="U117" s="144">
        <f t="array" ref="U117">-((SUM(IF(Adjustments!$E$73:$E$133='June 13 - Dec 15 Reserve'!$F117,IF(Adjustments!$G$6:$AE$6='June 13 - Dec 15 Reserve'!T$7,Adjustments!$G$73:$AE$133),0)))+(SUM(IF(Adjustments!$E$136:$E$232='June 13 - Dec 15 Reserve'!$F117,IF(Adjustments!$G$6:$AE$6='June 13 - Dec 15 Reserve'!V$7,Adjustments!$G$136:$AE$232),0)))+(SUM(IF(Adjustments!$E$235:$E$236='June 13 - Dec 15 Reserve'!$F117,IF(Adjustments!$G$6:$AE$6='June 13 - Dec 15 Reserve'!V$7,Adjustments!$G$235:$AE$236),0)))+(SUM(IF(Adjustments!$E$239:$E$251='June 13 - Dec 15 Reserve'!$F117,IF(Adjustments!$G$6:$AE$6='June 13 - Dec 15 Reserve'!V$7,Adjustments!$G$239:$AE$251),0))))</f>
        <v>-129732.2274060754</v>
      </c>
      <c r="V117" s="144">
        <f t="shared" si="364"/>
        <v>-13736999.781842526</v>
      </c>
      <c r="W117" s="144">
        <f t="array" ref="W117">-((SUM(IF(Adjustments!$E$73:$E$133='June 13 - Dec 15 Reserve'!$F117,IF(Adjustments!$G$6:$AE$6='June 13 - Dec 15 Reserve'!V$7,Adjustments!$G$73:$AE$133),0)))+(SUM(IF(Adjustments!$E$136:$E$232='June 13 - Dec 15 Reserve'!$F117,IF(Adjustments!$G$6:$AE$6='June 13 - Dec 15 Reserve'!X$7,Adjustments!$G$136:$AE$232),0)))+(SUM(IF(Adjustments!$E$235:$E$236='June 13 - Dec 15 Reserve'!$F117,IF(Adjustments!$G$6:$AE$6='June 13 - Dec 15 Reserve'!X$7,Adjustments!$G$235:$AE$236),0)))+(SUM(IF(Adjustments!$E$239:$E$251='June 13 - Dec 15 Reserve'!$F117,IF(Adjustments!$G$6:$AE$6='June 13 - Dec 15 Reserve'!X$7,Adjustments!$G$239:$AE$251),0))))</f>
        <v>-129732.2274060754</v>
      </c>
      <c r="X117" s="144">
        <f t="shared" si="365"/>
        <v>-13866732.009248601</v>
      </c>
      <c r="Y117" s="144">
        <f t="array" ref="Y117">-((SUM(IF(Adjustments!$E$73:$E$133='June 13 - Dec 15 Reserve'!$F117,IF(Adjustments!$G$6:$AE$6='June 13 - Dec 15 Reserve'!X$7,Adjustments!$G$73:$AE$133),0)))+(SUM(IF(Adjustments!$E$136:$E$232='June 13 - Dec 15 Reserve'!$F117,IF(Adjustments!$G$6:$AE$6='June 13 - Dec 15 Reserve'!Z$7,Adjustments!$G$136:$AE$232),0)))+(SUM(IF(Adjustments!$E$235:$E$236='June 13 - Dec 15 Reserve'!$F117,IF(Adjustments!$G$6:$AE$6='June 13 - Dec 15 Reserve'!Z$7,Adjustments!$G$235:$AE$236),0)))+(SUM(IF(Adjustments!$E$239:$E$251='June 13 - Dec 15 Reserve'!$F117,IF(Adjustments!$G$6:$AE$6='June 13 - Dec 15 Reserve'!Z$7,Adjustments!$G$239:$AE$251),0))))</f>
        <v>-129732.2274060754</v>
      </c>
      <c r="Z117" s="144">
        <f t="shared" si="366"/>
        <v>-13996464.236654676</v>
      </c>
      <c r="AA117" s="144">
        <f t="array" ref="AA117">-((SUM(IF(Adjustments!$E$73:$E$133='June 13 - Dec 15 Reserve'!$F117,IF(Adjustments!$G$6:$AE$6='June 13 - Dec 15 Reserve'!Z$7,Adjustments!$G$73:$AE$133),0)))+(SUM(IF(Adjustments!$E$136:$E$232='June 13 - Dec 15 Reserve'!$F117,IF(Adjustments!$G$6:$AE$6='June 13 - Dec 15 Reserve'!AB$7,Adjustments!$G$136:$AE$232),0)))+(SUM(IF(Adjustments!$E$235:$E$236='June 13 - Dec 15 Reserve'!$F117,IF(Adjustments!$G$6:$AE$6='June 13 - Dec 15 Reserve'!AB$7,Adjustments!$G$235:$AE$236),0)))+(SUM(IF(Adjustments!$E$239:$E$251='June 13 - Dec 15 Reserve'!$F117,IF(Adjustments!$G$6:$AE$6='June 13 - Dec 15 Reserve'!AB$7,Adjustments!$G$239:$AE$251),0))))</f>
        <v>-129732.2274060754</v>
      </c>
      <c r="AB117" s="144">
        <f t="shared" si="367"/>
        <v>-14126196.464060752</v>
      </c>
      <c r="AC117" s="144">
        <f t="array" ref="AC117">-((SUM(IF(Adjustments!$E$73:$E$133='June 13 - Dec 15 Reserve'!$F117,IF(Adjustments!$G$6:$AE$6='June 13 - Dec 15 Reserve'!AB$7,Adjustments!$G$73:$AE$133),0)))+(SUM(IF(Adjustments!$E$136:$E$232='June 13 - Dec 15 Reserve'!$F117,IF(Adjustments!$G$6:$AE$6='June 13 - Dec 15 Reserve'!AD$7,Adjustments!$G$136:$AE$232),0)))+(SUM(IF(Adjustments!$E$235:$E$236='June 13 - Dec 15 Reserve'!$F117,IF(Adjustments!$G$6:$AE$6='June 13 - Dec 15 Reserve'!AD$7,Adjustments!$G$235:$AE$236),0)))+(SUM(IF(Adjustments!$E$239:$E$251='June 13 - Dec 15 Reserve'!$F117,IF(Adjustments!$G$6:$AE$6='June 13 - Dec 15 Reserve'!AD$7,Adjustments!$G$239:$AE$251),0))))</f>
        <v>-129732.2274060754</v>
      </c>
      <c r="AD117" s="144">
        <f t="shared" si="368"/>
        <v>-14255928.691466827</v>
      </c>
      <c r="AE117" s="144">
        <f t="array" ref="AE117">-((SUM(IF(Adjustments!$E$73:$E$133='June 13 - Dec 15 Reserve'!$F117,IF(Adjustments!$G$6:$AE$6='June 13 - Dec 15 Reserve'!AD$7,Adjustments!$G$73:$AE$133),0)))+(SUM(IF(Adjustments!$E$136:$E$232='June 13 - Dec 15 Reserve'!$F117,IF(Adjustments!$G$6:$AE$6='June 13 - Dec 15 Reserve'!AF$7,Adjustments!$G$136:$AE$232),0)))+(SUM(IF(Adjustments!$E$235:$E$236='June 13 - Dec 15 Reserve'!$F117,IF(Adjustments!$G$6:$AE$6='June 13 - Dec 15 Reserve'!AF$7,Adjustments!$G$235:$AE$236),0)))+(SUM(IF(Adjustments!$E$239:$E$251='June 13 - Dec 15 Reserve'!$F117,IF(Adjustments!$G$6:$AE$6='June 13 - Dec 15 Reserve'!AF$7,Adjustments!$G$239:$AE$251),0))))</f>
        <v>-129732.2274060754</v>
      </c>
      <c r="AF117" s="144">
        <f t="shared" si="369"/>
        <v>-14385660.918872902</v>
      </c>
      <c r="AG117" s="144">
        <f t="array" ref="AG117">-((SUM(IF(Adjustments!$E$73:$E$133='June 13 - Dec 15 Reserve'!$F117,IF(Adjustments!$G$6:$AE$6='June 13 - Dec 15 Reserve'!AF$7,Adjustments!$G$73:$AE$133),0)))+(SUM(IF(Adjustments!$E$136:$E$232='June 13 - Dec 15 Reserve'!$F117,IF(Adjustments!$G$6:$AE$6='June 13 - Dec 15 Reserve'!AH$7,Adjustments!$G$136:$AE$232),0)))+(SUM(IF(Adjustments!$E$235:$E$236='June 13 - Dec 15 Reserve'!$F117,IF(Adjustments!$G$6:$AE$6='June 13 - Dec 15 Reserve'!AH$7,Adjustments!$G$235:$AE$236),0)))+(SUM(IF(Adjustments!$E$239:$E$251='June 13 - Dec 15 Reserve'!$F117,IF(Adjustments!$G$6:$AE$6='June 13 - Dec 15 Reserve'!AH$7,Adjustments!$G$239:$AE$251),0))))</f>
        <v>-129732.2274060754</v>
      </c>
      <c r="AH117" s="144">
        <f t="shared" si="370"/>
        <v>-14515393.146278977</v>
      </c>
      <c r="AI117" s="144">
        <f t="array" ref="AI117">-((SUM(IF(Adjustments!$E$73:$E$133='June 13 - Dec 15 Reserve'!$F117,IF(Adjustments!$G$6:$AE$6='June 13 - Dec 15 Reserve'!AH$7,Adjustments!$G$73:$AE$133),0)))+(SUM(IF(Adjustments!$E$136:$E$232='June 13 - Dec 15 Reserve'!$F117,IF(Adjustments!$G$6:$AE$6='June 13 - Dec 15 Reserve'!AJ$7,Adjustments!$G$136:$AE$232),0)))+(SUM(IF(Adjustments!$E$235:$E$236='June 13 - Dec 15 Reserve'!$F117,IF(Adjustments!$G$6:$AE$6='June 13 - Dec 15 Reserve'!AJ$7,Adjustments!$G$235:$AE$236),0)))+(SUM(IF(Adjustments!$E$239:$E$251='June 13 - Dec 15 Reserve'!$F117,IF(Adjustments!$G$6:$AE$6='June 13 - Dec 15 Reserve'!AJ$7,Adjustments!$G$239:$AE$251),0))))</f>
        <v>-129732.2274060754</v>
      </c>
      <c r="AJ117" s="144">
        <f t="shared" si="371"/>
        <v>-14645125.373685053</v>
      </c>
      <c r="AK117" s="144">
        <f t="array" ref="AK117">-((SUM(IF(Adjustments!$E$73:$E$133='June 13 - Dec 15 Reserve'!$F117,IF(Adjustments!$G$6:$AE$6='June 13 - Dec 15 Reserve'!AJ$7,Adjustments!$G$73:$AE$133),0)))+(SUM(IF(Adjustments!$E$136:$E$232='June 13 - Dec 15 Reserve'!$F117,IF(Adjustments!$G$6:$AE$6='June 13 - Dec 15 Reserve'!AL$7,Adjustments!$G$136:$AE$232),0)))+(SUM(IF(Adjustments!$E$235:$E$236='June 13 - Dec 15 Reserve'!$F117,IF(Adjustments!$G$6:$AE$6='June 13 - Dec 15 Reserve'!AL$7,Adjustments!$G$235:$AE$236),0)))+(SUM(IF(Adjustments!$E$239:$E$251='June 13 - Dec 15 Reserve'!$F117,IF(Adjustments!$G$6:$AE$6='June 13 - Dec 15 Reserve'!AL$7,Adjustments!$G$239:$AE$251),0))))</f>
        <v>-129732.2274060754</v>
      </c>
      <c r="AL117" s="144">
        <f t="shared" si="372"/>
        <v>-14774857.601091128</v>
      </c>
      <c r="AM117" s="144">
        <f t="array" ref="AM117">-((SUM(IF(Adjustments!$E$73:$E$133='June 13 - Dec 15 Reserve'!$F117,IF(Adjustments!$G$6:$AE$6='June 13 - Dec 15 Reserve'!AL$7,Adjustments!$G$73:$AE$133),0)))+(SUM(IF(Adjustments!$E$136:$E$232='June 13 - Dec 15 Reserve'!$F117,IF(Adjustments!$G$6:$AE$6='June 13 - Dec 15 Reserve'!AN$7,Adjustments!$G$136:$AE$232),0)))+(SUM(IF(Adjustments!$E$235:$E$236='June 13 - Dec 15 Reserve'!$F117,IF(Adjustments!$G$6:$AE$6='June 13 - Dec 15 Reserve'!AN$7,Adjustments!$G$235:$AE$236),0)))+(SUM(IF(Adjustments!$E$239:$E$251='June 13 - Dec 15 Reserve'!$F117,IF(Adjustments!$G$6:$AE$6='June 13 - Dec 15 Reserve'!AN$7,Adjustments!$G$239:$AE$251),0))))</f>
        <v>-129732.2274060754</v>
      </c>
      <c r="AN117" s="144">
        <f t="shared" si="373"/>
        <v>-14904589.828497203</v>
      </c>
      <c r="AO117" s="144">
        <f t="array" ref="AO117">-((SUM(IF(Adjustments!$E$73:$E$133='June 13 - Dec 15 Reserve'!$F117,IF(Adjustments!$G$6:$AE$6='June 13 - Dec 15 Reserve'!AN$7,Adjustments!$G$73:$AE$133),0)))+(SUM(IF(Adjustments!$E$136:$E$232='June 13 - Dec 15 Reserve'!$F117,IF(Adjustments!$G$6:$AE$6='June 13 - Dec 15 Reserve'!AP$7,Adjustments!$G$136:$AE$232),0)))+(SUM(IF(Adjustments!$E$235:$E$236='June 13 - Dec 15 Reserve'!$F117,IF(Adjustments!$G$6:$AE$6='June 13 - Dec 15 Reserve'!AP$7,Adjustments!$G$235:$AE$236),0)))+(SUM(IF(Adjustments!$E$239:$E$251='June 13 - Dec 15 Reserve'!$F117,IF(Adjustments!$G$6:$AE$6='June 13 - Dec 15 Reserve'!AP$7,Adjustments!$G$239:$AE$251),0))))</f>
        <v>-129732.2274060754</v>
      </c>
      <c r="AP117" s="144">
        <f t="shared" si="374"/>
        <v>-15034322.055903278</v>
      </c>
      <c r="AQ117" s="144">
        <f t="array" ref="AQ117">-((SUM(IF(Adjustments!$E$73:$E$133='June 13 - Dec 15 Reserve'!$F117,IF(Adjustments!$G$6:$AE$6='June 13 - Dec 15 Reserve'!AP$7,Adjustments!$G$73:$AE$133),0)))+(SUM(IF(Adjustments!$E$136:$E$232='June 13 - Dec 15 Reserve'!$F117,IF(Adjustments!$G$6:$AE$6='June 13 - Dec 15 Reserve'!AR$7,Adjustments!$G$136:$AE$232),0)))+(SUM(IF(Adjustments!$E$235:$E$236='June 13 - Dec 15 Reserve'!$F117,IF(Adjustments!$G$6:$AE$6='June 13 - Dec 15 Reserve'!AR$7,Adjustments!$G$235:$AE$236),0)))+(SUM(IF(Adjustments!$E$239:$E$251='June 13 - Dec 15 Reserve'!$F117,IF(Adjustments!$G$6:$AE$6='June 13 - Dec 15 Reserve'!AR$7,Adjustments!$G$239:$AE$251),0))))</f>
        <v>-129732.2274060754</v>
      </c>
      <c r="AR117" s="144">
        <f t="shared" si="375"/>
        <v>-15164054.283309354</v>
      </c>
      <c r="AS117" s="144">
        <f t="array" ref="AS117">-((SUM(IF(Adjustments!$E$73:$E$133='June 13 - Dec 15 Reserve'!$F117,IF(Adjustments!$G$6:$AE$6='June 13 - Dec 15 Reserve'!AR$7,Adjustments!$G$73:$AE$133),0)))+(SUM(IF(Adjustments!$E$136:$E$232='June 13 - Dec 15 Reserve'!$F117,IF(Adjustments!$G$6:$AE$6='June 13 - Dec 15 Reserve'!AT$7,Adjustments!$G$136:$AE$232),0)))+(SUM(IF(Adjustments!$E$235:$E$236='June 13 - Dec 15 Reserve'!$F117,IF(Adjustments!$G$6:$AE$6='June 13 - Dec 15 Reserve'!AT$7,Adjustments!$G$235:$AE$236),0)))+(SUM(IF(Adjustments!$E$239:$E$251='June 13 - Dec 15 Reserve'!$F117,IF(Adjustments!$G$6:$AE$6='June 13 - Dec 15 Reserve'!AT$7,Adjustments!$G$239:$AE$251),0))))</f>
        <v>-129732.2274060754</v>
      </c>
      <c r="AT117" s="144">
        <f t="shared" si="376"/>
        <v>-15293786.510715429</v>
      </c>
      <c r="AU117" s="144">
        <f t="array" ref="AU117">-((SUM(IF(Adjustments!$E$73:$E$133='June 13 - Dec 15 Reserve'!$F117,IF(Adjustments!$G$6:$AE$6='June 13 - Dec 15 Reserve'!AT$7,Adjustments!$G$73:$AE$133),0)))+(SUM(IF(Adjustments!$E$136:$E$232='June 13 - Dec 15 Reserve'!$F117,IF(Adjustments!$G$6:$AE$6='June 13 - Dec 15 Reserve'!AV$7,Adjustments!$G$136:$AE$232),0)))+(SUM(IF(Adjustments!$E$235:$E$236='June 13 - Dec 15 Reserve'!$F117,IF(Adjustments!$G$6:$AE$6='June 13 - Dec 15 Reserve'!AV$7,Adjustments!$G$235:$AE$236),0)))+(SUM(IF(Adjustments!$E$239:$E$251='June 13 - Dec 15 Reserve'!$F117,IF(Adjustments!$G$6:$AE$6='June 13 - Dec 15 Reserve'!AV$7,Adjustments!$G$239:$AE$251),0))))</f>
        <v>-129732.2274060754</v>
      </c>
      <c r="AV117" s="144">
        <f t="shared" si="377"/>
        <v>-15423518.738121504</v>
      </c>
      <c r="AW117" s="144">
        <f t="array" ref="AW117">-((SUM(IF(Adjustments!$E$73:$E$133='June 13 - Dec 15 Reserve'!$F117,IF(Adjustments!$G$6:$AE$6='June 13 - Dec 15 Reserve'!AV$7,Adjustments!$G$73:$AE$133),0)))+(SUM(IF(Adjustments!$E$136:$E$232='June 13 - Dec 15 Reserve'!$F117,IF(Adjustments!$G$6:$AE$6='June 13 - Dec 15 Reserve'!AX$7,Adjustments!$G$136:$AE$232),0)))+(SUM(IF(Adjustments!$E$235:$E$236='June 13 - Dec 15 Reserve'!$F117,IF(Adjustments!$G$6:$AE$6='June 13 - Dec 15 Reserve'!AX$7,Adjustments!$G$235:$AE$236),0)))+(SUM(IF(Adjustments!$E$239:$E$251='June 13 - Dec 15 Reserve'!$F117,IF(Adjustments!$G$6:$AE$6='June 13 - Dec 15 Reserve'!AX$7,Adjustments!$G$239:$AE$251),0))))</f>
        <v>-129732.2274060754</v>
      </c>
      <c r="AX117" s="144">
        <f t="shared" si="378"/>
        <v>-15553250.965527579</v>
      </c>
      <c r="AY117" s="144">
        <f t="array" ref="AY117">-((SUM(IF(Adjustments!$E$73:$E$133='June 13 - Dec 15 Reserve'!$F117,IF(Adjustments!$G$6:$AE$6='June 13 - Dec 15 Reserve'!AX$7,Adjustments!$G$73:$AE$133),0)))+(SUM(IF(Adjustments!$E$136:$E$232='June 13 - Dec 15 Reserve'!$F117,IF(Adjustments!$G$6:$AE$6='June 13 - Dec 15 Reserve'!AZ$7,Adjustments!$G$136:$AE$232),0)))+(SUM(IF(Adjustments!$E$235:$E$236='June 13 - Dec 15 Reserve'!$F117,IF(Adjustments!$G$6:$AE$6='June 13 - Dec 15 Reserve'!AZ$7,Adjustments!$G$235:$AE$236),0)))+(SUM(IF(Adjustments!$E$239:$E$251='June 13 - Dec 15 Reserve'!$F117,IF(Adjustments!$G$6:$AE$6='June 13 - Dec 15 Reserve'!AZ$7,Adjustments!$G$239:$AE$251),0))))</f>
        <v>-129732.2274060754</v>
      </c>
      <c r="AZ117" s="144">
        <f t="shared" si="379"/>
        <v>-15682983.192933654</v>
      </c>
      <c r="BA117" s="144">
        <f t="array" ref="BA117">-((SUM(IF(Adjustments!$E$73:$E$133='June 13 - Dec 15 Reserve'!$F117,IF(Adjustments!$G$6:$AE$6='June 13 - Dec 15 Reserve'!AZ$7,Adjustments!$G$73:$AE$133),0)))+(SUM(IF(Adjustments!$E$136:$E$232='June 13 - Dec 15 Reserve'!$F117,IF(Adjustments!$G$6:$AE$6='June 13 - Dec 15 Reserve'!BB$7,Adjustments!$G$136:$AE$232),0)))+(SUM(IF(Adjustments!$E$235:$E$236='June 13 - Dec 15 Reserve'!$F117,IF(Adjustments!$G$6:$AE$6='June 13 - Dec 15 Reserve'!BB$7,Adjustments!$G$235:$AE$236),0)))+(SUM(IF(Adjustments!$E$239:$E$251='June 13 - Dec 15 Reserve'!$F117,IF(Adjustments!$G$6:$AE$6='June 13 - Dec 15 Reserve'!BB$7,Adjustments!$G$239:$AE$251),0))))</f>
        <v>-129732.2274060754</v>
      </c>
      <c r="BB117" s="144">
        <f t="shared" si="380"/>
        <v>-15812715.42033973</v>
      </c>
      <c r="BC117" s="144">
        <f t="array" ref="BC117">-((SUM(IF(Adjustments!$E$73:$E$133='June 13 - Dec 15 Reserve'!$F117,IF(Adjustments!$G$6:$AE$6='June 13 - Dec 15 Reserve'!BB$7,Adjustments!$G$73:$AE$133),0)))+(SUM(IF(Adjustments!$E$136:$E$232='June 13 - Dec 15 Reserve'!$F117,IF(Adjustments!$G$6:$AE$6='June 13 - Dec 15 Reserve'!BD$7,Adjustments!$G$136:$AE$232),0)))+(SUM(IF(Adjustments!$E$235:$E$236='June 13 - Dec 15 Reserve'!$F117,IF(Adjustments!$G$6:$AE$6='June 13 - Dec 15 Reserve'!BD$7,Adjustments!$G$235:$AE$236),0)))+(SUM(IF(Adjustments!$E$239:$E$251='June 13 - Dec 15 Reserve'!$F117,IF(Adjustments!$G$6:$AE$6='June 13 - Dec 15 Reserve'!BD$7,Adjustments!$G$239:$AE$251),0))))</f>
        <v>-129732.2274060754</v>
      </c>
      <c r="BD117" s="144">
        <f t="shared" si="381"/>
        <v>-15942447.647745805</v>
      </c>
      <c r="BF117" s="151">
        <f t="shared" si="382"/>
        <v>-15164054.283309354</v>
      </c>
    </row>
    <row r="118" spans="1:58" s="144" customFormat="1">
      <c r="A118" s="119" t="s">
        <v>19</v>
      </c>
      <c r="B118" s="119" t="s">
        <v>50</v>
      </c>
      <c r="C118" s="119" t="s">
        <v>50</v>
      </c>
      <c r="D118" s="119" t="s">
        <v>79</v>
      </c>
      <c r="E118" s="119" t="s">
        <v>75</v>
      </c>
      <c r="F118" s="119" t="str">
        <f t="shared" ref="F118" si="383">D118&amp;E118&amp;C118</f>
        <v>AGNLPID</v>
      </c>
      <c r="G118" s="119" t="str">
        <f t="shared" ref="G118" si="384">E118&amp;C118</f>
        <v>GNLPID</v>
      </c>
      <c r="H118" s="144">
        <f t="array" ref="H118">SUM(IF('[25]RB Summary'!$C$917:$C$1168=$F118,'[25]RB Summary'!$G$917:$G$1168,0))</f>
        <v>-52659.61</v>
      </c>
      <c r="I118" s="144">
        <f t="array" ref="I118">-((SUM(IF(Adjustments!$E$73:$E$133='June 13 - Dec 15 Reserve'!$F118,IF(Adjustments!$G$6:$AE$6='June 13 - Dec 15 Reserve'!H$7,Adjustments!$G$73:$AE$133),0)))+(SUM(IF(Adjustments!$E$136:$E$232='June 13 - Dec 15 Reserve'!$F118,IF(Adjustments!$G$6:$AE$6='June 13 - Dec 15 Reserve'!J$7,Adjustments!$G$136:$AE$232),0)))+(SUM(IF(Adjustments!$E$235:$E$236='June 13 - Dec 15 Reserve'!$F118,IF(Adjustments!$G$6:$AE$6='June 13 - Dec 15 Reserve'!J$7,Adjustments!$G$235:$AE$236),0)))+(SUM(IF(Adjustments!$E$239:$E$251='June 13 - Dec 15 Reserve'!$F118,IF(Adjustments!$G$6:$AE$6='June 13 - Dec 15 Reserve'!J$7,Adjustments!$G$239:$AE$251),0))))</f>
        <v>-7116.7366666666649</v>
      </c>
      <c r="J118" s="144">
        <f t="shared" ref="J118" si="385">H118+I118</f>
        <v>-59776.346666666665</v>
      </c>
      <c r="K118" s="144">
        <f t="array" ref="K118">-((SUM(IF(Adjustments!$E$73:$E$133='June 13 - Dec 15 Reserve'!$F118,IF(Adjustments!$G$6:$AE$6='June 13 - Dec 15 Reserve'!J$7,Adjustments!$G$73:$AE$133),0)))+(SUM(IF(Adjustments!$E$136:$E$232='June 13 - Dec 15 Reserve'!$F118,IF(Adjustments!$G$6:$AE$6='June 13 - Dec 15 Reserve'!L$7,Adjustments!$G$136:$AE$232),0)))+(SUM(IF(Adjustments!$E$235:$E$236='June 13 - Dec 15 Reserve'!$F118,IF(Adjustments!$G$6:$AE$6='June 13 - Dec 15 Reserve'!L$7,Adjustments!$G$235:$AE$236),0)))+(SUM(IF(Adjustments!$E$239:$E$251='June 13 - Dec 15 Reserve'!$F118,IF(Adjustments!$G$6:$AE$6='June 13 - Dec 15 Reserve'!L$7,Adjustments!$G$239:$AE$251),0))))</f>
        <v>-7116.7366666666649</v>
      </c>
      <c r="L118" s="144">
        <f t="shared" ref="L118" si="386">J118+K118</f>
        <v>-66893.083333333328</v>
      </c>
      <c r="M118" s="144">
        <f t="array" ref="M118">-((SUM(IF(Adjustments!$E$73:$E$133='June 13 - Dec 15 Reserve'!$F118,IF(Adjustments!$G$6:$AE$6='June 13 - Dec 15 Reserve'!L$7,Adjustments!$G$73:$AE$133),0)))+(SUM(IF(Adjustments!$E$136:$E$232='June 13 - Dec 15 Reserve'!$F118,IF(Adjustments!$G$6:$AE$6='June 13 - Dec 15 Reserve'!N$7,Adjustments!$G$136:$AE$232),0)))+(SUM(IF(Adjustments!$E$235:$E$236='June 13 - Dec 15 Reserve'!$F118,IF(Adjustments!$G$6:$AE$6='June 13 - Dec 15 Reserve'!N$7,Adjustments!$G$235:$AE$236),0)))+(SUM(IF(Adjustments!$E$239:$E$251='June 13 - Dec 15 Reserve'!$F118,IF(Adjustments!$G$6:$AE$6='June 13 - Dec 15 Reserve'!N$7,Adjustments!$G$239:$AE$251),0))))</f>
        <v>-7116.7366666666649</v>
      </c>
      <c r="N118" s="144">
        <f t="shared" ref="N118" si="387">L118+M118</f>
        <v>-74009.819999999992</v>
      </c>
      <c r="O118" s="144">
        <f t="array" ref="O118">-((SUM(IF(Adjustments!$E$73:$E$133='June 13 - Dec 15 Reserve'!$F118,IF(Adjustments!$G$6:$AE$6='June 13 - Dec 15 Reserve'!N$7,Adjustments!$G$73:$AE$133),0)))+(SUM(IF(Adjustments!$E$136:$E$232='June 13 - Dec 15 Reserve'!$F118,IF(Adjustments!$G$6:$AE$6='June 13 - Dec 15 Reserve'!P$7,Adjustments!$G$136:$AE$232),0)))+(SUM(IF(Adjustments!$E$235:$E$236='June 13 - Dec 15 Reserve'!$F118,IF(Adjustments!$G$6:$AE$6='June 13 - Dec 15 Reserve'!P$7,Adjustments!$G$235:$AE$236),0)))+(SUM(IF(Adjustments!$E$239:$E$251='June 13 - Dec 15 Reserve'!$F118,IF(Adjustments!$G$6:$AE$6='June 13 - Dec 15 Reserve'!P$7,Adjustments!$G$239:$AE$251),0))))</f>
        <v>-7116.7366666666649</v>
      </c>
      <c r="P118" s="144">
        <f t="shared" ref="P118" si="388">N118+O118</f>
        <v>-81126.556666666656</v>
      </c>
      <c r="Q118" s="144">
        <f t="array" ref="Q118">-((SUM(IF(Adjustments!$E$73:$E$133='June 13 - Dec 15 Reserve'!$F118,IF(Adjustments!$G$6:$AE$6='June 13 - Dec 15 Reserve'!P$7,Adjustments!$G$73:$AE$133),0)))+(SUM(IF(Adjustments!$E$136:$E$232='June 13 - Dec 15 Reserve'!$F118,IF(Adjustments!$G$6:$AE$6='June 13 - Dec 15 Reserve'!R$7,Adjustments!$G$136:$AE$232),0)))+(SUM(IF(Adjustments!$E$235:$E$236='June 13 - Dec 15 Reserve'!$F118,IF(Adjustments!$G$6:$AE$6='June 13 - Dec 15 Reserve'!R$7,Adjustments!$G$235:$AE$236),0)))+(SUM(IF(Adjustments!$E$239:$E$251='June 13 - Dec 15 Reserve'!$F118,IF(Adjustments!$G$6:$AE$6='June 13 - Dec 15 Reserve'!R$7,Adjustments!$G$239:$AE$251),0))))</f>
        <v>-7116.7366666666649</v>
      </c>
      <c r="R118" s="144">
        <f t="shared" ref="R118" si="389">P118+Q118</f>
        <v>-88243.29333333332</v>
      </c>
      <c r="S118" s="144">
        <f t="array" ref="S118">-((SUM(IF(Adjustments!$E$73:$E$133='June 13 - Dec 15 Reserve'!$F118,IF(Adjustments!$G$6:$AE$6='June 13 - Dec 15 Reserve'!R$7,Adjustments!$G$73:$AE$133),0)))+(SUM(IF(Adjustments!$E$136:$E$232='June 13 - Dec 15 Reserve'!$F118,IF(Adjustments!$G$6:$AE$6='June 13 - Dec 15 Reserve'!T$7,Adjustments!$G$136:$AE$232),0)))+(SUM(IF(Adjustments!$E$235:$E$236='June 13 - Dec 15 Reserve'!$F118,IF(Adjustments!$G$6:$AE$6='June 13 - Dec 15 Reserve'!T$7,Adjustments!$G$235:$AE$236),0)))+(SUM(IF(Adjustments!$E$239:$E$251='June 13 - Dec 15 Reserve'!$F118,IF(Adjustments!$G$6:$AE$6='June 13 - Dec 15 Reserve'!T$7,Adjustments!$G$239:$AE$251),0))))</f>
        <v>-7116.7366666666649</v>
      </c>
      <c r="T118" s="144">
        <f t="shared" ref="T118" si="390">R118+S118</f>
        <v>-95360.029999999984</v>
      </c>
      <c r="U118" s="144">
        <f t="array" ref="U118">-((SUM(IF(Adjustments!$E$73:$E$133='June 13 - Dec 15 Reserve'!$F118,IF(Adjustments!$G$6:$AE$6='June 13 - Dec 15 Reserve'!T$7,Adjustments!$G$73:$AE$133),0)))+(SUM(IF(Adjustments!$E$136:$E$232='June 13 - Dec 15 Reserve'!$F118,IF(Adjustments!$G$6:$AE$6='June 13 - Dec 15 Reserve'!V$7,Adjustments!$G$136:$AE$232),0)))+(SUM(IF(Adjustments!$E$235:$E$236='June 13 - Dec 15 Reserve'!$F118,IF(Adjustments!$G$6:$AE$6='June 13 - Dec 15 Reserve'!V$7,Adjustments!$G$235:$AE$236),0)))+(SUM(IF(Adjustments!$E$239:$E$251='June 13 - Dec 15 Reserve'!$F118,IF(Adjustments!$G$6:$AE$6='June 13 - Dec 15 Reserve'!V$7,Adjustments!$G$239:$AE$251),0))))</f>
        <v>-7116.7366666666649</v>
      </c>
      <c r="V118" s="144">
        <f t="shared" ref="V118" si="391">T118+U118</f>
        <v>-102476.76666666665</v>
      </c>
      <c r="W118" s="144">
        <f t="array" ref="W118">-((SUM(IF(Adjustments!$E$73:$E$133='June 13 - Dec 15 Reserve'!$F118,IF(Adjustments!$G$6:$AE$6='June 13 - Dec 15 Reserve'!V$7,Adjustments!$G$73:$AE$133),0)))+(SUM(IF(Adjustments!$E$136:$E$232='June 13 - Dec 15 Reserve'!$F118,IF(Adjustments!$G$6:$AE$6='June 13 - Dec 15 Reserve'!X$7,Adjustments!$G$136:$AE$232),0)))+(SUM(IF(Adjustments!$E$235:$E$236='June 13 - Dec 15 Reserve'!$F118,IF(Adjustments!$G$6:$AE$6='June 13 - Dec 15 Reserve'!X$7,Adjustments!$G$235:$AE$236),0)))+(SUM(IF(Adjustments!$E$239:$E$251='June 13 - Dec 15 Reserve'!$F118,IF(Adjustments!$G$6:$AE$6='June 13 - Dec 15 Reserve'!X$7,Adjustments!$G$239:$AE$251),0))))</f>
        <v>-7116.7366666666649</v>
      </c>
      <c r="X118" s="144">
        <f t="shared" ref="X118" si="392">V118+W118</f>
        <v>-109593.50333333331</v>
      </c>
      <c r="Y118" s="144">
        <f t="array" ref="Y118">-((SUM(IF(Adjustments!$E$73:$E$133='June 13 - Dec 15 Reserve'!$F118,IF(Adjustments!$G$6:$AE$6='June 13 - Dec 15 Reserve'!X$7,Adjustments!$G$73:$AE$133),0)))+(SUM(IF(Adjustments!$E$136:$E$232='June 13 - Dec 15 Reserve'!$F118,IF(Adjustments!$G$6:$AE$6='June 13 - Dec 15 Reserve'!Z$7,Adjustments!$G$136:$AE$232),0)))+(SUM(IF(Adjustments!$E$235:$E$236='June 13 - Dec 15 Reserve'!$F118,IF(Adjustments!$G$6:$AE$6='June 13 - Dec 15 Reserve'!Z$7,Adjustments!$G$235:$AE$236),0)))+(SUM(IF(Adjustments!$E$239:$E$251='June 13 - Dec 15 Reserve'!$F118,IF(Adjustments!$G$6:$AE$6='June 13 - Dec 15 Reserve'!Z$7,Adjustments!$G$239:$AE$251),0))))</f>
        <v>-7116.7366666666649</v>
      </c>
      <c r="Z118" s="144">
        <f t="shared" ref="Z118" si="393">X118+Y118</f>
        <v>-116710.23999999998</v>
      </c>
      <c r="AA118" s="144">
        <f t="array" ref="AA118">-((SUM(IF(Adjustments!$E$73:$E$133='June 13 - Dec 15 Reserve'!$F118,IF(Adjustments!$G$6:$AE$6='June 13 - Dec 15 Reserve'!Z$7,Adjustments!$G$73:$AE$133),0)))+(SUM(IF(Adjustments!$E$136:$E$232='June 13 - Dec 15 Reserve'!$F118,IF(Adjustments!$G$6:$AE$6='June 13 - Dec 15 Reserve'!AB$7,Adjustments!$G$136:$AE$232),0)))+(SUM(IF(Adjustments!$E$235:$E$236='June 13 - Dec 15 Reserve'!$F118,IF(Adjustments!$G$6:$AE$6='June 13 - Dec 15 Reserve'!AB$7,Adjustments!$G$235:$AE$236),0)))+(SUM(IF(Adjustments!$E$239:$E$251='June 13 - Dec 15 Reserve'!$F118,IF(Adjustments!$G$6:$AE$6='June 13 - Dec 15 Reserve'!AB$7,Adjustments!$G$239:$AE$251),0))))</f>
        <v>-7116.7366666666649</v>
      </c>
      <c r="AB118" s="144">
        <f t="shared" ref="AB118" si="394">Z118+AA118</f>
        <v>-123826.97666666664</v>
      </c>
      <c r="AC118" s="144">
        <f t="array" ref="AC118">-((SUM(IF(Adjustments!$E$73:$E$133='June 13 - Dec 15 Reserve'!$F118,IF(Adjustments!$G$6:$AE$6='June 13 - Dec 15 Reserve'!AB$7,Adjustments!$G$73:$AE$133),0)))+(SUM(IF(Adjustments!$E$136:$E$232='June 13 - Dec 15 Reserve'!$F118,IF(Adjustments!$G$6:$AE$6='June 13 - Dec 15 Reserve'!AD$7,Adjustments!$G$136:$AE$232),0)))+(SUM(IF(Adjustments!$E$235:$E$236='June 13 - Dec 15 Reserve'!$F118,IF(Adjustments!$G$6:$AE$6='June 13 - Dec 15 Reserve'!AD$7,Adjustments!$G$235:$AE$236),0)))+(SUM(IF(Adjustments!$E$239:$E$251='June 13 - Dec 15 Reserve'!$F118,IF(Adjustments!$G$6:$AE$6='June 13 - Dec 15 Reserve'!AD$7,Adjustments!$G$239:$AE$251),0))))</f>
        <v>-7116.7366666666649</v>
      </c>
      <c r="AD118" s="144">
        <f t="shared" ref="AD118" si="395">AB118+AC118</f>
        <v>-130943.7133333333</v>
      </c>
      <c r="AE118" s="144">
        <f t="array" ref="AE118">-((SUM(IF(Adjustments!$E$73:$E$133='June 13 - Dec 15 Reserve'!$F118,IF(Adjustments!$G$6:$AE$6='June 13 - Dec 15 Reserve'!AD$7,Adjustments!$G$73:$AE$133),0)))+(SUM(IF(Adjustments!$E$136:$E$232='June 13 - Dec 15 Reserve'!$F118,IF(Adjustments!$G$6:$AE$6='June 13 - Dec 15 Reserve'!AF$7,Adjustments!$G$136:$AE$232),0)))+(SUM(IF(Adjustments!$E$235:$E$236='June 13 - Dec 15 Reserve'!$F118,IF(Adjustments!$G$6:$AE$6='June 13 - Dec 15 Reserve'!AF$7,Adjustments!$G$235:$AE$236),0)))+(SUM(IF(Adjustments!$E$239:$E$251='June 13 - Dec 15 Reserve'!$F118,IF(Adjustments!$G$6:$AE$6='June 13 - Dec 15 Reserve'!AF$7,Adjustments!$G$239:$AE$251),0))))</f>
        <v>-7116.7366666666649</v>
      </c>
      <c r="AF118" s="144">
        <f t="shared" ref="AF118" si="396">AD118+AE118</f>
        <v>-138060.44999999998</v>
      </c>
      <c r="AG118" s="144">
        <f t="array" ref="AG118">-((SUM(IF(Adjustments!$E$73:$E$133='June 13 - Dec 15 Reserve'!$F118,IF(Adjustments!$G$6:$AE$6='June 13 - Dec 15 Reserve'!AF$7,Adjustments!$G$73:$AE$133),0)))+(SUM(IF(Adjustments!$E$136:$E$232='June 13 - Dec 15 Reserve'!$F118,IF(Adjustments!$G$6:$AE$6='June 13 - Dec 15 Reserve'!AH$7,Adjustments!$G$136:$AE$232),0)))+(SUM(IF(Adjustments!$E$235:$E$236='June 13 - Dec 15 Reserve'!$F118,IF(Adjustments!$G$6:$AE$6='June 13 - Dec 15 Reserve'!AH$7,Adjustments!$G$235:$AE$236),0)))+(SUM(IF(Adjustments!$E$239:$E$251='June 13 - Dec 15 Reserve'!$F118,IF(Adjustments!$G$6:$AE$6='June 13 - Dec 15 Reserve'!AH$7,Adjustments!$G$239:$AE$251),0))))</f>
        <v>-7116.7366666666649</v>
      </c>
      <c r="AH118" s="144">
        <f t="shared" ref="AH118" si="397">AF118+AG118</f>
        <v>-145177.18666666665</v>
      </c>
      <c r="AI118" s="144">
        <f t="array" ref="AI118">-((SUM(IF(Adjustments!$E$73:$E$133='June 13 - Dec 15 Reserve'!$F118,IF(Adjustments!$G$6:$AE$6='June 13 - Dec 15 Reserve'!AH$7,Adjustments!$G$73:$AE$133),0)))+(SUM(IF(Adjustments!$E$136:$E$232='June 13 - Dec 15 Reserve'!$F118,IF(Adjustments!$G$6:$AE$6='June 13 - Dec 15 Reserve'!AJ$7,Adjustments!$G$136:$AE$232),0)))+(SUM(IF(Adjustments!$E$235:$E$236='June 13 - Dec 15 Reserve'!$F118,IF(Adjustments!$G$6:$AE$6='June 13 - Dec 15 Reserve'!AJ$7,Adjustments!$G$235:$AE$236),0)))+(SUM(IF(Adjustments!$E$239:$E$251='June 13 - Dec 15 Reserve'!$F118,IF(Adjustments!$G$6:$AE$6='June 13 - Dec 15 Reserve'!AJ$7,Adjustments!$G$239:$AE$251),0))))</f>
        <v>-7116.7366666666649</v>
      </c>
      <c r="AJ118" s="144">
        <f t="shared" ref="AJ118" si="398">AH118+AI118</f>
        <v>-152293.92333333331</v>
      </c>
      <c r="AK118" s="144">
        <f t="array" ref="AK118">-((SUM(IF(Adjustments!$E$73:$E$133='June 13 - Dec 15 Reserve'!$F118,IF(Adjustments!$G$6:$AE$6='June 13 - Dec 15 Reserve'!AJ$7,Adjustments!$G$73:$AE$133),0)))+(SUM(IF(Adjustments!$E$136:$E$232='June 13 - Dec 15 Reserve'!$F118,IF(Adjustments!$G$6:$AE$6='June 13 - Dec 15 Reserve'!AL$7,Adjustments!$G$136:$AE$232),0)))+(SUM(IF(Adjustments!$E$235:$E$236='June 13 - Dec 15 Reserve'!$F118,IF(Adjustments!$G$6:$AE$6='June 13 - Dec 15 Reserve'!AL$7,Adjustments!$G$235:$AE$236),0)))+(SUM(IF(Adjustments!$E$239:$E$251='June 13 - Dec 15 Reserve'!$F118,IF(Adjustments!$G$6:$AE$6='June 13 - Dec 15 Reserve'!AL$7,Adjustments!$G$239:$AE$251),0))))</f>
        <v>-7116.7366666666649</v>
      </c>
      <c r="AL118" s="144">
        <f t="shared" ref="AL118" si="399">AJ118+AK118</f>
        <v>-159410.65999999997</v>
      </c>
      <c r="AM118" s="144">
        <f t="array" ref="AM118">-((SUM(IF(Adjustments!$E$73:$E$133='June 13 - Dec 15 Reserve'!$F118,IF(Adjustments!$G$6:$AE$6='June 13 - Dec 15 Reserve'!AL$7,Adjustments!$G$73:$AE$133),0)))+(SUM(IF(Adjustments!$E$136:$E$232='June 13 - Dec 15 Reserve'!$F118,IF(Adjustments!$G$6:$AE$6='June 13 - Dec 15 Reserve'!AN$7,Adjustments!$G$136:$AE$232),0)))+(SUM(IF(Adjustments!$E$235:$E$236='June 13 - Dec 15 Reserve'!$F118,IF(Adjustments!$G$6:$AE$6='June 13 - Dec 15 Reserve'!AN$7,Adjustments!$G$235:$AE$236),0)))+(SUM(IF(Adjustments!$E$239:$E$251='June 13 - Dec 15 Reserve'!$F118,IF(Adjustments!$G$6:$AE$6='June 13 - Dec 15 Reserve'!AN$7,Adjustments!$G$239:$AE$251),0))))</f>
        <v>-7116.7366666666649</v>
      </c>
      <c r="AN118" s="144">
        <f t="shared" ref="AN118" si="400">AL118+AM118</f>
        <v>-166527.39666666664</v>
      </c>
      <c r="AO118" s="144">
        <f t="array" ref="AO118">-((SUM(IF(Adjustments!$E$73:$E$133='June 13 - Dec 15 Reserve'!$F118,IF(Adjustments!$G$6:$AE$6='June 13 - Dec 15 Reserve'!AN$7,Adjustments!$G$73:$AE$133),0)))+(SUM(IF(Adjustments!$E$136:$E$232='June 13 - Dec 15 Reserve'!$F118,IF(Adjustments!$G$6:$AE$6='June 13 - Dec 15 Reserve'!AP$7,Adjustments!$G$136:$AE$232),0)))+(SUM(IF(Adjustments!$E$235:$E$236='June 13 - Dec 15 Reserve'!$F118,IF(Adjustments!$G$6:$AE$6='June 13 - Dec 15 Reserve'!AP$7,Adjustments!$G$235:$AE$236),0)))+(SUM(IF(Adjustments!$E$239:$E$251='June 13 - Dec 15 Reserve'!$F118,IF(Adjustments!$G$6:$AE$6='June 13 - Dec 15 Reserve'!AP$7,Adjustments!$G$239:$AE$251),0))))</f>
        <v>-7116.7366666666649</v>
      </c>
      <c r="AP118" s="144">
        <f t="shared" ref="AP118" si="401">AN118+AO118</f>
        <v>-173644.1333333333</v>
      </c>
      <c r="AQ118" s="144">
        <f t="array" ref="AQ118">-((SUM(IF(Adjustments!$E$73:$E$133='June 13 - Dec 15 Reserve'!$F118,IF(Adjustments!$G$6:$AE$6='June 13 - Dec 15 Reserve'!AP$7,Adjustments!$G$73:$AE$133),0)))+(SUM(IF(Adjustments!$E$136:$E$232='June 13 - Dec 15 Reserve'!$F118,IF(Adjustments!$G$6:$AE$6='June 13 - Dec 15 Reserve'!AR$7,Adjustments!$G$136:$AE$232),0)))+(SUM(IF(Adjustments!$E$235:$E$236='June 13 - Dec 15 Reserve'!$F118,IF(Adjustments!$G$6:$AE$6='June 13 - Dec 15 Reserve'!AR$7,Adjustments!$G$235:$AE$236),0)))+(SUM(IF(Adjustments!$E$239:$E$251='June 13 - Dec 15 Reserve'!$F118,IF(Adjustments!$G$6:$AE$6='June 13 - Dec 15 Reserve'!AR$7,Adjustments!$G$239:$AE$251),0))))</f>
        <v>-7116.7366666666649</v>
      </c>
      <c r="AR118" s="144">
        <f t="shared" ref="AR118" si="402">AP118+AQ118</f>
        <v>-180760.86999999997</v>
      </c>
      <c r="AS118" s="144">
        <f t="array" ref="AS118">-((SUM(IF(Adjustments!$E$73:$E$133='June 13 - Dec 15 Reserve'!$F118,IF(Adjustments!$G$6:$AE$6='June 13 - Dec 15 Reserve'!AR$7,Adjustments!$G$73:$AE$133),0)))+(SUM(IF(Adjustments!$E$136:$E$232='June 13 - Dec 15 Reserve'!$F118,IF(Adjustments!$G$6:$AE$6='June 13 - Dec 15 Reserve'!AT$7,Adjustments!$G$136:$AE$232),0)))+(SUM(IF(Adjustments!$E$235:$E$236='June 13 - Dec 15 Reserve'!$F118,IF(Adjustments!$G$6:$AE$6='June 13 - Dec 15 Reserve'!AT$7,Adjustments!$G$235:$AE$236),0)))+(SUM(IF(Adjustments!$E$239:$E$251='June 13 - Dec 15 Reserve'!$F118,IF(Adjustments!$G$6:$AE$6='June 13 - Dec 15 Reserve'!AT$7,Adjustments!$G$239:$AE$251),0))))</f>
        <v>-7116.7366666666649</v>
      </c>
      <c r="AT118" s="144">
        <f t="shared" ref="AT118" si="403">AR118+AS118</f>
        <v>-187877.60666666663</v>
      </c>
      <c r="AU118" s="144">
        <f t="array" ref="AU118">-((SUM(IF(Adjustments!$E$73:$E$133='June 13 - Dec 15 Reserve'!$F118,IF(Adjustments!$G$6:$AE$6='June 13 - Dec 15 Reserve'!AT$7,Adjustments!$G$73:$AE$133),0)))+(SUM(IF(Adjustments!$E$136:$E$232='June 13 - Dec 15 Reserve'!$F118,IF(Adjustments!$G$6:$AE$6='June 13 - Dec 15 Reserve'!AV$7,Adjustments!$G$136:$AE$232),0)))+(SUM(IF(Adjustments!$E$235:$E$236='June 13 - Dec 15 Reserve'!$F118,IF(Adjustments!$G$6:$AE$6='June 13 - Dec 15 Reserve'!AV$7,Adjustments!$G$235:$AE$236),0)))+(SUM(IF(Adjustments!$E$239:$E$251='June 13 - Dec 15 Reserve'!$F118,IF(Adjustments!$G$6:$AE$6='June 13 - Dec 15 Reserve'!AV$7,Adjustments!$G$239:$AE$251),0))))</f>
        <v>-7116.7366666666649</v>
      </c>
      <c r="AV118" s="144">
        <f t="shared" ref="AV118" si="404">AT118+AU118</f>
        <v>-194994.34333333329</v>
      </c>
      <c r="AW118" s="144">
        <f t="array" ref="AW118">-((SUM(IF(Adjustments!$E$73:$E$133='June 13 - Dec 15 Reserve'!$F118,IF(Adjustments!$G$6:$AE$6='June 13 - Dec 15 Reserve'!AV$7,Adjustments!$G$73:$AE$133),0)))+(SUM(IF(Adjustments!$E$136:$E$232='June 13 - Dec 15 Reserve'!$F118,IF(Adjustments!$G$6:$AE$6='June 13 - Dec 15 Reserve'!AX$7,Adjustments!$G$136:$AE$232),0)))+(SUM(IF(Adjustments!$E$235:$E$236='June 13 - Dec 15 Reserve'!$F118,IF(Adjustments!$G$6:$AE$6='June 13 - Dec 15 Reserve'!AX$7,Adjustments!$G$235:$AE$236),0)))+(SUM(IF(Adjustments!$E$239:$E$251='June 13 - Dec 15 Reserve'!$F118,IF(Adjustments!$G$6:$AE$6='June 13 - Dec 15 Reserve'!AX$7,Adjustments!$G$239:$AE$251),0))))</f>
        <v>-7116.7366666666649</v>
      </c>
      <c r="AX118" s="144">
        <f t="shared" ref="AX118" si="405">AV118+AW118</f>
        <v>-202111.07999999996</v>
      </c>
      <c r="AY118" s="144">
        <f t="array" ref="AY118">-((SUM(IF(Adjustments!$E$73:$E$133='June 13 - Dec 15 Reserve'!$F118,IF(Adjustments!$G$6:$AE$6='June 13 - Dec 15 Reserve'!AX$7,Adjustments!$G$73:$AE$133),0)))+(SUM(IF(Adjustments!$E$136:$E$232='June 13 - Dec 15 Reserve'!$F118,IF(Adjustments!$G$6:$AE$6='June 13 - Dec 15 Reserve'!AZ$7,Adjustments!$G$136:$AE$232),0)))+(SUM(IF(Adjustments!$E$235:$E$236='June 13 - Dec 15 Reserve'!$F118,IF(Adjustments!$G$6:$AE$6='June 13 - Dec 15 Reserve'!AZ$7,Adjustments!$G$235:$AE$236),0)))+(SUM(IF(Adjustments!$E$239:$E$251='June 13 - Dec 15 Reserve'!$F118,IF(Adjustments!$G$6:$AE$6='June 13 - Dec 15 Reserve'!AZ$7,Adjustments!$G$239:$AE$251),0))))</f>
        <v>-7116.7366666666649</v>
      </c>
      <c r="AZ118" s="144">
        <f t="shared" ref="AZ118" si="406">AX118+AY118</f>
        <v>-209227.81666666662</v>
      </c>
      <c r="BA118" s="144">
        <f t="array" ref="BA118">-((SUM(IF(Adjustments!$E$73:$E$133='June 13 - Dec 15 Reserve'!$F118,IF(Adjustments!$G$6:$AE$6='June 13 - Dec 15 Reserve'!AZ$7,Adjustments!$G$73:$AE$133),0)))+(SUM(IF(Adjustments!$E$136:$E$232='June 13 - Dec 15 Reserve'!$F118,IF(Adjustments!$G$6:$AE$6='June 13 - Dec 15 Reserve'!BB$7,Adjustments!$G$136:$AE$232),0)))+(SUM(IF(Adjustments!$E$235:$E$236='June 13 - Dec 15 Reserve'!$F118,IF(Adjustments!$G$6:$AE$6='June 13 - Dec 15 Reserve'!BB$7,Adjustments!$G$235:$AE$236),0)))+(SUM(IF(Adjustments!$E$239:$E$251='June 13 - Dec 15 Reserve'!$F118,IF(Adjustments!$G$6:$AE$6='June 13 - Dec 15 Reserve'!BB$7,Adjustments!$G$239:$AE$251),0))))</f>
        <v>-7116.7366666666649</v>
      </c>
      <c r="BB118" s="144">
        <f t="shared" ref="BB118" si="407">AZ118+BA118</f>
        <v>-216344.55333333329</v>
      </c>
      <c r="BC118" s="144">
        <f t="array" ref="BC118">-((SUM(IF(Adjustments!$E$73:$E$133='June 13 - Dec 15 Reserve'!$F118,IF(Adjustments!$G$6:$AE$6='June 13 - Dec 15 Reserve'!BB$7,Adjustments!$G$73:$AE$133),0)))+(SUM(IF(Adjustments!$E$136:$E$232='June 13 - Dec 15 Reserve'!$F118,IF(Adjustments!$G$6:$AE$6='June 13 - Dec 15 Reserve'!BD$7,Adjustments!$G$136:$AE$232),0)))+(SUM(IF(Adjustments!$E$235:$E$236='June 13 - Dec 15 Reserve'!$F118,IF(Adjustments!$G$6:$AE$6='June 13 - Dec 15 Reserve'!BD$7,Adjustments!$G$235:$AE$236),0)))+(SUM(IF(Adjustments!$E$239:$E$251='June 13 - Dec 15 Reserve'!$F118,IF(Adjustments!$G$6:$AE$6='June 13 - Dec 15 Reserve'!BD$7,Adjustments!$G$239:$AE$251),0))))</f>
        <v>-7116.7366666666649</v>
      </c>
      <c r="BD118" s="144">
        <f t="shared" ref="BD118" si="408">BB118+BC118</f>
        <v>-223461.28999999995</v>
      </c>
      <c r="BF118" s="151">
        <f t="shared" si="382"/>
        <v>-180760.87</v>
      </c>
    </row>
    <row r="119" spans="1:58" s="144" customFormat="1">
      <c r="A119" s="119" t="s">
        <v>18</v>
      </c>
      <c r="B119" s="119" t="s">
        <v>49</v>
      </c>
      <c r="C119" s="119" t="s">
        <v>49</v>
      </c>
      <c r="D119" s="119" t="s">
        <v>79</v>
      </c>
      <c r="E119" s="119" t="s">
        <v>75</v>
      </c>
      <c r="F119" s="119" t="str">
        <f t="shared" si="356"/>
        <v>AGNLPUT</v>
      </c>
      <c r="G119" s="119" t="str">
        <f t="shared" si="357"/>
        <v>GNLPUT</v>
      </c>
      <c r="H119" s="144">
        <f t="array" ref="H119">SUM(IF('[25]RB Summary'!$C$917:$C$1168=$F119,'[25]RB Summary'!$G$917:$G$1168,0))</f>
        <v>-13576.24</v>
      </c>
      <c r="I119" s="144">
        <f t="array" ref="I119">-((SUM(IF(Adjustments!$E$73:$E$133='June 13 - Dec 15 Reserve'!$F119,IF(Adjustments!$G$6:$AE$6='June 13 - Dec 15 Reserve'!H$7,Adjustments!$G$73:$AE$133),0)))+(SUM(IF(Adjustments!$E$136:$E$232='June 13 - Dec 15 Reserve'!$F119,IF(Adjustments!$G$6:$AE$6='June 13 - Dec 15 Reserve'!J$7,Adjustments!$G$136:$AE$232),0)))+(SUM(IF(Adjustments!$E$235:$E$236='June 13 - Dec 15 Reserve'!$F119,IF(Adjustments!$G$6:$AE$6='June 13 - Dec 15 Reserve'!J$7,Adjustments!$G$235:$AE$236),0)))+(SUM(IF(Adjustments!$E$239:$E$251='June 13 - Dec 15 Reserve'!$F119,IF(Adjustments!$G$6:$AE$6='June 13 - Dec 15 Reserve'!J$7,Adjustments!$G$239:$AE$251),0))))</f>
        <v>-60.657499999999992</v>
      </c>
      <c r="J119" s="144">
        <f t="shared" si="358"/>
        <v>-13636.897499999999</v>
      </c>
      <c r="K119" s="144">
        <f t="array" ref="K119">-((SUM(IF(Adjustments!$E$73:$E$133='June 13 - Dec 15 Reserve'!$F119,IF(Adjustments!$G$6:$AE$6='June 13 - Dec 15 Reserve'!J$7,Adjustments!$G$73:$AE$133),0)))+(SUM(IF(Adjustments!$E$136:$E$232='June 13 - Dec 15 Reserve'!$F119,IF(Adjustments!$G$6:$AE$6='June 13 - Dec 15 Reserve'!L$7,Adjustments!$G$136:$AE$232),0)))+(SUM(IF(Adjustments!$E$235:$E$236='June 13 - Dec 15 Reserve'!$F119,IF(Adjustments!$G$6:$AE$6='June 13 - Dec 15 Reserve'!L$7,Adjustments!$G$235:$AE$236),0)))+(SUM(IF(Adjustments!$E$239:$E$251='June 13 - Dec 15 Reserve'!$F119,IF(Adjustments!$G$6:$AE$6='June 13 - Dec 15 Reserve'!L$7,Adjustments!$G$239:$AE$251),0))))</f>
        <v>-60.657499999999992</v>
      </c>
      <c r="L119" s="144">
        <f t="shared" si="359"/>
        <v>-13697.554999999998</v>
      </c>
      <c r="M119" s="144">
        <f t="array" ref="M119">-((SUM(IF(Adjustments!$E$73:$E$133='June 13 - Dec 15 Reserve'!$F119,IF(Adjustments!$G$6:$AE$6='June 13 - Dec 15 Reserve'!L$7,Adjustments!$G$73:$AE$133),0)))+(SUM(IF(Adjustments!$E$136:$E$232='June 13 - Dec 15 Reserve'!$F119,IF(Adjustments!$G$6:$AE$6='June 13 - Dec 15 Reserve'!N$7,Adjustments!$G$136:$AE$232),0)))+(SUM(IF(Adjustments!$E$235:$E$236='June 13 - Dec 15 Reserve'!$F119,IF(Adjustments!$G$6:$AE$6='June 13 - Dec 15 Reserve'!N$7,Adjustments!$G$235:$AE$236),0)))+(SUM(IF(Adjustments!$E$239:$E$251='June 13 - Dec 15 Reserve'!$F119,IF(Adjustments!$G$6:$AE$6='June 13 - Dec 15 Reserve'!N$7,Adjustments!$G$239:$AE$251),0))))</f>
        <v>-60.657499999999992</v>
      </c>
      <c r="N119" s="144">
        <f t="shared" si="360"/>
        <v>-13758.212499999998</v>
      </c>
      <c r="O119" s="144">
        <f t="array" ref="O119">-((SUM(IF(Adjustments!$E$73:$E$133='June 13 - Dec 15 Reserve'!$F119,IF(Adjustments!$G$6:$AE$6='June 13 - Dec 15 Reserve'!N$7,Adjustments!$G$73:$AE$133),0)))+(SUM(IF(Adjustments!$E$136:$E$232='June 13 - Dec 15 Reserve'!$F119,IF(Adjustments!$G$6:$AE$6='June 13 - Dec 15 Reserve'!P$7,Adjustments!$G$136:$AE$232),0)))+(SUM(IF(Adjustments!$E$235:$E$236='June 13 - Dec 15 Reserve'!$F119,IF(Adjustments!$G$6:$AE$6='June 13 - Dec 15 Reserve'!P$7,Adjustments!$G$235:$AE$236),0)))+(SUM(IF(Adjustments!$E$239:$E$251='June 13 - Dec 15 Reserve'!$F119,IF(Adjustments!$G$6:$AE$6='June 13 - Dec 15 Reserve'!P$7,Adjustments!$G$239:$AE$251),0))))</f>
        <v>-60.657499999999992</v>
      </c>
      <c r="P119" s="144">
        <f t="shared" si="361"/>
        <v>-13818.869999999997</v>
      </c>
      <c r="Q119" s="144">
        <f t="array" ref="Q119">-((SUM(IF(Adjustments!$E$73:$E$133='June 13 - Dec 15 Reserve'!$F119,IF(Adjustments!$G$6:$AE$6='June 13 - Dec 15 Reserve'!P$7,Adjustments!$G$73:$AE$133),0)))+(SUM(IF(Adjustments!$E$136:$E$232='June 13 - Dec 15 Reserve'!$F119,IF(Adjustments!$G$6:$AE$6='June 13 - Dec 15 Reserve'!R$7,Adjustments!$G$136:$AE$232),0)))+(SUM(IF(Adjustments!$E$235:$E$236='June 13 - Dec 15 Reserve'!$F119,IF(Adjustments!$G$6:$AE$6='June 13 - Dec 15 Reserve'!R$7,Adjustments!$G$235:$AE$236),0)))+(SUM(IF(Adjustments!$E$239:$E$251='June 13 - Dec 15 Reserve'!$F119,IF(Adjustments!$G$6:$AE$6='June 13 - Dec 15 Reserve'!R$7,Adjustments!$G$239:$AE$251),0))))</f>
        <v>-60.657499999999992</v>
      </c>
      <c r="R119" s="144">
        <f t="shared" si="362"/>
        <v>-13879.527499999997</v>
      </c>
      <c r="S119" s="144">
        <f t="array" ref="S119">-((SUM(IF(Adjustments!$E$73:$E$133='June 13 - Dec 15 Reserve'!$F119,IF(Adjustments!$G$6:$AE$6='June 13 - Dec 15 Reserve'!R$7,Adjustments!$G$73:$AE$133),0)))+(SUM(IF(Adjustments!$E$136:$E$232='June 13 - Dec 15 Reserve'!$F119,IF(Adjustments!$G$6:$AE$6='June 13 - Dec 15 Reserve'!T$7,Adjustments!$G$136:$AE$232),0)))+(SUM(IF(Adjustments!$E$235:$E$236='June 13 - Dec 15 Reserve'!$F119,IF(Adjustments!$G$6:$AE$6='June 13 - Dec 15 Reserve'!T$7,Adjustments!$G$235:$AE$236),0)))+(SUM(IF(Adjustments!$E$239:$E$251='June 13 - Dec 15 Reserve'!$F119,IF(Adjustments!$G$6:$AE$6='June 13 - Dec 15 Reserve'!T$7,Adjustments!$G$239:$AE$251),0))))</f>
        <v>-60.657499999999992</v>
      </c>
      <c r="T119" s="144">
        <f t="shared" si="363"/>
        <v>-13940.184999999996</v>
      </c>
      <c r="U119" s="144">
        <f t="array" ref="U119">-((SUM(IF(Adjustments!$E$73:$E$133='June 13 - Dec 15 Reserve'!$F119,IF(Adjustments!$G$6:$AE$6='June 13 - Dec 15 Reserve'!T$7,Adjustments!$G$73:$AE$133),0)))+(SUM(IF(Adjustments!$E$136:$E$232='June 13 - Dec 15 Reserve'!$F119,IF(Adjustments!$G$6:$AE$6='June 13 - Dec 15 Reserve'!V$7,Adjustments!$G$136:$AE$232),0)))+(SUM(IF(Adjustments!$E$235:$E$236='June 13 - Dec 15 Reserve'!$F119,IF(Adjustments!$G$6:$AE$6='June 13 - Dec 15 Reserve'!V$7,Adjustments!$G$235:$AE$236),0)))+(SUM(IF(Adjustments!$E$239:$E$251='June 13 - Dec 15 Reserve'!$F119,IF(Adjustments!$G$6:$AE$6='June 13 - Dec 15 Reserve'!V$7,Adjustments!$G$239:$AE$251),0))))</f>
        <v>-60.657499999999992</v>
      </c>
      <c r="V119" s="144">
        <f t="shared" si="364"/>
        <v>-14000.842499999995</v>
      </c>
      <c r="W119" s="144">
        <f t="array" ref="W119">-((SUM(IF(Adjustments!$E$73:$E$133='June 13 - Dec 15 Reserve'!$F119,IF(Adjustments!$G$6:$AE$6='June 13 - Dec 15 Reserve'!V$7,Adjustments!$G$73:$AE$133),0)))+(SUM(IF(Adjustments!$E$136:$E$232='June 13 - Dec 15 Reserve'!$F119,IF(Adjustments!$G$6:$AE$6='June 13 - Dec 15 Reserve'!X$7,Adjustments!$G$136:$AE$232),0)))+(SUM(IF(Adjustments!$E$235:$E$236='June 13 - Dec 15 Reserve'!$F119,IF(Adjustments!$G$6:$AE$6='June 13 - Dec 15 Reserve'!X$7,Adjustments!$G$235:$AE$236),0)))+(SUM(IF(Adjustments!$E$239:$E$251='June 13 - Dec 15 Reserve'!$F119,IF(Adjustments!$G$6:$AE$6='June 13 - Dec 15 Reserve'!X$7,Adjustments!$G$239:$AE$251),0))))</f>
        <v>-60.657499999999992</v>
      </c>
      <c r="X119" s="144">
        <f t="shared" si="365"/>
        <v>-14061.499999999995</v>
      </c>
      <c r="Y119" s="144">
        <f t="array" ref="Y119">-((SUM(IF(Adjustments!$E$73:$E$133='June 13 - Dec 15 Reserve'!$F119,IF(Adjustments!$G$6:$AE$6='June 13 - Dec 15 Reserve'!X$7,Adjustments!$G$73:$AE$133),0)))+(SUM(IF(Adjustments!$E$136:$E$232='June 13 - Dec 15 Reserve'!$F119,IF(Adjustments!$G$6:$AE$6='June 13 - Dec 15 Reserve'!Z$7,Adjustments!$G$136:$AE$232),0)))+(SUM(IF(Adjustments!$E$235:$E$236='June 13 - Dec 15 Reserve'!$F119,IF(Adjustments!$G$6:$AE$6='June 13 - Dec 15 Reserve'!Z$7,Adjustments!$G$235:$AE$236),0)))+(SUM(IF(Adjustments!$E$239:$E$251='June 13 - Dec 15 Reserve'!$F119,IF(Adjustments!$G$6:$AE$6='June 13 - Dec 15 Reserve'!Z$7,Adjustments!$G$239:$AE$251),0))))</f>
        <v>-60.657499999999992</v>
      </c>
      <c r="Z119" s="144">
        <f t="shared" si="366"/>
        <v>-14122.157499999994</v>
      </c>
      <c r="AA119" s="144">
        <f t="array" ref="AA119">-((SUM(IF(Adjustments!$E$73:$E$133='June 13 - Dec 15 Reserve'!$F119,IF(Adjustments!$G$6:$AE$6='June 13 - Dec 15 Reserve'!Z$7,Adjustments!$G$73:$AE$133),0)))+(SUM(IF(Adjustments!$E$136:$E$232='June 13 - Dec 15 Reserve'!$F119,IF(Adjustments!$G$6:$AE$6='June 13 - Dec 15 Reserve'!AB$7,Adjustments!$G$136:$AE$232),0)))+(SUM(IF(Adjustments!$E$235:$E$236='June 13 - Dec 15 Reserve'!$F119,IF(Adjustments!$G$6:$AE$6='June 13 - Dec 15 Reserve'!AB$7,Adjustments!$G$235:$AE$236),0)))+(SUM(IF(Adjustments!$E$239:$E$251='June 13 - Dec 15 Reserve'!$F119,IF(Adjustments!$G$6:$AE$6='June 13 - Dec 15 Reserve'!AB$7,Adjustments!$G$239:$AE$251),0))))</f>
        <v>-60.657499999999992</v>
      </c>
      <c r="AB119" s="144">
        <f t="shared" si="367"/>
        <v>-14182.814999999993</v>
      </c>
      <c r="AC119" s="144">
        <f t="array" ref="AC119">-((SUM(IF(Adjustments!$E$73:$E$133='June 13 - Dec 15 Reserve'!$F119,IF(Adjustments!$G$6:$AE$6='June 13 - Dec 15 Reserve'!AB$7,Adjustments!$G$73:$AE$133),0)))+(SUM(IF(Adjustments!$E$136:$E$232='June 13 - Dec 15 Reserve'!$F119,IF(Adjustments!$G$6:$AE$6='June 13 - Dec 15 Reserve'!AD$7,Adjustments!$G$136:$AE$232),0)))+(SUM(IF(Adjustments!$E$235:$E$236='June 13 - Dec 15 Reserve'!$F119,IF(Adjustments!$G$6:$AE$6='June 13 - Dec 15 Reserve'!AD$7,Adjustments!$G$235:$AE$236),0)))+(SUM(IF(Adjustments!$E$239:$E$251='June 13 - Dec 15 Reserve'!$F119,IF(Adjustments!$G$6:$AE$6='June 13 - Dec 15 Reserve'!AD$7,Adjustments!$G$239:$AE$251),0))))</f>
        <v>-60.657499999999992</v>
      </c>
      <c r="AD119" s="144">
        <f t="shared" si="368"/>
        <v>-14243.472499999993</v>
      </c>
      <c r="AE119" s="144">
        <f t="array" ref="AE119">-((SUM(IF(Adjustments!$E$73:$E$133='June 13 - Dec 15 Reserve'!$F119,IF(Adjustments!$G$6:$AE$6='June 13 - Dec 15 Reserve'!AD$7,Adjustments!$G$73:$AE$133),0)))+(SUM(IF(Adjustments!$E$136:$E$232='June 13 - Dec 15 Reserve'!$F119,IF(Adjustments!$G$6:$AE$6='June 13 - Dec 15 Reserve'!AF$7,Adjustments!$G$136:$AE$232),0)))+(SUM(IF(Adjustments!$E$235:$E$236='June 13 - Dec 15 Reserve'!$F119,IF(Adjustments!$G$6:$AE$6='June 13 - Dec 15 Reserve'!AF$7,Adjustments!$G$235:$AE$236),0)))+(SUM(IF(Adjustments!$E$239:$E$251='June 13 - Dec 15 Reserve'!$F119,IF(Adjustments!$G$6:$AE$6='June 13 - Dec 15 Reserve'!AF$7,Adjustments!$G$239:$AE$251),0))))</f>
        <v>-60.657499999999992</v>
      </c>
      <c r="AF119" s="144">
        <f t="shared" si="369"/>
        <v>-14304.129999999992</v>
      </c>
      <c r="AG119" s="144">
        <f t="array" ref="AG119">-((SUM(IF(Adjustments!$E$73:$E$133='June 13 - Dec 15 Reserve'!$F119,IF(Adjustments!$G$6:$AE$6='June 13 - Dec 15 Reserve'!AF$7,Adjustments!$G$73:$AE$133),0)))+(SUM(IF(Adjustments!$E$136:$E$232='June 13 - Dec 15 Reserve'!$F119,IF(Adjustments!$G$6:$AE$6='June 13 - Dec 15 Reserve'!AH$7,Adjustments!$G$136:$AE$232),0)))+(SUM(IF(Adjustments!$E$235:$E$236='June 13 - Dec 15 Reserve'!$F119,IF(Adjustments!$G$6:$AE$6='June 13 - Dec 15 Reserve'!AH$7,Adjustments!$G$235:$AE$236),0)))+(SUM(IF(Adjustments!$E$239:$E$251='June 13 - Dec 15 Reserve'!$F119,IF(Adjustments!$G$6:$AE$6='June 13 - Dec 15 Reserve'!AH$7,Adjustments!$G$239:$AE$251),0))))</f>
        <v>-60.657499999999992</v>
      </c>
      <c r="AH119" s="144">
        <f t="shared" si="370"/>
        <v>-14364.787499999991</v>
      </c>
      <c r="AI119" s="144">
        <f t="array" ref="AI119">-((SUM(IF(Adjustments!$E$73:$E$133='June 13 - Dec 15 Reserve'!$F119,IF(Adjustments!$G$6:$AE$6='June 13 - Dec 15 Reserve'!AH$7,Adjustments!$G$73:$AE$133),0)))+(SUM(IF(Adjustments!$E$136:$E$232='June 13 - Dec 15 Reserve'!$F119,IF(Adjustments!$G$6:$AE$6='June 13 - Dec 15 Reserve'!AJ$7,Adjustments!$G$136:$AE$232),0)))+(SUM(IF(Adjustments!$E$235:$E$236='June 13 - Dec 15 Reserve'!$F119,IF(Adjustments!$G$6:$AE$6='June 13 - Dec 15 Reserve'!AJ$7,Adjustments!$G$235:$AE$236),0)))+(SUM(IF(Adjustments!$E$239:$E$251='June 13 - Dec 15 Reserve'!$F119,IF(Adjustments!$G$6:$AE$6='June 13 - Dec 15 Reserve'!AJ$7,Adjustments!$G$239:$AE$251),0))))</f>
        <v>-60.657499999999992</v>
      </c>
      <c r="AJ119" s="144">
        <f t="shared" si="371"/>
        <v>-14425.444999999991</v>
      </c>
      <c r="AK119" s="144">
        <f t="array" ref="AK119">-((SUM(IF(Adjustments!$E$73:$E$133='June 13 - Dec 15 Reserve'!$F119,IF(Adjustments!$G$6:$AE$6='June 13 - Dec 15 Reserve'!AJ$7,Adjustments!$G$73:$AE$133),0)))+(SUM(IF(Adjustments!$E$136:$E$232='June 13 - Dec 15 Reserve'!$F119,IF(Adjustments!$G$6:$AE$6='June 13 - Dec 15 Reserve'!AL$7,Adjustments!$G$136:$AE$232),0)))+(SUM(IF(Adjustments!$E$235:$E$236='June 13 - Dec 15 Reserve'!$F119,IF(Adjustments!$G$6:$AE$6='June 13 - Dec 15 Reserve'!AL$7,Adjustments!$G$235:$AE$236),0)))+(SUM(IF(Adjustments!$E$239:$E$251='June 13 - Dec 15 Reserve'!$F119,IF(Adjustments!$G$6:$AE$6='June 13 - Dec 15 Reserve'!AL$7,Adjustments!$G$239:$AE$251),0))))</f>
        <v>-60.657499999999992</v>
      </c>
      <c r="AL119" s="144">
        <f t="shared" si="372"/>
        <v>-14486.10249999999</v>
      </c>
      <c r="AM119" s="144">
        <f t="array" ref="AM119">-((SUM(IF(Adjustments!$E$73:$E$133='June 13 - Dec 15 Reserve'!$F119,IF(Adjustments!$G$6:$AE$6='June 13 - Dec 15 Reserve'!AL$7,Adjustments!$G$73:$AE$133),0)))+(SUM(IF(Adjustments!$E$136:$E$232='June 13 - Dec 15 Reserve'!$F119,IF(Adjustments!$G$6:$AE$6='June 13 - Dec 15 Reserve'!AN$7,Adjustments!$G$136:$AE$232),0)))+(SUM(IF(Adjustments!$E$235:$E$236='June 13 - Dec 15 Reserve'!$F119,IF(Adjustments!$G$6:$AE$6='June 13 - Dec 15 Reserve'!AN$7,Adjustments!$G$235:$AE$236),0)))+(SUM(IF(Adjustments!$E$239:$E$251='June 13 - Dec 15 Reserve'!$F119,IF(Adjustments!$G$6:$AE$6='June 13 - Dec 15 Reserve'!AN$7,Adjustments!$G$239:$AE$251),0))))</f>
        <v>-60.657499999999992</v>
      </c>
      <c r="AN119" s="144">
        <f t="shared" si="373"/>
        <v>-14546.759999999989</v>
      </c>
      <c r="AO119" s="144">
        <f t="array" ref="AO119">-((SUM(IF(Adjustments!$E$73:$E$133='June 13 - Dec 15 Reserve'!$F119,IF(Adjustments!$G$6:$AE$6='June 13 - Dec 15 Reserve'!AN$7,Adjustments!$G$73:$AE$133),0)))+(SUM(IF(Adjustments!$E$136:$E$232='June 13 - Dec 15 Reserve'!$F119,IF(Adjustments!$G$6:$AE$6='June 13 - Dec 15 Reserve'!AP$7,Adjustments!$G$136:$AE$232),0)))+(SUM(IF(Adjustments!$E$235:$E$236='June 13 - Dec 15 Reserve'!$F119,IF(Adjustments!$G$6:$AE$6='June 13 - Dec 15 Reserve'!AP$7,Adjustments!$G$235:$AE$236),0)))+(SUM(IF(Adjustments!$E$239:$E$251='June 13 - Dec 15 Reserve'!$F119,IF(Adjustments!$G$6:$AE$6='June 13 - Dec 15 Reserve'!AP$7,Adjustments!$G$239:$AE$251),0))))</f>
        <v>-60.657499999999992</v>
      </c>
      <c r="AP119" s="144">
        <f t="shared" si="374"/>
        <v>-14607.417499999989</v>
      </c>
      <c r="AQ119" s="144">
        <f t="array" ref="AQ119">-((SUM(IF(Adjustments!$E$73:$E$133='June 13 - Dec 15 Reserve'!$F119,IF(Adjustments!$G$6:$AE$6='June 13 - Dec 15 Reserve'!AP$7,Adjustments!$G$73:$AE$133),0)))+(SUM(IF(Adjustments!$E$136:$E$232='June 13 - Dec 15 Reserve'!$F119,IF(Adjustments!$G$6:$AE$6='June 13 - Dec 15 Reserve'!AR$7,Adjustments!$G$136:$AE$232),0)))+(SUM(IF(Adjustments!$E$235:$E$236='June 13 - Dec 15 Reserve'!$F119,IF(Adjustments!$G$6:$AE$6='June 13 - Dec 15 Reserve'!AR$7,Adjustments!$G$235:$AE$236),0)))+(SUM(IF(Adjustments!$E$239:$E$251='June 13 - Dec 15 Reserve'!$F119,IF(Adjustments!$G$6:$AE$6='June 13 - Dec 15 Reserve'!AR$7,Adjustments!$G$239:$AE$251),0))))</f>
        <v>-60.657499999999992</v>
      </c>
      <c r="AR119" s="144">
        <f t="shared" si="375"/>
        <v>-14668.074999999988</v>
      </c>
      <c r="AS119" s="144">
        <f t="array" ref="AS119">-((SUM(IF(Adjustments!$E$73:$E$133='June 13 - Dec 15 Reserve'!$F119,IF(Adjustments!$G$6:$AE$6='June 13 - Dec 15 Reserve'!AR$7,Adjustments!$G$73:$AE$133),0)))+(SUM(IF(Adjustments!$E$136:$E$232='June 13 - Dec 15 Reserve'!$F119,IF(Adjustments!$G$6:$AE$6='June 13 - Dec 15 Reserve'!AT$7,Adjustments!$G$136:$AE$232),0)))+(SUM(IF(Adjustments!$E$235:$E$236='June 13 - Dec 15 Reserve'!$F119,IF(Adjustments!$G$6:$AE$6='June 13 - Dec 15 Reserve'!AT$7,Adjustments!$G$235:$AE$236),0)))+(SUM(IF(Adjustments!$E$239:$E$251='June 13 - Dec 15 Reserve'!$F119,IF(Adjustments!$G$6:$AE$6='June 13 - Dec 15 Reserve'!AT$7,Adjustments!$G$239:$AE$251),0))))</f>
        <v>-60.657499999999992</v>
      </c>
      <c r="AT119" s="144">
        <f t="shared" si="376"/>
        <v>-14728.732499999987</v>
      </c>
      <c r="AU119" s="144">
        <f t="array" ref="AU119">-((SUM(IF(Adjustments!$E$73:$E$133='June 13 - Dec 15 Reserve'!$F119,IF(Adjustments!$G$6:$AE$6='June 13 - Dec 15 Reserve'!AT$7,Adjustments!$G$73:$AE$133),0)))+(SUM(IF(Adjustments!$E$136:$E$232='June 13 - Dec 15 Reserve'!$F119,IF(Adjustments!$G$6:$AE$6='June 13 - Dec 15 Reserve'!AV$7,Adjustments!$G$136:$AE$232),0)))+(SUM(IF(Adjustments!$E$235:$E$236='June 13 - Dec 15 Reserve'!$F119,IF(Adjustments!$G$6:$AE$6='June 13 - Dec 15 Reserve'!AV$7,Adjustments!$G$235:$AE$236),0)))+(SUM(IF(Adjustments!$E$239:$E$251='June 13 - Dec 15 Reserve'!$F119,IF(Adjustments!$G$6:$AE$6='June 13 - Dec 15 Reserve'!AV$7,Adjustments!$G$239:$AE$251),0))))</f>
        <v>-60.657499999999992</v>
      </c>
      <c r="AV119" s="144">
        <f t="shared" si="377"/>
        <v>-14789.389999999987</v>
      </c>
      <c r="AW119" s="144">
        <f t="array" ref="AW119">-((SUM(IF(Adjustments!$E$73:$E$133='June 13 - Dec 15 Reserve'!$F119,IF(Adjustments!$G$6:$AE$6='June 13 - Dec 15 Reserve'!AV$7,Adjustments!$G$73:$AE$133),0)))+(SUM(IF(Adjustments!$E$136:$E$232='June 13 - Dec 15 Reserve'!$F119,IF(Adjustments!$G$6:$AE$6='June 13 - Dec 15 Reserve'!AX$7,Adjustments!$G$136:$AE$232),0)))+(SUM(IF(Adjustments!$E$235:$E$236='June 13 - Dec 15 Reserve'!$F119,IF(Adjustments!$G$6:$AE$6='June 13 - Dec 15 Reserve'!AX$7,Adjustments!$G$235:$AE$236),0)))+(SUM(IF(Adjustments!$E$239:$E$251='June 13 - Dec 15 Reserve'!$F119,IF(Adjustments!$G$6:$AE$6='June 13 - Dec 15 Reserve'!AX$7,Adjustments!$G$239:$AE$251),0))))</f>
        <v>-60.657499999999992</v>
      </c>
      <c r="AX119" s="144">
        <f t="shared" si="378"/>
        <v>-14850.047499999986</v>
      </c>
      <c r="AY119" s="144">
        <f t="array" ref="AY119">-((SUM(IF(Adjustments!$E$73:$E$133='June 13 - Dec 15 Reserve'!$F119,IF(Adjustments!$G$6:$AE$6='June 13 - Dec 15 Reserve'!AX$7,Adjustments!$G$73:$AE$133),0)))+(SUM(IF(Adjustments!$E$136:$E$232='June 13 - Dec 15 Reserve'!$F119,IF(Adjustments!$G$6:$AE$6='June 13 - Dec 15 Reserve'!AZ$7,Adjustments!$G$136:$AE$232),0)))+(SUM(IF(Adjustments!$E$235:$E$236='June 13 - Dec 15 Reserve'!$F119,IF(Adjustments!$G$6:$AE$6='June 13 - Dec 15 Reserve'!AZ$7,Adjustments!$G$235:$AE$236),0)))+(SUM(IF(Adjustments!$E$239:$E$251='June 13 - Dec 15 Reserve'!$F119,IF(Adjustments!$G$6:$AE$6='June 13 - Dec 15 Reserve'!AZ$7,Adjustments!$G$239:$AE$251),0))))</f>
        <v>-60.657499999999992</v>
      </c>
      <c r="AZ119" s="144">
        <f t="shared" si="379"/>
        <v>-14910.704999999985</v>
      </c>
      <c r="BA119" s="144">
        <f t="array" ref="BA119">-((SUM(IF(Adjustments!$E$73:$E$133='June 13 - Dec 15 Reserve'!$F119,IF(Adjustments!$G$6:$AE$6='June 13 - Dec 15 Reserve'!AZ$7,Adjustments!$G$73:$AE$133),0)))+(SUM(IF(Adjustments!$E$136:$E$232='June 13 - Dec 15 Reserve'!$F119,IF(Adjustments!$G$6:$AE$6='June 13 - Dec 15 Reserve'!BB$7,Adjustments!$G$136:$AE$232),0)))+(SUM(IF(Adjustments!$E$235:$E$236='June 13 - Dec 15 Reserve'!$F119,IF(Adjustments!$G$6:$AE$6='June 13 - Dec 15 Reserve'!BB$7,Adjustments!$G$235:$AE$236),0)))+(SUM(IF(Adjustments!$E$239:$E$251='June 13 - Dec 15 Reserve'!$F119,IF(Adjustments!$G$6:$AE$6='June 13 - Dec 15 Reserve'!BB$7,Adjustments!$G$239:$AE$251),0))))</f>
        <v>-60.657499999999992</v>
      </c>
      <c r="BB119" s="144">
        <f t="shared" si="380"/>
        <v>-14971.362499999985</v>
      </c>
      <c r="BC119" s="144">
        <f t="array" ref="BC119">-((SUM(IF(Adjustments!$E$73:$E$133='June 13 - Dec 15 Reserve'!$F119,IF(Adjustments!$G$6:$AE$6='June 13 - Dec 15 Reserve'!BB$7,Adjustments!$G$73:$AE$133),0)))+(SUM(IF(Adjustments!$E$136:$E$232='June 13 - Dec 15 Reserve'!$F119,IF(Adjustments!$G$6:$AE$6='June 13 - Dec 15 Reserve'!BD$7,Adjustments!$G$136:$AE$232),0)))+(SUM(IF(Adjustments!$E$235:$E$236='June 13 - Dec 15 Reserve'!$F119,IF(Adjustments!$G$6:$AE$6='June 13 - Dec 15 Reserve'!BD$7,Adjustments!$G$235:$AE$236),0)))+(SUM(IF(Adjustments!$E$239:$E$251='June 13 - Dec 15 Reserve'!$F119,IF(Adjustments!$G$6:$AE$6='June 13 - Dec 15 Reserve'!BD$7,Adjustments!$G$239:$AE$251),0))))</f>
        <v>-60.657499999999992</v>
      </c>
      <c r="BD119" s="144">
        <f t="shared" si="381"/>
        <v>-15032.019999999984</v>
      </c>
      <c r="BF119" s="151">
        <f t="shared" si="382"/>
        <v>-14668.07499999999</v>
      </c>
    </row>
    <row r="120" spans="1:58" s="144" customFormat="1">
      <c r="A120" s="119" t="s">
        <v>16</v>
      </c>
      <c r="B120" s="119" t="s">
        <v>47</v>
      </c>
      <c r="C120" s="119" t="s">
        <v>47</v>
      </c>
      <c r="D120" s="119" t="s">
        <v>79</v>
      </c>
      <c r="E120" s="119" t="s">
        <v>75</v>
      </c>
      <c r="F120" s="119" t="str">
        <f t="shared" si="356"/>
        <v>AGNLPWA</v>
      </c>
      <c r="G120" s="119" t="str">
        <f t="shared" si="357"/>
        <v>GNLPWA</v>
      </c>
      <c r="H120" s="144">
        <f t="array" ref="H120">SUM(IF('[25]RB Summary'!$C$917:$C$1168=$F120,'[25]RB Summary'!$G$917:$G$1168,0))</f>
        <v>-1249070.98</v>
      </c>
      <c r="I120" s="144">
        <f t="array" ref="I120">-((SUM(IF(Adjustments!$E$73:$E$133='June 13 - Dec 15 Reserve'!$F120,IF(Adjustments!$G$6:$AE$6='June 13 - Dec 15 Reserve'!H$7,Adjustments!$G$73:$AE$133),0)))+(SUM(IF(Adjustments!$E$136:$E$232='June 13 - Dec 15 Reserve'!$F120,IF(Adjustments!$G$6:$AE$6='June 13 - Dec 15 Reserve'!J$7,Adjustments!$G$136:$AE$232),0)))+(SUM(IF(Adjustments!$E$235:$E$236='June 13 - Dec 15 Reserve'!$F120,IF(Adjustments!$G$6:$AE$6='June 13 - Dec 15 Reserve'!J$7,Adjustments!$G$235:$AE$236),0)))+(SUM(IF(Adjustments!$E$239:$E$251='June 13 - Dec 15 Reserve'!$F120,IF(Adjustments!$G$6:$AE$6='June 13 - Dec 15 Reserve'!J$7,Adjustments!$G$239:$AE$251),0))))</f>
        <v>-6036.2374771811892</v>
      </c>
      <c r="J120" s="144">
        <f t="shared" si="358"/>
        <v>-1255107.2174771812</v>
      </c>
      <c r="K120" s="144">
        <f t="array" ref="K120">-((SUM(IF(Adjustments!$E$73:$E$133='June 13 - Dec 15 Reserve'!$F120,IF(Adjustments!$G$6:$AE$6='June 13 - Dec 15 Reserve'!J$7,Adjustments!$G$73:$AE$133),0)))+(SUM(IF(Adjustments!$E$136:$E$232='June 13 - Dec 15 Reserve'!$F120,IF(Adjustments!$G$6:$AE$6='June 13 - Dec 15 Reserve'!L$7,Adjustments!$G$136:$AE$232),0)))+(SUM(IF(Adjustments!$E$235:$E$236='June 13 - Dec 15 Reserve'!$F120,IF(Adjustments!$G$6:$AE$6='June 13 - Dec 15 Reserve'!L$7,Adjustments!$G$235:$AE$236),0)))+(SUM(IF(Adjustments!$E$239:$E$251='June 13 - Dec 15 Reserve'!$F120,IF(Adjustments!$G$6:$AE$6='June 13 - Dec 15 Reserve'!L$7,Adjustments!$G$239:$AE$251),0))))</f>
        <v>-6036.2374771811892</v>
      </c>
      <c r="L120" s="144">
        <f t="shared" si="359"/>
        <v>-1261143.4549543625</v>
      </c>
      <c r="M120" s="144">
        <f t="array" ref="M120">-((SUM(IF(Adjustments!$E$73:$E$133='June 13 - Dec 15 Reserve'!$F120,IF(Adjustments!$G$6:$AE$6='June 13 - Dec 15 Reserve'!L$7,Adjustments!$G$73:$AE$133),0)))+(SUM(IF(Adjustments!$E$136:$E$232='June 13 - Dec 15 Reserve'!$F120,IF(Adjustments!$G$6:$AE$6='June 13 - Dec 15 Reserve'!N$7,Adjustments!$G$136:$AE$232),0)))+(SUM(IF(Adjustments!$E$235:$E$236='June 13 - Dec 15 Reserve'!$F120,IF(Adjustments!$G$6:$AE$6='June 13 - Dec 15 Reserve'!N$7,Adjustments!$G$235:$AE$236),0)))+(SUM(IF(Adjustments!$E$239:$E$251='June 13 - Dec 15 Reserve'!$F120,IF(Adjustments!$G$6:$AE$6='June 13 - Dec 15 Reserve'!N$7,Adjustments!$G$239:$AE$251),0))))</f>
        <v>-6036.2374771811892</v>
      </c>
      <c r="N120" s="144">
        <f t="shared" si="360"/>
        <v>-1267179.6924315437</v>
      </c>
      <c r="O120" s="144">
        <f t="array" ref="O120">-((SUM(IF(Adjustments!$E$73:$E$133='June 13 - Dec 15 Reserve'!$F120,IF(Adjustments!$G$6:$AE$6='June 13 - Dec 15 Reserve'!N$7,Adjustments!$G$73:$AE$133),0)))+(SUM(IF(Adjustments!$E$136:$E$232='June 13 - Dec 15 Reserve'!$F120,IF(Adjustments!$G$6:$AE$6='June 13 - Dec 15 Reserve'!P$7,Adjustments!$G$136:$AE$232),0)))+(SUM(IF(Adjustments!$E$235:$E$236='June 13 - Dec 15 Reserve'!$F120,IF(Adjustments!$G$6:$AE$6='June 13 - Dec 15 Reserve'!P$7,Adjustments!$G$235:$AE$236),0)))+(SUM(IF(Adjustments!$E$239:$E$251='June 13 - Dec 15 Reserve'!$F120,IF(Adjustments!$G$6:$AE$6='June 13 - Dec 15 Reserve'!P$7,Adjustments!$G$239:$AE$251),0))))</f>
        <v>-6036.2374771811892</v>
      </c>
      <c r="P120" s="144">
        <f t="shared" si="361"/>
        <v>-1273215.929908725</v>
      </c>
      <c r="Q120" s="144">
        <f t="array" ref="Q120">-((SUM(IF(Adjustments!$E$73:$E$133='June 13 - Dec 15 Reserve'!$F120,IF(Adjustments!$G$6:$AE$6='June 13 - Dec 15 Reserve'!P$7,Adjustments!$G$73:$AE$133),0)))+(SUM(IF(Adjustments!$E$136:$E$232='June 13 - Dec 15 Reserve'!$F120,IF(Adjustments!$G$6:$AE$6='June 13 - Dec 15 Reserve'!R$7,Adjustments!$G$136:$AE$232),0)))+(SUM(IF(Adjustments!$E$235:$E$236='June 13 - Dec 15 Reserve'!$F120,IF(Adjustments!$G$6:$AE$6='June 13 - Dec 15 Reserve'!R$7,Adjustments!$G$235:$AE$236),0)))+(SUM(IF(Adjustments!$E$239:$E$251='June 13 - Dec 15 Reserve'!$F120,IF(Adjustments!$G$6:$AE$6='June 13 - Dec 15 Reserve'!R$7,Adjustments!$G$239:$AE$251),0))))</f>
        <v>-6036.2374771811892</v>
      </c>
      <c r="R120" s="144">
        <f t="shared" si="362"/>
        <v>-1279252.1673859062</v>
      </c>
      <c r="S120" s="144">
        <f t="array" ref="S120">-((SUM(IF(Adjustments!$E$73:$E$133='June 13 - Dec 15 Reserve'!$F120,IF(Adjustments!$G$6:$AE$6='June 13 - Dec 15 Reserve'!R$7,Adjustments!$G$73:$AE$133),0)))+(SUM(IF(Adjustments!$E$136:$E$232='June 13 - Dec 15 Reserve'!$F120,IF(Adjustments!$G$6:$AE$6='June 13 - Dec 15 Reserve'!T$7,Adjustments!$G$136:$AE$232),0)))+(SUM(IF(Adjustments!$E$235:$E$236='June 13 - Dec 15 Reserve'!$F120,IF(Adjustments!$G$6:$AE$6='June 13 - Dec 15 Reserve'!T$7,Adjustments!$G$235:$AE$236),0)))+(SUM(IF(Adjustments!$E$239:$E$251='June 13 - Dec 15 Reserve'!$F120,IF(Adjustments!$G$6:$AE$6='June 13 - Dec 15 Reserve'!T$7,Adjustments!$G$239:$AE$251),0))))</f>
        <v>-6036.2374771811892</v>
      </c>
      <c r="T120" s="144">
        <f t="shared" si="363"/>
        <v>-1285288.4048630875</v>
      </c>
      <c r="U120" s="144">
        <f t="array" ref="U120">-((SUM(IF(Adjustments!$E$73:$E$133='June 13 - Dec 15 Reserve'!$F120,IF(Adjustments!$G$6:$AE$6='June 13 - Dec 15 Reserve'!T$7,Adjustments!$G$73:$AE$133),0)))+(SUM(IF(Adjustments!$E$136:$E$232='June 13 - Dec 15 Reserve'!$F120,IF(Adjustments!$G$6:$AE$6='June 13 - Dec 15 Reserve'!V$7,Adjustments!$G$136:$AE$232),0)))+(SUM(IF(Adjustments!$E$235:$E$236='June 13 - Dec 15 Reserve'!$F120,IF(Adjustments!$G$6:$AE$6='June 13 - Dec 15 Reserve'!V$7,Adjustments!$G$235:$AE$236),0)))+(SUM(IF(Adjustments!$E$239:$E$251='June 13 - Dec 15 Reserve'!$F120,IF(Adjustments!$G$6:$AE$6='June 13 - Dec 15 Reserve'!V$7,Adjustments!$G$239:$AE$251),0))))</f>
        <v>-6036.2374771811892</v>
      </c>
      <c r="V120" s="144">
        <f t="shared" si="364"/>
        <v>-1291324.6423402687</v>
      </c>
      <c r="W120" s="144">
        <f t="array" ref="W120">-((SUM(IF(Adjustments!$E$73:$E$133='June 13 - Dec 15 Reserve'!$F120,IF(Adjustments!$G$6:$AE$6='June 13 - Dec 15 Reserve'!V$7,Adjustments!$G$73:$AE$133),0)))+(SUM(IF(Adjustments!$E$136:$E$232='June 13 - Dec 15 Reserve'!$F120,IF(Adjustments!$G$6:$AE$6='June 13 - Dec 15 Reserve'!X$7,Adjustments!$G$136:$AE$232),0)))+(SUM(IF(Adjustments!$E$235:$E$236='June 13 - Dec 15 Reserve'!$F120,IF(Adjustments!$G$6:$AE$6='June 13 - Dec 15 Reserve'!X$7,Adjustments!$G$235:$AE$236),0)))+(SUM(IF(Adjustments!$E$239:$E$251='June 13 - Dec 15 Reserve'!$F120,IF(Adjustments!$G$6:$AE$6='June 13 - Dec 15 Reserve'!X$7,Adjustments!$G$239:$AE$251),0))))</f>
        <v>-6036.2374771811892</v>
      </c>
      <c r="X120" s="144">
        <f t="shared" si="365"/>
        <v>-1297360.87981745</v>
      </c>
      <c r="Y120" s="144">
        <f t="array" ref="Y120">-((SUM(IF(Adjustments!$E$73:$E$133='June 13 - Dec 15 Reserve'!$F120,IF(Adjustments!$G$6:$AE$6='June 13 - Dec 15 Reserve'!X$7,Adjustments!$G$73:$AE$133),0)))+(SUM(IF(Adjustments!$E$136:$E$232='June 13 - Dec 15 Reserve'!$F120,IF(Adjustments!$G$6:$AE$6='June 13 - Dec 15 Reserve'!Z$7,Adjustments!$G$136:$AE$232),0)))+(SUM(IF(Adjustments!$E$235:$E$236='June 13 - Dec 15 Reserve'!$F120,IF(Adjustments!$G$6:$AE$6='June 13 - Dec 15 Reserve'!Z$7,Adjustments!$G$235:$AE$236),0)))+(SUM(IF(Adjustments!$E$239:$E$251='June 13 - Dec 15 Reserve'!$F120,IF(Adjustments!$G$6:$AE$6='June 13 - Dec 15 Reserve'!Z$7,Adjustments!$G$239:$AE$251),0))))</f>
        <v>-6036.2374771811892</v>
      </c>
      <c r="Z120" s="144">
        <f t="shared" si="366"/>
        <v>-1303397.1172946312</v>
      </c>
      <c r="AA120" s="144">
        <f t="array" ref="AA120">-((SUM(IF(Adjustments!$E$73:$E$133='June 13 - Dec 15 Reserve'!$F120,IF(Adjustments!$G$6:$AE$6='June 13 - Dec 15 Reserve'!Z$7,Adjustments!$G$73:$AE$133),0)))+(SUM(IF(Adjustments!$E$136:$E$232='June 13 - Dec 15 Reserve'!$F120,IF(Adjustments!$G$6:$AE$6='June 13 - Dec 15 Reserve'!AB$7,Adjustments!$G$136:$AE$232),0)))+(SUM(IF(Adjustments!$E$235:$E$236='June 13 - Dec 15 Reserve'!$F120,IF(Adjustments!$G$6:$AE$6='June 13 - Dec 15 Reserve'!AB$7,Adjustments!$G$235:$AE$236),0)))+(SUM(IF(Adjustments!$E$239:$E$251='June 13 - Dec 15 Reserve'!$F120,IF(Adjustments!$G$6:$AE$6='June 13 - Dec 15 Reserve'!AB$7,Adjustments!$G$239:$AE$251),0))))</f>
        <v>-6036.2374771811892</v>
      </c>
      <c r="AB120" s="144">
        <f t="shared" si="367"/>
        <v>-1309433.3547718124</v>
      </c>
      <c r="AC120" s="144">
        <f t="array" ref="AC120">-((SUM(IF(Adjustments!$E$73:$E$133='June 13 - Dec 15 Reserve'!$F120,IF(Adjustments!$G$6:$AE$6='June 13 - Dec 15 Reserve'!AB$7,Adjustments!$G$73:$AE$133),0)))+(SUM(IF(Adjustments!$E$136:$E$232='June 13 - Dec 15 Reserve'!$F120,IF(Adjustments!$G$6:$AE$6='June 13 - Dec 15 Reserve'!AD$7,Adjustments!$G$136:$AE$232),0)))+(SUM(IF(Adjustments!$E$235:$E$236='June 13 - Dec 15 Reserve'!$F120,IF(Adjustments!$G$6:$AE$6='June 13 - Dec 15 Reserve'!AD$7,Adjustments!$G$235:$AE$236),0)))+(SUM(IF(Adjustments!$E$239:$E$251='June 13 - Dec 15 Reserve'!$F120,IF(Adjustments!$G$6:$AE$6='June 13 - Dec 15 Reserve'!AD$7,Adjustments!$G$239:$AE$251),0))))</f>
        <v>-6036.2374771811892</v>
      </c>
      <c r="AD120" s="144">
        <f t="shared" si="368"/>
        <v>-1315469.5922489937</v>
      </c>
      <c r="AE120" s="144">
        <f t="array" ref="AE120">-((SUM(IF(Adjustments!$E$73:$E$133='June 13 - Dec 15 Reserve'!$F120,IF(Adjustments!$G$6:$AE$6='June 13 - Dec 15 Reserve'!AD$7,Adjustments!$G$73:$AE$133),0)))+(SUM(IF(Adjustments!$E$136:$E$232='June 13 - Dec 15 Reserve'!$F120,IF(Adjustments!$G$6:$AE$6='June 13 - Dec 15 Reserve'!AF$7,Adjustments!$G$136:$AE$232),0)))+(SUM(IF(Adjustments!$E$235:$E$236='June 13 - Dec 15 Reserve'!$F120,IF(Adjustments!$G$6:$AE$6='June 13 - Dec 15 Reserve'!AF$7,Adjustments!$G$235:$AE$236),0)))+(SUM(IF(Adjustments!$E$239:$E$251='June 13 - Dec 15 Reserve'!$F120,IF(Adjustments!$G$6:$AE$6='June 13 - Dec 15 Reserve'!AF$7,Adjustments!$G$239:$AE$251),0))))</f>
        <v>-6036.2374771811892</v>
      </c>
      <c r="AF120" s="144">
        <f t="shared" si="369"/>
        <v>-1321505.8297261749</v>
      </c>
      <c r="AG120" s="144">
        <f t="array" ref="AG120">-((SUM(IF(Adjustments!$E$73:$E$133='June 13 - Dec 15 Reserve'!$F120,IF(Adjustments!$G$6:$AE$6='June 13 - Dec 15 Reserve'!AF$7,Adjustments!$G$73:$AE$133),0)))+(SUM(IF(Adjustments!$E$136:$E$232='June 13 - Dec 15 Reserve'!$F120,IF(Adjustments!$G$6:$AE$6='June 13 - Dec 15 Reserve'!AH$7,Adjustments!$G$136:$AE$232),0)))+(SUM(IF(Adjustments!$E$235:$E$236='June 13 - Dec 15 Reserve'!$F120,IF(Adjustments!$G$6:$AE$6='June 13 - Dec 15 Reserve'!AH$7,Adjustments!$G$235:$AE$236),0)))+(SUM(IF(Adjustments!$E$239:$E$251='June 13 - Dec 15 Reserve'!$F120,IF(Adjustments!$G$6:$AE$6='June 13 - Dec 15 Reserve'!AH$7,Adjustments!$G$239:$AE$251),0))))</f>
        <v>-6036.2374771811892</v>
      </c>
      <c r="AH120" s="144">
        <f t="shared" si="370"/>
        <v>-1327542.0672033562</v>
      </c>
      <c r="AI120" s="144">
        <f t="array" ref="AI120">-((SUM(IF(Adjustments!$E$73:$E$133='June 13 - Dec 15 Reserve'!$F120,IF(Adjustments!$G$6:$AE$6='June 13 - Dec 15 Reserve'!AH$7,Adjustments!$G$73:$AE$133),0)))+(SUM(IF(Adjustments!$E$136:$E$232='June 13 - Dec 15 Reserve'!$F120,IF(Adjustments!$G$6:$AE$6='June 13 - Dec 15 Reserve'!AJ$7,Adjustments!$G$136:$AE$232),0)))+(SUM(IF(Adjustments!$E$235:$E$236='June 13 - Dec 15 Reserve'!$F120,IF(Adjustments!$G$6:$AE$6='June 13 - Dec 15 Reserve'!AJ$7,Adjustments!$G$235:$AE$236),0)))+(SUM(IF(Adjustments!$E$239:$E$251='June 13 - Dec 15 Reserve'!$F120,IF(Adjustments!$G$6:$AE$6='June 13 - Dec 15 Reserve'!AJ$7,Adjustments!$G$239:$AE$251),0))))</f>
        <v>-6036.2374771811892</v>
      </c>
      <c r="AJ120" s="144">
        <f t="shared" si="371"/>
        <v>-1333578.3046805374</v>
      </c>
      <c r="AK120" s="144">
        <f t="array" ref="AK120">-((SUM(IF(Adjustments!$E$73:$E$133='June 13 - Dec 15 Reserve'!$F120,IF(Adjustments!$G$6:$AE$6='June 13 - Dec 15 Reserve'!AJ$7,Adjustments!$G$73:$AE$133),0)))+(SUM(IF(Adjustments!$E$136:$E$232='June 13 - Dec 15 Reserve'!$F120,IF(Adjustments!$G$6:$AE$6='June 13 - Dec 15 Reserve'!AL$7,Adjustments!$G$136:$AE$232),0)))+(SUM(IF(Adjustments!$E$235:$E$236='June 13 - Dec 15 Reserve'!$F120,IF(Adjustments!$G$6:$AE$6='June 13 - Dec 15 Reserve'!AL$7,Adjustments!$G$235:$AE$236),0)))+(SUM(IF(Adjustments!$E$239:$E$251='June 13 - Dec 15 Reserve'!$F120,IF(Adjustments!$G$6:$AE$6='June 13 - Dec 15 Reserve'!AL$7,Adjustments!$G$239:$AE$251),0))))</f>
        <v>-6036.2374771811892</v>
      </c>
      <c r="AL120" s="144">
        <f t="shared" si="372"/>
        <v>-1339614.5421577187</v>
      </c>
      <c r="AM120" s="144">
        <f t="array" ref="AM120">-((SUM(IF(Adjustments!$E$73:$E$133='June 13 - Dec 15 Reserve'!$F120,IF(Adjustments!$G$6:$AE$6='June 13 - Dec 15 Reserve'!AL$7,Adjustments!$G$73:$AE$133),0)))+(SUM(IF(Adjustments!$E$136:$E$232='June 13 - Dec 15 Reserve'!$F120,IF(Adjustments!$G$6:$AE$6='June 13 - Dec 15 Reserve'!AN$7,Adjustments!$G$136:$AE$232),0)))+(SUM(IF(Adjustments!$E$235:$E$236='June 13 - Dec 15 Reserve'!$F120,IF(Adjustments!$G$6:$AE$6='June 13 - Dec 15 Reserve'!AN$7,Adjustments!$G$235:$AE$236),0)))+(SUM(IF(Adjustments!$E$239:$E$251='June 13 - Dec 15 Reserve'!$F120,IF(Adjustments!$G$6:$AE$6='June 13 - Dec 15 Reserve'!AN$7,Adjustments!$G$239:$AE$251),0))))</f>
        <v>-6036.2374771811892</v>
      </c>
      <c r="AN120" s="144">
        <f t="shared" si="373"/>
        <v>-1345650.7796348999</v>
      </c>
      <c r="AO120" s="144">
        <f t="array" ref="AO120">-((SUM(IF(Adjustments!$E$73:$E$133='June 13 - Dec 15 Reserve'!$F120,IF(Adjustments!$G$6:$AE$6='June 13 - Dec 15 Reserve'!AN$7,Adjustments!$G$73:$AE$133),0)))+(SUM(IF(Adjustments!$E$136:$E$232='June 13 - Dec 15 Reserve'!$F120,IF(Adjustments!$G$6:$AE$6='June 13 - Dec 15 Reserve'!AP$7,Adjustments!$G$136:$AE$232),0)))+(SUM(IF(Adjustments!$E$235:$E$236='June 13 - Dec 15 Reserve'!$F120,IF(Adjustments!$G$6:$AE$6='June 13 - Dec 15 Reserve'!AP$7,Adjustments!$G$235:$AE$236),0)))+(SUM(IF(Adjustments!$E$239:$E$251='June 13 - Dec 15 Reserve'!$F120,IF(Adjustments!$G$6:$AE$6='June 13 - Dec 15 Reserve'!AP$7,Adjustments!$G$239:$AE$251),0))))</f>
        <v>-6036.2374771811892</v>
      </c>
      <c r="AP120" s="144">
        <f t="shared" si="374"/>
        <v>-1351687.0171120812</v>
      </c>
      <c r="AQ120" s="144">
        <f t="array" ref="AQ120">-((SUM(IF(Adjustments!$E$73:$E$133='June 13 - Dec 15 Reserve'!$F120,IF(Adjustments!$G$6:$AE$6='June 13 - Dec 15 Reserve'!AP$7,Adjustments!$G$73:$AE$133),0)))+(SUM(IF(Adjustments!$E$136:$E$232='June 13 - Dec 15 Reserve'!$F120,IF(Adjustments!$G$6:$AE$6='June 13 - Dec 15 Reserve'!AR$7,Adjustments!$G$136:$AE$232),0)))+(SUM(IF(Adjustments!$E$235:$E$236='June 13 - Dec 15 Reserve'!$F120,IF(Adjustments!$G$6:$AE$6='June 13 - Dec 15 Reserve'!AR$7,Adjustments!$G$235:$AE$236),0)))+(SUM(IF(Adjustments!$E$239:$E$251='June 13 - Dec 15 Reserve'!$F120,IF(Adjustments!$G$6:$AE$6='June 13 - Dec 15 Reserve'!AR$7,Adjustments!$G$239:$AE$251),0))))</f>
        <v>-6036.2374771811892</v>
      </c>
      <c r="AR120" s="144">
        <f t="shared" si="375"/>
        <v>-1357723.2545892624</v>
      </c>
      <c r="AS120" s="144">
        <f t="array" ref="AS120">-((SUM(IF(Adjustments!$E$73:$E$133='June 13 - Dec 15 Reserve'!$F120,IF(Adjustments!$G$6:$AE$6='June 13 - Dec 15 Reserve'!AR$7,Adjustments!$G$73:$AE$133),0)))+(SUM(IF(Adjustments!$E$136:$E$232='June 13 - Dec 15 Reserve'!$F120,IF(Adjustments!$G$6:$AE$6='June 13 - Dec 15 Reserve'!AT$7,Adjustments!$G$136:$AE$232),0)))+(SUM(IF(Adjustments!$E$235:$E$236='June 13 - Dec 15 Reserve'!$F120,IF(Adjustments!$G$6:$AE$6='June 13 - Dec 15 Reserve'!AT$7,Adjustments!$G$235:$AE$236),0)))+(SUM(IF(Adjustments!$E$239:$E$251='June 13 - Dec 15 Reserve'!$F120,IF(Adjustments!$G$6:$AE$6='June 13 - Dec 15 Reserve'!AT$7,Adjustments!$G$239:$AE$251),0))))</f>
        <v>-6036.2374771811892</v>
      </c>
      <c r="AT120" s="144">
        <f t="shared" si="376"/>
        <v>-1363759.4920664437</v>
      </c>
      <c r="AU120" s="144">
        <f t="array" ref="AU120">-((SUM(IF(Adjustments!$E$73:$E$133='June 13 - Dec 15 Reserve'!$F120,IF(Adjustments!$G$6:$AE$6='June 13 - Dec 15 Reserve'!AT$7,Adjustments!$G$73:$AE$133),0)))+(SUM(IF(Adjustments!$E$136:$E$232='June 13 - Dec 15 Reserve'!$F120,IF(Adjustments!$G$6:$AE$6='June 13 - Dec 15 Reserve'!AV$7,Adjustments!$G$136:$AE$232),0)))+(SUM(IF(Adjustments!$E$235:$E$236='June 13 - Dec 15 Reserve'!$F120,IF(Adjustments!$G$6:$AE$6='June 13 - Dec 15 Reserve'!AV$7,Adjustments!$G$235:$AE$236),0)))+(SUM(IF(Adjustments!$E$239:$E$251='June 13 - Dec 15 Reserve'!$F120,IF(Adjustments!$G$6:$AE$6='June 13 - Dec 15 Reserve'!AV$7,Adjustments!$G$239:$AE$251),0))))</f>
        <v>-6036.2374771811892</v>
      </c>
      <c r="AV120" s="144">
        <f t="shared" si="377"/>
        <v>-1369795.7295436249</v>
      </c>
      <c r="AW120" s="144">
        <f t="array" ref="AW120">-((SUM(IF(Adjustments!$E$73:$E$133='June 13 - Dec 15 Reserve'!$F120,IF(Adjustments!$G$6:$AE$6='June 13 - Dec 15 Reserve'!AV$7,Adjustments!$G$73:$AE$133),0)))+(SUM(IF(Adjustments!$E$136:$E$232='June 13 - Dec 15 Reserve'!$F120,IF(Adjustments!$G$6:$AE$6='June 13 - Dec 15 Reserve'!AX$7,Adjustments!$G$136:$AE$232),0)))+(SUM(IF(Adjustments!$E$235:$E$236='June 13 - Dec 15 Reserve'!$F120,IF(Adjustments!$G$6:$AE$6='June 13 - Dec 15 Reserve'!AX$7,Adjustments!$G$235:$AE$236),0)))+(SUM(IF(Adjustments!$E$239:$E$251='June 13 - Dec 15 Reserve'!$F120,IF(Adjustments!$G$6:$AE$6='June 13 - Dec 15 Reserve'!AX$7,Adjustments!$G$239:$AE$251),0))))</f>
        <v>-6036.2374771811892</v>
      </c>
      <c r="AX120" s="144">
        <f t="shared" si="378"/>
        <v>-1375831.9670208062</v>
      </c>
      <c r="AY120" s="144">
        <f t="array" ref="AY120">-((SUM(IF(Adjustments!$E$73:$E$133='June 13 - Dec 15 Reserve'!$F120,IF(Adjustments!$G$6:$AE$6='June 13 - Dec 15 Reserve'!AX$7,Adjustments!$G$73:$AE$133),0)))+(SUM(IF(Adjustments!$E$136:$E$232='June 13 - Dec 15 Reserve'!$F120,IF(Adjustments!$G$6:$AE$6='June 13 - Dec 15 Reserve'!AZ$7,Adjustments!$G$136:$AE$232),0)))+(SUM(IF(Adjustments!$E$235:$E$236='June 13 - Dec 15 Reserve'!$F120,IF(Adjustments!$G$6:$AE$6='June 13 - Dec 15 Reserve'!AZ$7,Adjustments!$G$235:$AE$236),0)))+(SUM(IF(Adjustments!$E$239:$E$251='June 13 - Dec 15 Reserve'!$F120,IF(Adjustments!$G$6:$AE$6='June 13 - Dec 15 Reserve'!AZ$7,Adjustments!$G$239:$AE$251),0))))</f>
        <v>-6036.2374771811892</v>
      </c>
      <c r="AZ120" s="144">
        <f t="shared" si="379"/>
        <v>-1381868.2044979874</v>
      </c>
      <c r="BA120" s="144">
        <f t="array" ref="BA120">-((SUM(IF(Adjustments!$E$73:$E$133='June 13 - Dec 15 Reserve'!$F120,IF(Adjustments!$G$6:$AE$6='June 13 - Dec 15 Reserve'!AZ$7,Adjustments!$G$73:$AE$133),0)))+(SUM(IF(Adjustments!$E$136:$E$232='June 13 - Dec 15 Reserve'!$F120,IF(Adjustments!$G$6:$AE$6='June 13 - Dec 15 Reserve'!BB$7,Adjustments!$G$136:$AE$232),0)))+(SUM(IF(Adjustments!$E$235:$E$236='June 13 - Dec 15 Reserve'!$F120,IF(Adjustments!$G$6:$AE$6='June 13 - Dec 15 Reserve'!BB$7,Adjustments!$G$235:$AE$236),0)))+(SUM(IF(Adjustments!$E$239:$E$251='June 13 - Dec 15 Reserve'!$F120,IF(Adjustments!$G$6:$AE$6='June 13 - Dec 15 Reserve'!BB$7,Adjustments!$G$239:$AE$251),0))))</f>
        <v>-6036.2374771811892</v>
      </c>
      <c r="BB120" s="144">
        <f t="shared" si="380"/>
        <v>-1387904.4419751687</v>
      </c>
      <c r="BC120" s="144">
        <f t="array" ref="BC120">-((SUM(IF(Adjustments!$E$73:$E$133='June 13 - Dec 15 Reserve'!$F120,IF(Adjustments!$G$6:$AE$6='June 13 - Dec 15 Reserve'!BB$7,Adjustments!$G$73:$AE$133),0)))+(SUM(IF(Adjustments!$E$136:$E$232='June 13 - Dec 15 Reserve'!$F120,IF(Adjustments!$G$6:$AE$6='June 13 - Dec 15 Reserve'!BD$7,Adjustments!$G$136:$AE$232),0)))+(SUM(IF(Adjustments!$E$235:$E$236='June 13 - Dec 15 Reserve'!$F120,IF(Adjustments!$G$6:$AE$6='June 13 - Dec 15 Reserve'!BD$7,Adjustments!$G$235:$AE$236),0)))+(SUM(IF(Adjustments!$E$239:$E$251='June 13 - Dec 15 Reserve'!$F120,IF(Adjustments!$G$6:$AE$6='June 13 - Dec 15 Reserve'!BD$7,Adjustments!$G$239:$AE$251),0))))</f>
        <v>-6036.2374771811892</v>
      </c>
      <c r="BD120" s="144">
        <f t="shared" si="381"/>
        <v>-1393940.6794523499</v>
      </c>
      <c r="BF120" s="151">
        <f t="shared" si="382"/>
        <v>-1357723.2545892622</v>
      </c>
    </row>
    <row r="121" spans="1:58" s="144" customFormat="1">
      <c r="A121" s="119" t="s">
        <v>17</v>
      </c>
      <c r="B121" s="119" t="s">
        <v>48</v>
      </c>
      <c r="C121" s="119" t="s">
        <v>48</v>
      </c>
      <c r="D121" s="119" t="s">
        <v>79</v>
      </c>
      <c r="E121" s="119" t="s">
        <v>75</v>
      </c>
      <c r="F121" s="119" t="str">
        <f t="shared" si="356"/>
        <v>AGNLPWYP</v>
      </c>
      <c r="G121" s="119" t="str">
        <f t="shared" si="357"/>
        <v>GNLPWYP</v>
      </c>
      <c r="H121" s="144">
        <f t="array" ref="H121">SUM(IF('[25]RB Summary'!$C$917:$C$1168=$F121,'[25]RB Summary'!$G$917:$G$1168,0))</f>
        <v>-4484048.03</v>
      </c>
      <c r="I121" s="144">
        <f t="array" ref="I121">-((SUM(IF(Adjustments!$E$73:$E$133='June 13 - Dec 15 Reserve'!$F121,IF(Adjustments!$G$6:$AE$6='June 13 - Dec 15 Reserve'!H$7,Adjustments!$G$73:$AE$133),0)))+(SUM(IF(Adjustments!$E$136:$E$232='June 13 - Dec 15 Reserve'!$F121,IF(Adjustments!$G$6:$AE$6='June 13 - Dec 15 Reserve'!J$7,Adjustments!$G$136:$AE$232),0)))+(SUM(IF(Adjustments!$E$235:$E$236='June 13 - Dec 15 Reserve'!$F121,IF(Adjustments!$G$6:$AE$6='June 13 - Dec 15 Reserve'!J$7,Adjustments!$G$235:$AE$236),0)))+(SUM(IF(Adjustments!$E$239:$E$251='June 13 - Dec 15 Reserve'!$F121,IF(Adjustments!$G$6:$AE$6='June 13 - Dec 15 Reserve'!J$7,Adjustments!$G$239:$AE$251),0))))</f>
        <v>-31294.144966562395</v>
      </c>
      <c r="J121" s="144">
        <f t="shared" si="358"/>
        <v>-4515342.1749665625</v>
      </c>
      <c r="K121" s="144">
        <f t="array" ref="K121">-((SUM(IF(Adjustments!$E$73:$E$133='June 13 - Dec 15 Reserve'!$F121,IF(Adjustments!$G$6:$AE$6='June 13 - Dec 15 Reserve'!J$7,Adjustments!$G$73:$AE$133),0)))+(SUM(IF(Adjustments!$E$136:$E$232='June 13 - Dec 15 Reserve'!$F121,IF(Adjustments!$G$6:$AE$6='June 13 - Dec 15 Reserve'!L$7,Adjustments!$G$136:$AE$232),0)))+(SUM(IF(Adjustments!$E$235:$E$236='June 13 - Dec 15 Reserve'!$F121,IF(Adjustments!$G$6:$AE$6='June 13 - Dec 15 Reserve'!L$7,Adjustments!$G$235:$AE$236),0)))+(SUM(IF(Adjustments!$E$239:$E$251='June 13 - Dec 15 Reserve'!$F121,IF(Adjustments!$G$6:$AE$6='June 13 - Dec 15 Reserve'!L$7,Adjustments!$G$239:$AE$251),0))))</f>
        <v>-31294.144966562395</v>
      </c>
      <c r="L121" s="144">
        <f t="shared" si="359"/>
        <v>-4546636.3199331248</v>
      </c>
      <c r="M121" s="144">
        <f t="array" ref="M121">-((SUM(IF(Adjustments!$E$73:$E$133='June 13 - Dec 15 Reserve'!$F121,IF(Adjustments!$G$6:$AE$6='June 13 - Dec 15 Reserve'!L$7,Adjustments!$G$73:$AE$133),0)))+(SUM(IF(Adjustments!$E$136:$E$232='June 13 - Dec 15 Reserve'!$F121,IF(Adjustments!$G$6:$AE$6='June 13 - Dec 15 Reserve'!N$7,Adjustments!$G$136:$AE$232),0)))+(SUM(IF(Adjustments!$E$235:$E$236='June 13 - Dec 15 Reserve'!$F121,IF(Adjustments!$G$6:$AE$6='June 13 - Dec 15 Reserve'!N$7,Adjustments!$G$235:$AE$236),0)))+(SUM(IF(Adjustments!$E$239:$E$251='June 13 - Dec 15 Reserve'!$F121,IF(Adjustments!$G$6:$AE$6='June 13 - Dec 15 Reserve'!N$7,Adjustments!$G$239:$AE$251),0))))</f>
        <v>-31294.144966562395</v>
      </c>
      <c r="N121" s="144">
        <f t="shared" si="360"/>
        <v>-4577930.4648996871</v>
      </c>
      <c r="O121" s="144">
        <f t="array" ref="O121">-((SUM(IF(Adjustments!$E$73:$E$133='June 13 - Dec 15 Reserve'!$F121,IF(Adjustments!$G$6:$AE$6='June 13 - Dec 15 Reserve'!N$7,Adjustments!$G$73:$AE$133),0)))+(SUM(IF(Adjustments!$E$136:$E$232='June 13 - Dec 15 Reserve'!$F121,IF(Adjustments!$G$6:$AE$6='June 13 - Dec 15 Reserve'!P$7,Adjustments!$G$136:$AE$232),0)))+(SUM(IF(Adjustments!$E$235:$E$236='June 13 - Dec 15 Reserve'!$F121,IF(Adjustments!$G$6:$AE$6='June 13 - Dec 15 Reserve'!P$7,Adjustments!$G$235:$AE$236),0)))+(SUM(IF(Adjustments!$E$239:$E$251='June 13 - Dec 15 Reserve'!$F121,IF(Adjustments!$G$6:$AE$6='June 13 - Dec 15 Reserve'!P$7,Adjustments!$G$239:$AE$251),0))))</f>
        <v>-31294.144966562395</v>
      </c>
      <c r="P121" s="144">
        <f t="shared" si="361"/>
        <v>-4609224.6098662494</v>
      </c>
      <c r="Q121" s="144">
        <f t="array" ref="Q121">-((SUM(IF(Adjustments!$E$73:$E$133='June 13 - Dec 15 Reserve'!$F121,IF(Adjustments!$G$6:$AE$6='June 13 - Dec 15 Reserve'!P$7,Adjustments!$G$73:$AE$133),0)))+(SUM(IF(Adjustments!$E$136:$E$232='June 13 - Dec 15 Reserve'!$F121,IF(Adjustments!$G$6:$AE$6='June 13 - Dec 15 Reserve'!R$7,Adjustments!$G$136:$AE$232),0)))+(SUM(IF(Adjustments!$E$235:$E$236='June 13 - Dec 15 Reserve'!$F121,IF(Adjustments!$G$6:$AE$6='June 13 - Dec 15 Reserve'!R$7,Adjustments!$G$235:$AE$236),0)))+(SUM(IF(Adjustments!$E$239:$E$251='June 13 - Dec 15 Reserve'!$F121,IF(Adjustments!$G$6:$AE$6='June 13 - Dec 15 Reserve'!R$7,Adjustments!$G$239:$AE$251),0))))</f>
        <v>-31294.144966562395</v>
      </c>
      <c r="R121" s="144">
        <f t="shared" si="362"/>
        <v>-4640518.7548328117</v>
      </c>
      <c r="S121" s="144">
        <f t="array" ref="S121">-((SUM(IF(Adjustments!$E$73:$E$133='June 13 - Dec 15 Reserve'!$F121,IF(Adjustments!$G$6:$AE$6='June 13 - Dec 15 Reserve'!R$7,Adjustments!$G$73:$AE$133),0)))+(SUM(IF(Adjustments!$E$136:$E$232='June 13 - Dec 15 Reserve'!$F121,IF(Adjustments!$G$6:$AE$6='June 13 - Dec 15 Reserve'!T$7,Adjustments!$G$136:$AE$232),0)))+(SUM(IF(Adjustments!$E$235:$E$236='June 13 - Dec 15 Reserve'!$F121,IF(Adjustments!$G$6:$AE$6='June 13 - Dec 15 Reserve'!T$7,Adjustments!$G$235:$AE$236),0)))+(SUM(IF(Adjustments!$E$239:$E$251='June 13 - Dec 15 Reserve'!$F121,IF(Adjustments!$G$6:$AE$6='June 13 - Dec 15 Reserve'!T$7,Adjustments!$G$239:$AE$251),0))))</f>
        <v>-31294.144966562395</v>
      </c>
      <c r="T121" s="144">
        <f t="shared" si="363"/>
        <v>-4671812.8997993739</v>
      </c>
      <c r="U121" s="144">
        <f t="array" ref="U121">-((SUM(IF(Adjustments!$E$73:$E$133='June 13 - Dec 15 Reserve'!$F121,IF(Adjustments!$G$6:$AE$6='June 13 - Dec 15 Reserve'!T$7,Adjustments!$G$73:$AE$133),0)))+(SUM(IF(Adjustments!$E$136:$E$232='June 13 - Dec 15 Reserve'!$F121,IF(Adjustments!$G$6:$AE$6='June 13 - Dec 15 Reserve'!V$7,Adjustments!$G$136:$AE$232),0)))+(SUM(IF(Adjustments!$E$235:$E$236='June 13 - Dec 15 Reserve'!$F121,IF(Adjustments!$G$6:$AE$6='June 13 - Dec 15 Reserve'!V$7,Adjustments!$G$235:$AE$236),0)))+(SUM(IF(Adjustments!$E$239:$E$251='June 13 - Dec 15 Reserve'!$F121,IF(Adjustments!$G$6:$AE$6='June 13 - Dec 15 Reserve'!V$7,Adjustments!$G$239:$AE$251),0))))</f>
        <v>-31294.144966562395</v>
      </c>
      <c r="V121" s="144">
        <f t="shared" si="364"/>
        <v>-4703107.0447659362</v>
      </c>
      <c r="W121" s="144">
        <f t="array" ref="W121">-((SUM(IF(Adjustments!$E$73:$E$133='June 13 - Dec 15 Reserve'!$F121,IF(Adjustments!$G$6:$AE$6='June 13 - Dec 15 Reserve'!V$7,Adjustments!$G$73:$AE$133),0)))+(SUM(IF(Adjustments!$E$136:$E$232='June 13 - Dec 15 Reserve'!$F121,IF(Adjustments!$G$6:$AE$6='June 13 - Dec 15 Reserve'!X$7,Adjustments!$G$136:$AE$232),0)))+(SUM(IF(Adjustments!$E$235:$E$236='June 13 - Dec 15 Reserve'!$F121,IF(Adjustments!$G$6:$AE$6='June 13 - Dec 15 Reserve'!X$7,Adjustments!$G$235:$AE$236),0)))+(SUM(IF(Adjustments!$E$239:$E$251='June 13 - Dec 15 Reserve'!$F121,IF(Adjustments!$G$6:$AE$6='June 13 - Dec 15 Reserve'!X$7,Adjustments!$G$239:$AE$251),0))))</f>
        <v>-31294.144966562395</v>
      </c>
      <c r="X121" s="144">
        <f t="shared" si="365"/>
        <v>-4734401.1897324985</v>
      </c>
      <c r="Y121" s="144">
        <f t="array" ref="Y121">-((SUM(IF(Adjustments!$E$73:$E$133='June 13 - Dec 15 Reserve'!$F121,IF(Adjustments!$G$6:$AE$6='June 13 - Dec 15 Reserve'!X$7,Adjustments!$G$73:$AE$133),0)))+(SUM(IF(Adjustments!$E$136:$E$232='June 13 - Dec 15 Reserve'!$F121,IF(Adjustments!$G$6:$AE$6='June 13 - Dec 15 Reserve'!Z$7,Adjustments!$G$136:$AE$232),0)))+(SUM(IF(Adjustments!$E$235:$E$236='June 13 - Dec 15 Reserve'!$F121,IF(Adjustments!$G$6:$AE$6='June 13 - Dec 15 Reserve'!Z$7,Adjustments!$G$235:$AE$236),0)))+(SUM(IF(Adjustments!$E$239:$E$251='June 13 - Dec 15 Reserve'!$F121,IF(Adjustments!$G$6:$AE$6='June 13 - Dec 15 Reserve'!Z$7,Adjustments!$G$239:$AE$251),0))))</f>
        <v>-31294.144966562395</v>
      </c>
      <c r="Z121" s="144">
        <f t="shared" si="366"/>
        <v>-4765695.3346990608</v>
      </c>
      <c r="AA121" s="144">
        <f t="array" ref="AA121">-((SUM(IF(Adjustments!$E$73:$E$133='June 13 - Dec 15 Reserve'!$F121,IF(Adjustments!$G$6:$AE$6='June 13 - Dec 15 Reserve'!Z$7,Adjustments!$G$73:$AE$133),0)))+(SUM(IF(Adjustments!$E$136:$E$232='June 13 - Dec 15 Reserve'!$F121,IF(Adjustments!$G$6:$AE$6='June 13 - Dec 15 Reserve'!AB$7,Adjustments!$G$136:$AE$232),0)))+(SUM(IF(Adjustments!$E$235:$E$236='June 13 - Dec 15 Reserve'!$F121,IF(Adjustments!$G$6:$AE$6='June 13 - Dec 15 Reserve'!AB$7,Adjustments!$G$235:$AE$236),0)))+(SUM(IF(Adjustments!$E$239:$E$251='June 13 - Dec 15 Reserve'!$F121,IF(Adjustments!$G$6:$AE$6='June 13 - Dec 15 Reserve'!AB$7,Adjustments!$G$239:$AE$251),0))))</f>
        <v>-31294.144966562395</v>
      </c>
      <c r="AB121" s="144">
        <f t="shared" si="367"/>
        <v>-4796989.479665623</v>
      </c>
      <c r="AC121" s="144">
        <f t="array" ref="AC121">-((SUM(IF(Adjustments!$E$73:$E$133='June 13 - Dec 15 Reserve'!$F121,IF(Adjustments!$G$6:$AE$6='June 13 - Dec 15 Reserve'!AB$7,Adjustments!$G$73:$AE$133),0)))+(SUM(IF(Adjustments!$E$136:$E$232='June 13 - Dec 15 Reserve'!$F121,IF(Adjustments!$G$6:$AE$6='June 13 - Dec 15 Reserve'!AD$7,Adjustments!$G$136:$AE$232),0)))+(SUM(IF(Adjustments!$E$235:$E$236='June 13 - Dec 15 Reserve'!$F121,IF(Adjustments!$G$6:$AE$6='June 13 - Dec 15 Reserve'!AD$7,Adjustments!$G$235:$AE$236),0)))+(SUM(IF(Adjustments!$E$239:$E$251='June 13 - Dec 15 Reserve'!$F121,IF(Adjustments!$G$6:$AE$6='June 13 - Dec 15 Reserve'!AD$7,Adjustments!$G$239:$AE$251),0))))</f>
        <v>-31294.144966562395</v>
      </c>
      <c r="AD121" s="144">
        <f t="shared" si="368"/>
        <v>-4828283.6246321853</v>
      </c>
      <c r="AE121" s="144">
        <f t="array" ref="AE121">-((SUM(IF(Adjustments!$E$73:$E$133='June 13 - Dec 15 Reserve'!$F121,IF(Adjustments!$G$6:$AE$6='June 13 - Dec 15 Reserve'!AD$7,Adjustments!$G$73:$AE$133),0)))+(SUM(IF(Adjustments!$E$136:$E$232='June 13 - Dec 15 Reserve'!$F121,IF(Adjustments!$G$6:$AE$6='June 13 - Dec 15 Reserve'!AF$7,Adjustments!$G$136:$AE$232),0)))+(SUM(IF(Adjustments!$E$235:$E$236='June 13 - Dec 15 Reserve'!$F121,IF(Adjustments!$G$6:$AE$6='June 13 - Dec 15 Reserve'!AF$7,Adjustments!$G$235:$AE$236),0)))+(SUM(IF(Adjustments!$E$239:$E$251='June 13 - Dec 15 Reserve'!$F121,IF(Adjustments!$G$6:$AE$6='June 13 - Dec 15 Reserve'!AF$7,Adjustments!$G$239:$AE$251),0))))</f>
        <v>-31294.144966562395</v>
      </c>
      <c r="AF121" s="144">
        <f t="shared" si="369"/>
        <v>-4859577.7695987476</v>
      </c>
      <c r="AG121" s="144">
        <f t="array" ref="AG121">-((SUM(IF(Adjustments!$E$73:$E$133='June 13 - Dec 15 Reserve'!$F121,IF(Adjustments!$G$6:$AE$6='June 13 - Dec 15 Reserve'!AF$7,Adjustments!$G$73:$AE$133),0)))+(SUM(IF(Adjustments!$E$136:$E$232='June 13 - Dec 15 Reserve'!$F121,IF(Adjustments!$G$6:$AE$6='June 13 - Dec 15 Reserve'!AH$7,Adjustments!$G$136:$AE$232),0)))+(SUM(IF(Adjustments!$E$235:$E$236='June 13 - Dec 15 Reserve'!$F121,IF(Adjustments!$G$6:$AE$6='June 13 - Dec 15 Reserve'!AH$7,Adjustments!$G$235:$AE$236),0)))+(SUM(IF(Adjustments!$E$239:$E$251='June 13 - Dec 15 Reserve'!$F121,IF(Adjustments!$G$6:$AE$6='June 13 - Dec 15 Reserve'!AH$7,Adjustments!$G$239:$AE$251),0))))</f>
        <v>-31294.144966562395</v>
      </c>
      <c r="AH121" s="144">
        <f t="shared" si="370"/>
        <v>-4890871.9145653099</v>
      </c>
      <c r="AI121" s="144">
        <f t="array" ref="AI121">-((SUM(IF(Adjustments!$E$73:$E$133='June 13 - Dec 15 Reserve'!$F121,IF(Adjustments!$G$6:$AE$6='June 13 - Dec 15 Reserve'!AH$7,Adjustments!$G$73:$AE$133),0)))+(SUM(IF(Adjustments!$E$136:$E$232='June 13 - Dec 15 Reserve'!$F121,IF(Adjustments!$G$6:$AE$6='June 13 - Dec 15 Reserve'!AJ$7,Adjustments!$G$136:$AE$232),0)))+(SUM(IF(Adjustments!$E$235:$E$236='June 13 - Dec 15 Reserve'!$F121,IF(Adjustments!$G$6:$AE$6='June 13 - Dec 15 Reserve'!AJ$7,Adjustments!$G$235:$AE$236),0)))+(SUM(IF(Adjustments!$E$239:$E$251='June 13 - Dec 15 Reserve'!$F121,IF(Adjustments!$G$6:$AE$6='June 13 - Dec 15 Reserve'!AJ$7,Adjustments!$G$239:$AE$251),0))))</f>
        <v>-31294.144966562395</v>
      </c>
      <c r="AJ121" s="144">
        <f t="shared" si="371"/>
        <v>-4922166.0595318722</v>
      </c>
      <c r="AK121" s="144">
        <f t="array" ref="AK121">-((SUM(IF(Adjustments!$E$73:$E$133='June 13 - Dec 15 Reserve'!$F121,IF(Adjustments!$G$6:$AE$6='June 13 - Dec 15 Reserve'!AJ$7,Adjustments!$G$73:$AE$133),0)))+(SUM(IF(Adjustments!$E$136:$E$232='June 13 - Dec 15 Reserve'!$F121,IF(Adjustments!$G$6:$AE$6='June 13 - Dec 15 Reserve'!AL$7,Adjustments!$G$136:$AE$232),0)))+(SUM(IF(Adjustments!$E$235:$E$236='June 13 - Dec 15 Reserve'!$F121,IF(Adjustments!$G$6:$AE$6='June 13 - Dec 15 Reserve'!AL$7,Adjustments!$G$235:$AE$236),0)))+(SUM(IF(Adjustments!$E$239:$E$251='June 13 - Dec 15 Reserve'!$F121,IF(Adjustments!$G$6:$AE$6='June 13 - Dec 15 Reserve'!AL$7,Adjustments!$G$239:$AE$251),0))))</f>
        <v>-31294.144966562395</v>
      </c>
      <c r="AL121" s="144">
        <f t="shared" si="372"/>
        <v>-4953460.2044984344</v>
      </c>
      <c r="AM121" s="144">
        <f t="array" ref="AM121">-((SUM(IF(Adjustments!$E$73:$E$133='June 13 - Dec 15 Reserve'!$F121,IF(Adjustments!$G$6:$AE$6='June 13 - Dec 15 Reserve'!AL$7,Adjustments!$G$73:$AE$133),0)))+(SUM(IF(Adjustments!$E$136:$E$232='June 13 - Dec 15 Reserve'!$F121,IF(Adjustments!$G$6:$AE$6='June 13 - Dec 15 Reserve'!AN$7,Adjustments!$G$136:$AE$232),0)))+(SUM(IF(Adjustments!$E$235:$E$236='June 13 - Dec 15 Reserve'!$F121,IF(Adjustments!$G$6:$AE$6='June 13 - Dec 15 Reserve'!AN$7,Adjustments!$G$235:$AE$236),0)))+(SUM(IF(Adjustments!$E$239:$E$251='June 13 - Dec 15 Reserve'!$F121,IF(Adjustments!$G$6:$AE$6='June 13 - Dec 15 Reserve'!AN$7,Adjustments!$G$239:$AE$251),0))))</f>
        <v>-31294.144966562395</v>
      </c>
      <c r="AN121" s="144">
        <f t="shared" si="373"/>
        <v>-4984754.3494649967</v>
      </c>
      <c r="AO121" s="144">
        <f t="array" ref="AO121">-((SUM(IF(Adjustments!$E$73:$E$133='June 13 - Dec 15 Reserve'!$F121,IF(Adjustments!$G$6:$AE$6='June 13 - Dec 15 Reserve'!AN$7,Adjustments!$G$73:$AE$133),0)))+(SUM(IF(Adjustments!$E$136:$E$232='June 13 - Dec 15 Reserve'!$F121,IF(Adjustments!$G$6:$AE$6='June 13 - Dec 15 Reserve'!AP$7,Adjustments!$G$136:$AE$232),0)))+(SUM(IF(Adjustments!$E$235:$E$236='June 13 - Dec 15 Reserve'!$F121,IF(Adjustments!$G$6:$AE$6='June 13 - Dec 15 Reserve'!AP$7,Adjustments!$G$235:$AE$236),0)))+(SUM(IF(Adjustments!$E$239:$E$251='June 13 - Dec 15 Reserve'!$F121,IF(Adjustments!$G$6:$AE$6='June 13 - Dec 15 Reserve'!AP$7,Adjustments!$G$239:$AE$251),0))))</f>
        <v>-31294.144966562395</v>
      </c>
      <c r="AP121" s="144">
        <f t="shared" si="374"/>
        <v>-5016048.494431559</v>
      </c>
      <c r="AQ121" s="144">
        <f t="array" ref="AQ121">-((SUM(IF(Adjustments!$E$73:$E$133='June 13 - Dec 15 Reserve'!$F121,IF(Adjustments!$G$6:$AE$6='June 13 - Dec 15 Reserve'!AP$7,Adjustments!$G$73:$AE$133),0)))+(SUM(IF(Adjustments!$E$136:$E$232='June 13 - Dec 15 Reserve'!$F121,IF(Adjustments!$G$6:$AE$6='June 13 - Dec 15 Reserve'!AR$7,Adjustments!$G$136:$AE$232),0)))+(SUM(IF(Adjustments!$E$235:$E$236='June 13 - Dec 15 Reserve'!$F121,IF(Adjustments!$G$6:$AE$6='June 13 - Dec 15 Reserve'!AR$7,Adjustments!$G$235:$AE$236),0)))+(SUM(IF(Adjustments!$E$239:$E$251='June 13 - Dec 15 Reserve'!$F121,IF(Adjustments!$G$6:$AE$6='June 13 - Dec 15 Reserve'!AR$7,Adjustments!$G$239:$AE$251),0))))</f>
        <v>-31294.144966562395</v>
      </c>
      <c r="AR121" s="144">
        <f t="shared" si="375"/>
        <v>-5047342.6393981213</v>
      </c>
      <c r="AS121" s="144">
        <f t="array" ref="AS121">-((SUM(IF(Adjustments!$E$73:$E$133='June 13 - Dec 15 Reserve'!$F121,IF(Adjustments!$G$6:$AE$6='June 13 - Dec 15 Reserve'!AR$7,Adjustments!$G$73:$AE$133),0)))+(SUM(IF(Adjustments!$E$136:$E$232='June 13 - Dec 15 Reserve'!$F121,IF(Adjustments!$G$6:$AE$6='June 13 - Dec 15 Reserve'!AT$7,Adjustments!$G$136:$AE$232),0)))+(SUM(IF(Adjustments!$E$235:$E$236='June 13 - Dec 15 Reserve'!$F121,IF(Adjustments!$G$6:$AE$6='June 13 - Dec 15 Reserve'!AT$7,Adjustments!$G$235:$AE$236),0)))+(SUM(IF(Adjustments!$E$239:$E$251='June 13 - Dec 15 Reserve'!$F121,IF(Adjustments!$G$6:$AE$6='June 13 - Dec 15 Reserve'!AT$7,Adjustments!$G$239:$AE$251),0))))</f>
        <v>-31294.144966562395</v>
      </c>
      <c r="AT121" s="144">
        <f t="shared" si="376"/>
        <v>-5078636.7843646836</v>
      </c>
      <c r="AU121" s="144">
        <f t="array" ref="AU121">-((SUM(IF(Adjustments!$E$73:$E$133='June 13 - Dec 15 Reserve'!$F121,IF(Adjustments!$G$6:$AE$6='June 13 - Dec 15 Reserve'!AT$7,Adjustments!$G$73:$AE$133),0)))+(SUM(IF(Adjustments!$E$136:$E$232='June 13 - Dec 15 Reserve'!$F121,IF(Adjustments!$G$6:$AE$6='June 13 - Dec 15 Reserve'!AV$7,Adjustments!$G$136:$AE$232),0)))+(SUM(IF(Adjustments!$E$235:$E$236='June 13 - Dec 15 Reserve'!$F121,IF(Adjustments!$G$6:$AE$6='June 13 - Dec 15 Reserve'!AV$7,Adjustments!$G$235:$AE$236),0)))+(SUM(IF(Adjustments!$E$239:$E$251='June 13 - Dec 15 Reserve'!$F121,IF(Adjustments!$G$6:$AE$6='June 13 - Dec 15 Reserve'!AV$7,Adjustments!$G$239:$AE$251),0))))</f>
        <v>-31294.144966562395</v>
      </c>
      <c r="AV121" s="144">
        <f t="shared" si="377"/>
        <v>-5109930.9293312458</v>
      </c>
      <c r="AW121" s="144">
        <f t="array" ref="AW121">-((SUM(IF(Adjustments!$E$73:$E$133='June 13 - Dec 15 Reserve'!$F121,IF(Adjustments!$G$6:$AE$6='June 13 - Dec 15 Reserve'!AV$7,Adjustments!$G$73:$AE$133),0)))+(SUM(IF(Adjustments!$E$136:$E$232='June 13 - Dec 15 Reserve'!$F121,IF(Adjustments!$G$6:$AE$6='June 13 - Dec 15 Reserve'!AX$7,Adjustments!$G$136:$AE$232),0)))+(SUM(IF(Adjustments!$E$235:$E$236='June 13 - Dec 15 Reserve'!$F121,IF(Adjustments!$G$6:$AE$6='June 13 - Dec 15 Reserve'!AX$7,Adjustments!$G$235:$AE$236),0)))+(SUM(IF(Adjustments!$E$239:$E$251='June 13 - Dec 15 Reserve'!$F121,IF(Adjustments!$G$6:$AE$6='June 13 - Dec 15 Reserve'!AX$7,Adjustments!$G$239:$AE$251),0))))</f>
        <v>-31294.144966562395</v>
      </c>
      <c r="AX121" s="144">
        <f t="shared" si="378"/>
        <v>-5141225.0742978081</v>
      </c>
      <c r="AY121" s="144">
        <f t="array" ref="AY121">-((SUM(IF(Adjustments!$E$73:$E$133='June 13 - Dec 15 Reserve'!$F121,IF(Adjustments!$G$6:$AE$6='June 13 - Dec 15 Reserve'!AX$7,Adjustments!$G$73:$AE$133),0)))+(SUM(IF(Adjustments!$E$136:$E$232='June 13 - Dec 15 Reserve'!$F121,IF(Adjustments!$G$6:$AE$6='June 13 - Dec 15 Reserve'!AZ$7,Adjustments!$G$136:$AE$232),0)))+(SUM(IF(Adjustments!$E$235:$E$236='June 13 - Dec 15 Reserve'!$F121,IF(Adjustments!$G$6:$AE$6='June 13 - Dec 15 Reserve'!AZ$7,Adjustments!$G$235:$AE$236),0)))+(SUM(IF(Adjustments!$E$239:$E$251='June 13 - Dec 15 Reserve'!$F121,IF(Adjustments!$G$6:$AE$6='June 13 - Dec 15 Reserve'!AZ$7,Adjustments!$G$239:$AE$251),0))))</f>
        <v>-31294.144966562395</v>
      </c>
      <c r="AZ121" s="144">
        <f t="shared" si="379"/>
        <v>-5172519.2192643704</v>
      </c>
      <c r="BA121" s="144">
        <f t="array" ref="BA121">-((SUM(IF(Adjustments!$E$73:$E$133='June 13 - Dec 15 Reserve'!$F121,IF(Adjustments!$G$6:$AE$6='June 13 - Dec 15 Reserve'!AZ$7,Adjustments!$G$73:$AE$133),0)))+(SUM(IF(Adjustments!$E$136:$E$232='June 13 - Dec 15 Reserve'!$F121,IF(Adjustments!$G$6:$AE$6='June 13 - Dec 15 Reserve'!BB$7,Adjustments!$G$136:$AE$232),0)))+(SUM(IF(Adjustments!$E$235:$E$236='June 13 - Dec 15 Reserve'!$F121,IF(Adjustments!$G$6:$AE$6='June 13 - Dec 15 Reserve'!BB$7,Adjustments!$G$235:$AE$236),0)))+(SUM(IF(Adjustments!$E$239:$E$251='June 13 - Dec 15 Reserve'!$F121,IF(Adjustments!$G$6:$AE$6='June 13 - Dec 15 Reserve'!BB$7,Adjustments!$G$239:$AE$251),0))))</f>
        <v>-31294.144966562395</v>
      </c>
      <c r="BB121" s="144">
        <f t="shared" si="380"/>
        <v>-5203813.3642309327</v>
      </c>
      <c r="BC121" s="144">
        <f t="array" ref="BC121">-((SUM(IF(Adjustments!$E$73:$E$133='June 13 - Dec 15 Reserve'!$F121,IF(Adjustments!$G$6:$AE$6='June 13 - Dec 15 Reserve'!BB$7,Adjustments!$G$73:$AE$133),0)))+(SUM(IF(Adjustments!$E$136:$E$232='June 13 - Dec 15 Reserve'!$F121,IF(Adjustments!$G$6:$AE$6='June 13 - Dec 15 Reserve'!BD$7,Adjustments!$G$136:$AE$232),0)))+(SUM(IF(Adjustments!$E$235:$E$236='June 13 - Dec 15 Reserve'!$F121,IF(Adjustments!$G$6:$AE$6='June 13 - Dec 15 Reserve'!BD$7,Adjustments!$G$235:$AE$236),0)))+(SUM(IF(Adjustments!$E$239:$E$251='June 13 - Dec 15 Reserve'!$F121,IF(Adjustments!$G$6:$AE$6='June 13 - Dec 15 Reserve'!BD$7,Adjustments!$G$239:$AE$251),0))))</f>
        <v>-31294.144966562395</v>
      </c>
      <c r="BD121" s="144">
        <f t="shared" si="381"/>
        <v>-5235107.5091974949</v>
      </c>
      <c r="BF121" s="151">
        <f t="shared" si="382"/>
        <v>-5047342.6393981213</v>
      </c>
    </row>
    <row r="122" spans="1:58" s="144" customFormat="1">
      <c r="A122" s="119" t="s">
        <v>20</v>
      </c>
      <c r="B122" s="119" t="s">
        <v>51</v>
      </c>
      <c r="C122" s="119" t="s">
        <v>51</v>
      </c>
      <c r="D122" s="119" t="s">
        <v>79</v>
      </c>
      <c r="E122" s="119" t="s">
        <v>75</v>
      </c>
      <c r="F122" s="119" t="str">
        <f t="shared" si="356"/>
        <v>AGNLPWYU</v>
      </c>
      <c r="G122" s="119" t="str">
        <f t="shared" si="357"/>
        <v>GNLPWYU</v>
      </c>
      <c r="H122" s="144">
        <f t="array" ref="H122">SUM(IF('[25]RB Summary'!$C$917:$C$1168=$F122,'[25]RB Summary'!$G$917:$G$1168,0))</f>
        <v>-39662.94</v>
      </c>
      <c r="I122" s="144">
        <f t="array" ref="I122">-((SUM(IF(Adjustments!$E$73:$E$133='June 13 - Dec 15 Reserve'!$F122,IF(Adjustments!$G$6:$AE$6='June 13 - Dec 15 Reserve'!H$7,Adjustments!$G$73:$AE$133),0)))+(SUM(IF(Adjustments!$E$136:$E$232='June 13 - Dec 15 Reserve'!$F122,IF(Adjustments!$G$6:$AE$6='June 13 - Dec 15 Reserve'!J$7,Adjustments!$G$136:$AE$232),0)))+(SUM(IF(Adjustments!$E$235:$E$236='June 13 - Dec 15 Reserve'!$F122,IF(Adjustments!$G$6:$AE$6='June 13 - Dec 15 Reserve'!J$7,Adjustments!$G$235:$AE$236),0)))+(SUM(IF(Adjustments!$E$239:$E$251='June 13 - Dec 15 Reserve'!$F122,IF(Adjustments!$G$6:$AE$6='June 13 - Dec 15 Reserve'!J$7,Adjustments!$G$239:$AE$251),0))))</f>
        <v>-52.762499999999989</v>
      </c>
      <c r="J122" s="144">
        <f t="shared" si="358"/>
        <v>-39715.702499999999</v>
      </c>
      <c r="K122" s="144">
        <f t="array" ref="K122">-((SUM(IF(Adjustments!$E$73:$E$133='June 13 - Dec 15 Reserve'!$F122,IF(Adjustments!$G$6:$AE$6='June 13 - Dec 15 Reserve'!J$7,Adjustments!$G$73:$AE$133),0)))+(SUM(IF(Adjustments!$E$136:$E$232='June 13 - Dec 15 Reserve'!$F122,IF(Adjustments!$G$6:$AE$6='June 13 - Dec 15 Reserve'!L$7,Adjustments!$G$136:$AE$232),0)))+(SUM(IF(Adjustments!$E$235:$E$236='June 13 - Dec 15 Reserve'!$F122,IF(Adjustments!$G$6:$AE$6='June 13 - Dec 15 Reserve'!L$7,Adjustments!$G$235:$AE$236),0)))+(SUM(IF(Adjustments!$E$239:$E$251='June 13 - Dec 15 Reserve'!$F122,IF(Adjustments!$G$6:$AE$6='June 13 - Dec 15 Reserve'!L$7,Adjustments!$G$239:$AE$251),0))))</f>
        <v>-52.762499999999989</v>
      </c>
      <c r="L122" s="144">
        <f t="shared" si="359"/>
        <v>-39768.464999999997</v>
      </c>
      <c r="M122" s="144">
        <f t="array" ref="M122">-((SUM(IF(Adjustments!$E$73:$E$133='June 13 - Dec 15 Reserve'!$F122,IF(Adjustments!$G$6:$AE$6='June 13 - Dec 15 Reserve'!L$7,Adjustments!$G$73:$AE$133),0)))+(SUM(IF(Adjustments!$E$136:$E$232='June 13 - Dec 15 Reserve'!$F122,IF(Adjustments!$G$6:$AE$6='June 13 - Dec 15 Reserve'!N$7,Adjustments!$G$136:$AE$232),0)))+(SUM(IF(Adjustments!$E$235:$E$236='June 13 - Dec 15 Reserve'!$F122,IF(Adjustments!$G$6:$AE$6='June 13 - Dec 15 Reserve'!N$7,Adjustments!$G$235:$AE$236),0)))+(SUM(IF(Adjustments!$E$239:$E$251='June 13 - Dec 15 Reserve'!$F122,IF(Adjustments!$G$6:$AE$6='June 13 - Dec 15 Reserve'!N$7,Adjustments!$G$239:$AE$251),0))))</f>
        <v>-52.762499999999989</v>
      </c>
      <c r="N122" s="144">
        <f t="shared" si="360"/>
        <v>-39821.227499999994</v>
      </c>
      <c r="O122" s="144">
        <f t="array" ref="O122">-((SUM(IF(Adjustments!$E$73:$E$133='June 13 - Dec 15 Reserve'!$F122,IF(Adjustments!$G$6:$AE$6='June 13 - Dec 15 Reserve'!N$7,Adjustments!$G$73:$AE$133),0)))+(SUM(IF(Adjustments!$E$136:$E$232='June 13 - Dec 15 Reserve'!$F122,IF(Adjustments!$G$6:$AE$6='June 13 - Dec 15 Reserve'!P$7,Adjustments!$G$136:$AE$232),0)))+(SUM(IF(Adjustments!$E$235:$E$236='June 13 - Dec 15 Reserve'!$F122,IF(Adjustments!$G$6:$AE$6='June 13 - Dec 15 Reserve'!P$7,Adjustments!$G$235:$AE$236),0)))+(SUM(IF(Adjustments!$E$239:$E$251='June 13 - Dec 15 Reserve'!$F122,IF(Adjustments!$G$6:$AE$6='June 13 - Dec 15 Reserve'!P$7,Adjustments!$G$239:$AE$251),0))))</f>
        <v>-52.762499999999989</v>
      </c>
      <c r="P122" s="144">
        <f t="shared" si="361"/>
        <v>-39873.989999999991</v>
      </c>
      <c r="Q122" s="144">
        <f t="array" ref="Q122">-((SUM(IF(Adjustments!$E$73:$E$133='June 13 - Dec 15 Reserve'!$F122,IF(Adjustments!$G$6:$AE$6='June 13 - Dec 15 Reserve'!P$7,Adjustments!$G$73:$AE$133),0)))+(SUM(IF(Adjustments!$E$136:$E$232='June 13 - Dec 15 Reserve'!$F122,IF(Adjustments!$G$6:$AE$6='June 13 - Dec 15 Reserve'!R$7,Adjustments!$G$136:$AE$232),0)))+(SUM(IF(Adjustments!$E$235:$E$236='June 13 - Dec 15 Reserve'!$F122,IF(Adjustments!$G$6:$AE$6='June 13 - Dec 15 Reserve'!R$7,Adjustments!$G$235:$AE$236),0)))+(SUM(IF(Adjustments!$E$239:$E$251='June 13 - Dec 15 Reserve'!$F122,IF(Adjustments!$G$6:$AE$6='June 13 - Dec 15 Reserve'!R$7,Adjustments!$G$239:$AE$251),0))))</f>
        <v>-52.762499999999989</v>
      </c>
      <c r="R122" s="144">
        <f t="shared" si="362"/>
        <v>-39926.752499999988</v>
      </c>
      <c r="S122" s="144">
        <f t="array" ref="S122">-((SUM(IF(Adjustments!$E$73:$E$133='June 13 - Dec 15 Reserve'!$F122,IF(Adjustments!$G$6:$AE$6='June 13 - Dec 15 Reserve'!R$7,Adjustments!$G$73:$AE$133),0)))+(SUM(IF(Adjustments!$E$136:$E$232='June 13 - Dec 15 Reserve'!$F122,IF(Adjustments!$G$6:$AE$6='June 13 - Dec 15 Reserve'!T$7,Adjustments!$G$136:$AE$232),0)))+(SUM(IF(Adjustments!$E$235:$E$236='June 13 - Dec 15 Reserve'!$F122,IF(Adjustments!$G$6:$AE$6='June 13 - Dec 15 Reserve'!T$7,Adjustments!$G$235:$AE$236),0)))+(SUM(IF(Adjustments!$E$239:$E$251='June 13 - Dec 15 Reserve'!$F122,IF(Adjustments!$G$6:$AE$6='June 13 - Dec 15 Reserve'!T$7,Adjustments!$G$239:$AE$251),0))))</f>
        <v>-52.762499999999989</v>
      </c>
      <c r="T122" s="144">
        <f t="shared" si="363"/>
        <v>-39979.514999999985</v>
      </c>
      <c r="U122" s="144">
        <f t="array" ref="U122">-((SUM(IF(Adjustments!$E$73:$E$133='June 13 - Dec 15 Reserve'!$F122,IF(Adjustments!$G$6:$AE$6='June 13 - Dec 15 Reserve'!T$7,Adjustments!$G$73:$AE$133),0)))+(SUM(IF(Adjustments!$E$136:$E$232='June 13 - Dec 15 Reserve'!$F122,IF(Adjustments!$G$6:$AE$6='June 13 - Dec 15 Reserve'!V$7,Adjustments!$G$136:$AE$232),0)))+(SUM(IF(Adjustments!$E$235:$E$236='June 13 - Dec 15 Reserve'!$F122,IF(Adjustments!$G$6:$AE$6='June 13 - Dec 15 Reserve'!V$7,Adjustments!$G$235:$AE$236),0)))+(SUM(IF(Adjustments!$E$239:$E$251='June 13 - Dec 15 Reserve'!$F122,IF(Adjustments!$G$6:$AE$6='June 13 - Dec 15 Reserve'!V$7,Adjustments!$G$239:$AE$251),0))))</f>
        <v>-52.762499999999989</v>
      </c>
      <c r="V122" s="144">
        <f t="shared" si="364"/>
        <v>-40032.277499999982</v>
      </c>
      <c r="W122" s="144">
        <f t="array" ref="W122">-((SUM(IF(Adjustments!$E$73:$E$133='June 13 - Dec 15 Reserve'!$F122,IF(Adjustments!$G$6:$AE$6='June 13 - Dec 15 Reserve'!V$7,Adjustments!$G$73:$AE$133),0)))+(SUM(IF(Adjustments!$E$136:$E$232='June 13 - Dec 15 Reserve'!$F122,IF(Adjustments!$G$6:$AE$6='June 13 - Dec 15 Reserve'!X$7,Adjustments!$G$136:$AE$232),0)))+(SUM(IF(Adjustments!$E$235:$E$236='June 13 - Dec 15 Reserve'!$F122,IF(Adjustments!$G$6:$AE$6='June 13 - Dec 15 Reserve'!X$7,Adjustments!$G$235:$AE$236),0)))+(SUM(IF(Adjustments!$E$239:$E$251='June 13 - Dec 15 Reserve'!$F122,IF(Adjustments!$G$6:$AE$6='June 13 - Dec 15 Reserve'!X$7,Adjustments!$G$239:$AE$251),0))))</f>
        <v>-52.762499999999989</v>
      </c>
      <c r="X122" s="144">
        <f t="shared" si="365"/>
        <v>-40085.039999999979</v>
      </c>
      <c r="Y122" s="144">
        <f t="array" ref="Y122">-((SUM(IF(Adjustments!$E$73:$E$133='June 13 - Dec 15 Reserve'!$F122,IF(Adjustments!$G$6:$AE$6='June 13 - Dec 15 Reserve'!X$7,Adjustments!$G$73:$AE$133),0)))+(SUM(IF(Adjustments!$E$136:$E$232='June 13 - Dec 15 Reserve'!$F122,IF(Adjustments!$G$6:$AE$6='June 13 - Dec 15 Reserve'!Z$7,Adjustments!$G$136:$AE$232),0)))+(SUM(IF(Adjustments!$E$235:$E$236='June 13 - Dec 15 Reserve'!$F122,IF(Adjustments!$G$6:$AE$6='June 13 - Dec 15 Reserve'!Z$7,Adjustments!$G$235:$AE$236),0)))+(SUM(IF(Adjustments!$E$239:$E$251='June 13 - Dec 15 Reserve'!$F122,IF(Adjustments!$G$6:$AE$6='June 13 - Dec 15 Reserve'!Z$7,Adjustments!$G$239:$AE$251),0))))</f>
        <v>-52.762499999999989</v>
      </c>
      <c r="Z122" s="144">
        <f t="shared" si="366"/>
        <v>-40137.802499999976</v>
      </c>
      <c r="AA122" s="144">
        <f t="array" ref="AA122">-((SUM(IF(Adjustments!$E$73:$E$133='June 13 - Dec 15 Reserve'!$F122,IF(Adjustments!$G$6:$AE$6='June 13 - Dec 15 Reserve'!Z$7,Adjustments!$G$73:$AE$133),0)))+(SUM(IF(Adjustments!$E$136:$E$232='June 13 - Dec 15 Reserve'!$F122,IF(Adjustments!$G$6:$AE$6='June 13 - Dec 15 Reserve'!AB$7,Adjustments!$G$136:$AE$232),0)))+(SUM(IF(Adjustments!$E$235:$E$236='June 13 - Dec 15 Reserve'!$F122,IF(Adjustments!$G$6:$AE$6='June 13 - Dec 15 Reserve'!AB$7,Adjustments!$G$235:$AE$236),0)))+(SUM(IF(Adjustments!$E$239:$E$251='June 13 - Dec 15 Reserve'!$F122,IF(Adjustments!$G$6:$AE$6='June 13 - Dec 15 Reserve'!AB$7,Adjustments!$G$239:$AE$251),0))))</f>
        <v>-52.762499999999989</v>
      </c>
      <c r="AB122" s="144">
        <f t="shared" si="367"/>
        <v>-40190.564999999973</v>
      </c>
      <c r="AC122" s="144">
        <f t="array" ref="AC122">-((SUM(IF(Adjustments!$E$73:$E$133='June 13 - Dec 15 Reserve'!$F122,IF(Adjustments!$G$6:$AE$6='June 13 - Dec 15 Reserve'!AB$7,Adjustments!$G$73:$AE$133),0)))+(SUM(IF(Adjustments!$E$136:$E$232='June 13 - Dec 15 Reserve'!$F122,IF(Adjustments!$G$6:$AE$6='June 13 - Dec 15 Reserve'!AD$7,Adjustments!$G$136:$AE$232),0)))+(SUM(IF(Adjustments!$E$235:$E$236='June 13 - Dec 15 Reserve'!$F122,IF(Adjustments!$G$6:$AE$6='June 13 - Dec 15 Reserve'!AD$7,Adjustments!$G$235:$AE$236),0)))+(SUM(IF(Adjustments!$E$239:$E$251='June 13 - Dec 15 Reserve'!$F122,IF(Adjustments!$G$6:$AE$6='June 13 - Dec 15 Reserve'!AD$7,Adjustments!$G$239:$AE$251),0))))</f>
        <v>-52.762499999999989</v>
      </c>
      <c r="AD122" s="144">
        <f t="shared" si="368"/>
        <v>-40243.32749999997</v>
      </c>
      <c r="AE122" s="144">
        <f t="array" ref="AE122">-((SUM(IF(Adjustments!$E$73:$E$133='June 13 - Dec 15 Reserve'!$F122,IF(Adjustments!$G$6:$AE$6='June 13 - Dec 15 Reserve'!AD$7,Adjustments!$G$73:$AE$133),0)))+(SUM(IF(Adjustments!$E$136:$E$232='June 13 - Dec 15 Reserve'!$F122,IF(Adjustments!$G$6:$AE$6='June 13 - Dec 15 Reserve'!AF$7,Adjustments!$G$136:$AE$232),0)))+(SUM(IF(Adjustments!$E$235:$E$236='June 13 - Dec 15 Reserve'!$F122,IF(Adjustments!$G$6:$AE$6='June 13 - Dec 15 Reserve'!AF$7,Adjustments!$G$235:$AE$236),0)))+(SUM(IF(Adjustments!$E$239:$E$251='June 13 - Dec 15 Reserve'!$F122,IF(Adjustments!$G$6:$AE$6='June 13 - Dec 15 Reserve'!AF$7,Adjustments!$G$239:$AE$251),0))))</f>
        <v>-52.762499999999989</v>
      </c>
      <c r="AF122" s="144">
        <f t="shared" si="369"/>
        <v>-40296.089999999967</v>
      </c>
      <c r="AG122" s="144">
        <f t="array" ref="AG122">-((SUM(IF(Adjustments!$E$73:$E$133='June 13 - Dec 15 Reserve'!$F122,IF(Adjustments!$G$6:$AE$6='June 13 - Dec 15 Reserve'!AF$7,Adjustments!$G$73:$AE$133),0)))+(SUM(IF(Adjustments!$E$136:$E$232='June 13 - Dec 15 Reserve'!$F122,IF(Adjustments!$G$6:$AE$6='June 13 - Dec 15 Reserve'!AH$7,Adjustments!$G$136:$AE$232),0)))+(SUM(IF(Adjustments!$E$235:$E$236='June 13 - Dec 15 Reserve'!$F122,IF(Adjustments!$G$6:$AE$6='June 13 - Dec 15 Reserve'!AH$7,Adjustments!$G$235:$AE$236),0)))+(SUM(IF(Adjustments!$E$239:$E$251='June 13 - Dec 15 Reserve'!$F122,IF(Adjustments!$G$6:$AE$6='June 13 - Dec 15 Reserve'!AH$7,Adjustments!$G$239:$AE$251),0))))</f>
        <v>-52.762499999999989</v>
      </c>
      <c r="AH122" s="144">
        <f t="shared" si="370"/>
        <v>-40348.852499999964</v>
      </c>
      <c r="AI122" s="144">
        <f t="array" ref="AI122">-((SUM(IF(Adjustments!$E$73:$E$133='June 13 - Dec 15 Reserve'!$F122,IF(Adjustments!$G$6:$AE$6='June 13 - Dec 15 Reserve'!AH$7,Adjustments!$G$73:$AE$133),0)))+(SUM(IF(Adjustments!$E$136:$E$232='June 13 - Dec 15 Reserve'!$F122,IF(Adjustments!$G$6:$AE$6='June 13 - Dec 15 Reserve'!AJ$7,Adjustments!$G$136:$AE$232),0)))+(SUM(IF(Adjustments!$E$235:$E$236='June 13 - Dec 15 Reserve'!$F122,IF(Adjustments!$G$6:$AE$6='June 13 - Dec 15 Reserve'!AJ$7,Adjustments!$G$235:$AE$236),0)))+(SUM(IF(Adjustments!$E$239:$E$251='June 13 - Dec 15 Reserve'!$F122,IF(Adjustments!$G$6:$AE$6='June 13 - Dec 15 Reserve'!AJ$7,Adjustments!$G$239:$AE$251),0))))</f>
        <v>-52.762499999999989</v>
      </c>
      <c r="AJ122" s="144">
        <f t="shared" si="371"/>
        <v>-40401.614999999962</v>
      </c>
      <c r="AK122" s="144">
        <f t="array" ref="AK122">-((SUM(IF(Adjustments!$E$73:$E$133='June 13 - Dec 15 Reserve'!$F122,IF(Adjustments!$G$6:$AE$6='June 13 - Dec 15 Reserve'!AJ$7,Adjustments!$G$73:$AE$133),0)))+(SUM(IF(Adjustments!$E$136:$E$232='June 13 - Dec 15 Reserve'!$F122,IF(Adjustments!$G$6:$AE$6='June 13 - Dec 15 Reserve'!AL$7,Adjustments!$G$136:$AE$232),0)))+(SUM(IF(Adjustments!$E$235:$E$236='June 13 - Dec 15 Reserve'!$F122,IF(Adjustments!$G$6:$AE$6='June 13 - Dec 15 Reserve'!AL$7,Adjustments!$G$235:$AE$236),0)))+(SUM(IF(Adjustments!$E$239:$E$251='June 13 - Dec 15 Reserve'!$F122,IF(Adjustments!$G$6:$AE$6='June 13 - Dec 15 Reserve'!AL$7,Adjustments!$G$239:$AE$251),0))))</f>
        <v>-52.762499999999989</v>
      </c>
      <c r="AL122" s="144">
        <f t="shared" si="372"/>
        <v>-40454.377499999959</v>
      </c>
      <c r="AM122" s="144">
        <f t="array" ref="AM122">-((SUM(IF(Adjustments!$E$73:$E$133='June 13 - Dec 15 Reserve'!$F122,IF(Adjustments!$G$6:$AE$6='June 13 - Dec 15 Reserve'!AL$7,Adjustments!$G$73:$AE$133),0)))+(SUM(IF(Adjustments!$E$136:$E$232='June 13 - Dec 15 Reserve'!$F122,IF(Adjustments!$G$6:$AE$6='June 13 - Dec 15 Reserve'!AN$7,Adjustments!$G$136:$AE$232),0)))+(SUM(IF(Adjustments!$E$235:$E$236='June 13 - Dec 15 Reserve'!$F122,IF(Adjustments!$G$6:$AE$6='June 13 - Dec 15 Reserve'!AN$7,Adjustments!$G$235:$AE$236),0)))+(SUM(IF(Adjustments!$E$239:$E$251='June 13 - Dec 15 Reserve'!$F122,IF(Adjustments!$G$6:$AE$6='June 13 - Dec 15 Reserve'!AN$7,Adjustments!$G$239:$AE$251),0))))</f>
        <v>-52.762499999999989</v>
      </c>
      <c r="AN122" s="144">
        <f t="shared" si="373"/>
        <v>-40507.139999999956</v>
      </c>
      <c r="AO122" s="144">
        <f t="array" ref="AO122">-((SUM(IF(Adjustments!$E$73:$E$133='June 13 - Dec 15 Reserve'!$F122,IF(Adjustments!$G$6:$AE$6='June 13 - Dec 15 Reserve'!AN$7,Adjustments!$G$73:$AE$133),0)))+(SUM(IF(Adjustments!$E$136:$E$232='June 13 - Dec 15 Reserve'!$F122,IF(Adjustments!$G$6:$AE$6='June 13 - Dec 15 Reserve'!AP$7,Adjustments!$G$136:$AE$232),0)))+(SUM(IF(Adjustments!$E$235:$E$236='June 13 - Dec 15 Reserve'!$F122,IF(Adjustments!$G$6:$AE$6='June 13 - Dec 15 Reserve'!AP$7,Adjustments!$G$235:$AE$236),0)))+(SUM(IF(Adjustments!$E$239:$E$251='June 13 - Dec 15 Reserve'!$F122,IF(Adjustments!$G$6:$AE$6='June 13 - Dec 15 Reserve'!AP$7,Adjustments!$G$239:$AE$251),0))))</f>
        <v>-52.762499999999989</v>
      </c>
      <c r="AP122" s="144">
        <f t="shared" si="374"/>
        <v>-40559.902499999953</v>
      </c>
      <c r="AQ122" s="144">
        <f t="array" ref="AQ122">-((SUM(IF(Adjustments!$E$73:$E$133='June 13 - Dec 15 Reserve'!$F122,IF(Adjustments!$G$6:$AE$6='June 13 - Dec 15 Reserve'!AP$7,Adjustments!$G$73:$AE$133),0)))+(SUM(IF(Adjustments!$E$136:$E$232='June 13 - Dec 15 Reserve'!$F122,IF(Adjustments!$G$6:$AE$6='June 13 - Dec 15 Reserve'!AR$7,Adjustments!$G$136:$AE$232),0)))+(SUM(IF(Adjustments!$E$235:$E$236='June 13 - Dec 15 Reserve'!$F122,IF(Adjustments!$G$6:$AE$6='June 13 - Dec 15 Reserve'!AR$7,Adjustments!$G$235:$AE$236),0)))+(SUM(IF(Adjustments!$E$239:$E$251='June 13 - Dec 15 Reserve'!$F122,IF(Adjustments!$G$6:$AE$6='June 13 - Dec 15 Reserve'!AR$7,Adjustments!$G$239:$AE$251),0))))</f>
        <v>-52.762499999999989</v>
      </c>
      <c r="AR122" s="144">
        <f t="shared" si="375"/>
        <v>-40612.66499999995</v>
      </c>
      <c r="AS122" s="144">
        <f t="array" ref="AS122">-((SUM(IF(Adjustments!$E$73:$E$133='June 13 - Dec 15 Reserve'!$F122,IF(Adjustments!$G$6:$AE$6='June 13 - Dec 15 Reserve'!AR$7,Adjustments!$G$73:$AE$133),0)))+(SUM(IF(Adjustments!$E$136:$E$232='June 13 - Dec 15 Reserve'!$F122,IF(Adjustments!$G$6:$AE$6='June 13 - Dec 15 Reserve'!AT$7,Adjustments!$G$136:$AE$232),0)))+(SUM(IF(Adjustments!$E$235:$E$236='June 13 - Dec 15 Reserve'!$F122,IF(Adjustments!$G$6:$AE$6='June 13 - Dec 15 Reserve'!AT$7,Adjustments!$G$235:$AE$236),0)))+(SUM(IF(Adjustments!$E$239:$E$251='June 13 - Dec 15 Reserve'!$F122,IF(Adjustments!$G$6:$AE$6='June 13 - Dec 15 Reserve'!AT$7,Adjustments!$G$239:$AE$251),0))))</f>
        <v>-52.762499999999989</v>
      </c>
      <c r="AT122" s="144">
        <f t="shared" si="376"/>
        <v>-40665.427499999947</v>
      </c>
      <c r="AU122" s="144">
        <f t="array" ref="AU122">-((SUM(IF(Adjustments!$E$73:$E$133='June 13 - Dec 15 Reserve'!$F122,IF(Adjustments!$G$6:$AE$6='June 13 - Dec 15 Reserve'!AT$7,Adjustments!$G$73:$AE$133),0)))+(SUM(IF(Adjustments!$E$136:$E$232='June 13 - Dec 15 Reserve'!$F122,IF(Adjustments!$G$6:$AE$6='June 13 - Dec 15 Reserve'!AV$7,Adjustments!$G$136:$AE$232),0)))+(SUM(IF(Adjustments!$E$235:$E$236='June 13 - Dec 15 Reserve'!$F122,IF(Adjustments!$G$6:$AE$6='June 13 - Dec 15 Reserve'!AV$7,Adjustments!$G$235:$AE$236),0)))+(SUM(IF(Adjustments!$E$239:$E$251='June 13 - Dec 15 Reserve'!$F122,IF(Adjustments!$G$6:$AE$6='June 13 - Dec 15 Reserve'!AV$7,Adjustments!$G$239:$AE$251),0))))</f>
        <v>-52.762499999999989</v>
      </c>
      <c r="AV122" s="144">
        <f t="shared" si="377"/>
        <v>-40718.189999999944</v>
      </c>
      <c r="AW122" s="144">
        <f t="array" ref="AW122">-((SUM(IF(Adjustments!$E$73:$E$133='June 13 - Dec 15 Reserve'!$F122,IF(Adjustments!$G$6:$AE$6='June 13 - Dec 15 Reserve'!AV$7,Adjustments!$G$73:$AE$133),0)))+(SUM(IF(Adjustments!$E$136:$E$232='June 13 - Dec 15 Reserve'!$F122,IF(Adjustments!$G$6:$AE$6='June 13 - Dec 15 Reserve'!AX$7,Adjustments!$G$136:$AE$232),0)))+(SUM(IF(Adjustments!$E$235:$E$236='June 13 - Dec 15 Reserve'!$F122,IF(Adjustments!$G$6:$AE$6='June 13 - Dec 15 Reserve'!AX$7,Adjustments!$G$235:$AE$236),0)))+(SUM(IF(Adjustments!$E$239:$E$251='June 13 - Dec 15 Reserve'!$F122,IF(Adjustments!$G$6:$AE$6='June 13 - Dec 15 Reserve'!AX$7,Adjustments!$G$239:$AE$251),0))))</f>
        <v>-52.762499999999989</v>
      </c>
      <c r="AX122" s="144">
        <f t="shared" si="378"/>
        <v>-40770.952499999941</v>
      </c>
      <c r="AY122" s="144">
        <f t="array" ref="AY122">-((SUM(IF(Adjustments!$E$73:$E$133='June 13 - Dec 15 Reserve'!$F122,IF(Adjustments!$G$6:$AE$6='June 13 - Dec 15 Reserve'!AX$7,Adjustments!$G$73:$AE$133),0)))+(SUM(IF(Adjustments!$E$136:$E$232='June 13 - Dec 15 Reserve'!$F122,IF(Adjustments!$G$6:$AE$6='June 13 - Dec 15 Reserve'!AZ$7,Adjustments!$G$136:$AE$232),0)))+(SUM(IF(Adjustments!$E$235:$E$236='June 13 - Dec 15 Reserve'!$F122,IF(Adjustments!$G$6:$AE$6='June 13 - Dec 15 Reserve'!AZ$7,Adjustments!$G$235:$AE$236),0)))+(SUM(IF(Adjustments!$E$239:$E$251='June 13 - Dec 15 Reserve'!$F122,IF(Adjustments!$G$6:$AE$6='June 13 - Dec 15 Reserve'!AZ$7,Adjustments!$G$239:$AE$251),0))))</f>
        <v>-52.762499999999989</v>
      </c>
      <c r="AZ122" s="144">
        <f t="shared" si="379"/>
        <v>-40823.714999999938</v>
      </c>
      <c r="BA122" s="144">
        <f t="array" ref="BA122">-((SUM(IF(Adjustments!$E$73:$E$133='June 13 - Dec 15 Reserve'!$F122,IF(Adjustments!$G$6:$AE$6='June 13 - Dec 15 Reserve'!AZ$7,Adjustments!$G$73:$AE$133),0)))+(SUM(IF(Adjustments!$E$136:$E$232='June 13 - Dec 15 Reserve'!$F122,IF(Adjustments!$G$6:$AE$6='June 13 - Dec 15 Reserve'!BB$7,Adjustments!$G$136:$AE$232),0)))+(SUM(IF(Adjustments!$E$235:$E$236='June 13 - Dec 15 Reserve'!$F122,IF(Adjustments!$G$6:$AE$6='June 13 - Dec 15 Reserve'!BB$7,Adjustments!$G$235:$AE$236),0)))+(SUM(IF(Adjustments!$E$239:$E$251='June 13 - Dec 15 Reserve'!$F122,IF(Adjustments!$G$6:$AE$6='June 13 - Dec 15 Reserve'!BB$7,Adjustments!$G$239:$AE$251),0))))</f>
        <v>-52.762499999999989</v>
      </c>
      <c r="BB122" s="144">
        <f t="shared" si="380"/>
        <v>-40876.477499999935</v>
      </c>
      <c r="BC122" s="144">
        <f t="array" ref="BC122">-((SUM(IF(Adjustments!$E$73:$E$133='June 13 - Dec 15 Reserve'!$F122,IF(Adjustments!$G$6:$AE$6='June 13 - Dec 15 Reserve'!BB$7,Adjustments!$G$73:$AE$133),0)))+(SUM(IF(Adjustments!$E$136:$E$232='June 13 - Dec 15 Reserve'!$F122,IF(Adjustments!$G$6:$AE$6='June 13 - Dec 15 Reserve'!BD$7,Adjustments!$G$136:$AE$232),0)))+(SUM(IF(Adjustments!$E$235:$E$236='June 13 - Dec 15 Reserve'!$F122,IF(Adjustments!$G$6:$AE$6='June 13 - Dec 15 Reserve'!BD$7,Adjustments!$G$235:$AE$236),0)))+(SUM(IF(Adjustments!$E$239:$E$251='June 13 - Dec 15 Reserve'!$F122,IF(Adjustments!$G$6:$AE$6='June 13 - Dec 15 Reserve'!BD$7,Adjustments!$G$239:$AE$251),0))))</f>
        <v>-52.762499999999989</v>
      </c>
      <c r="BD122" s="144">
        <f t="shared" si="381"/>
        <v>-40929.239999999932</v>
      </c>
      <c r="BF122" s="151">
        <f t="shared" si="382"/>
        <v>-40612.66499999995</v>
      </c>
    </row>
    <row r="123" spans="1:58" s="144" customFormat="1">
      <c r="A123" s="119" t="s">
        <v>26</v>
      </c>
      <c r="B123" s="119"/>
      <c r="C123" s="119"/>
      <c r="D123" s="119"/>
      <c r="E123" s="119"/>
      <c r="F123" s="119"/>
      <c r="G123" s="119"/>
      <c r="H123" s="152">
        <f>SUBTOTAL(9,H113:H122)</f>
        <v>-26273175.540000003</v>
      </c>
      <c r="I123" s="152">
        <f t="shared" ref="I123:BF123" si="409">SUBTOTAL(9,I113:I122)</f>
        <v>-214992.01550471433</v>
      </c>
      <c r="J123" s="152">
        <f t="shared" si="409"/>
        <v>-26488167.555504717</v>
      </c>
      <c r="K123" s="152">
        <f t="shared" si="409"/>
        <v>-214992.01550471433</v>
      </c>
      <c r="L123" s="152">
        <f t="shared" si="409"/>
        <v>-26703159.571009427</v>
      </c>
      <c r="M123" s="152">
        <f t="shared" si="409"/>
        <v>-214992.01550471433</v>
      </c>
      <c r="N123" s="152">
        <f t="shared" si="409"/>
        <v>-26918151.586514138</v>
      </c>
      <c r="O123" s="152">
        <f t="shared" si="409"/>
        <v>-214992.01550471433</v>
      </c>
      <c r="P123" s="152">
        <f t="shared" si="409"/>
        <v>-27133143.602018859</v>
      </c>
      <c r="Q123" s="152">
        <f t="shared" si="409"/>
        <v>-214992.01550471433</v>
      </c>
      <c r="R123" s="152">
        <f t="shared" si="409"/>
        <v>-27348135.61752357</v>
      </c>
      <c r="S123" s="152">
        <f t="shared" si="409"/>
        <v>-214992.01550471433</v>
      </c>
      <c r="T123" s="152">
        <f t="shared" si="409"/>
        <v>-27563127.633028287</v>
      </c>
      <c r="U123" s="152">
        <f t="shared" si="409"/>
        <v>-214992.01550471433</v>
      </c>
      <c r="V123" s="152">
        <f t="shared" si="409"/>
        <v>-27778119.648532998</v>
      </c>
      <c r="W123" s="152">
        <f t="shared" si="409"/>
        <v>-214992.01550471433</v>
      </c>
      <c r="X123" s="152">
        <f t="shared" si="409"/>
        <v>-27993111.664037712</v>
      </c>
      <c r="Y123" s="152">
        <f t="shared" si="409"/>
        <v>-214992.01550471433</v>
      </c>
      <c r="Z123" s="152">
        <f t="shared" si="409"/>
        <v>-28208103.679542426</v>
      </c>
      <c r="AA123" s="152">
        <f t="shared" si="409"/>
        <v>-214992.01550471433</v>
      </c>
      <c r="AB123" s="152">
        <f t="shared" si="409"/>
        <v>-28423095.695047144</v>
      </c>
      <c r="AC123" s="152">
        <f t="shared" si="409"/>
        <v>-214992.01550471433</v>
      </c>
      <c r="AD123" s="152">
        <f t="shared" si="409"/>
        <v>-28638087.710551858</v>
      </c>
      <c r="AE123" s="152">
        <f t="shared" si="409"/>
        <v>-214992.01550471433</v>
      </c>
      <c r="AF123" s="152">
        <f t="shared" si="409"/>
        <v>-28853079.726056568</v>
      </c>
      <c r="AG123" s="152">
        <f t="shared" si="409"/>
        <v>-214992.01550471433</v>
      </c>
      <c r="AH123" s="152">
        <f t="shared" si="409"/>
        <v>-29068071.741561286</v>
      </c>
      <c r="AI123" s="152">
        <f t="shared" si="409"/>
        <v>-214992.01550471433</v>
      </c>
      <c r="AJ123" s="152">
        <f t="shared" si="409"/>
        <v>-29283063.757065993</v>
      </c>
      <c r="AK123" s="152">
        <f t="shared" si="409"/>
        <v>-214992.01550471433</v>
      </c>
      <c r="AL123" s="152">
        <f t="shared" si="409"/>
        <v>-29498055.772570711</v>
      </c>
      <c r="AM123" s="152">
        <f t="shared" si="409"/>
        <v>-214992.01550471433</v>
      </c>
      <c r="AN123" s="152">
        <f t="shared" si="409"/>
        <v>-29713047.788075432</v>
      </c>
      <c r="AO123" s="152">
        <f t="shared" si="409"/>
        <v>-214992.01550471433</v>
      </c>
      <c r="AP123" s="152">
        <f t="shared" si="409"/>
        <v>-29928039.803580139</v>
      </c>
      <c r="AQ123" s="152">
        <f t="shared" si="409"/>
        <v>-214992.01550471433</v>
      </c>
      <c r="AR123" s="152">
        <f t="shared" si="409"/>
        <v>-30143031.819084857</v>
      </c>
      <c r="AS123" s="152">
        <f t="shared" ref="AS123:AV123" si="410">SUBTOTAL(9,AS113:AS122)</f>
        <v>-214992.01550471433</v>
      </c>
      <c r="AT123" s="152">
        <f t="shared" si="410"/>
        <v>-30358023.834589567</v>
      </c>
      <c r="AU123" s="152">
        <f t="shared" si="410"/>
        <v>-214992.01550471433</v>
      </c>
      <c r="AV123" s="152">
        <f t="shared" si="410"/>
        <v>-30573015.850094289</v>
      </c>
      <c r="AW123" s="152">
        <f t="shared" ref="AW123:BD123" si="411">SUBTOTAL(9,AW113:AW122)</f>
        <v>-214992.01550471433</v>
      </c>
      <c r="AX123" s="152">
        <f t="shared" si="411"/>
        <v>-30788007.865598995</v>
      </c>
      <c r="AY123" s="152">
        <f t="shared" si="411"/>
        <v>-214992.01550471433</v>
      </c>
      <c r="AZ123" s="152">
        <f t="shared" si="411"/>
        <v>-31002999.881103709</v>
      </c>
      <c r="BA123" s="152">
        <f t="shared" si="411"/>
        <v>-214992.01550471433</v>
      </c>
      <c r="BB123" s="152">
        <f t="shared" si="411"/>
        <v>-31217991.896608427</v>
      </c>
      <c r="BC123" s="152">
        <f t="shared" si="411"/>
        <v>-214992.01550471433</v>
      </c>
      <c r="BD123" s="152">
        <f t="shared" si="411"/>
        <v>-31432983.912113138</v>
      </c>
      <c r="BF123" s="153">
        <f t="shared" si="409"/>
        <v>-30143031.819084857</v>
      </c>
    </row>
    <row r="124" spans="1:58">
      <c r="BF124" s="150"/>
    </row>
    <row r="125" spans="1:58">
      <c r="A125" s="14" t="s">
        <v>97</v>
      </c>
      <c r="B125" s="14"/>
      <c r="H125" s="152">
        <f t="shared" ref="H125:AL125" si="412">SUBTOTAL(9,H82:H123)</f>
        <v>-497161058.81000006</v>
      </c>
      <c r="I125" s="152">
        <f t="shared" si="412"/>
        <v>-1468095.1420718527</v>
      </c>
      <c r="J125" s="152">
        <f t="shared" si="412"/>
        <v>-498629153.95207185</v>
      </c>
      <c r="K125" s="152">
        <f>SUBTOTAL(9,K82:K123)</f>
        <v>-1462975.6677539831</v>
      </c>
      <c r="L125" s="152">
        <f t="shared" si="412"/>
        <v>-500092129.61982596</v>
      </c>
      <c r="M125" s="152">
        <f>SUBTOTAL(9,M82:M123)</f>
        <v>-1457977.754601971</v>
      </c>
      <c r="N125" s="152">
        <f t="shared" si="412"/>
        <v>-501550107.37442786</v>
      </c>
      <c r="O125" s="152">
        <f>SUBTOTAL(9,O82:O123)</f>
        <v>-1463040.9521227127</v>
      </c>
      <c r="P125" s="152">
        <f t="shared" si="412"/>
        <v>-503013148.32655054</v>
      </c>
      <c r="Q125" s="152">
        <f>SUBTOTAL(9,Q82:Q123)</f>
        <v>-1467944.8902708662</v>
      </c>
      <c r="R125" s="152">
        <f t="shared" si="412"/>
        <v>-504481093.21682137</v>
      </c>
      <c r="S125" s="152">
        <f>SUBTOTAL(9,S82:S123)</f>
        <v>-1465143.1483564207</v>
      </c>
      <c r="T125" s="152">
        <f t="shared" si="412"/>
        <v>-505946236.36517769</v>
      </c>
      <c r="U125" s="152">
        <f>SUBTOTAL(9,U82:U123)</f>
        <v>-1463253.679275471</v>
      </c>
      <c r="V125" s="152">
        <f t="shared" si="412"/>
        <v>-507409490.04445314</v>
      </c>
      <c r="W125" s="152">
        <f>SUBTOTAL(9,W82:W123)</f>
        <v>-1460703.8686951643</v>
      </c>
      <c r="X125" s="152">
        <f t="shared" si="412"/>
        <v>-508870193.91314858</v>
      </c>
      <c r="Y125" s="152">
        <f>SUBTOTAL(9,Y82:Y123)</f>
        <v>-1458108.8398329492</v>
      </c>
      <c r="Z125" s="152">
        <f t="shared" si="412"/>
        <v>-510328302.75298142</v>
      </c>
      <c r="AA125" s="152">
        <f>SUBTOTAL(9,AA82:AA123)</f>
        <v>-1455646.5273992436</v>
      </c>
      <c r="AB125" s="152">
        <f t="shared" si="412"/>
        <v>-511783949.28038061</v>
      </c>
      <c r="AC125" s="152">
        <f>SUBTOTAL(9,AC82:AC123)</f>
        <v>-1458533.5983294055</v>
      </c>
      <c r="AD125" s="152">
        <f t="shared" si="412"/>
        <v>-513242482.87871003</v>
      </c>
      <c r="AE125" s="152">
        <f>SUBTOTAL(9,AE82:AE123)</f>
        <v>-1462385.5737305915</v>
      </c>
      <c r="AF125" s="152">
        <f t="shared" si="412"/>
        <v>-514704868.45244062</v>
      </c>
      <c r="AG125" s="152">
        <f>SUBTOTAL(9,AG82:AG123)</f>
        <v>-1460961.4658898602</v>
      </c>
      <c r="AH125" s="152">
        <f t="shared" si="412"/>
        <v>-516165829.91833061</v>
      </c>
      <c r="AI125" s="152">
        <f>SUBTOTAL(9,AI82:AI123)</f>
        <v>-1458479.3244116299</v>
      </c>
      <c r="AJ125" s="152">
        <f t="shared" si="412"/>
        <v>-517624309.242742</v>
      </c>
      <c r="AK125" s="152">
        <f>SUBTOTAL(9,AK82:AK123)</f>
        <v>-1459283.209515386</v>
      </c>
      <c r="AL125" s="152">
        <f t="shared" si="412"/>
        <v>-519083592.45225745</v>
      </c>
      <c r="AM125" s="152">
        <f t="shared" ref="AM125:AR125" si="413">SUBTOTAL(9,AM82:AM123)</f>
        <v>-1462456.841171141</v>
      </c>
      <c r="AN125" s="152">
        <f t="shared" si="413"/>
        <v>-520546049.2934286</v>
      </c>
      <c r="AO125" s="152">
        <f t="shared" si="413"/>
        <v>-1462211.7493781194</v>
      </c>
      <c r="AP125" s="152">
        <f t="shared" si="413"/>
        <v>-522008261.04280668</v>
      </c>
      <c r="AQ125" s="152">
        <f t="shared" si="413"/>
        <v>-1463399.5260438805</v>
      </c>
      <c r="AR125" s="152">
        <f t="shared" si="413"/>
        <v>-523471660.56885064</v>
      </c>
      <c r="AS125" s="152">
        <f t="shared" ref="AS125:AV125" si="414">SUBTOTAL(9,AS82:AS123)</f>
        <v>-1464835.2008275541</v>
      </c>
      <c r="AT125" s="152">
        <f t="shared" si="414"/>
        <v>-524936495.76967818</v>
      </c>
      <c r="AU125" s="152">
        <f t="shared" si="414"/>
        <v>-1462572.6356496683</v>
      </c>
      <c r="AV125" s="152">
        <f t="shared" si="414"/>
        <v>-526399068.4053278</v>
      </c>
      <c r="AW125" s="152">
        <f t="shared" ref="AW125:BD125" si="415">SUBTOTAL(9,AW82:AW123)</f>
        <v>-1460282.7562839731</v>
      </c>
      <c r="AX125" s="152">
        <f t="shared" si="415"/>
        <v>-527859351.16161174</v>
      </c>
      <c r="AY125" s="152">
        <f t="shared" si="415"/>
        <v>-1458139.6925245419</v>
      </c>
      <c r="AZ125" s="152">
        <f t="shared" si="415"/>
        <v>-529317490.85413635</v>
      </c>
      <c r="BA125" s="152">
        <f t="shared" si="415"/>
        <v>-1501865.511799434</v>
      </c>
      <c r="BB125" s="152">
        <f t="shared" si="415"/>
        <v>-530819356.36593592</v>
      </c>
      <c r="BC125" s="152">
        <f t="shared" si="415"/>
        <v>-1545760.7176384616</v>
      </c>
      <c r="BD125" s="152">
        <f t="shared" si="415"/>
        <v>-532365117.0835743</v>
      </c>
      <c r="BF125" s="153">
        <f>SUBTOTAL(9,BF82:BF123)</f>
        <v>-523484726.97008628</v>
      </c>
    </row>
    <row r="126" spans="1:58">
      <c r="BF126" s="150"/>
    </row>
    <row r="127" spans="1:58">
      <c r="BF127" s="150"/>
    </row>
    <row r="128" spans="1:58" ht="13.5" thickBot="1">
      <c r="A128" s="14" t="s">
        <v>98</v>
      </c>
      <c r="B128" s="14"/>
      <c r="H128" s="154">
        <f t="shared" ref="H128:AL128" si="416">SUBTOTAL(9,H12:H125)</f>
        <v>-8067457009.2888193</v>
      </c>
      <c r="I128" s="154">
        <f t="shared" si="416"/>
        <v>-32496345.920178141</v>
      </c>
      <c r="J128" s="154">
        <f t="shared" si="416"/>
        <v>-8099953355.2090025</v>
      </c>
      <c r="K128" s="154">
        <f>SUBTOTAL(9,K12:K125)</f>
        <v>-32195684.949464835</v>
      </c>
      <c r="L128" s="154">
        <f t="shared" si="416"/>
        <v>-8132149040.1584654</v>
      </c>
      <c r="M128" s="154">
        <f>SUBTOTAL(9,M12:M125)</f>
        <v>-32296920.576980453</v>
      </c>
      <c r="N128" s="154">
        <f t="shared" si="416"/>
        <v>-8164445960.735446</v>
      </c>
      <c r="O128" s="154">
        <f>SUBTOTAL(9,O12:O125)</f>
        <v>-32194317.404554851</v>
      </c>
      <c r="P128" s="154">
        <f t="shared" si="416"/>
        <v>-8196640278.140007</v>
      </c>
      <c r="Q128" s="154">
        <f>SUBTOTAL(9,Q12:Q125)</f>
        <v>-32284360.003401123</v>
      </c>
      <c r="R128" s="154">
        <f t="shared" si="416"/>
        <v>-8228924638.1434088</v>
      </c>
      <c r="S128" s="154">
        <f>SUBTOTAL(9,S12:S125)</f>
        <v>-31243360.021757387</v>
      </c>
      <c r="T128" s="154">
        <f t="shared" si="416"/>
        <v>-8260167998.1651611</v>
      </c>
      <c r="U128" s="154">
        <f>SUBTOTAL(9,U12:U125)</f>
        <v>-42245964.780553319</v>
      </c>
      <c r="V128" s="154">
        <f t="shared" si="416"/>
        <v>-8302413962.9457121</v>
      </c>
      <c r="W128" s="154">
        <f>SUBTOTAL(9,W12:W125)</f>
        <v>-42320365.563641101</v>
      </c>
      <c r="X128" s="154">
        <f t="shared" si="416"/>
        <v>-8344734328.5093555</v>
      </c>
      <c r="Y128" s="154">
        <f>SUBTOTAL(9,Y12:Y125)</f>
        <v>-42382251.327921987</v>
      </c>
      <c r="Z128" s="154">
        <f t="shared" si="416"/>
        <v>-8387116579.8372755</v>
      </c>
      <c r="AA128" s="154">
        <f>SUBTOTAL(9,AA12:AA125)</f>
        <v>-42425073.55539827</v>
      </c>
      <c r="AB128" s="154">
        <f t="shared" si="416"/>
        <v>-8429541653.3926744</v>
      </c>
      <c r="AC128" s="154">
        <f>SUBTOTAL(9,AC12:AC125)</f>
        <v>-30006894.966677535</v>
      </c>
      <c r="AD128" s="154">
        <f t="shared" si="416"/>
        <v>-8459548548.3593521</v>
      </c>
      <c r="AE128" s="154">
        <f>SUBTOTAL(9,AE12:AE125)</f>
        <v>-43593635.195003353</v>
      </c>
      <c r="AF128" s="154">
        <f t="shared" si="416"/>
        <v>-8503142183.5543537</v>
      </c>
      <c r="AG128" s="154">
        <f>SUBTOTAL(9,AG12:AG125)</f>
        <v>-44505802.955146775</v>
      </c>
      <c r="AH128" s="154">
        <f t="shared" si="416"/>
        <v>-8547647986.5095043</v>
      </c>
      <c r="AI128" s="154">
        <f>SUBTOTAL(9,AI12:AI125)</f>
        <v>-44468567.667092822</v>
      </c>
      <c r="AJ128" s="154">
        <f t="shared" si="416"/>
        <v>-8592116554.1765938</v>
      </c>
      <c r="AK128" s="154">
        <f>SUBTOTAL(9,AK12:AK125)</f>
        <v>-44638735.891056575</v>
      </c>
      <c r="AL128" s="154">
        <f t="shared" si="416"/>
        <v>-8636755290.0676575</v>
      </c>
      <c r="AM128" s="154">
        <f t="shared" ref="AM128:AR128" si="417">SUBTOTAL(9,AM12:AM125)</f>
        <v>-44741039.238899939</v>
      </c>
      <c r="AN128" s="154">
        <f t="shared" si="417"/>
        <v>-8681496329.306551</v>
      </c>
      <c r="AO128" s="154">
        <f t="shared" si="417"/>
        <v>-44793942.053795666</v>
      </c>
      <c r="AP128" s="154">
        <f t="shared" si="417"/>
        <v>-8726290271.3603497</v>
      </c>
      <c r="AQ128" s="154">
        <f t="shared" si="417"/>
        <v>22912953.327957287</v>
      </c>
      <c r="AR128" s="154">
        <f t="shared" si="417"/>
        <v>-8703377318.0323982</v>
      </c>
      <c r="AS128" s="154">
        <f t="shared" ref="AS128:AV128" si="418">SUBTOTAL(9,AS12:AS125)</f>
        <v>-44895415.673488982</v>
      </c>
      <c r="AT128" s="154">
        <f t="shared" si="418"/>
        <v>-8748272733.7058849</v>
      </c>
      <c r="AU128" s="154">
        <f t="shared" si="418"/>
        <v>-44893634.153016292</v>
      </c>
      <c r="AV128" s="154">
        <f t="shared" si="418"/>
        <v>-8793166367.8588982</v>
      </c>
      <c r="AW128" s="154">
        <f t="shared" ref="AW128:BD128" si="419">SUBTOTAL(9,AW12:AW125)</f>
        <v>-44986687.821973652</v>
      </c>
      <c r="AX128" s="154">
        <f t="shared" si="419"/>
        <v>-8838153055.680872</v>
      </c>
      <c r="AY128" s="154">
        <f t="shared" si="419"/>
        <v>75912578.09979704</v>
      </c>
      <c r="AZ128" s="154">
        <f t="shared" si="419"/>
        <v>-8762240477.5810795</v>
      </c>
      <c r="BA128" s="154">
        <f t="shared" si="419"/>
        <v>-42175645.292505488</v>
      </c>
      <c r="BB128" s="154">
        <f t="shared" si="419"/>
        <v>-8804416122.873579</v>
      </c>
      <c r="BC128" s="154">
        <f t="shared" si="419"/>
        <v>-42731148.314105257</v>
      </c>
      <c r="BD128" s="154">
        <f t="shared" si="419"/>
        <v>-8847147271.1876869</v>
      </c>
      <c r="BF128" s="153">
        <f>SUBTOTAL(9,BF12:BF125)</f>
        <v>-8706478612.4534988</v>
      </c>
    </row>
    <row r="129" spans="1:58" ht="13.5" thickTop="1">
      <c r="BF129" s="18" t="s">
        <v>423</v>
      </c>
    </row>
    <row r="130" spans="1:5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F130" s="148"/>
    </row>
    <row r="131" spans="1:58" s="113" customFormat="1">
      <c r="I131" s="118"/>
      <c r="K131" s="118"/>
      <c r="M131" s="118"/>
      <c r="O131" s="118"/>
      <c r="Q131" s="118"/>
      <c r="S131" s="118"/>
      <c r="U131" s="118"/>
      <c r="W131" s="118"/>
      <c r="Y131" s="118"/>
      <c r="AA131" s="118"/>
      <c r="AC131" s="118"/>
      <c r="AE131" s="118"/>
      <c r="AG131" s="118"/>
      <c r="AI131" s="118"/>
      <c r="AK131" s="118"/>
      <c r="AM131" s="118"/>
      <c r="AO131" s="118"/>
      <c r="AQ131" s="118"/>
      <c r="AS131" s="118"/>
      <c r="AU131" s="118"/>
      <c r="AW131" s="118"/>
      <c r="AY131" s="118"/>
      <c r="BA131" s="118"/>
      <c r="BC131" s="118"/>
      <c r="BF131" s="160"/>
    </row>
    <row r="132" spans="1:58" s="113" customFormat="1">
      <c r="P132" s="161"/>
    </row>
    <row r="133" spans="1:58" s="113" customFormat="1">
      <c r="A133" s="118"/>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118"/>
      <c r="BB133" s="118"/>
      <c r="BC133" s="118"/>
      <c r="BD133" s="118"/>
    </row>
    <row r="134" spans="1:58" s="113" customFormat="1">
      <c r="A134" s="118"/>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Y134" s="118"/>
      <c r="AZ134" s="118"/>
      <c r="BA134" s="118"/>
      <c r="BC134" s="118"/>
      <c r="BD134" s="118"/>
    </row>
    <row r="135" spans="1:58" s="113" customFormat="1">
      <c r="A135" s="118"/>
      <c r="B135" s="118"/>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18"/>
      <c r="AT135" s="118"/>
      <c r="AU135" s="118"/>
      <c r="AV135" s="118"/>
      <c r="AW135" s="118"/>
      <c r="AY135" s="118"/>
      <c r="AZ135" s="118"/>
      <c r="BA135" s="118"/>
      <c r="BC135" s="118"/>
      <c r="BD135" s="118"/>
    </row>
    <row r="136" spans="1:58" s="113" customFormat="1">
      <c r="AF136" s="161"/>
      <c r="AR136" s="161"/>
    </row>
    <row r="137" spans="1:58" s="113" customFormat="1"/>
    <row r="138" spans="1:58" s="113" customFormat="1"/>
    <row r="139" spans="1:58" s="113" customFormat="1"/>
    <row r="140" spans="1:58" s="113" customFormat="1"/>
    <row r="141" spans="1:58" s="113" customFormat="1"/>
    <row r="142" spans="1:58" s="113" customFormat="1"/>
    <row r="143" spans="1:58" s="113" customFormat="1"/>
  </sheetData>
  <mergeCells count="1">
    <mergeCell ref="BF6:BF7"/>
  </mergeCells>
  <phoneticPr fontId="5" type="noConversion"/>
  <pageMargins left="0.75" right="0.75" top="1" bottom="1" header="0.5" footer="0.5"/>
  <pageSetup scale="43" firstPageNumber="4" orientation="landscape" useFirstPageNumber="1" r:id="rId1"/>
  <headerFooter alignWithMargins="0">
    <oddFooter>&amp;CPage 6.2.&amp;P</oddFooter>
  </headerFooter>
  <rowBreaks count="1" manualBreakCount="1">
    <brk id="77" max="16383" man="1"/>
  </rowBreaks>
</worksheet>
</file>

<file path=xl/worksheets/sheet9.xml><?xml version="1.0" encoding="utf-8"?>
<worksheet xmlns="http://schemas.openxmlformats.org/spreadsheetml/2006/main" xmlns:r="http://schemas.openxmlformats.org/officeDocument/2006/relationships">
  <sheetPr codeName="Sheet5"/>
  <dimension ref="A1:AJ262"/>
  <sheetViews>
    <sheetView workbookViewId="0">
      <pane xSplit="6" ySplit="6" topLeftCell="G7" activePane="bottomRight" state="frozen"/>
      <selection pane="topRight" activeCell="G1" sqref="G1"/>
      <selection pane="bottomLeft" activeCell="A7" sqref="A7"/>
      <selection pane="bottomRight" activeCell="G7" sqref="G7"/>
    </sheetView>
  </sheetViews>
  <sheetFormatPr defaultRowHeight="12.75"/>
  <cols>
    <col min="1" max="1" width="27.85546875" style="119" customWidth="1"/>
    <col min="2" max="31" width="14.28515625" style="119" customWidth="1"/>
    <col min="32" max="32" width="9.140625" style="119"/>
    <col min="33" max="36" width="14.28515625" style="119" customWidth="1"/>
    <col min="37" max="16384" width="9.140625" style="119"/>
  </cols>
  <sheetData>
    <row r="1" spans="1:36">
      <c r="A1" s="14" t="s">
        <v>577</v>
      </c>
    </row>
    <row r="2" spans="1:36">
      <c r="A2" s="14" t="s">
        <v>574</v>
      </c>
    </row>
    <row r="3" spans="1:36">
      <c r="A3" s="12" t="s">
        <v>113</v>
      </c>
    </row>
    <row r="5" spans="1:36">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G5" s="156"/>
      <c r="AH5" s="156"/>
    </row>
    <row r="6" spans="1:36">
      <c r="A6" s="17" t="s">
        <v>87</v>
      </c>
      <c r="B6" s="113" t="s">
        <v>31</v>
      </c>
      <c r="C6" s="113" t="s">
        <v>70</v>
      </c>
      <c r="D6" s="113" t="s">
        <v>56</v>
      </c>
      <c r="E6" s="113" t="s">
        <v>80</v>
      </c>
      <c r="F6" s="113" t="s">
        <v>81</v>
      </c>
      <c r="G6" s="157">
        <v>41426</v>
      </c>
      <c r="H6" s="157">
        <v>41456</v>
      </c>
      <c r="I6" s="157">
        <v>41487</v>
      </c>
      <c r="J6" s="157">
        <v>41518</v>
      </c>
      <c r="K6" s="157">
        <v>41548</v>
      </c>
      <c r="L6" s="157">
        <v>41579</v>
      </c>
      <c r="M6" s="157">
        <v>41609</v>
      </c>
      <c r="N6" s="157">
        <v>41640</v>
      </c>
      <c r="O6" s="157">
        <v>41671</v>
      </c>
      <c r="P6" s="157">
        <v>41699</v>
      </c>
      <c r="Q6" s="157">
        <v>41730</v>
      </c>
      <c r="R6" s="157">
        <v>41760</v>
      </c>
      <c r="S6" s="157">
        <v>41791</v>
      </c>
      <c r="T6" s="157">
        <v>41821</v>
      </c>
      <c r="U6" s="157">
        <v>41852</v>
      </c>
      <c r="V6" s="157">
        <v>41883</v>
      </c>
      <c r="W6" s="157">
        <v>41913</v>
      </c>
      <c r="X6" s="157">
        <v>41944</v>
      </c>
      <c r="Y6" s="157">
        <v>41974</v>
      </c>
      <c r="Z6" s="157">
        <v>42005</v>
      </c>
      <c r="AA6" s="157">
        <v>42036</v>
      </c>
      <c r="AB6" s="157">
        <v>42064</v>
      </c>
      <c r="AC6" s="157">
        <v>42095</v>
      </c>
      <c r="AD6" s="157">
        <v>42125</v>
      </c>
      <c r="AE6" s="157">
        <v>42156</v>
      </c>
      <c r="AF6" s="14"/>
      <c r="AG6" s="157">
        <v>41609</v>
      </c>
      <c r="AH6" s="157">
        <v>41791</v>
      </c>
      <c r="AI6" s="157">
        <v>41974</v>
      </c>
      <c r="AJ6" s="157">
        <v>42156</v>
      </c>
    </row>
    <row r="8" spans="1:36">
      <c r="A8" s="14" t="s">
        <v>88</v>
      </c>
    </row>
    <row r="9" spans="1:36">
      <c r="A9" s="119" t="s">
        <v>3</v>
      </c>
      <c r="B9" s="119" t="s">
        <v>35</v>
      </c>
      <c r="C9" s="119" t="s">
        <v>78</v>
      </c>
      <c r="D9" s="119" t="s">
        <v>71</v>
      </c>
      <c r="E9" s="119" t="str">
        <f>C9&amp;D9&amp;B9</f>
        <v>DSTMPDGP</v>
      </c>
      <c r="F9" s="119" t="str">
        <f>D9&amp;B9</f>
        <v>STMPDGP</v>
      </c>
      <c r="G9" s="144">
        <f>[25]Adjustments!G13</f>
        <v>0</v>
      </c>
      <c r="H9" s="144">
        <f>[25]Adjustments!H13</f>
        <v>0</v>
      </c>
      <c r="I9" s="144">
        <f>[25]Adjustments!I13</f>
        <v>0</v>
      </c>
      <c r="J9" s="144">
        <f>[25]Adjustments!J13</f>
        <v>0</v>
      </c>
      <c r="K9" s="144">
        <f>[25]Adjustments!K13</f>
        <v>0</v>
      </c>
      <c r="L9" s="144">
        <f>[25]Adjustments!L13</f>
        <v>0</v>
      </c>
      <c r="M9" s="144">
        <f>[25]Adjustments!M13</f>
        <v>0</v>
      </c>
      <c r="N9" s="144">
        <f>[25]Adjustments!N13</f>
        <v>0</v>
      </c>
      <c r="O9" s="144">
        <f>[25]Adjustments!O13</f>
        <v>0</v>
      </c>
      <c r="P9" s="144">
        <f>[25]Adjustments!P13</f>
        <v>0</v>
      </c>
      <c r="Q9" s="144">
        <f>[25]Adjustments!Q13</f>
        <v>0</v>
      </c>
      <c r="R9" s="144">
        <f>[25]Adjustments!R13</f>
        <v>0</v>
      </c>
      <c r="S9" s="144">
        <f>[25]Adjustments!S13</f>
        <v>0</v>
      </c>
      <c r="T9" s="144">
        <f>[25]Adjustments!T13</f>
        <v>0</v>
      </c>
      <c r="U9" s="144">
        <f>[25]Adjustments!U13</f>
        <v>0</v>
      </c>
      <c r="V9" s="144">
        <f>[25]Adjustments!V13</f>
        <v>0</v>
      </c>
      <c r="W9" s="144">
        <f>[25]Adjustments!W13</f>
        <v>0</v>
      </c>
      <c r="X9" s="144">
        <f>[25]Adjustments!X13</f>
        <v>0</v>
      </c>
      <c r="Y9" s="144">
        <f>[25]Adjustments!Y13</f>
        <v>0</v>
      </c>
      <c r="Z9" s="144">
        <f>[25]Adjustments!Z13</f>
        <v>0</v>
      </c>
      <c r="AA9" s="144">
        <f>[25]Adjustments!AA13</f>
        <v>0</v>
      </c>
      <c r="AB9" s="144">
        <f>[25]Adjustments!AB13</f>
        <v>0</v>
      </c>
      <c r="AC9" s="144">
        <f>[25]Adjustments!AC13</f>
        <v>0</v>
      </c>
      <c r="AD9" s="144">
        <f>[25]Adjustments!AD13</f>
        <v>0</v>
      </c>
      <c r="AE9" s="144">
        <f>[25]Adjustments!AE13</f>
        <v>0</v>
      </c>
      <c r="AG9" s="144"/>
      <c r="AH9" s="144"/>
    </row>
    <row r="10" spans="1:36">
      <c r="A10" s="119" t="s">
        <v>4</v>
      </c>
      <c r="B10" s="119" t="s">
        <v>36</v>
      </c>
      <c r="C10" s="119" t="s">
        <v>78</v>
      </c>
      <c r="D10" s="119" t="s">
        <v>71</v>
      </c>
      <c r="E10" s="119" t="str">
        <f t="shared" ref="E10:E67" si="0">C10&amp;D10&amp;B10</f>
        <v>DSTMPDGU</v>
      </c>
      <c r="F10" s="119" t="str">
        <f t="shared" ref="F10:F67" si="1">D10&amp;B10</f>
        <v>STMPDGU</v>
      </c>
      <c r="G10" s="144">
        <f>[25]Adjustments!G14</f>
        <v>0</v>
      </c>
      <c r="H10" s="144">
        <f>[25]Adjustments!H14</f>
        <v>0</v>
      </c>
      <c r="I10" s="144">
        <f>[25]Adjustments!I14</f>
        <v>0</v>
      </c>
      <c r="J10" s="144">
        <f>[25]Adjustments!J14</f>
        <v>0</v>
      </c>
      <c r="K10" s="144">
        <f>[25]Adjustments!K14</f>
        <v>0</v>
      </c>
      <c r="L10" s="144">
        <f>[25]Adjustments!L14</f>
        <v>0</v>
      </c>
      <c r="M10" s="144">
        <f>[25]Adjustments!M14</f>
        <v>0</v>
      </c>
      <c r="N10" s="144">
        <f>[25]Adjustments!N14</f>
        <v>0</v>
      </c>
      <c r="O10" s="144">
        <f>[25]Adjustments!O14</f>
        <v>0</v>
      </c>
      <c r="P10" s="144">
        <f>[25]Adjustments!P14</f>
        <v>0</v>
      </c>
      <c r="Q10" s="144">
        <f>[25]Adjustments!Q14</f>
        <v>0</v>
      </c>
      <c r="R10" s="144">
        <f>[25]Adjustments!R14</f>
        <v>0</v>
      </c>
      <c r="S10" s="144">
        <f>[25]Adjustments!S14</f>
        <v>0</v>
      </c>
      <c r="T10" s="144">
        <f>[25]Adjustments!T14</f>
        <v>0</v>
      </c>
      <c r="U10" s="144">
        <f>[25]Adjustments!U14</f>
        <v>0</v>
      </c>
      <c r="V10" s="144">
        <f>[25]Adjustments!V14</f>
        <v>0</v>
      </c>
      <c r="W10" s="144">
        <f>[25]Adjustments!W14</f>
        <v>0</v>
      </c>
      <c r="X10" s="144">
        <f>[25]Adjustments!X14</f>
        <v>0</v>
      </c>
      <c r="Y10" s="144">
        <f>[25]Adjustments!Y14</f>
        <v>0</v>
      </c>
      <c r="Z10" s="144">
        <f>[25]Adjustments!Z14</f>
        <v>0</v>
      </c>
      <c r="AA10" s="144">
        <f>[25]Adjustments!AA14</f>
        <v>0</v>
      </c>
      <c r="AB10" s="144">
        <f>[25]Adjustments!AB14</f>
        <v>0</v>
      </c>
      <c r="AC10" s="144">
        <f>[25]Adjustments!AC14</f>
        <v>0</v>
      </c>
      <c r="AD10" s="144">
        <f>[25]Adjustments!AD14</f>
        <v>0</v>
      </c>
      <c r="AE10" s="144">
        <f>[25]Adjustments!AE14</f>
        <v>0</v>
      </c>
      <c r="AG10" s="144"/>
      <c r="AH10" s="144"/>
    </row>
    <row r="11" spans="1:36">
      <c r="A11" s="119" t="s">
        <v>5</v>
      </c>
      <c r="B11" s="119" t="s">
        <v>37</v>
      </c>
      <c r="C11" s="119" t="s">
        <v>78</v>
      </c>
      <c r="D11" s="119" t="s">
        <v>71</v>
      </c>
      <c r="E11" s="119" t="str">
        <f t="shared" si="0"/>
        <v>DSTMPSG</v>
      </c>
      <c r="F11" s="119" t="str">
        <f t="shared" si="1"/>
        <v>STMPSG</v>
      </c>
      <c r="G11" s="144">
        <f>[25]Adjustments!G15</f>
        <v>0</v>
      </c>
      <c r="H11" s="144">
        <f>[25]Adjustments!H15</f>
        <v>8808197.8675000053</v>
      </c>
      <c r="I11" s="144">
        <f>[25]Adjustments!I15</f>
        <v>672622.91749999928</v>
      </c>
      <c r="J11" s="144">
        <f>[25]Adjustments!J15</f>
        <v>215481.81750000035</v>
      </c>
      <c r="K11" s="144">
        <f>[25]Adjustments!K15</f>
        <v>2224748.4875000007</v>
      </c>
      <c r="L11" s="144">
        <f>[25]Adjustments!L15</f>
        <v>1693119.737500001</v>
      </c>
      <c r="M11" s="144">
        <f>[25]Adjustments!M15</f>
        <v>9781694.1575000007</v>
      </c>
      <c r="N11" s="144">
        <f>[25]Adjustments!N15</f>
        <v>-1043192.6224999996</v>
      </c>
      <c r="O11" s="144">
        <f>[25]Adjustments!O15</f>
        <v>-1032486.4824999996</v>
      </c>
      <c r="P11" s="144">
        <f>[25]Adjustments!P15</f>
        <v>-280534.80249999906</v>
      </c>
      <c r="Q11" s="144">
        <f>[25]Adjustments!Q15</f>
        <v>1607172.3074999999</v>
      </c>
      <c r="R11" s="144">
        <f>[25]Adjustments!R15</f>
        <v>17811522.2575</v>
      </c>
      <c r="S11" s="144">
        <f>[25]Adjustments!S15</f>
        <v>21367564.907500006</v>
      </c>
      <c r="T11" s="144">
        <f>[25]Adjustments!T15</f>
        <v>3758348.8774999967</v>
      </c>
      <c r="U11" s="144">
        <f>[25]Adjustments!U15</f>
        <v>3264788.6374999983</v>
      </c>
      <c r="V11" s="144">
        <f>[25]Adjustments!V15</f>
        <v>26476806.437499996</v>
      </c>
      <c r="W11" s="144">
        <f>[25]Adjustments!W15</f>
        <v>2303520.8275000006</v>
      </c>
      <c r="X11" s="144">
        <f>[25]Adjustments!X15</f>
        <v>17311977.517499983</v>
      </c>
      <c r="Y11" s="144">
        <f>[25]Adjustments!Y15</f>
        <v>19274687.947500017</v>
      </c>
      <c r="Z11" s="144">
        <f>[25]Adjustments!Z15</f>
        <v>-246563.9270599992</v>
      </c>
      <c r="AA11" s="144">
        <f>[25]Adjustments!AA15</f>
        <v>-840007.56842000049</v>
      </c>
      <c r="AB11" s="144">
        <f>[25]Adjustments!AB15</f>
        <v>-855791.80914000014</v>
      </c>
      <c r="AC11" s="144">
        <f>[25]Adjustments!AC15</f>
        <v>-32983.383699999191</v>
      </c>
      <c r="AD11" s="144">
        <f>[25]Adjustments!AD15</f>
        <v>36710232.635340013</v>
      </c>
      <c r="AE11" s="144">
        <f>[25]Adjustments!AE15</f>
        <v>44864540.239340045</v>
      </c>
      <c r="AG11" s="144"/>
      <c r="AH11" s="144"/>
    </row>
    <row r="12" spans="1:36">
      <c r="A12" s="119" t="s">
        <v>111</v>
      </c>
      <c r="B12" s="119" t="s">
        <v>37</v>
      </c>
      <c r="C12" s="119" t="s">
        <v>78</v>
      </c>
      <c r="D12" s="119" t="s">
        <v>109</v>
      </c>
      <c r="E12" s="119" t="str">
        <f>C12&amp;D12&amp;B12</f>
        <v>DSTMPRSG</v>
      </c>
      <c r="F12" s="119" t="str">
        <f>D12&amp;B12</f>
        <v>STMPRSG</v>
      </c>
      <c r="G12" s="144">
        <f>[25]Adjustments!G16</f>
        <v>0</v>
      </c>
      <c r="H12" s="144">
        <f>[25]Adjustments!H16</f>
        <v>243099.87999999998</v>
      </c>
      <c r="I12" s="144">
        <f>[25]Adjustments!I16</f>
        <v>33742.300000000017</v>
      </c>
      <c r="J12" s="144">
        <f>[25]Adjustments!J16</f>
        <v>0</v>
      </c>
      <c r="K12" s="144">
        <f>[25]Adjustments!K16</f>
        <v>0</v>
      </c>
      <c r="L12" s="144">
        <f>[25]Adjustments!L16</f>
        <v>0</v>
      </c>
      <c r="M12" s="144">
        <f>[25]Adjustments!M16</f>
        <v>0</v>
      </c>
      <c r="N12" s="144">
        <f>[25]Adjustments!N16</f>
        <v>0</v>
      </c>
      <c r="O12" s="144">
        <f>[25]Adjustments!O16</f>
        <v>0</v>
      </c>
      <c r="P12" s="144">
        <f>[25]Adjustments!P16</f>
        <v>0</v>
      </c>
      <c r="Q12" s="144">
        <f>[25]Adjustments!Q16</f>
        <v>0</v>
      </c>
      <c r="R12" s="144">
        <f>[25]Adjustments!R16</f>
        <v>0</v>
      </c>
      <c r="S12" s="144">
        <f>[25]Adjustments!S16</f>
        <v>0</v>
      </c>
      <c r="T12" s="144">
        <f>[25]Adjustments!T16</f>
        <v>0</v>
      </c>
      <c r="U12" s="144">
        <f>[25]Adjustments!U16</f>
        <v>0</v>
      </c>
      <c r="V12" s="144">
        <f>[25]Adjustments!V16</f>
        <v>0</v>
      </c>
      <c r="W12" s="144">
        <f>[25]Adjustments!W16</f>
        <v>0</v>
      </c>
      <c r="X12" s="144">
        <f>[25]Adjustments!X16</f>
        <v>0</v>
      </c>
      <c r="Y12" s="144">
        <f>[25]Adjustments!Y16</f>
        <v>0</v>
      </c>
      <c r="Z12" s="144">
        <f>[25]Adjustments!Z16</f>
        <v>0</v>
      </c>
      <c r="AA12" s="144">
        <f>[25]Adjustments!AA16</f>
        <v>0</v>
      </c>
      <c r="AB12" s="144">
        <f>[25]Adjustments!AB16</f>
        <v>0</v>
      </c>
      <c r="AC12" s="144">
        <f>[25]Adjustments!AC16</f>
        <v>0</v>
      </c>
      <c r="AD12" s="144">
        <f>[25]Adjustments!AD16</f>
        <v>0</v>
      </c>
      <c r="AE12" s="144">
        <f>[25]Adjustments!AE16</f>
        <v>0</v>
      </c>
      <c r="AG12" s="144"/>
      <c r="AH12" s="144"/>
    </row>
    <row r="13" spans="1:36">
      <c r="A13" s="119" t="s">
        <v>573</v>
      </c>
      <c r="B13" s="119" t="s">
        <v>37</v>
      </c>
      <c r="C13" s="119" t="s">
        <v>78</v>
      </c>
      <c r="D13" s="119" t="s">
        <v>572</v>
      </c>
      <c r="E13" s="119" t="str">
        <f>C13&amp;D13&amp;B13</f>
        <v>DSTMPCSG</v>
      </c>
      <c r="F13" s="119" t="str">
        <f>D13&amp;B13</f>
        <v>STMPCSG</v>
      </c>
      <c r="G13" s="144">
        <f>[25]Adjustments!G17</f>
        <v>0</v>
      </c>
      <c r="H13" s="144">
        <f>[25]Adjustments!H17</f>
        <v>51965.25</v>
      </c>
      <c r="I13" s="144">
        <f>[25]Adjustments!I17</f>
        <v>1178.8300000000017</v>
      </c>
      <c r="J13" s="144">
        <f>[25]Adjustments!J17</f>
        <v>93.159999999999854</v>
      </c>
      <c r="K13" s="144">
        <f>[25]Adjustments!K17</f>
        <v>93.159999999999854</v>
      </c>
      <c r="L13" s="144">
        <f>[25]Adjustments!L17</f>
        <v>119589.61000000002</v>
      </c>
      <c r="M13" s="144">
        <f>[25]Adjustments!M17</f>
        <v>360054.82000000007</v>
      </c>
      <c r="N13" s="144">
        <f>[25]Adjustments!N17</f>
        <v>0</v>
      </c>
      <c r="O13" s="144">
        <f>[25]Adjustments!O17</f>
        <v>0</v>
      </c>
      <c r="P13" s="144">
        <f>[25]Adjustments!P17</f>
        <v>0</v>
      </c>
      <c r="Q13" s="144">
        <f>[25]Adjustments!Q17</f>
        <v>0</v>
      </c>
      <c r="R13" s="144">
        <f>[25]Adjustments!R17</f>
        <v>0</v>
      </c>
      <c r="S13" s="144">
        <f>[25]Adjustments!S17</f>
        <v>1.4000000000000909</v>
      </c>
      <c r="T13" s="144">
        <f>[25]Adjustments!T17</f>
        <v>0</v>
      </c>
      <c r="U13" s="144">
        <f>[25]Adjustments!U17</f>
        <v>0</v>
      </c>
      <c r="V13" s="144">
        <f>[25]Adjustments!V17</f>
        <v>0</v>
      </c>
      <c r="W13" s="144">
        <f>[25]Adjustments!W17</f>
        <v>0</v>
      </c>
      <c r="X13" s="144">
        <f>[25]Adjustments!X17</f>
        <v>0</v>
      </c>
      <c r="Y13" s="144">
        <f>[25]Adjustments!Y17</f>
        <v>0</v>
      </c>
      <c r="Z13" s="144">
        <f>[25]Adjustments!Z17</f>
        <v>0</v>
      </c>
      <c r="AA13" s="144">
        <f>[25]Adjustments!AA17</f>
        <v>0</v>
      </c>
      <c r="AB13" s="144">
        <f>[25]Adjustments!AB17</f>
        <v>0</v>
      </c>
      <c r="AC13" s="144">
        <f>[25]Adjustments!AC17</f>
        <v>0</v>
      </c>
      <c r="AD13" s="144">
        <f>[25]Adjustments!AD17</f>
        <v>0</v>
      </c>
      <c r="AE13" s="144">
        <f>[25]Adjustments!AE17</f>
        <v>0</v>
      </c>
      <c r="AG13" s="144"/>
      <c r="AH13" s="144"/>
    </row>
    <row r="14" spans="1:36">
      <c r="A14" s="119" t="s">
        <v>108</v>
      </c>
      <c r="B14" s="119" t="s">
        <v>37</v>
      </c>
      <c r="C14" s="119" t="s">
        <v>78</v>
      </c>
      <c r="D14" s="119" t="s">
        <v>110</v>
      </c>
      <c r="E14" s="119" t="str">
        <f>C14&amp;D14&amp;B14</f>
        <v>DSTMPPCSG</v>
      </c>
      <c r="F14" s="119" t="str">
        <f>D14&amp;B14</f>
        <v>STMPPCSG</v>
      </c>
      <c r="G14" s="144">
        <f>[25]Adjustments!G18</f>
        <v>0</v>
      </c>
      <c r="H14" s="144">
        <f>[25]Adjustments!H18</f>
        <v>-30366</v>
      </c>
      <c r="I14" s="144">
        <f>[25]Adjustments!I18</f>
        <v>6404</v>
      </c>
      <c r="J14" s="144">
        <f>[25]Adjustments!J18</f>
        <v>408045.89</v>
      </c>
      <c r="K14" s="144">
        <f>[25]Adjustments!K18</f>
        <v>266780</v>
      </c>
      <c r="L14" s="144">
        <f>[25]Adjustments!L18</f>
        <v>6404</v>
      </c>
      <c r="M14" s="144">
        <f>[25]Adjustments!M18</f>
        <v>1339629</v>
      </c>
      <c r="N14" s="144">
        <f>[25]Adjustments!N18</f>
        <v>0</v>
      </c>
      <c r="O14" s="144">
        <f>[25]Adjustments!O18</f>
        <v>0</v>
      </c>
      <c r="P14" s="144">
        <f>[25]Adjustments!P18</f>
        <v>0</v>
      </c>
      <c r="Q14" s="144">
        <f>[25]Adjustments!Q18</f>
        <v>0</v>
      </c>
      <c r="R14" s="144">
        <f>[25]Adjustments!R18</f>
        <v>85987405.460000008</v>
      </c>
      <c r="S14" s="144">
        <f>[25]Adjustments!S18</f>
        <v>193745.62000000477</v>
      </c>
      <c r="T14" s="144">
        <f>[25]Adjustments!T18</f>
        <v>24062.5</v>
      </c>
      <c r="U14" s="144">
        <f>[25]Adjustments!U18</f>
        <v>524355.93999999762</v>
      </c>
      <c r="V14" s="144">
        <f>[25]Adjustments!V18</f>
        <v>0</v>
      </c>
      <c r="W14" s="144">
        <f>[25]Adjustments!W18</f>
        <v>0</v>
      </c>
      <c r="X14" s="144">
        <f>[25]Adjustments!X18</f>
        <v>0</v>
      </c>
      <c r="Y14" s="144">
        <f>[25]Adjustments!Y18</f>
        <v>1381584</v>
      </c>
      <c r="Z14" s="144">
        <f>[25]Adjustments!Z18</f>
        <v>5080</v>
      </c>
      <c r="AA14" s="144">
        <f>[25]Adjustments!AA18</f>
        <v>15271.018479999999</v>
      </c>
      <c r="AB14" s="144">
        <f>[25]Adjustments!AB18</f>
        <v>27456569.752160002</v>
      </c>
      <c r="AC14" s="144">
        <f>[25]Adjustments!AC18</f>
        <v>2544828.8806399992</v>
      </c>
      <c r="AD14" s="144">
        <f>[25]Adjustments!AD18</f>
        <v>20129724.00296</v>
      </c>
      <c r="AE14" s="144">
        <f>[25]Adjustments!AE18</f>
        <v>160969.33000000002</v>
      </c>
      <c r="AG14" s="144"/>
      <c r="AH14" s="144"/>
    </row>
    <row r="15" spans="1:36">
      <c r="A15" s="119" t="s">
        <v>108</v>
      </c>
      <c r="B15" s="119" t="s">
        <v>36</v>
      </c>
      <c r="C15" s="119" t="s">
        <v>78</v>
      </c>
      <c r="D15" s="119" t="s">
        <v>110</v>
      </c>
      <c r="E15" s="119" t="str">
        <f>C15&amp;D15&amp;B15</f>
        <v>DSTMPPCDGU</v>
      </c>
      <c r="F15" s="119" t="str">
        <f>D15&amp;B15</f>
        <v>STMPPCDGU</v>
      </c>
      <c r="G15" s="144">
        <f>[25]Adjustments!G20</f>
        <v>0</v>
      </c>
      <c r="H15" s="144">
        <f>[25]Adjustments!H19</f>
        <v>0</v>
      </c>
      <c r="I15" s="144">
        <f>[25]Adjustments!I19</f>
        <v>0</v>
      </c>
      <c r="J15" s="144">
        <f>[25]Adjustments!J19</f>
        <v>0</v>
      </c>
      <c r="K15" s="144">
        <f>[25]Adjustments!K19</f>
        <v>0</v>
      </c>
      <c r="L15" s="144">
        <f>[25]Adjustments!L19</f>
        <v>0</v>
      </c>
      <c r="M15" s="144">
        <f>[25]Adjustments!M19</f>
        <v>0</v>
      </c>
      <c r="N15" s="144">
        <f>[25]Adjustments!N19</f>
        <v>0</v>
      </c>
      <c r="O15" s="144">
        <f>[25]Adjustments!O19</f>
        <v>0</v>
      </c>
      <c r="P15" s="144">
        <f>[25]Adjustments!P19</f>
        <v>0</v>
      </c>
      <c r="Q15" s="144">
        <f>[25]Adjustments!Q19</f>
        <v>0</v>
      </c>
      <c r="R15" s="144">
        <f>[25]Adjustments!R19</f>
        <v>0</v>
      </c>
      <c r="S15" s="144">
        <f>[25]Adjustments!S19</f>
        <v>0</v>
      </c>
      <c r="T15" s="144">
        <f>[25]Adjustments!T19</f>
        <v>0</v>
      </c>
      <c r="U15" s="144">
        <f>[25]Adjustments!U19</f>
        <v>0</v>
      </c>
      <c r="V15" s="144">
        <f>[25]Adjustments!V19</f>
        <v>0</v>
      </c>
      <c r="W15" s="144">
        <f>[25]Adjustments!W19</f>
        <v>0</v>
      </c>
      <c r="X15" s="144">
        <f>[25]Adjustments!X19</f>
        <v>0</v>
      </c>
      <c r="Y15" s="144">
        <f>[25]Adjustments!Y19</f>
        <v>0</v>
      </c>
      <c r="Z15" s="144">
        <f>[25]Adjustments!Z19</f>
        <v>0</v>
      </c>
      <c r="AA15" s="144">
        <f>[25]Adjustments!AA19</f>
        <v>0</v>
      </c>
      <c r="AB15" s="144">
        <f>[25]Adjustments!AB19</f>
        <v>0</v>
      </c>
      <c r="AC15" s="144">
        <f>[25]Adjustments!AC19</f>
        <v>0</v>
      </c>
      <c r="AD15" s="144">
        <f>[25]Adjustments!AD19</f>
        <v>0</v>
      </c>
      <c r="AE15" s="144">
        <f>[25]Adjustments!AE19</f>
        <v>0</v>
      </c>
      <c r="AG15" s="144"/>
      <c r="AH15" s="144"/>
    </row>
    <row r="16" spans="1:36">
      <c r="A16" s="119" t="s">
        <v>108</v>
      </c>
      <c r="B16" s="119" t="s">
        <v>38</v>
      </c>
      <c r="C16" s="119" t="s">
        <v>78</v>
      </c>
      <c r="D16" s="119" t="s">
        <v>110</v>
      </c>
      <c r="E16" s="119" t="str">
        <f>C16&amp;D16&amp;B16</f>
        <v>DSTMPPCSSGCH</v>
      </c>
      <c r="F16" s="119" t="str">
        <f>D16&amp;B16</f>
        <v>STMPPCSSGCH</v>
      </c>
      <c r="G16" s="144">
        <f>[25]Adjustments!G20</f>
        <v>0</v>
      </c>
      <c r="H16" s="144">
        <f>[25]Adjustments!H20</f>
        <v>0</v>
      </c>
      <c r="I16" s="144">
        <f>[25]Adjustments!I20</f>
        <v>0</v>
      </c>
      <c r="J16" s="144">
        <f>[25]Adjustments!J20</f>
        <v>0</v>
      </c>
      <c r="K16" s="144">
        <f>[25]Adjustments!K20</f>
        <v>899467.63</v>
      </c>
      <c r="L16" s="144">
        <f>[25]Adjustments!L20</f>
        <v>0</v>
      </c>
      <c r="M16" s="144">
        <f>[25]Adjustments!M20</f>
        <v>0</v>
      </c>
      <c r="N16" s="144">
        <f>[25]Adjustments!N20</f>
        <v>0</v>
      </c>
      <c r="O16" s="144">
        <f>[25]Adjustments!O20</f>
        <v>0</v>
      </c>
      <c r="P16" s="144">
        <f>[25]Adjustments!P20</f>
        <v>0</v>
      </c>
      <c r="Q16" s="144">
        <f>[25]Adjustments!Q20</f>
        <v>0</v>
      </c>
      <c r="R16" s="144">
        <f>[25]Adjustments!R20</f>
        <v>0</v>
      </c>
      <c r="S16" s="144">
        <f>[25]Adjustments!S20</f>
        <v>0</v>
      </c>
      <c r="T16" s="144">
        <f>[25]Adjustments!T20</f>
        <v>0</v>
      </c>
      <c r="U16" s="144">
        <f>[25]Adjustments!U20</f>
        <v>0</v>
      </c>
      <c r="V16" s="144">
        <f>[25]Adjustments!V20</f>
        <v>0</v>
      </c>
      <c r="W16" s="144">
        <f>[25]Adjustments!W20</f>
        <v>0</v>
      </c>
      <c r="X16" s="144">
        <f>[25]Adjustments!X20</f>
        <v>0</v>
      </c>
      <c r="Y16" s="144">
        <f>[25]Adjustments!Y20</f>
        <v>0</v>
      </c>
      <c r="Z16" s="144">
        <f>[25]Adjustments!Z20</f>
        <v>0</v>
      </c>
      <c r="AA16" s="144">
        <f>[25]Adjustments!AA20</f>
        <v>0</v>
      </c>
      <c r="AB16" s="144">
        <f>[25]Adjustments!AB20</f>
        <v>0</v>
      </c>
      <c r="AC16" s="144">
        <f>[25]Adjustments!AC20</f>
        <v>0</v>
      </c>
      <c r="AD16" s="144">
        <f>[25]Adjustments!AD20</f>
        <v>0</v>
      </c>
      <c r="AE16" s="144">
        <f>[25]Adjustments!AE20</f>
        <v>0</v>
      </c>
      <c r="AG16" s="144"/>
      <c r="AH16" s="144"/>
    </row>
    <row r="17" spans="1:34">
      <c r="A17" s="119" t="s">
        <v>5</v>
      </c>
      <c r="B17" s="119" t="s">
        <v>38</v>
      </c>
      <c r="C17" s="119" t="s">
        <v>78</v>
      </c>
      <c r="D17" s="119" t="s">
        <v>71</v>
      </c>
      <c r="E17" s="119" t="str">
        <f t="shared" si="0"/>
        <v>DSTMPSSGCH</v>
      </c>
      <c r="F17" s="119" t="str">
        <f t="shared" si="1"/>
        <v>STMPSSGCH</v>
      </c>
      <c r="G17" s="144">
        <f>[25]Adjustments!G21</f>
        <v>0</v>
      </c>
      <c r="H17" s="144">
        <f>[25]Adjustments!H21</f>
        <v>1209113.3899999999</v>
      </c>
      <c r="I17" s="144">
        <f>[25]Adjustments!I21</f>
        <v>193302.19999999998</v>
      </c>
      <c r="J17" s="144">
        <f>[25]Adjustments!J21</f>
        <v>703923.31</v>
      </c>
      <c r="K17" s="144">
        <f>[25]Adjustments!K21</f>
        <v>139203.04</v>
      </c>
      <c r="L17" s="144">
        <f>[25]Adjustments!L21</f>
        <v>1199837.8599999999</v>
      </c>
      <c r="M17" s="144">
        <f>[25]Adjustments!M21</f>
        <v>793419.2</v>
      </c>
      <c r="N17" s="144">
        <f>[25]Adjustments!N21</f>
        <v>150079.32</v>
      </c>
      <c r="O17" s="144">
        <f>[25]Adjustments!O21</f>
        <v>0</v>
      </c>
      <c r="P17" s="144">
        <f>[25]Adjustments!P21</f>
        <v>0</v>
      </c>
      <c r="Q17" s="144">
        <f>[25]Adjustments!Q21</f>
        <v>0</v>
      </c>
      <c r="R17" s="144">
        <f>[25]Adjustments!R21</f>
        <v>0</v>
      </c>
      <c r="S17" s="144">
        <f>[25]Adjustments!S21</f>
        <v>0</v>
      </c>
      <c r="T17" s="144">
        <f>[25]Adjustments!T21</f>
        <v>46843.5</v>
      </c>
      <c r="U17" s="144">
        <f>[25]Adjustments!U21</f>
        <v>55015.43</v>
      </c>
      <c r="V17" s="144">
        <f>[25]Adjustments!V21</f>
        <v>0</v>
      </c>
      <c r="W17" s="144">
        <f>[25]Adjustments!W21</f>
        <v>0</v>
      </c>
      <c r="X17" s="144">
        <f>[25]Adjustments!X21</f>
        <v>645929.05999999994</v>
      </c>
      <c r="Y17" s="144">
        <f>[25]Adjustments!Y21</f>
        <v>4419391.93</v>
      </c>
      <c r="Z17" s="144">
        <f>[25]Adjustments!Z21</f>
        <v>2209.2107200000182</v>
      </c>
      <c r="AA17" s="144">
        <f>[25]Adjustments!AA21</f>
        <v>2209.2107200000182</v>
      </c>
      <c r="AB17" s="144">
        <f>[25]Adjustments!AB21</f>
        <v>2209.2107200000182</v>
      </c>
      <c r="AC17" s="144">
        <f>[25]Adjustments!AC21</f>
        <v>2209.2107200000182</v>
      </c>
      <c r="AD17" s="144">
        <f>[25]Adjustments!AD21</f>
        <v>2209.2107200000182</v>
      </c>
      <c r="AE17" s="144">
        <f>[25]Adjustments!AE21</f>
        <v>2212.7667200000183</v>
      </c>
      <c r="AG17" s="144"/>
      <c r="AH17" s="144"/>
    </row>
    <row r="18" spans="1:34">
      <c r="A18" s="119" t="s">
        <v>3</v>
      </c>
      <c r="B18" s="119" t="s">
        <v>35</v>
      </c>
      <c r="C18" s="119" t="s">
        <v>78</v>
      </c>
      <c r="D18" s="119" t="s">
        <v>72</v>
      </c>
      <c r="E18" s="119" t="str">
        <f t="shared" si="0"/>
        <v>DHYDPDGP</v>
      </c>
      <c r="F18" s="119" t="str">
        <f t="shared" si="1"/>
        <v>HYDPDGP</v>
      </c>
      <c r="G18" s="144">
        <f>[25]Adjustments!G22</f>
        <v>0</v>
      </c>
      <c r="H18" s="144">
        <f>[25]Adjustments!H22</f>
        <v>0</v>
      </c>
      <c r="I18" s="144">
        <f>[25]Adjustments!I22</f>
        <v>0</v>
      </c>
      <c r="J18" s="144">
        <f>[25]Adjustments!J22</f>
        <v>0</v>
      </c>
      <c r="K18" s="144">
        <f>[25]Adjustments!K22</f>
        <v>0</v>
      </c>
      <c r="L18" s="144">
        <f>[25]Adjustments!L22</f>
        <v>0</v>
      </c>
      <c r="M18" s="144">
        <f>[25]Adjustments!M22</f>
        <v>0</v>
      </c>
      <c r="N18" s="144">
        <f>[25]Adjustments!N22</f>
        <v>0</v>
      </c>
      <c r="O18" s="144">
        <f>[25]Adjustments!O22</f>
        <v>0</v>
      </c>
      <c r="P18" s="144">
        <f>[25]Adjustments!P22</f>
        <v>0</v>
      </c>
      <c r="Q18" s="144">
        <f>[25]Adjustments!Q22</f>
        <v>0</v>
      </c>
      <c r="R18" s="144">
        <f>[25]Adjustments!R22</f>
        <v>0</v>
      </c>
      <c r="S18" s="144">
        <f>[25]Adjustments!S22</f>
        <v>0</v>
      </c>
      <c r="T18" s="144">
        <f>[25]Adjustments!T22</f>
        <v>0</v>
      </c>
      <c r="U18" s="144">
        <f>[25]Adjustments!U22</f>
        <v>0</v>
      </c>
      <c r="V18" s="144">
        <f>[25]Adjustments!V22</f>
        <v>0</v>
      </c>
      <c r="W18" s="144">
        <f>[25]Adjustments!W22</f>
        <v>0</v>
      </c>
      <c r="X18" s="144">
        <f>[25]Adjustments!X22</f>
        <v>0</v>
      </c>
      <c r="Y18" s="144">
        <f>[25]Adjustments!Y22</f>
        <v>0</v>
      </c>
      <c r="Z18" s="144">
        <f>[25]Adjustments!Z22</f>
        <v>0</v>
      </c>
      <c r="AA18" s="144">
        <f>[25]Adjustments!AA22</f>
        <v>0</v>
      </c>
      <c r="AB18" s="144">
        <f>[25]Adjustments!AB22</f>
        <v>0</v>
      </c>
      <c r="AC18" s="144">
        <f>[25]Adjustments!AC22</f>
        <v>0</v>
      </c>
      <c r="AD18" s="144">
        <f>[25]Adjustments!AD22</f>
        <v>0</v>
      </c>
      <c r="AE18" s="144">
        <f>[25]Adjustments!AE22</f>
        <v>0</v>
      </c>
      <c r="AG18" s="144"/>
      <c r="AH18" s="144"/>
    </row>
    <row r="19" spans="1:34">
      <c r="A19" s="119" t="s">
        <v>4</v>
      </c>
      <c r="B19" s="119" t="s">
        <v>36</v>
      </c>
      <c r="C19" s="119" t="s">
        <v>78</v>
      </c>
      <c r="D19" s="119" t="s">
        <v>72</v>
      </c>
      <c r="E19" s="119" t="str">
        <f t="shared" si="0"/>
        <v>DHYDPDGU</v>
      </c>
      <c r="F19" s="119" t="str">
        <f t="shared" si="1"/>
        <v>HYDPDGU</v>
      </c>
      <c r="G19" s="144">
        <f>[25]Adjustments!G23</f>
        <v>0</v>
      </c>
      <c r="H19" s="144">
        <f>[25]Adjustments!H23</f>
        <v>0</v>
      </c>
      <c r="I19" s="144">
        <f>[25]Adjustments!I23</f>
        <v>0</v>
      </c>
      <c r="J19" s="144">
        <f>[25]Adjustments!J23</f>
        <v>0</v>
      </c>
      <c r="K19" s="144">
        <f>[25]Adjustments!K23</f>
        <v>0</v>
      </c>
      <c r="L19" s="144">
        <f>[25]Adjustments!L23</f>
        <v>0</v>
      </c>
      <c r="M19" s="144">
        <f>[25]Adjustments!M23</f>
        <v>0</v>
      </c>
      <c r="N19" s="144">
        <f>[25]Adjustments!N23</f>
        <v>0</v>
      </c>
      <c r="O19" s="144">
        <f>[25]Adjustments!O23</f>
        <v>0</v>
      </c>
      <c r="P19" s="144">
        <f>[25]Adjustments!P23</f>
        <v>0</v>
      </c>
      <c r="Q19" s="144">
        <f>[25]Adjustments!Q23</f>
        <v>0</v>
      </c>
      <c r="R19" s="144">
        <f>[25]Adjustments!R23</f>
        <v>0</v>
      </c>
      <c r="S19" s="144">
        <f>[25]Adjustments!S23</f>
        <v>0</v>
      </c>
      <c r="T19" s="144">
        <f>[25]Adjustments!T23</f>
        <v>0</v>
      </c>
      <c r="U19" s="144">
        <f>[25]Adjustments!U23</f>
        <v>0</v>
      </c>
      <c r="V19" s="144">
        <f>[25]Adjustments!V23</f>
        <v>0</v>
      </c>
      <c r="W19" s="144">
        <f>[25]Adjustments!W23</f>
        <v>0</v>
      </c>
      <c r="X19" s="144">
        <f>[25]Adjustments!X23</f>
        <v>0</v>
      </c>
      <c r="Y19" s="144">
        <f>[25]Adjustments!Y23</f>
        <v>0</v>
      </c>
      <c r="Z19" s="144">
        <f>[25]Adjustments!Z23</f>
        <v>0</v>
      </c>
      <c r="AA19" s="144">
        <f>[25]Adjustments!AA23</f>
        <v>0</v>
      </c>
      <c r="AB19" s="144">
        <f>[25]Adjustments!AB23</f>
        <v>0</v>
      </c>
      <c r="AC19" s="144">
        <f>[25]Adjustments!AC23</f>
        <v>0</v>
      </c>
      <c r="AD19" s="144">
        <f>[25]Adjustments!AD23</f>
        <v>0</v>
      </c>
      <c r="AE19" s="144">
        <f>[25]Adjustments!AE23</f>
        <v>0</v>
      </c>
      <c r="AG19" s="144"/>
      <c r="AH19" s="144"/>
    </row>
    <row r="20" spans="1:34">
      <c r="A20" s="119" t="s">
        <v>5</v>
      </c>
      <c r="B20" s="119" t="s">
        <v>40</v>
      </c>
      <c r="C20" s="119" t="s">
        <v>78</v>
      </c>
      <c r="D20" s="119" t="s">
        <v>72</v>
      </c>
      <c r="E20" s="119" t="str">
        <f t="shared" si="0"/>
        <v>DHYDPSG-P</v>
      </c>
      <c r="F20" s="119" t="str">
        <f t="shared" si="1"/>
        <v>HYDPSG-P</v>
      </c>
      <c r="G20" s="144">
        <f>[25]Adjustments!G24</f>
        <v>0</v>
      </c>
      <c r="H20" s="144">
        <f>[25]Adjustments!H24</f>
        <v>427644.94099999999</v>
      </c>
      <c r="I20" s="144">
        <f>[25]Adjustments!I24</f>
        <v>4056676.6409999998</v>
      </c>
      <c r="J20" s="144">
        <f>[25]Adjustments!J24</f>
        <v>1991652.1109999998</v>
      </c>
      <c r="K20" s="144">
        <f>[25]Adjustments!K24</f>
        <v>13199055.240999999</v>
      </c>
      <c r="L20" s="144">
        <f>[25]Adjustments!L24</f>
        <v>4241897.9309999999</v>
      </c>
      <c r="M20" s="144">
        <f>[25]Adjustments!M24</f>
        <v>4142051.2109999997</v>
      </c>
      <c r="N20" s="144">
        <f>[25]Adjustments!N24</f>
        <v>45619.330999999998</v>
      </c>
      <c r="O20" s="144">
        <f>[25]Adjustments!O24</f>
        <v>58845619.331</v>
      </c>
      <c r="P20" s="144">
        <f>[25]Adjustments!P24</f>
        <v>45619.330999999984</v>
      </c>
      <c r="Q20" s="144">
        <f>[25]Adjustments!Q24</f>
        <v>45619.331000000013</v>
      </c>
      <c r="R20" s="144">
        <f>[25]Adjustments!R24</f>
        <v>45619.331000000013</v>
      </c>
      <c r="S20" s="144">
        <f>[25]Adjustments!S24</f>
        <v>45619.340999999993</v>
      </c>
      <c r="T20" s="144">
        <f>[25]Adjustments!T24</f>
        <v>-49440.059000000001</v>
      </c>
      <c r="U20" s="144">
        <f>[25]Adjustments!U24</f>
        <v>1414192.9410000001</v>
      </c>
      <c r="V20" s="144">
        <f>[25]Adjustments!V24</f>
        <v>1197176.9409999999</v>
      </c>
      <c r="W20" s="144">
        <f>[25]Adjustments!W24</f>
        <v>6143690.421000001</v>
      </c>
      <c r="X20" s="144">
        <f>[25]Adjustments!X24</f>
        <v>2386289.6109999996</v>
      </c>
      <c r="Y20" s="144">
        <f>[25]Adjustments!Y24</f>
        <v>11469351.950999999</v>
      </c>
      <c r="Z20" s="144">
        <f>[25]Adjustments!Z24</f>
        <v>47140.281240000004</v>
      </c>
      <c r="AA20" s="144">
        <f>[25]Adjustments!AA24</f>
        <v>47140.281240000004</v>
      </c>
      <c r="AB20" s="144">
        <f>[25]Adjustments!AB24</f>
        <v>47140.281240000004</v>
      </c>
      <c r="AC20" s="144">
        <f>[25]Adjustments!AC24</f>
        <v>47140.281240000004</v>
      </c>
      <c r="AD20" s="144">
        <f>[25]Adjustments!AD24</f>
        <v>47140.281239999975</v>
      </c>
      <c r="AE20" s="144">
        <f>[25]Adjustments!AE24</f>
        <v>47140.29139999998</v>
      </c>
      <c r="AG20" s="144"/>
      <c r="AH20" s="144"/>
    </row>
    <row r="21" spans="1:34">
      <c r="A21" s="119" t="s">
        <v>5</v>
      </c>
      <c r="B21" s="119" t="s">
        <v>41</v>
      </c>
      <c r="C21" s="119" t="s">
        <v>78</v>
      </c>
      <c r="D21" s="119" t="s">
        <v>72</v>
      </c>
      <c r="E21" s="119" t="str">
        <f t="shared" si="0"/>
        <v>DHYDPSG-U</v>
      </c>
      <c r="F21" s="119" t="str">
        <f t="shared" si="1"/>
        <v>HYDPSG-U</v>
      </c>
      <c r="G21" s="144">
        <f>[25]Adjustments!G25</f>
        <v>0</v>
      </c>
      <c r="H21" s="144">
        <f>[25]Adjustments!H25</f>
        <v>-26838.610999999997</v>
      </c>
      <c r="I21" s="144">
        <f>[25]Adjustments!I25</f>
        <v>788268.81900000013</v>
      </c>
      <c r="J21" s="144">
        <f>[25]Adjustments!J25</f>
        <v>88126.388999999996</v>
      </c>
      <c r="K21" s="144">
        <f>[25]Adjustments!K25</f>
        <v>36000.619000000006</v>
      </c>
      <c r="L21" s="144">
        <f>[25]Adjustments!L25</f>
        <v>5285.7090000000026</v>
      </c>
      <c r="M21" s="144">
        <f>[25]Adjustments!M25</f>
        <v>1495515.8390000002</v>
      </c>
      <c r="N21" s="144">
        <f>[25]Adjustments!N25</f>
        <v>-63313.290999999997</v>
      </c>
      <c r="O21" s="144">
        <f>[25]Adjustments!O25</f>
        <v>-63313.290999999997</v>
      </c>
      <c r="P21" s="144">
        <f>[25]Adjustments!P25</f>
        <v>-63313.290999999997</v>
      </c>
      <c r="Q21" s="144">
        <f>[25]Adjustments!Q25</f>
        <v>-63313.290999999997</v>
      </c>
      <c r="R21" s="144">
        <f>[25]Adjustments!R25</f>
        <v>-63313.290999999997</v>
      </c>
      <c r="S21" s="144">
        <f>[25]Adjustments!S25</f>
        <v>3051.7190000000119</v>
      </c>
      <c r="T21" s="144">
        <f>[25]Adjustments!T25</f>
        <v>-63313.290999999997</v>
      </c>
      <c r="U21" s="144">
        <f>[25]Adjustments!U25</f>
        <v>-63313.290999999997</v>
      </c>
      <c r="V21" s="144">
        <f>[25]Adjustments!V25</f>
        <v>-27973.911</v>
      </c>
      <c r="W21" s="144">
        <f>[25]Adjustments!W25</f>
        <v>-63313.290999999997</v>
      </c>
      <c r="X21" s="144">
        <f>[25]Adjustments!X25</f>
        <v>1589243.5689999999</v>
      </c>
      <c r="Y21" s="144">
        <f>[25]Adjustments!Y25</f>
        <v>1274214.8189999999</v>
      </c>
      <c r="Z21" s="144">
        <f>[25]Adjustments!Z25</f>
        <v>-63313.290999999997</v>
      </c>
      <c r="AA21" s="144">
        <f>[25]Adjustments!AA25</f>
        <v>-63313.290999999997</v>
      </c>
      <c r="AB21" s="144">
        <f>[25]Adjustments!AB25</f>
        <v>-63313.290999999997</v>
      </c>
      <c r="AC21" s="144">
        <f>[25]Adjustments!AC25</f>
        <v>-63313.290999999997</v>
      </c>
      <c r="AD21" s="144">
        <f>[25]Adjustments!AD25</f>
        <v>-63313.290999999997</v>
      </c>
      <c r="AE21" s="144">
        <f>[25]Adjustments!AE25</f>
        <v>-18362.047399999996</v>
      </c>
      <c r="AG21" s="144"/>
      <c r="AH21" s="144"/>
    </row>
    <row r="22" spans="1:34">
      <c r="A22" s="119" t="s">
        <v>441</v>
      </c>
      <c r="B22" s="119" t="s">
        <v>40</v>
      </c>
      <c r="C22" s="119" t="s">
        <v>79</v>
      </c>
      <c r="D22" s="119" t="s">
        <v>124</v>
      </c>
      <c r="E22" s="119" t="str">
        <f>C22&amp;D22&amp;B22</f>
        <v>AHYDPKASG-P</v>
      </c>
      <c r="F22" s="119" t="str">
        <f>D22&amp;B22</f>
        <v>HYDPKASG-P</v>
      </c>
      <c r="G22" s="144">
        <f>[25]Adjustments!G26</f>
        <v>0</v>
      </c>
      <c r="H22" s="144">
        <f>[25]Adjustments!H26</f>
        <v>0</v>
      </c>
      <c r="I22" s="144">
        <f>[25]Adjustments!I26</f>
        <v>0</v>
      </c>
      <c r="J22" s="144">
        <f>[25]Adjustments!J26</f>
        <v>0</v>
      </c>
      <c r="K22" s="144">
        <f>[25]Adjustments!K26</f>
        <v>0</v>
      </c>
      <c r="L22" s="144">
        <f>[25]Adjustments!L26</f>
        <v>0</v>
      </c>
      <c r="M22" s="144">
        <f>[25]Adjustments!M26</f>
        <v>0</v>
      </c>
      <c r="N22" s="144">
        <f>[25]Adjustments!N26</f>
        <v>0</v>
      </c>
      <c r="O22" s="144">
        <f>[25]Adjustments!O26</f>
        <v>0</v>
      </c>
      <c r="P22" s="144">
        <f>[25]Adjustments!P26</f>
        <v>0</v>
      </c>
      <c r="Q22" s="144">
        <f>[25]Adjustments!Q26</f>
        <v>0</v>
      </c>
      <c r="R22" s="144">
        <f>[25]Adjustments!R26</f>
        <v>0</v>
      </c>
      <c r="S22" s="144">
        <f>[25]Adjustments!S26</f>
        <v>0</v>
      </c>
      <c r="T22" s="144">
        <f>[25]Adjustments!T26</f>
        <v>0</v>
      </c>
      <c r="U22" s="144">
        <f>[25]Adjustments!U26</f>
        <v>0</v>
      </c>
      <c r="V22" s="144">
        <f>[25]Adjustments!V26</f>
        <v>0</v>
      </c>
      <c r="W22" s="144">
        <f>[25]Adjustments!W26</f>
        <v>0</v>
      </c>
      <c r="X22" s="144">
        <f>[25]Adjustments!X26</f>
        <v>0</v>
      </c>
      <c r="Y22" s="144">
        <f>[25]Adjustments!Y26</f>
        <v>0</v>
      </c>
      <c r="Z22" s="144">
        <f>[25]Adjustments!Z26</f>
        <v>0</v>
      </c>
      <c r="AA22" s="144">
        <f>[25]Adjustments!AA26</f>
        <v>0</v>
      </c>
      <c r="AB22" s="144">
        <f>[25]Adjustments!AB26</f>
        <v>0</v>
      </c>
      <c r="AC22" s="144">
        <f>[25]Adjustments!AC26</f>
        <v>0</v>
      </c>
      <c r="AD22" s="144">
        <f>[25]Adjustments!AD26</f>
        <v>0</v>
      </c>
      <c r="AE22" s="144">
        <f>[25]Adjustments!AE26</f>
        <v>0</v>
      </c>
      <c r="AG22" s="144"/>
      <c r="AH22" s="144"/>
    </row>
    <row r="23" spans="1:34">
      <c r="A23" s="119" t="s">
        <v>443</v>
      </c>
      <c r="B23" s="119" t="s">
        <v>40</v>
      </c>
      <c r="C23" s="119" t="s">
        <v>78</v>
      </c>
      <c r="D23" s="119" t="s">
        <v>125</v>
      </c>
      <c r="E23" s="119" t="str">
        <f>C23&amp;D23&amp;B23</f>
        <v>DHYDPKDSG-P</v>
      </c>
      <c r="F23" s="119" t="str">
        <f>D23&amp;B23</f>
        <v>HYDPKDSG-P</v>
      </c>
      <c r="G23" s="144">
        <f>[25]Adjustments!G27</f>
        <v>0</v>
      </c>
      <c r="H23" s="144">
        <f>[25]Adjustments!H27</f>
        <v>10463.07</v>
      </c>
      <c r="I23" s="144">
        <f>[25]Adjustments!I27</f>
        <v>32943.699999999997</v>
      </c>
      <c r="J23" s="144">
        <f>[25]Adjustments!J27</f>
        <v>0</v>
      </c>
      <c r="K23" s="144">
        <f>[25]Adjustments!K27</f>
        <v>18358.439999999999</v>
      </c>
      <c r="L23" s="144">
        <f>[25]Adjustments!L27</f>
        <v>89614.61</v>
      </c>
      <c r="M23" s="144">
        <f>[25]Adjustments!M27</f>
        <v>802940.67</v>
      </c>
      <c r="N23" s="144">
        <f>[25]Adjustments!N27</f>
        <v>0</v>
      </c>
      <c r="O23" s="144">
        <f>[25]Adjustments!O27</f>
        <v>0</v>
      </c>
      <c r="P23" s="144">
        <f>[25]Adjustments!P27</f>
        <v>0</v>
      </c>
      <c r="Q23" s="144">
        <f>[25]Adjustments!Q27</f>
        <v>0</v>
      </c>
      <c r="R23" s="144">
        <f>[25]Adjustments!R27</f>
        <v>0</v>
      </c>
      <c r="S23" s="144">
        <f>[25]Adjustments!S27</f>
        <v>0</v>
      </c>
      <c r="T23" s="144">
        <f>[25]Adjustments!T27</f>
        <v>0</v>
      </c>
      <c r="U23" s="144">
        <f>[25]Adjustments!U27</f>
        <v>0</v>
      </c>
      <c r="V23" s="144">
        <f>[25]Adjustments!V27</f>
        <v>0</v>
      </c>
      <c r="W23" s="144">
        <f>[25]Adjustments!W27</f>
        <v>0</v>
      </c>
      <c r="X23" s="144">
        <f>[25]Adjustments!X27</f>
        <v>0</v>
      </c>
      <c r="Y23" s="144">
        <f>[25]Adjustments!Y27</f>
        <v>196493.01</v>
      </c>
      <c r="Z23" s="144">
        <f>[25]Adjustments!Z27</f>
        <v>0</v>
      </c>
      <c r="AA23" s="144">
        <f>[25]Adjustments!AA27</f>
        <v>0</v>
      </c>
      <c r="AB23" s="144">
        <f>[25]Adjustments!AB27</f>
        <v>0</v>
      </c>
      <c r="AC23" s="144">
        <f>[25]Adjustments!AC27</f>
        <v>0</v>
      </c>
      <c r="AD23" s="144">
        <f>[25]Adjustments!AD27</f>
        <v>0</v>
      </c>
      <c r="AE23" s="144">
        <f>[25]Adjustments!AE27</f>
        <v>0</v>
      </c>
      <c r="AG23" s="144"/>
      <c r="AH23" s="144"/>
    </row>
    <row r="24" spans="1:34">
      <c r="A24" s="119" t="s">
        <v>4</v>
      </c>
      <c r="B24" s="119" t="s">
        <v>36</v>
      </c>
      <c r="C24" s="119" t="s">
        <v>78</v>
      </c>
      <c r="D24" s="119" t="s">
        <v>73</v>
      </c>
      <c r="E24" s="119" t="str">
        <f t="shared" si="0"/>
        <v>DOTHPDGU</v>
      </c>
      <c r="F24" s="119" t="str">
        <f t="shared" si="1"/>
        <v>OTHPDGU</v>
      </c>
      <c r="G24" s="144">
        <f>[25]Adjustments!G28</f>
        <v>0</v>
      </c>
      <c r="H24" s="144">
        <f>[25]Adjustments!H28</f>
        <v>0</v>
      </c>
      <c r="I24" s="144">
        <f>[25]Adjustments!I28</f>
        <v>0</v>
      </c>
      <c r="J24" s="144">
        <f>[25]Adjustments!J28</f>
        <v>0</v>
      </c>
      <c r="K24" s="144">
        <f>[25]Adjustments!K28</f>
        <v>0</v>
      </c>
      <c r="L24" s="144">
        <f>[25]Adjustments!L28</f>
        <v>0</v>
      </c>
      <c r="M24" s="144">
        <f>[25]Adjustments!M28</f>
        <v>0</v>
      </c>
      <c r="N24" s="144">
        <f>[25]Adjustments!N28</f>
        <v>0</v>
      </c>
      <c r="O24" s="144">
        <f>[25]Adjustments!O28</f>
        <v>0</v>
      </c>
      <c r="P24" s="144">
        <f>[25]Adjustments!P28</f>
        <v>0</v>
      </c>
      <c r="Q24" s="144">
        <f>[25]Adjustments!Q28</f>
        <v>0</v>
      </c>
      <c r="R24" s="144">
        <f>[25]Adjustments!R28</f>
        <v>0</v>
      </c>
      <c r="S24" s="144">
        <f>[25]Adjustments!S28</f>
        <v>0</v>
      </c>
      <c r="T24" s="144">
        <f>[25]Adjustments!T28</f>
        <v>0</v>
      </c>
      <c r="U24" s="144">
        <f>[25]Adjustments!U28</f>
        <v>0</v>
      </c>
      <c r="V24" s="144">
        <f>[25]Adjustments!V28</f>
        <v>0</v>
      </c>
      <c r="W24" s="144">
        <f>[25]Adjustments!W28</f>
        <v>0</v>
      </c>
      <c r="X24" s="144">
        <f>[25]Adjustments!X28</f>
        <v>0</v>
      </c>
      <c r="Y24" s="144">
        <f>[25]Adjustments!Y28</f>
        <v>0</v>
      </c>
      <c r="Z24" s="144">
        <f>[25]Adjustments!Z28</f>
        <v>0</v>
      </c>
      <c r="AA24" s="144">
        <f>[25]Adjustments!AA28</f>
        <v>0</v>
      </c>
      <c r="AB24" s="144">
        <f>[25]Adjustments!AB28</f>
        <v>0</v>
      </c>
      <c r="AC24" s="144">
        <f>[25]Adjustments!AC28</f>
        <v>0</v>
      </c>
      <c r="AD24" s="144">
        <f>[25]Adjustments!AD28</f>
        <v>0</v>
      </c>
      <c r="AE24" s="144">
        <f>[25]Adjustments!AE28</f>
        <v>0</v>
      </c>
      <c r="AG24" s="144"/>
      <c r="AH24" s="144"/>
    </row>
    <row r="25" spans="1:34">
      <c r="A25" s="119" t="s">
        <v>5</v>
      </c>
      <c r="B25" s="119" t="s">
        <v>37</v>
      </c>
      <c r="C25" s="119" t="s">
        <v>78</v>
      </c>
      <c r="D25" s="119" t="s">
        <v>73</v>
      </c>
      <c r="E25" s="119" t="str">
        <f t="shared" si="0"/>
        <v>DOTHPSG</v>
      </c>
      <c r="F25" s="119" t="str">
        <f t="shared" si="1"/>
        <v>OTHPSG</v>
      </c>
      <c r="G25" s="144">
        <f>[25]Adjustments!G29</f>
        <v>0</v>
      </c>
      <c r="H25" s="144">
        <f>[25]Adjustments!H29</f>
        <v>9069949.3926666658</v>
      </c>
      <c r="I25" s="144">
        <f>[25]Adjustments!I29</f>
        <v>2288684.4726666664</v>
      </c>
      <c r="J25" s="144">
        <f>[25]Adjustments!J29</f>
        <v>294800.34266666666</v>
      </c>
      <c r="K25" s="144">
        <f>[25]Adjustments!K29</f>
        <v>-6789.5273333333607</v>
      </c>
      <c r="L25" s="144">
        <f>[25]Adjustments!L29</f>
        <v>163435.37266666663</v>
      </c>
      <c r="M25" s="144">
        <f>[25]Adjustments!M29</f>
        <v>3945991.0426666662</v>
      </c>
      <c r="N25" s="144">
        <f>[25]Adjustments!N29</f>
        <v>-48734.247333333347</v>
      </c>
      <c r="O25" s="144">
        <f>[25]Adjustments!O29</f>
        <v>-48734.247333333347</v>
      </c>
      <c r="P25" s="144">
        <f>[25]Adjustments!P29</f>
        <v>-48734.247333333347</v>
      </c>
      <c r="Q25" s="144">
        <f>[25]Adjustments!Q29</f>
        <v>-48734.247333333355</v>
      </c>
      <c r="R25" s="144">
        <f>[25]Adjustments!R29</f>
        <v>62804.322666666703</v>
      </c>
      <c r="S25" s="144">
        <f>[25]Adjustments!S29</f>
        <v>660394594.57266653</v>
      </c>
      <c r="T25" s="144">
        <f>[25]Adjustments!T29</f>
        <v>937230.58266666671</v>
      </c>
      <c r="U25" s="144">
        <f>[25]Adjustments!U29</f>
        <v>1534666.302666666</v>
      </c>
      <c r="V25" s="144">
        <f>[25]Adjustments!V29</f>
        <v>202129.11266666674</v>
      </c>
      <c r="W25" s="144">
        <f>[25]Adjustments!W29</f>
        <v>421424.81266666675</v>
      </c>
      <c r="X25" s="144">
        <f>[25]Adjustments!X29</f>
        <v>172779.11266666674</v>
      </c>
      <c r="Y25" s="144">
        <f>[25]Adjustments!Y29</f>
        <v>742901.33266666648</v>
      </c>
      <c r="Z25" s="144">
        <f>[25]Adjustments!Z29</f>
        <v>-2415.0414133333688</v>
      </c>
      <c r="AA25" s="144">
        <f>[25]Adjustments!AA29</f>
        <v>-2415.0414133333688</v>
      </c>
      <c r="AB25" s="144">
        <f>[25]Adjustments!AB29</f>
        <v>32777388.720666666</v>
      </c>
      <c r="AC25" s="144">
        <f>[25]Adjustments!AC29</f>
        <v>-2415.0414133333688</v>
      </c>
      <c r="AD25" s="144">
        <f>[25]Adjustments!AD29</f>
        <v>-2415.0414133333543</v>
      </c>
      <c r="AE25" s="144">
        <f>[25]Adjustments!AE29</f>
        <v>32100552.096186664</v>
      </c>
      <c r="AG25" s="144"/>
      <c r="AH25" s="144"/>
    </row>
    <row r="26" spans="1:34">
      <c r="A26" s="119" t="s">
        <v>99</v>
      </c>
      <c r="B26" s="119" t="s">
        <v>436</v>
      </c>
      <c r="C26" s="119" t="s">
        <v>78</v>
      </c>
      <c r="D26" s="119" t="s">
        <v>73</v>
      </c>
      <c r="E26" s="119" t="str">
        <f t="shared" si="0"/>
        <v>DOTHPSG-W</v>
      </c>
      <c r="F26" s="119" t="str">
        <f t="shared" si="1"/>
        <v>OTHPSG-W</v>
      </c>
      <c r="G26" s="144">
        <f>[25]Adjustments!G30</f>
        <v>0</v>
      </c>
      <c r="H26" s="144">
        <f>[25]Adjustments!H30</f>
        <v>786773.58</v>
      </c>
      <c r="I26" s="144">
        <f>[25]Adjustments!I30</f>
        <v>908453.17999999993</v>
      </c>
      <c r="J26" s="144">
        <f>[25]Adjustments!J30</f>
        <v>53.600000000000364</v>
      </c>
      <c r="K26" s="144">
        <f>[25]Adjustments!K30</f>
        <v>345808.6</v>
      </c>
      <c r="L26" s="144">
        <f>[25]Adjustments!L30</f>
        <v>53.600000000000364</v>
      </c>
      <c r="M26" s="144">
        <f>[25]Adjustments!M30</f>
        <v>1555021.56</v>
      </c>
      <c r="N26" s="144">
        <f>[25]Adjustments!N30</f>
        <v>668661.74</v>
      </c>
      <c r="O26" s="144">
        <f>[25]Adjustments!O30</f>
        <v>668661.74</v>
      </c>
      <c r="P26" s="144">
        <f>[25]Adjustments!P30</f>
        <v>668661.74</v>
      </c>
      <c r="Q26" s="144">
        <f>[25]Adjustments!Q30</f>
        <v>668661.74</v>
      </c>
      <c r="R26" s="144">
        <f>[25]Adjustments!R30</f>
        <v>668661.73999999976</v>
      </c>
      <c r="S26" s="144">
        <f>[25]Adjustments!S30</f>
        <v>668661.73999999976</v>
      </c>
      <c r="T26" s="144">
        <f>[25]Adjustments!T30</f>
        <v>668661.73999999976</v>
      </c>
      <c r="U26" s="144">
        <f>[25]Adjustments!U30</f>
        <v>668661.73999999987</v>
      </c>
      <c r="V26" s="144">
        <f>[25]Adjustments!V30</f>
        <v>668661.73999999987</v>
      </c>
      <c r="W26" s="144">
        <f>[25]Adjustments!W30</f>
        <v>668661.73999999987</v>
      </c>
      <c r="X26" s="144">
        <f>[25]Adjustments!X30</f>
        <v>668661.73999999987</v>
      </c>
      <c r="Y26" s="144">
        <f>[25]Adjustments!Y30</f>
        <v>4427813.3899999997</v>
      </c>
      <c r="Z26" s="144">
        <f>[25]Adjustments!Z30</f>
        <v>679360.32784000004</v>
      </c>
      <c r="AA26" s="144">
        <f>[25]Adjustments!AA30</f>
        <v>679360.32784000004</v>
      </c>
      <c r="AB26" s="144">
        <f>[25]Adjustments!AB30</f>
        <v>679360.32784000004</v>
      </c>
      <c r="AC26" s="144">
        <f>[25]Adjustments!AC30</f>
        <v>679360.32784000004</v>
      </c>
      <c r="AD26" s="144">
        <f>[25]Adjustments!AD30</f>
        <v>679360.32784000027</v>
      </c>
      <c r="AE26" s="144">
        <f>[25]Adjustments!AE30</f>
        <v>679360.32784000027</v>
      </c>
      <c r="AG26" s="144"/>
      <c r="AH26" s="144"/>
    </row>
    <row r="27" spans="1:34">
      <c r="A27" s="119" t="s">
        <v>5</v>
      </c>
      <c r="B27" s="119" t="s">
        <v>43</v>
      </c>
      <c r="C27" s="119" t="s">
        <v>78</v>
      </c>
      <c r="D27" s="119" t="s">
        <v>73</v>
      </c>
      <c r="E27" s="119" t="str">
        <f t="shared" si="0"/>
        <v>DOTHPSSGCT</v>
      </c>
      <c r="F27" s="119" t="str">
        <f t="shared" si="1"/>
        <v>OTHPSSGCT</v>
      </c>
      <c r="G27" s="144">
        <f>[25]Adjustments!G31</f>
        <v>0</v>
      </c>
      <c r="H27" s="144">
        <f>[25]Adjustments!H31</f>
        <v>145874.15</v>
      </c>
      <c r="I27" s="144">
        <f>[25]Adjustments!I31</f>
        <v>0</v>
      </c>
      <c r="J27" s="144">
        <f>[25]Adjustments!J31</f>
        <v>31886.76</v>
      </c>
      <c r="K27" s="144">
        <f>[25]Adjustments!K31</f>
        <v>193.88000000000102</v>
      </c>
      <c r="L27" s="144">
        <f>[25]Adjustments!L31</f>
        <v>193.88000000000102</v>
      </c>
      <c r="M27" s="144">
        <f>[25]Adjustments!M31</f>
        <v>0</v>
      </c>
      <c r="N27" s="144">
        <f>[25]Adjustments!N31</f>
        <v>12143.76</v>
      </c>
      <c r="O27" s="144">
        <f>[25]Adjustments!O31</f>
        <v>12143.76</v>
      </c>
      <c r="P27" s="144">
        <f>[25]Adjustments!P31</f>
        <v>12143.760000000002</v>
      </c>
      <c r="Q27" s="144">
        <f>[25]Adjustments!Q31</f>
        <v>12143.759999999998</v>
      </c>
      <c r="R27" s="144">
        <f>[25]Adjustments!R31</f>
        <v>12143.759999999998</v>
      </c>
      <c r="S27" s="144">
        <f>[25]Adjustments!S31</f>
        <v>12143.759999999997</v>
      </c>
      <c r="T27" s="144">
        <f>[25]Adjustments!T31</f>
        <v>46642.559999999998</v>
      </c>
      <c r="U27" s="144">
        <f>[25]Adjustments!U31</f>
        <v>12143.760000000006</v>
      </c>
      <c r="V27" s="144">
        <f>[25]Adjustments!V31</f>
        <v>12143.760000000006</v>
      </c>
      <c r="W27" s="144">
        <f>[25]Adjustments!W31</f>
        <v>12143.760000000006</v>
      </c>
      <c r="X27" s="144">
        <f>[25]Adjustments!X31</f>
        <v>12143.760000000006</v>
      </c>
      <c r="Y27" s="144">
        <f>[25]Adjustments!Y31</f>
        <v>12143.660000000003</v>
      </c>
      <c r="Z27" s="144">
        <f>[25]Adjustments!Z31</f>
        <v>12338.060160000001</v>
      </c>
      <c r="AA27" s="144">
        <f>[25]Adjustments!AA31</f>
        <v>12338.060160000001</v>
      </c>
      <c r="AB27" s="144">
        <f>[25]Adjustments!AB31</f>
        <v>12338.060159999997</v>
      </c>
      <c r="AC27" s="144">
        <f>[25]Adjustments!AC31</f>
        <v>12338.060160000003</v>
      </c>
      <c r="AD27" s="144">
        <f>[25]Adjustments!AD31</f>
        <v>12338.060160000003</v>
      </c>
      <c r="AE27" s="144">
        <f>[25]Adjustments!AE31</f>
        <v>454399.91416000004</v>
      </c>
      <c r="AG27" s="144"/>
      <c r="AH27" s="144"/>
    </row>
    <row r="28" spans="1:34">
      <c r="A28" s="119" t="s">
        <v>3</v>
      </c>
      <c r="B28" s="119" t="s">
        <v>35</v>
      </c>
      <c r="C28" s="119" t="s">
        <v>78</v>
      </c>
      <c r="D28" s="119" t="s">
        <v>89</v>
      </c>
      <c r="E28" s="119" t="str">
        <f t="shared" si="0"/>
        <v>DTRNPDGP</v>
      </c>
      <c r="F28" s="119" t="str">
        <f t="shared" si="1"/>
        <v>TRNPDGP</v>
      </c>
      <c r="G28" s="144">
        <f>[25]Adjustments!G32</f>
        <v>0</v>
      </c>
      <c r="H28" s="144">
        <f>[25]Adjustments!H32</f>
        <v>0</v>
      </c>
      <c r="I28" s="144">
        <f>[25]Adjustments!I32</f>
        <v>0</v>
      </c>
      <c r="J28" s="144">
        <f>[25]Adjustments!J32</f>
        <v>0</v>
      </c>
      <c r="K28" s="144">
        <f>[25]Adjustments!K32</f>
        <v>0</v>
      </c>
      <c r="L28" s="144">
        <f>[25]Adjustments!L32</f>
        <v>0</v>
      </c>
      <c r="M28" s="144">
        <f>[25]Adjustments!M32</f>
        <v>0</v>
      </c>
      <c r="N28" s="144">
        <f>[25]Adjustments!N32</f>
        <v>0</v>
      </c>
      <c r="O28" s="144">
        <f>[25]Adjustments!O32</f>
        <v>0</v>
      </c>
      <c r="P28" s="144">
        <f>[25]Adjustments!P32</f>
        <v>0</v>
      </c>
      <c r="Q28" s="144">
        <f>[25]Adjustments!Q32</f>
        <v>0</v>
      </c>
      <c r="R28" s="144">
        <f>[25]Adjustments!R32</f>
        <v>0</v>
      </c>
      <c r="S28" s="144">
        <f>[25]Adjustments!S32</f>
        <v>0</v>
      </c>
      <c r="T28" s="144">
        <f>[25]Adjustments!T32</f>
        <v>0</v>
      </c>
      <c r="U28" s="144">
        <f>[25]Adjustments!U32</f>
        <v>0</v>
      </c>
      <c r="V28" s="144">
        <f>[25]Adjustments!V32</f>
        <v>0</v>
      </c>
      <c r="W28" s="144">
        <f>[25]Adjustments!W32</f>
        <v>0</v>
      </c>
      <c r="X28" s="144">
        <f>[25]Adjustments!X32</f>
        <v>0</v>
      </c>
      <c r="Y28" s="144">
        <f>[25]Adjustments!Y32</f>
        <v>0</v>
      </c>
      <c r="Z28" s="144">
        <f>[25]Adjustments!Z32</f>
        <v>0</v>
      </c>
      <c r="AA28" s="144">
        <f>[25]Adjustments!AA32</f>
        <v>0</v>
      </c>
      <c r="AB28" s="144">
        <f>[25]Adjustments!AB32</f>
        <v>0</v>
      </c>
      <c r="AC28" s="144">
        <f>[25]Adjustments!AC32</f>
        <v>0</v>
      </c>
      <c r="AD28" s="144">
        <f>[25]Adjustments!AD32</f>
        <v>0</v>
      </c>
      <c r="AE28" s="144">
        <f>[25]Adjustments!AE32</f>
        <v>0</v>
      </c>
      <c r="AG28" s="144"/>
      <c r="AH28" s="144"/>
    </row>
    <row r="29" spans="1:34">
      <c r="A29" s="119" t="s">
        <v>4</v>
      </c>
      <c r="B29" s="119" t="s">
        <v>36</v>
      </c>
      <c r="C29" s="119" t="s">
        <v>78</v>
      </c>
      <c r="D29" s="119" t="s">
        <v>89</v>
      </c>
      <c r="E29" s="119" t="str">
        <f t="shared" si="0"/>
        <v>DTRNPDGU</v>
      </c>
      <c r="F29" s="119" t="str">
        <f t="shared" si="1"/>
        <v>TRNPDGU</v>
      </c>
      <c r="G29" s="144">
        <f>[25]Adjustments!G33</f>
        <v>0</v>
      </c>
      <c r="H29" s="144">
        <f>[25]Adjustments!H33</f>
        <v>0</v>
      </c>
      <c r="I29" s="144">
        <f>[25]Adjustments!I33</f>
        <v>0</v>
      </c>
      <c r="J29" s="144">
        <f>[25]Adjustments!J33</f>
        <v>0</v>
      </c>
      <c r="K29" s="144">
        <f>[25]Adjustments!K33</f>
        <v>0</v>
      </c>
      <c r="L29" s="144">
        <f>[25]Adjustments!L33</f>
        <v>0</v>
      </c>
      <c r="M29" s="144">
        <f>[25]Adjustments!M33</f>
        <v>0</v>
      </c>
      <c r="N29" s="144">
        <f>[25]Adjustments!N33</f>
        <v>0</v>
      </c>
      <c r="O29" s="144">
        <f>[25]Adjustments!O33</f>
        <v>0</v>
      </c>
      <c r="P29" s="144">
        <f>[25]Adjustments!P33</f>
        <v>0</v>
      </c>
      <c r="Q29" s="144">
        <f>[25]Adjustments!Q33</f>
        <v>0</v>
      </c>
      <c r="R29" s="144">
        <f>[25]Adjustments!R33</f>
        <v>0</v>
      </c>
      <c r="S29" s="144">
        <f>[25]Adjustments!S33</f>
        <v>0</v>
      </c>
      <c r="T29" s="144">
        <f>[25]Adjustments!T33</f>
        <v>0</v>
      </c>
      <c r="U29" s="144">
        <f>[25]Adjustments!U33</f>
        <v>0</v>
      </c>
      <c r="V29" s="144">
        <f>[25]Adjustments!V33</f>
        <v>0</v>
      </c>
      <c r="W29" s="144">
        <f>[25]Adjustments!W33</f>
        <v>0</v>
      </c>
      <c r="X29" s="144">
        <f>[25]Adjustments!X33</f>
        <v>0</v>
      </c>
      <c r="Y29" s="144">
        <f>[25]Adjustments!Y33</f>
        <v>0</v>
      </c>
      <c r="Z29" s="144">
        <f>[25]Adjustments!Z33</f>
        <v>0</v>
      </c>
      <c r="AA29" s="144">
        <f>[25]Adjustments!AA33</f>
        <v>0</v>
      </c>
      <c r="AB29" s="144">
        <f>[25]Adjustments!AB33</f>
        <v>0</v>
      </c>
      <c r="AC29" s="144">
        <f>[25]Adjustments!AC33</f>
        <v>0</v>
      </c>
      <c r="AD29" s="144">
        <f>[25]Adjustments!AD33</f>
        <v>0</v>
      </c>
      <c r="AE29" s="144">
        <f>[25]Adjustments!AE33</f>
        <v>0</v>
      </c>
      <c r="AG29" s="144"/>
      <c r="AH29" s="144"/>
    </row>
    <row r="30" spans="1:34">
      <c r="A30" s="119" t="s">
        <v>5</v>
      </c>
      <c r="B30" s="119" t="s">
        <v>37</v>
      </c>
      <c r="C30" s="119" t="s">
        <v>78</v>
      </c>
      <c r="D30" s="119" t="s">
        <v>89</v>
      </c>
      <c r="E30" s="119" t="str">
        <f t="shared" si="0"/>
        <v>DTRNPSG</v>
      </c>
      <c r="F30" s="119" t="str">
        <f t="shared" si="1"/>
        <v>TRNPSG</v>
      </c>
      <c r="G30" s="144">
        <f>[25]Adjustments!G34</f>
        <v>0</v>
      </c>
      <c r="H30" s="144">
        <f>[25]Adjustments!H34</f>
        <v>7286322.7363333311</v>
      </c>
      <c r="I30" s="144">
        <f>[25]Adjustments!I34</f>
        <v>10003140.416333335</v>
      </c>
      <c r="J30" s="144">
        <f>[25]Adjustments!J34</f>
        <v>32438539.376333341</v>
      </c>
      <c r="K30" s="144">
        <f>[25]Adjustments!K34</f>
        <v>21966565.656333342</v>
      </c>
      <c r="L30" s="144">
        <f>[25]Adjustments!L34</f>
        <v>17379574.156333335</v>
      </c>
      <c r="M30" s="144">
        <f>[25]Adjustments!M34</f>
        <v>9908628.1463333312</v>
      </c>
      <c r="N30" s="144">
        <f>[25]Adjustments!N34</f>
        <v>2837625.8283333341</v>
      </c>
      <c r="O30" s="144">
        <f>[25]Adjustments!O34</f>
        <v>14937210.600533335</v>
      </c>
      <c r="P30" s="144">
        <f>[25]Adjustments!P34</f>
        <v>3747755.3741333336</v>
      </c>
      <c r="Q30" s="144">
        <f>[25]Adjustments!Q34</f>
        <v>31716255.375333339</v>
      </c>
      <c r="R30" s="144">
        <f>[25]Adjustments!R34</f>
        <v>8524511.5523333345</v>
      </c>
      <c r="S30" s="144">
        <f>[25]Adjustments!S34</f>
        <v>10311581.558333332</v>
      </c>
      <c r="T30" s="144">
        <f>[25]Adjustments!T34</f>
        <v>11434518.058333335</v>
      </c>
      <c r="U30" s="144">
        <f>[25]Adjustments!U34</f>
        <v>7619742.7053333335</v>
      </c>
      <c r="V30" s="144">
        <f>[25]Adjustments!V34</f>
        <v>20838069.454333328</v>
      </c>
      <c r="W30" s="144">
        <f>[25]Adjustments!W34</f>
        <v>21209825.275333334</v>
      </c>
      <c r="X30" s="144">
        <f>[25]Adjustments!X34</f>
        <v>24520743.081333339</v>
      </c>
      <c r="Y30" s="144">
        <f>[25]Adjustments!Y34</f>
        <v>11265500.502333334</v>
      </c>
      <c r="Z30" s="144">
        <f>[25]Adjustments!Z34</f>
        <v>2022592.862237334</v>
      </c>
      <c r="AA30" s="144">
        <f>[25]Adjustments!AA34</f>
        <v>2323846.0316373343</v>
      </c>
      <c r="AB30" s="144">
        <f>[25]Adjustments!AB34</f>
        <v>21953251.632285334</v>
      </c>
      <c r="AC30" s="144">
        <f>[25]Adjustments!AC34</f>
        <v>58531838.251269333</v>
      </c>
      <c r="AD30" s="144">
        <f>[25]Adjustments!AD34</f>
        <v>13458105.111421334</v>
      </c>
      <c r="AE30" s="144">
        <f>[25]Adjustments!AE34</f>
        <v>393197763.55070931</v>
      </c>
      <c r="AG30" s="144"/>
      <c r="AH30" s="144"/>
    </row>
    <row r="31" spans="1:34">
      <c r="A31" s="119" t="s">
        <v>14</v>
      </c>
      <c r="B31" s="119" t="s">
        <v>45</v>
      </c>
      <c r="C31" s="119" t="s">
        <v>78</v>
      </c>
      <c r="D31" s="119" t="s">
        <v>74</v>
      </c>
      <c r="E31" s="119" t="str">
        <f t="shared" si="0"/>
        <v>DDSTPCA</v>
      </c>
      <c r="F31" s="119" t="str">
        <f t="shared" si="1"/>
        <v>DSTPCA</v>
      </c>
      <c r="G31" s="144">
        <f>[25]Adjustments!G35</f>
        <v>0</v>
      </c>
      <c r="H31" s="144">
        <f>[25]Adjustments!H35</f>
        <v>542726.88599999982</v>
      </c>
      <c r="I31" s="144">
        <f>[25]Adjustments!I35</f>
        <v>608381.91300000018</v>
      </c>
      <c r="J31" s="144">
        <f>[25]Adjustments!J35</f>
        <v>782805.71300000022</v>
      </c>
      <c r="K31" s="144">
        <f>[25]Adjustments!K35</f>
        <v>442391.11299999995</v>
      </c>
      <c r="L31" s="144">
        <f>[25]Adjustments!L35</f>
        <v>377461.31299999991</v>
      </c>
      <c r="M31" s="144">
        <f>[25]Adjustments!M35</f>
        <v>450321.88299999997</v>
      </c>
      <c r="N31" s="144">
        <f>[25]Adjustments!N35</f>
        <v>423080.63499999995</v>
      </c>
      <c r="O31" s="144">
        <f>[25]Adjustments!O35</f>
        <v>462815.614</v>
      </c>
      <c r="P31" s="144">
        <f>[25]Adjustments!P35</f>
        <v>527692.61199999996</v>
      </c>
      <c r="Q31" s="144">
        <f>[25]Adjustments!Q35</f>
        <v>455964.74600000004</v>
      </c>
      <c r="R31" s="144">
        <f>[25]Adjustments!R35</f>
        <v>1262309.3889999997</v>
      </c>
      <c r="S31" s="144">
        <f>[25]Adjustments!S35</f>
        <v>491781.11499999993</v>
      </c>
      <c r="T31" s="144">
        <f>[25]Adjustments!T35</f>
        <v>462790.5529999999</v>
      </c>
      <c r="U31" s="144">
        <f>[25]Adjustments!U35</f>
        <v>568904.98700000008</v>
      </c>
      <c r="V31" s="144">
        <f>[25]Adjustments!V35</f>
        <v>463444.18</v>
      </c>
      <c r="W31" s="144">
        <f>[25]Adjustments!W35</f>
        <v>444416.24099999998</v>
      </c>
      <c r="X31" s="144">
        <f>[25]Adjustments!X35</f>
        <v>427687.05</v>
      </c>
      <c r="Y31" s="144">
        <f>[25]Adjustments!Y35</f>
        <v>487363.26799999987</v>
      </c>
      <c r="Z31" s="144">
        <f>[25]Adjustments!Z35</f>
        <v>469345.37591200002</v>
      </c>
      <c r="AA31" s="144">
        <f>[25]Adjustments!AA35</f>
        <v>528143.95884800015</v>
      </c>
      <c r="AB31" s="144">
        <f>[25]Adjustments!AB35</f>
        <v>606584.22259199992</v>
      </c>
      <c r="AC31" s="144">
        <f>[25]Adjustments!AC35</f>
        <v>536981.58303200011</v>
      </c>
      <c r="AD31" s="144">
        <f>[25]Adjustments!AD35</f>
        <v>555343.52366400009</v>
      </c>
      <c r="AE31" s="144">
        <f>[25]Adjustments!AE35</f>
        <v>720630.98560800008</v>
      </c>
      <c r="AG31" s="144"/>
      <c r="AH31" s="144"/>
    </row>
    <row r="32" spans="1:34">
      <c r="A32" s="119" t="s">
        <v>15</v>
      </c>
      <c r="B32" s="119" t="s">
        <v>46</v>
      </c>
      <c r="C32" s="119" t="s">
        <v>78</v>
      </c>
      <c r="D32" s="119" t="s">
        <v>74</v>
      </c>
      <c r="E32" s="119" t="str">
        <f t="shared" si="0"/>
        <v>DDSTPOR</v>
      </c>
      <c r="F32" s="119" t="str">
        <f t="shared" si="1"/>
        <v>DSTPOR</v>
      </c>
      <c r="G32" s="144">
        <f>[25]Adjustments!G36</f>
        <v>0</v>
      </c>
      <c r="H32" s="144">
        <f>[25]Adjustments!H36</f>
        <v>4254754.3315000013</v>
      </c>
      <c r="I32" s="144">
        <f>[25]Adjustments!I36</f>
        <v>4088783.5369999995</v>
      </c>
      <c r="J32" s="144">
        <f>[25]Adjustments!J36</f>
        <v>10383764.237</v>
      </c>
      <c r="K32" s="144">
        <f>[25]Adjustments!K36</f>
        <v>3978393.2169999992</v>
      </c>
      <c r="L32" s="144">
        <f>[25]Adjustments!L36</f>
        <v>8146514.2369999988</v>
      </c>
      <c r="M32" s="144">
        <f>[25]Adjustments!M36</f>
        <v>4382788.6970000006</v>
      </c>
      <c r="N32" s="144">
        <f>[25]Adjustments!N36</f>
        <v>2996188.468499999</v>
      </c>
      <c r="O32" s="144">
        <f>[25]Adjustments!O36</f>
        <v>3088354.5294999988</v>
      </c>
      <c r="P32" s="144">
        <f>[25]Adjustments!P36</f>
        <v>3749559.0754999993</v>
      </c>
      <c r="Q32" s="144">
        <f>[25]Adjustments!Q36</f>
        <v>3396816.0874999999</v>
      </c>
      <c r="R32" s="144">
        <f>[25]Adjustments!R36</f>
        <v>3257785.5264999997</v>
      </c>
      <c r="S32" s="144">
        <f>[25]Adjustments!S36</f>
        <v>3466977.8744999999</v>
      </c>
      <c r="T32" s="144">
        <f>[25]Adjustments!T36</f>
        <v>3779736.3274999997</v>
      </c>
      <c r="U32" s="144">
        <f>[25]Adjustments!U36</f>
        <v>4068137.6804999989</v>
      </c>
      <c r="V32" s="144">
        <f>[25]Adjustments!V36</f>
        <v>3144941.6125000003</v>
      </c>
      <c r="W32" s="144">
        <f>[25]Adjustments!W36</f>
        <v>3313020.7054999997</v>
      </c>
      <c r="X32" s="144">
        <f>[25]Adjustments!X36</f>
        <v>3104564.9245000002</v>
      </c>
      <c r="Y32" s="144">
        <f>[25]Adjustments!Y36</f>
        <v>5511646.7774999999</v>
      </c>
      <c r="Z32" s="144">
        <f>[25]Adjustments!Z36</f>
        <v>3137924.7920599994</v>
      </c>
      <c r="AA32" s="144">
        <f>[25]Adjustments!AA36</f>
        <v>3252947.4586359989</v>
      </c>
      <c r="AB32" s="144">
        <f>[25]Adjustments!AB36</f>
        <v>3918312.049163999</v>
      </c>
      <c r="AC32" s="144">
        <f>[25]Adjustments!AC36</f>
        <v>3576351.9527959987</v>
      </c>
      <c r="AD32" s="144">
        <f>[25]Adjustments!AD36</f>
        <v>3418825.1720919996</v>
      </c>
      <c r="AE32" s="144">
        <f>[25]Adjustments!AE36</f>
        <v>3608155.2206599992</v>
      </c>
      <c r="AG32" s="144"/>
      <c r="AH32" s="144"/>
    </row>
    <row r="33" spans="1:34">
      <c r="A33" s="119" t="s">
        <v>16</v>
      </c>
      <c r="B33" s="119" t="s">
        <v>47</v>
      </c>
      <c r="C33" s="119" t="s">
        <v>78</v>
      </c>
      <c r="D33" s="119" t="s">
        <v>74</v>
      </c>
      <c r="E33" s="119" t="str">
        <f t="shared" si="0"/>
        <v>DDSTPWA</v>
      </c>
      <c r="F33" s="119" t="str">
        <f t="shared" si="1"/>
        <v>DSTPWA</v>
      </c>
      <c r="G33" s="144">
        <f>[25]Adjustments!G37</f>
        <v>0</v>
      </c>
      <c r="H33" s="144">
        <f>[25]Adjustments!H37</f>
        <v>709263.10549999995</v>
      </c>
      <c r="I33" s="144">
        <f>[25]Adjustments!I37</f>
        <v>645231.67300000007</v>
      </c>
      <c r="J33" s="144">
        <f>[25]Adjustments!J37</f>
        <v>558591.17300000007</v>
      </c>
      <c r="K33" s="144">
        <f>[25]Adjustments!K37</f>
        <v>453454.67300000007</v>
      </c>
      <c r="L33" s="144">
        <f>[25]Adjustments!L37</f>
        <v>451830.17300000007</v>
      </c>
      <c r="M33" s="144">
        <f>[25]Adjustments!M37</f>
        <v>580824.71300000011</v>
      </c>
      <c r="N33" s="144">
        <f>[25]Adjustments!N37</f>
        <v>637412.4325</v>
      </c>
      <c r="O33" s="144">
        <f>[25]Adjustments!O37</f>
        <v>635773.8665</v>
      </c>
      <c r="P33" s="144">
        <f>[25]Adjustments!P37</f>
        <v>858219.14049999998</v>
      </c>
      <c r="Q33" s="144">
        <f>[25]Adjustments!Q37</f>
        <v>1560821.4274999998</v>
      </c>
      <c r="R33" s="144">
        <f>[25]Adjustments!R37</f>
        <v>761319.10849999997</v>
      </c>
      <c r="S33" s="144">
        <f>[25]Adjustments!S37</f>
        <v>5340873.4294999996</v>
      </c>
      <c r="T33" s="144">
        <f>[25]Adjustments!T37</f>
        <v>713311.4855999999</v>
      </c>
      <c r="U33" s="144">
        <f>[25]Adjustments!U37</f>
        <v>876979.69200000004</v>
      </c>
      <c r="V33" s="144">
        <f>[25]Adjustments!V37</f>
        <v>661904.32220000017</v>
      </c>
      <c r="W33" s="144">
        <f>[25]Adjustments!W37</f>
        <v>5498066.3141999999</v>
      </c>
      <c r="X33" s="144">
        <f>[25]Adjustments!X37</f>
        <v>748520.9155</v>
      </c>
      <c r="Y33" s="144">
        <f>[25]Adjustments!Y37</f>
        <v>764883.56150000007</v>
      </c>
      <c r="Z33" s="144">
        <f>[25]Adjustments!Z37</f>
        <v>639327.21911600023</v>
      </c>
      <c r="AA33" s="144">
        <f>[25]Adjustments!AA37</f>
        <v>652902.94914000016</v>
      </c>
      <c r="AB33" s="144">
        <f>[25]Adjustments!AB37</f>
        <v>863235.41239600012</v>
      </c>
      <c r="AC33" s="144">
        <f>[25]Adjustments!AC37</f>
        <v>736710.60778800002</v>
      </c>
      <c r="AD33" s="144">
        <f>[25]Adjustments!AD37</f>
        <v>726020.34621200012</v>
      </c>
      <c r="AE33" s="144">
        <f>[25]Adjustments!AE37</f>
        <v>756711.88858799986</v>
      </c>
      <c r="AG33" s="144"/>
      <c r="AH33" s="144"/>
    </row>
    <row r="34" spans="1:34">
      <c r="A34" s="119" t="s">
        <v>17</v>
      </c>
      <c r="B34" s="119" t="s">
        <v>48</v>
      </c>
      <c r="C34" s="119" t="s">
        <v>78</v>
      </c>
      <c r="D34" s="119" t="s">
        <v>74</v>
      </c>
      <c r="E34" s="119" t="str">
        <f t="shared" si="0"/>
        <v>DDSTPWYP</v>
      </c>
      <c r="F34" s="119" t="str">
        <f t="shared" si="1"/>
        <v>DSTPWYP</v>
      </c>
      <c r="G34" s="144">
        <f>[25]Adjustments!G38</f>
        <v>0</v>
      </c>
      <c r="H34" s="144">
        <f>[25]Adjustments!H38</f>
        <v>2339355.8672246668</v>
      </c>
      <c r="I34" s="144">
        <f>[25]Adjustments!I38</f>
        <v>2487685.370624667</v>
      </c>
      <c r="J34" s="144">
        <f>[25]Adjustments!J38</f>
        <v>2659832.1958246669</v>
      </c>
      <c r="K34" s="144">
        <f>[25]Adjustments!K38</f>
        <v>4011660.748124667</v>
      </c>
      <c r="L34" s="144">
        <f>[25]Adjustments!L38</f>
        <v>2491323.524978667</v>
      </c>
      <c r="M34" s="144">
        <f>[25]Adjustments!M38</f>
        <v>1810538.4487866666</v>
      </c>
      <c r="N34" s="144">
        <f>[25]Adjustments!N38</f>
        <v>1038192.3471666669</v>
      </c>
      <c r="O34" s="144">
        <f>[25]Adjustments!O38</f>
        <v>1222856.4021666667</v>
      </c>
      <c r="P34" s="144">
        <f>[25]Adjustments!P38</f>
        <v>1577456.6251666669</v>
      </c>
      <c r="Q34" s="144">
        <f>[25]Adjustments!Q38</f>
        <v>1399980.7121666668</v>
      </c>
      <c r="R34" s="144">
        <f>[25]Adjustments!R38</f>
        <v>6232002.7261666674</v>
      </c>
      <c r="S34" s="144">
        <f>[25]Adjustments!S38</f>
        <v>1731729.3191666671</v>
      </c>
      <c r="T34" s="144">
        <f>[25]Adjustments!T38</f>
        <v>1652971.3271666667</v>
      </c>
      <c r="U34" s="144">
        <f>[25]Adjustments!U38</f>
        <v>1717294.3351666662</v>
      </c>
      <c r="V34" s="144">
        <f>[25]Adjustments!V38</f>
        <v>1618454.0501666667</v>
      </c>
      <c r="W34" s="144">
        <f>[25]Adjustments!W38</f>
        <v>1552299.5741666667</v>
      </c>
      <c r="X34" s="144">
        <f>[25]Adjustments!X38</f>
        <v>1319550.0021666666</v>
      </c>
      <c r="Y34" s="144">
        <f>[25]Adjustments!Y38</f>
        <v>1281583.9731666672</v>
      </c>
      <c r="Z34" s="144">
        <f>[25]Adjustments!Z38</f>
        <v>1000075.9881826668</v>
      </c>
      <c r="AA34" s="144">
        <f>[25]Adjustments!AA38</f>
        <v>1175286.4896786669</v>
      </c>
      <c r="AB34" s="144">
        <f>[25]Adjustments!AB38</f>
        <v>1407938.1544226666</v>
      </c>
      <c r="AC34" s="144">
        <f>[25]Adjustments!AC38</f>
        <v>1279156.6075666666</v>
      </c>
      <c r="AD34" s="144">
        <f>[25]Adjustments!AD38</f>
        <v>1293995.7224146666</v>
      </c>
      <c r="AE34" s="144">
        <f>[25]Adjustments!AE38</f>
        <v>1493201.7380226669</v>
      </c>
      <c r="AG34" s="144"/>
      <c r="AH34" s="144"/>
    </row>
    <row r="35" spans="1:34">
      <c r="A35" s="119" t="s">
        <v>18</v>
      </c>
      <c r="B35" s="119" t="s">
        <v>49</v>
      </c>
      <c r="C35" s="119" t="s">
        <v>78</v>
      </c>
      <c r="D35" s="119" t="s">
        <v>74</v>
      </c>
      <c r="E35" s="119" t="str">
        <f t="shared" si="0"/>
        <v>DDSTPUT</v>
      </c>
      <c r="F35" s="119" t="str">
        <f t="shared" si="1"/>
        <v>DSTPUT</v>
      </c>
      <c r="G35" s="144">
        <f>[25]Adjustments!G39</f>
        <v>0</v>
      </c>
      <c r="H35" s="144">
        <f>[25]Adjustments!H39</f>
        <v>6557957.7308046669</v>
      </c>
      <c r="I35" s="144">
        <f>[25]Adjustments!I39</f>
        <v>7244825.7482046662</v>
      </c>
      <c r="J35" s="144">
        <f>[25]Adjustments!J39</f>
        <v>6832540.8154046666</v>
      </c>
      <c r="K35" s="144">
        <f>[25]Adjustments!K39</f>
        <v>7138051.4707046673</v>
      </c>
      <c r="L35" s="144">
        <f>[25]Adjustments!L39</f>
        <v>6911583.7710986678</v>
      </c>
      <c r="M35" s="144">
        <f>[25]Adjustments!M39</f>
        <v>5499395.6929866672</v>
      </c>
      <c r="N35" s="144">
        <f>[25]Adjustments!N39</f>
        <v>5005235.6361666676</v>
      </c>
      <c r="O35" s="144">
        <f>[25]Adjustments!O39</f>
        <v>5171635.3661666671</v>
      </c>
      <c r="P35" s="144">
        <f>[25]Adjustments!P39</f>
        <v>6221591.7281666659</v>
      </c>
      <c r="Q35" s="144">
        <f>[25]Adjustments!Q39</f>
        <v>5806568.5391666675</v>
      </c>
      <c r="R35" s="144">
        <f>[25]Adjustments!R39</f>
        <v>6283417.0921666678</v>
      </c>
      <c r="S35" s="144">
        <f>[25]Adjustments!S39</f>
        <v>6447144.5421666661</v>
      </c>
      <c r="T35" s="144">
        <f>[25]Adjustments!T39</f>
        <v>5930332.2281666668</v>
      </c>
      <c r="U35" s="144">
        <f>[25]Adjustments!U39</f>
        <v>6307747.3791666673</v>
      </c>
      <c r="V35" s="144">
        <f>[25]Adjustments!V39</f>
        <v>6204826.1501666671</v>
      </c>
      <c r="W35" s="144">
        <f>[25]Adjustments!W39</f>
        <v>6258173.371166667</v>
      </c>
      <c r="X35" s="144">
        <f>[25]Adjustments!X39</f>
        <v>5480080.2581666671</v>
      </c>
      <c r="Y35" s="144">
        <f>[25]Adjustments!Y39</f>
        <v>5841775.649166666</v>
      </c>
      <c r="Z35" s="144">
        <f>[25]Adjustments!Z39</f>
        <v>5689102.7099346686</v>
      </c>
      <c r="AA35" s="144">
        <f>[25]Adjustments!AA39</f>
        <v>5814135.2960386686</v>
      </c>
      <c r="AB35" s="144">
        <f>[25]Adjustments!AB39</f>
        <v>6859084.2795426687</v>
      </c>
      <c r="AC35" s="144">
        <f>[25]Adjustments!AC39</f>
        <v>14637412.176846668</v>
      </c>
      <c r="AD35" s="144">
        <f>[25]Adjustments!AD39</f>
        <v>6586041.873126667</v>
      </c>
      <c r="AE35" s="144">
        <f>[25]Adjustments!AE39</f>
        <v>6691227.424502667</v>
      </c>
      <c r="AG35" s="144"/>
      <c r="AH35" s="144"/>
    </row>
    <row r="36" spans="1:34">
      <c r="A36" s="119" t="s">
        <v>19</v>
      </c>
      <c r="B36" s="119" t="s">
        <v>50</v>
      </c>
      <c r="C36" s="119" t="s">
        <v>78</v>
      </c>
      <c r="D36" s="119" t="s">
        <v>74</v>
      </c>
      <c r="E36" s="119" t="str">
        <f t="shared" si="0"/>
        <v>DDSTPID</v>
      </c>
      <c r="F36" s="119" t="str">
        <f t="shared" si="1"/>
        <v>DSTPID</v>
      </c>
      <c r="G36" s="144">
        <f>[25]Adjustments!G40</f>
        <v>0</v>
      </c>
      <c r="H36" s="144">
        <f>[25]Adjustments!H40</f>
        <v>806818.59963733342</v>
      </c>
      <c r="I36" s="144">
        <f>[25]Adjustments!I40</f>
        <v>947091.05883733346</v>
      </c>
      <c r="J36" s="144">
        <f>[25]Adjustments!J40</f>
        <v>896743.15643733344</v>
      </c>
      <c r="K36" s="144">
        <f>[25]Adjustments!K40</f>
        <v>860015.27883733343</v>
      </c>
      <c r="L36" s="144">
        <f>[25]Adjustments!L40</f>
        <v>848580.93158933322</v>
      </c>
      <c r="M36" s="144">
        <f>[25]Adjustments!M40</f>
        <v>739027.04589333339</v>
      </c>
      <c r="N36" s="144">
        <f>[25]Adjustments!N40</f>
        <v>896647.36533333361</v>
      </c>
      <c r="O36" s="144">
        <f>[25]Adjustments!O40</f>
        <v>1083672.0983333332</v>
      </c>
      <c r="P36" s="144">
        <f>[25]Adjustments!P40</f>
        <v>1515966.8253333333</v>
      </c>
      <c r="Q36" s="144">
        <f>[25]Adjustments!Q40</f>
        <v>1219595.1703333335</v>
      </c>
      <c r="R36" s="144">
        <f>[25]Adjustments!R40</f>
        <v>1280441.1923333332</v>
      </c>
      <c r="S36" s="144">
        <f>[25]Adjustments!S40</f>
        <v>1648183.1153333334</v>
      </c>
      <c r="T36" s="144">
        <f>[25]Adjustments!T40</f>
        <v>1325020.5853333334</v>
      </c>
      <c r="U36" s="144">
        <f>[25]Adjustments!U40</f>
        <v>1361331.397333333</v>
      </c>
      <c r="V36" s="144">
        <f>[25]Adjustments!V40</f>
        <v>1298511.1913333333</v>
      </c>
      <c r="W36" s="144">
        <f>[25]Adjustments!W40</f>
        <v>2329403.4203333338</v>
      </c>
      <c r="X36" s="144">
        <f>[25]Adjustments!X40</f>
        <v>1115412.0603333334</v>
      </c>
      <c r="Y36" s="144">
        <f>[25]Adjustments!Y40</f>
        <v>1005057.4663333333</v>
      </c>
      <c r="Z36" s="144">
        <f>[25]Adjustments!Z40</f>
        <v>722071.89888533344</v>
      </c>
      <c r="AA36" s="144">
        <f>[25]Adjustments!AA40</f>
        <v>842381.59273333324</v>
      </c>
      <c r="AB36" s="144">
        <f>[25]Adjustments!AB40</f>
        <v>1111146.0905093334</v>
      </c>
      <c r="AC36" s="144">
        <f>[25]Adjustments!AC40</f>
        <v>953182.80572533328</v>
      </c>
      <c r="AD36" s="144">
        <f>[25]Adjustments!AD40</f>
        <v>965855.55558933341</v>
      </c>
      <c r="AE36" s="144">
        <f>[25]Adjustments!AE40</f>
        <v>1023250.8433893333</v>
      </c>
      <c r="AG36" s="144"/>
      <c r="AH36" s="144"/>
    </row>
    <row r="37" spans="1:34">
      <c r="A37" s="119" t="s">
        <v>20</v>
      </c>
      <c r="B37" s="119" t="s">
        <v>51</v>
      </c>
      <c r="C37" s="119" t="s">
        <v>78</v>
      </c>
      <c r="D37" s="119" t="s">
        <v>74</v>
      </c>
      <c r="E37" s="119" t="str">
        <f t="shared" si="0"/>
        <v>DDSTPWYU</v>
      </c>
      <c r="F37" s="119" t="str">
        <f t="shared" si="1"/>
        <v>DSTPWYU</v>
      </c>
      <c r="G37" s="144">
        <f>[25]Adjustments!G41</f>
        <v>0</v>
      </c>
      <c r="H37" s="144">
        <f>[25]Adjustments!H41</f>
        <v>0</v>
      </c>
      <c r="I37" s="144">
        <f>[25]Adjustments!I41</f>
        <v>0</v>
      </c>
      <c r="J37" s="144">
        <f>[25]Adjustments!J41</f>
        <v>0</v>
      </c>
      <c r="K37" s="144">
        <f>[25]Adjustments!K41</f>
        <v>0</v>
      </c>
      <c r="L37" s="144">
        <f>[25]Adjustments!L41</f>
        <v>0</v>
      </c>
      <c r="M37" s="144">
        <f>[25]Adjustments!M41</f>
        <v>0</v>
      </c>
      <c r="N37" s="144">
        <f>[25]Adjustments!N41</f>
        <v>0</v>
      </c>
      <c r="O37" s="144">
        <f>[25]Adjustments!O41</f>
        <v>0</v>
      </c>
      <c r="P37" s="144">
        <f>[25]Adjustments!P41</f>
        <v>0</v>
      </c>
      <c r="Q37" s="144">
        <f>[25]Adjustments!Q41</f>
        <v>0</v>
      </c>
      <c r="R37" s="144">
        <f>[25]Adjustments!R41</f>
        <v>0</v>
      </c>
      <c r="S37" s="144">
        <f>[25]Adjustments!S41</f>
        <v>0</v>
      </c>
      <c r="T37" s="144">
        <f>[25]Adjustments!T41</f>
        <v>0</v>
      </c>
      <c r="U37" s="144">
        <f>[25]Adjustments!U41</f>
        <v>0</v>
      </c>
      <c r="V37" s="144">
        <f>[25]Adjustments!V41</f>
        <v>0</v>
      </c>
      <c r="W37" s="144">
        <f>[25]Adjustments!W41</f>
        <v>0</v>
      </c>
      <c r="X37" s="144">
        <f>[25]Adjustments!X41</f>
        <v>0</v>
      </c>
      <c r="Y37" s="144">
        <f>[25]Adjustments!Y41</f>
        <v>0</v>
      </c>
      <c r="Z37" s="144">
        <f>[25]Adjustments!Z41</f>
        <v>0</v>
      </c>
      <c r="AA37" s="144">
        <f>[25]Adjustments!AA41</f>
        <v>0</v>
      </c>
      <c r="AB37" s="144">
        <f>[25]Adjustments!AB41</f>
        <v>0</v>
      </c>
      <c r="AC37" s="144">
        <f>[25]Adjustments!AC41</f>
        <v>0</v>
      </c>
      <c r="AD37" s="144">
        <f>[25]Adjustments!AD41</f>
        <v>0</v>
      </c>
      <c r="AE37" s="144">
        <f>[25]Adjustments!AE41</f>
        <v>0</v>
      </c>
      <c r="AG37" s="144"/>
      <c r="AH37" s="144"/>
    </row>
    <row r="38" spans="1:34">
      <c r="A38" s="119" t="s">
        <v>14</v>
      </c>
      <c r="B38" s="119" t="s">
        <v>45</v>
      </c>
      <c r="C38" s="119" t="s">
        <v>78</v>
      </c>
      <c r="D38" s="119" t="s">
        <v>75</v>
      </c>
      <c r="E38" s="119" t="str">
        <f t="shared" si="0"/>
        <v>DGNLPCA</v>
      </c>
      <c r="F38" s="119" t="str">
        <f t="shared" si="1"/>
        <v>GNLPCA</v>
      </c>
      <c r="G38" s="144">
        <f>[25]Adjustments!G42</f>
        <v>0</v>
      </c>
      <c r="H38" s="144">
        <f>[25]Adjustments!H42</f>
        <v>30652.997600000002</v>
      </c>
      <c r="I38" s="144">
        <f>[25]Adjustments!I42</f>
        <v>48819.468095999997</v>
      </c>
      <c r="J38" s="144">
        <f>[25]Adjustments!J42</f>
        <v>208243.94360752002</v>
      </c>
      <c r="K38" s="144">
        <f>[25]Adjustments!K42</f>
        <v>1114792.0036486301</v>
      </c>
      <c r="L38" s="144">
        <f>[25]Adjustments!L42</f>
        <v>16627.584696000002</v>
      </c>
      <c r="M38" s="144">
        <f>[25]Adjustments!M42</f>
        <v>1284747.4225717306</v>
      </c>
      <c r="N38" s="144">
        <f>[25]Adjustments!N42</f>
        <v>59142.578000000016</v>
      </c>
      <c r="O38" s="144">
        <f>[25]Adjustments!O42</f>
        <v>61231.865999999995</v>
      </c>
      <c r="P38" s="144">
        <f>[25]Adjustments!P42</f>
        <v>63403.42300000001</v>
      </c>
      <c r="Q38" s="144">
        <f>[25]Adjustments!Q42</f>
        <v>62618.658999999992</v>
      </c>
      <c r="R38" s="144">
        <f>[25]Adjustments!R42</f>
        <v>61090.058000000012</v>
      </c>
      <c r="S38" s="144">
        <f>[25]Adjustments!S42</f>
        <v>62959.678</v>
      </c>
      <c r="T38" s="144">
        <f>[25]Adjustments!T42</f>
        <v>60301.223000000013</v>
      </c>
      <c r="U38" s="144">
        <f>[25]Adjustments!U42</f>
        <v>62204.628000000012</v>
      </c>
      <c r="V38" s="144">
        <f>[25]Adjustments!V42</f>
        <v>139025.834</v>
      </c>
      <c r="W38" s="144">
        <f>[25]Adjustments!W42</f>
        <v>69135.688000000009</v>
      </c>
      <c r="X38" s="144">
        <f>[25]Adjustments!X42</f>
        <v>67902.611999999994</v>
      </c>
      <c r="Y38" s="144">
        <f>[25]Adjustments!Y42</f>
        <v>67125.753000000012</v>
      </c>
      <c r="Z38" s="144">
        <f>[25]Adjustments!Z42</f>
        <v>152620.62033599999</v>
      </c>
      <c r="AA38" s="144">
        <f>[25]Adjustments!AA42</f>
        <v>150955.49895199999</v>
      </c>
      <c r="AB38" s="144">
        <f>[25]Adjustments!AB42</f>
        <v>149305.03946399997</v>
      </c>
      <c r="AC38" s="144">
        <f>[25]Adjustments!AC42</f>
        <v>143379.04268000001</v>
      </c>
      <c r="AD38" s="144">
        <f>[25]Adjustments!AD42</f>
        <v>141812.520032</v>
      </c>
      <c r="AE38" s="144">
        <f>[25]Adjustments!AE42</f>
        <v>148013.22594399998</v>
      </c>
      <c r="AG38" s="144"/>
      <c r="AH38" s="144"/>
    </row>
    <row r="39" spans="1:34">
      <c r="A39" s="119" t="s">
        <v>15</v>
      </c>
      <c r="B39" s="119" t="s">
        <v>46</v>
      </c>
      <c r="C39" s="119" t="s">
        <v>78</v>
      </c>
      <c r="D39" s="119" t="s">
        <v>75</v>
      </c>
      <c r="E39" s="119" t="str">
        <f t="shared" si="0"/>
        <v>DGNLPOR</v>
      </c>
      <c r="F39" s="119" t="str">
        <f t="shared" si="1"/>
        <v>GNLPOR</v>
      </c>
      <c r="G39" s="144">
        <f>[25]Adjustments!G43</f>
        <v>0</v>
      </c>
      <c r="H39" s="144">
        <f>[25]Adjustments!H43</f>
        <v>766461.7183999999</v>
      </c>
      <c r="I39" s="144">
        <f>[25]Adjustments!I43</f>
        <v>572914.69238000002</v>
      </c>
      <c r="J39" s="144">
        <f>[25]Adjustments!J43</f>
        <v>1829222.1697336</v>
      </c>
      <c r="K39" s="144">
        <f>[25]Adjustments!K43</f>
        <v>2068972.0813858998</v>
      </c>
      <c r="L39" s="144">
        <f>[25]Adjustments!L43</f>
        <v>949556.41928000003</v>
      </c>
      <c r="M39" s="144">
        <f>[25]Adjustments!M43</f>
        <v>4925788.6879440788</v>
      </c>
      <c r="N39" s="144">
        <f>[25]Adjustments!N43</f>
        <v>414776.70900000009</v>
      </c>
      <c r="O39" s="144">
        <f>[25]Adjustments!O43</f>
        <v>419410.30600000004</v>
      </c>
      <c r="P39" s="144">
        <f>[25]Adjustments!P43</f>
        <v>453557.95699999999</v>
      </c>
      <c r="Q39" s="144">
        <f>[25]Adjustments!Q43</f>
        <v>439808.73200000002</v>
      </c>
      <c r="R39" s="144">
        <f>[25]Adjustments!R43</f>
        <v>433751.989</v>
      </c>
      <c r="S39" s="144">
        <f>[25]Adjustments!S43</f>
        <v>458440.63900000002</v>
      </c>
      <c r="T39" s="144">
        <f>[25]Adjustments!T43</f>
        <v>424264.34900000005</v>
      </c>
      <c r="U39" s="144">
        <f>[25]Adjustments!U43</f>
        <v>441006.58100000006</v>
      </c>
      <c r="V39" s="144">
        <f>[25]Adjustments!V43</f>
        <v>414548.41000000003</v>
      </c>
      <c r="W39" s="144">
        <f>[25]Adjustments!W43</f>
        <v>422031.30100000004</v>
      </c>
      <c r="X39" s="144">
        <f>[25]Adjustments!X43</f>
        <v>405653.22800000006</v>
      </c>
      <c r="Y39" s="144">
        <f>[25]Adjustments!Y43</f>
        <v>601514.79900000012</v>
      </c>
      <c r="Z39" s="144">
        <f>[25]Adjustments!Z43</f>
        <v>556043.05860000011</v>
      </c>
      <c r="AA39" s="144">
        <f>[25]Adjustments!AA43</f>
        <v>555629.59943200008</v>
      </c>
      <c r="AB39" s="144">
        <f>[25]Adjustments!AB43</f>
        <v>632097.99919999996</v>
      </c>
      <c r="AC39" s="144">
        <f>[25]Adjustments!AC43</f>
        <v>578984.6799760001</v>
      </c>
      <c r="AD39" s="144">
        <f>[25]Adjustments!AD43</f>
        <v>575699.11682400003</v>
      </c>
      <c r="AE39" s="144">
        <f>[25]Adjustments!AE43</f>
        <v>632554.75012800004</v>
      </c>
      <c r="AG39" s="144"/>
      <c r="AH39" s="144"/>
    </row>
    <row r="40" spans="1:34">
      <c r="A40" s="119" t="s">
        <v>16</v>
      </c>
      <c r="B40" s="119" t="s">
        <v>47</v>
      </c>
      <c r="C40" s="119" t="s">
        <v>78</v>
      </c>
      <c r="D40" s="119" t="s">
        <v>75</v>
      </c>
      <c r="E40" s="119" t="str">
        <f t="shared" si="0"/>
        <v>DGNLPWA</v>
      </c>
      <c r="F40" s="119" t="str">
        <f t="shared" si="1"/>
        <v>GNLPWA</v>
      </c>
      <c r="G40" s="144">
        <f>[25]Adjustments!G44</f>
        <v>0</v>
      </c>
      <c r="H40" s="144">
        <f>[25]Adjustments!H44</f>
        <v>42937.223999999995</v>
      </c>
      <c r="I40" s="144">
        <f>[25]Adjustments!I44</f>
        <v>67745.792075999998</v>
      </c>
      <c r="J40" s="144">
        <f>[25]Adjustments!J44</f>
        <v>240327.61839311998</v>
      </c>
      <c r="K40" s="144">
        <f>[25]Adjustments!K44</f>
        <v>360964.81094127998</v>
      </c>
      <c r="L40" s="144">
        <f>[25]Adjustments!L44</f>
        <v>22996.988576</v>
      </c>
      <c r="M40" s="144">
        <f>[25]Adjustments!M44</f>
        <v>679750.97796607367</v>
      </c>
      <c r="N40" s="144">
        <f>[25]Adjustments!N44</f>
        <v>88827.646000000022</v>
      </c>
      <c r="O40" s="144">
        <f>[25]Adjustments!O44</f>
        <v>90531.542000000001</v>
      </c>
      <c r="P40" s="144">
        <f>[25]Adjustments!P44</f>
        <v>95167.689000000028</v>
      </c>
      <c r="Q40" s="144">
        <f>[25]Adjustments!Q44</f>
        <v>93446.383000000002</v>
      </c>
      <c r="R40" s="144">
        <f>[25]Adjustments!R44</f>
        <v>91870.326000000015</v>
      </c>
      <c r="S40" s="144">
        <f>[25]Adjustments!S44</f>
        <v>95514.876000000004</v>
      </c>
      <c r="T40" s="144">
        <f>[25]Adjustments!T44</f>
        <v>90442.136000000013</v>
      </c>
      <c r="U40" s="144">
        <f>[25]Adjustments!U44</f>
        <v>93260.248000000021</v>
      </c>
      <c r="V40" s="144">
        <f>[25]Adjustments!V44</f>
        <v>89879.631000000008</v>
      </c>
      <c r="W40" s="144">
        <f>[25]Adjustments!W44</f>
        <v>144066.103</v>
      </c>
      <c r="X40" s="144">
        <f>[25]Adjustments!X44</f>
        <v>93414.048999999999</v>
      </c>
      <c r="Y40" s="144">
        <f>[25]Adjustments!Y44</f>
        <v>92433.371000000014</v>
      </c>
      <c r="Z40" s="144">
        <f>[25]Adjustments!Z44</f>
        <v>127966.79105600003</v>
      </c>
      <c r="AA40" s="144">
        <f>[25]Adjustments!AA44</f>
        <v>128745.034864</v>
      </c>
      <c r="AB40" s="144">
        <f>[25]Adjustments!AB44</f>
        <v>142070.85022400002</v>
      </c>
      <c r="AC40" s="144">
        <f>[25]Adjustments!AC44</f>
        <v>131846.87372</v>
      </c>
      <c r="AD40" s="144">
        <f>[25]Adjustments!AD44</f>
        <v>129398.92433600001</v>
      </c>
      <c r="AE40" s="144">
        <f>[25]Adjustments!AE44</f>
        <v>142201.41638400001</v>
      </c>
      <c r="AG40" s="144"/>
      <c r="AH40" s="144"/>
    </row>
    <row r="41" spans="1:34">
      <c r="A41" s="119" t="s">
        <v>17</v>
      </c>
      <c r="B41" s="119" t="s">
        <v>48</v>
      </c>
      <c r="C41" s="119" t="s">
        <v>78</v>
      </c>
      <c r="D41" s="119" t="s">
        <v>75</v>
      </c>
      <c r="E41" s="119" t="str">
        <f t="shared" si="0"/>
        <v>DGNLPWYP</v>
      </c>
      <c r="F41" s="119" t="str">
        <f t="shared" si="1"/>
        <v>GNLPWYP</v>
      </c>
      <c r="G41" s="144">
        <f>[25]Adjustments!G45</f>
        <v>0</v>
      </c>
      <c r="H41" s="144">
        <f>[25]Adjustments!H45</f>
        <v>253007.35</v>
      </c>
      <c r="I41" s="144">
        <f>[25]Adjustments!I45</f>
        <v>312555.76809999999</v>
      </c>
      <c r="J41" s="144">
        <f>[25]Adjustments!J45</f>
        <v>819130.22432200005</v>
      </c>
      <c r="K41" s="144">
        <f>[25]Adjustments!K45</f>
        <v>578311.02029999997</v>
      </c>
      <c r="L41" s="144">
        <f>[25]Adjustments!L45</f>
        <v>229650.86809999999</v>
      </c>
      <c r="M41" s="144">
        <f>[25]Adjustments!M45</f>
        <v>1302969.7204609998</v>
      </c>
      <c r="N41" s="144">
        <f>[25]Adjustments!N45</f>
        <v>174109.90900000001</v>
      </c>
      <c r="O41" s="144">
        <f>[25]Adjustments!O45</f>
        <v>180608.364</v>
      </c>
      <c r="P41" s="144">
        <f>[25]Adjustments!P45</f>
        <v>165873.83600000001</v>
      </c>
      <c r="Q41" s="144">
        <f>[25]Adjustments!Q45</f>
        <v>162990.62400000001</v>
      </c>
      <c r="R41" s="144">
        <f>[25]Adjustments!R45</f>
        <v>166804.06900000002</v>
      </c>
      <c r="S41" s="144">
        <f>[25]Adjustments!S45</f>
        <v>168563.43700000001</v>
      </c>
      <c r="T41" s="144">
        <f>[25]Adjustments!T45</f>
        <v>198043.84900000002</v>
      </c>
      <c r="U41" s="144">
        <f>[25]Adjustments!U45</f>
        <v>202990.05</v>
      </c>
      <c r="V41" s="144">
        <f>[25]Adjustments!V45</f>
        <v>196640.31100000002</v>
      </c>
      <c r="W41" s="144">
        <f>[25]Adjustments!W45</f>
        <v>180180.87</v>
      </c>
      <c r="X41" s="144">
        <f>[25]Adjustments!X45</f>
        <v>209198.84400000004</v>
      </c>
      <c r="Y41" s="144">
        <f>[25]Adjustments!Y45</f>
        <v>223726.837</v>
      </c>
      <c r="Z41" s="144">
        <f>[25]Adjustments!Z45</f>
        <v>326615.691192</v>
      </c>
      <c r="AA41" s="144">
        <f>[25]Adjustments!AA45</f>
        <v>325154.20364000002</v>
      </c>
      <c r="AB41" s="144">
        <f>[25]Adjustments!AB45</f>
        <v>381339.02396000002</v>
      </c>
      <c r="AC41" s="144">
        <f>[25]Adjustments!AC45</f>
        <v>350239.946712</v>
      </c>
      <c r="AD41" s="144">
        <f>[25]Adjustments!AD45</f>
        <v>346045.37039200001</v>
      </c>
      <c r="AE41" s="144">
        <f>[25]Adjustments!AE45</f>
        <v>391092.87897600001</v>
      </c>
      <c r="AG41" s="144"/>
      <c r="AH41" s="144"/>
    </row>
    <row r="42" spans="1:34">
      <c r="A42" s="119" t="s">
        <v>18</v>
      </c>
      <c r="B42" s="119" t="s">
        <v>49</v>
      </c>
      <c r="C42" s="119" t="s">
        <v>78</v>
      </c>
      <c r="D42" s="119" t="s">
        <v>75</v>
      </c>
      <c r="E42" s="119" t="str">
        <f t="shared" si="0"/>
        <v>DGNLPUT</v>
      </c>
      <c r="F42" s="119" t="str">
        <f t="shared" si="1"/>
        <v>GNLPUT</v>
      </c>
      <c r="G42" s="144">
        <f>[25]Adjustments!G46</f>
        <v>0</v>
      </c>
      <c r="H42" s="144">
        <f>[25]Adjustments!H46</f>
        <v>651194.79</v>
      </c>
      <c r="I42" s="144">
        <f>[25]Adjustments!I46</f>
        <v>2291598.9579400001</v>
      </c>
      <c r="J42" s="144">
        <f>[25]Adjustments!J46</f>
        <v>1921484.9918628</v>
      </c>
      <c r="K42" s="144">
        <f>[25]Adjustments!K46</f>
        <v>1019524.21222</v>
      </c>
      <c r="L42" s="144">
        <f>[25]Adjustments!L46</f>
        <v>680167.85794000002</v>
      </c>
      <c r="M42" s="144">
        <f>[25]Adjustments!M46</f>
        <v>2756370.092953329</v>
      </c>
      <c r="N42" s="144">
        <f>[25]Adjustments!N46</f>
        <v>471462.48700000008</v>
      </c>
      <c r="O42" s="144">
        <f>[25]Adjustments!O46</f>
        <v>494204.73600000003</v>
      </c>
      <c r="P42" s="144">
        <f>[25]Adjustments!P46</f>
        <v>459708.35900000005</v>
      </c>
      <c r="Q42" s="144">
        <f>[25]Adjustments!Q46</f>
        <v>454071.38600000006</v>
      </c>
      <c r="R42" s="144">
        <f>[25]Adjustments!R46</f>
        <v>464027.73700000008</v>
      </c>
      <c r="S42" s="144">
        <f>[25]Adjustments!S46</f>
        <v>466324.97700000007</v>
      </c>
      <c r="T42" s="144">
        <f>[25]Adjustments!T46</f>
        <v>554618.60700000008</v>
      </c>
      <c r="U42" s="144">
        <f>[25]Adjustments!U46</f>
        <v>950225.29500000004</v>
      </c>
      <c r="V42" s="144">
        <f>[25]Adjustments!V46</f>
        <v>534716.60800000001</v>
      </c>
      <c r="W42" s="144">
        <f>[25]Adjustments!W46</f>
        <v>488711.38500000001</v>
      </c>
      <c r="X42" s="144">
        <f>[25]Adjustments!X46</f>
        <v>562739.95600000001</v>
      </c>
      <c r="Y42" s="144">
        <f>[25]Adjustments!Y46</f>
        <v>594080.46700000006</v>
      </c>
      <c r="Z42" s="144">
        <f>[25]Adjustments!Z46</f>
        <v>754928.977312</v>
      </c>
      <c r="AA42" s="144">
        <f>[25]Adjustments!AA46</f>
        <v>736328.82756799995</v>
      </c>
      <c r="AB42" s="144">
        <f>[25]Adjustments!AB46</f>
        <v>747079.802256</v>
      </c>
      <c r="AC42" s="144">
        <f>[25]Adjustments!AC46</f>
        <v>705717.874312</v>
      </c>
      <c r="AD42" s="144">
        <f>[25]Adjustments!AD46</f>
        <v>702576.53947199997</v>
      </c>
      <c r="AE42" s="144">
        <f>[25]Adjustments!AE46</f>
        <v>766028.21241599997</v>
      </c>
      <c r="AG42" s="144"/>
      <c r="AH42" s="144"/>
    </row>
    <row r="43" spans="1:34">
      <c r="A43" s="119" t="s">
        <v>19</v>
      </c>
      <c r="B43" s="119" t="s">
        <v>50</v>
      </c>
      <c r="C43" s="119" t="s">
        <v>78</v>
      </c>
      <c r="D43" s="119" t="s">
        <v>75</v>
      </c>
      <c r="E43" s="119" t="str">
        <f t="shared" si="0"/>
        <v>DGNLPID</v>
      </c>
      <c r="F43" s="119" t="str">
        <f t="shared" si="1"/>
        <v>GNLPID</v>
      </c>
      <c r="G43" s="144">
        <f>[25]Adjustments!G47</f>
        <v>0</v>
      </c>
      <c r="H43" s="144">
        <f>[25]Adjustments!H47</f>
        <v>140357.28</v>
      </c>
      <c r="I43" s="144">
        <f>[25]Adjustments!I47</f>
        <v>106507.27396000001</v>
      </c>
      <c r="J43" s="144">
        <f>[25]Adjustments!J47</f>
        <v>249097.22381519998</v>
      </c>
      <c r="K43" s="144">
        <f>[25]Adjustments!K47</f>
        <v>100784.76748000001</v>
      </c>
      <c r="L43" s="144">
        <f>[25]Adjustments!L47</f>
        <v>350632.27395999996</v>
      </c>
      <c r="M43" s="144">
        <f>[25]Adjustments!M47</f>
        <v>438361.39218759997</v>
      </c>
      <c r="N43" s="144">
        <f>[25]Adjustments!N47</f>
        <v>108247.524</v>
      </c>
      <c r="O43" s="144">
        <f>[25]Adjustments!O47</f>
        <v>117081.33900000001</v>
      </c>
      <c r="P43" s="144">
        <f>[25]Adjustments!P47</f>
        <v>111467.65900000001</v>
      </c>
      <c r="Q43" s="144">
        <f>[25]Adjustments!Q47</f>
        <v>110121.69899999999</v>
      </c>
      <c r="R43" s="144">
        <f>[25]Adjustments!R47</f>
        <v>113759.974</v>
      </c>
      <c r="S43" s="144">
        <f>[25]Adjustments!S47</f>
        <v>114775.70699999999</v>
      </c>
      <c r="T43" s="144">
        <f>[25]Adjustments!T47</f>
        <v>142111.57399999999</v>
      </c>
      <c r="U43" s="144">
        <f>[25]Adjustments!U47</f>
        <v>144726.94200000001</v>
      </c>
      <c r="V43" s="144">
        <f>[25]Adjustments!V47</f>
        <v>132597.774</v>
      </c>
      <c r="W43" s="144">
        <f>[25]Adjustments!W47</f>
        <v>120746.382</v>
      </c>
      <c r="X43" s="144">
        <f>[25]Adjustments!X47</f>
        <v>135136.03899999999</v>
      </c>
      <c r="Y43" s="144">
        <f>[25]Adjustments!Y47</f>
        <v>136748.38700000002</v>
      </c>
      <c r="Z43" s="144">
        <f>[25]Adjustments!Z47</f>
        <v>191757.31828800004</v>
      </c>
      <c r="AA43" s="144">
        <f>[25]Adjustments!AA47</f>
        <v>192756.50348800002</v>
      </c>
      <c r="AB43" s="144">
        <f>[25]Adjustments!AB47</f>
        <v>233545.307864</v>
      </c>
      <c r="AC43" s="144">
        <f>[25]Adjustments!AC47</f>
        <v>215878.321608</v>
      </c>
      <c r="AD43" s="144">
        <f>[25]Adjustments!AD47</f>
        <v>214040.362368</v>
      </c>
      <c r="AE43" s="144">
        <f>[25]Adjustments!AE47</f>
        <v>247852.35062400001</v>
      </c>
      <c r="AG43" s="144"/>
      <c r="AH43" s="144"/>
    </row>
    <row r="44" spans="1:34">
      <c r="A44" s="119" t="s">
        <v>20</v>
      </c>
      <c r="B44" s="119" t="s">
        <v>51</v>
      </c>
      <c r="C44" s="119" t="s">
        <v>78</v>
      </c>
      <c r="D44" s="119" t="s">
        <v>75</v>
      </c>
      <c r="E44" s="119" t="str">
        <f t="shared" si="0"/>
        <v>DGNLPWYU</v>
      </c>
      <c r="F44" s="119" t="str">
        <f t="shared" si="1"/>
        <v>GNLPWYU</v>
      </c>
      <c r="G44" s="144">
        <f>[25]Adjustments!G48</f>
        <v>0</v>
      </c>
      <c r="H44" s="144">
        <f>[25]Adjustments!H48</f>
        <v>0</v>
      </c>
      <c r="I44" s="144">
        <f>[25]Adjustments!I48</f>
        <v>0</v>
      </c>
      <c r="J44" s="144">
        <f>[25]Adjustments!J48</f>
        <v>0</v>
      </c>
      <c r="K44" s="144">
        <f>[25]Adjustments!K48</f>
        <v>0</v>
      </c>
      <c r="L44" s="144">
        <f>[25]Adjustments!L48</f>
        <v>0</v>
      </c>
      <c r="M44" s="144">
        <f>[25]Adjustments!M48</f>
        <v>0</v>
      </c>
      <c r="N44" s="144">
        <f>[25]Adjustments!N48</f>
        <v>0</v>
      </c>
      <c r="O44" s="144">
        <f>[25]Adjustments!O48</f>
        <v>0</v>
      </c>
      <c r="P44" s="144">
        <f>[25]Adjustments!P48</f>
        <v>0</v>
      </c>
      <c r="Q44" s="144">
        <f>[25]Adjustments!Q48</f>
        <v>0</v>
      </c>
      <c r="R44" s="144">
        <f>[25]Adjustments!R48</f>
        <v>0</v>
      </c>
      <c r="S44" s="144">
        <f>[25]Adjustments!S48</f>
        <v>0</v>
      </c>
      <c r="T44" s="144">
        <f>[25]Adjustments!T48</f>
        <v>0</v>
      </c>
      <c r="U44" s="144">
        <f>[25]Adjustments!U48</f>
        <v>0</v>
      </c>
      <c r="V44" s="144">
        <f>[25]Adjustments!V48</f>
        <v>0</v>
      </c>
      <c r="W44" s="144">
        <f>[25]Adjustments!W48</f>
        <v>0</v>
      </c>
      <c r="X44" s="144">
        <f>[25]Adjustments!X48</f>
        <v>0</v>
      </c>
      <c r="Y44" s="144">
        <f>[25]Adjustments!Y48</f>
        <v>0</v>
      </c>
      <c r="Z44" s="144">
        <f>[25]Adjustments!Z48</f>
        <v>0</v>
      </c>
      <c r="AA44" s="144">
        <f>[25]Adjustments!AA48</f>
        <v>0</v>
      </c>
      <c r="AB44" s="144">
        <f>[25]Adjustments!AB48</f>
        <v>0</v>
      </c>
      <c r="AC44" s="144">
        <f>[25]Adjustments!AC48</f>
        <v>0</v>
      </c>
      <c r="AD44" s="144">
        <f>[25]Adjustments!AD48</f>
        <v>0</v>
      </c>
      <c r="AE44" s="144">
        <f>[25]Adjustments!AE48</f>
        <v>0</v>
      </c>
      <c r="AG44" s="144"/>
      <c r="AH44" s="144"/>
    </row>
    <row r="45" spans="1:34">
      <c r="A45" s="119" t="s">
        <v>3</v>
      </c>
      <c r="B45" s="119" t="s">
        <v>35</v>
      </c>
      <c r="C45" s="119" t="s">
        <v>78</v>
      </c>
      <c r="D45" s="119" t="s">
        <v>75</v>
      </c>
      <c r="E45" s="119" t="str">
        <f t="shared" si="0"/>
        <v>DGNLPDGP</v>
      </c>
      <c r="F45" s="119" t="str">
        <f t="shared" si="1"/>
        <v>GNLPDGP</v>
      </c>
      <c r="G45" s="144">
        <f>[25]Adjustments!G49</f>
        <v>0</v>
      </c>
      <c r="H45" s="144">
        <f>[25]Adjustments!H49</f>
        <v>0</v>
      </c>
      <c r="I45" s="144">
        <f>[25]Adjustments!I49</f>
        <v>0</v>
      </c>
      <c r="J45" s="144">
        <f>[25]Adjustments!J49</f>
        <v>0</v>
      </c>
      <c r="K45" s="144">
        <f>[25]Adjustments!K49</f>
        <v>0</v>
      </c>
      <c r="L45" s="144">
        <f>[25]Adjustments!L49</f>
        <v>0</v>
      </c>
      <c r="M45" s="144">
        <f>[25]Adjustments!M49</f>
        <v>0</v>
      </c>
      <c r="N45" s="144">
        <f>[25]Adjustments!N49</f>
        <v>0</v>
      </c>
      <c r="O45" s="144">
        <f>[25]Adjustments!O49</f>
        <v>0</v>
      </c>
      <c r="P45" s="144">
        <f>[25]Adjustments!P49</f>
        <v>0</v>
      </c>
      <c r="Q45" s="144">
        <f>[25]Adjustments!Q49</f>
        <v>0</v>
      </c>
      <c r="R45" s="144">
        <f>[25]Adjustments!R49</f>
        <v>0</v>
      </c>
      <c r="S45" s="144">
        <f>[25]Adjustments!S49</f>
        <v>0</v>
      </c>
      <c r="T45" s="144">
        <f>[25]Adjustments!T49</f>
        <v>0</v>
      </c>
      <c r="U45" s="144">
        <f>[25]Adjustments!U49</f>
        <v>0</v>
      </c>
      <c r="V45" s="144">
        <f>[25]Adjustments!V49</f>
        <v>0</v>
      </c>
      <c r="W45" s="144">
        <f>[25]Adjustments!W49</f>
        <v>0</v>
      </c>
      <c r="X45" s="144">
        <f>[25]Adjustments!X49</f>
        <v>0</v>
      </c>
      <c r="Y45" s="144">
        <f>[25]Adjustments!Y49</f>
        <v>0</v>
      </c>
      <c r="Z45" s="144">
        <f>[25]Adjustments!Z49</f>
        <v>0</v>
      </c>
      <c r="AA45" s="144">
        <f>[25]Adjustments!AA49</f>
        <v>0</v>
      </c>
      <c r="AB45" s="144">
        <f>[25]Adjustments!AB49</f>
        <v>0</v>
      </c>
      <c r="AC45" s="144">
        <f>[25]Adjustments!AC49</f>
        <v>0</v>
      </c>
      <c r="AD45" s="144">
        <f>[25]Adjustments!AD49</f>
        <v>0</v>
      </c>
      <c r="AE45" s="144">
        <f>[25]Adjustments!AE49</f>
        <v>0</v>
      </c>
      <c r="AG45" s="144"/>
      <c r="AH45" s="144"/>
    </row>
    <row r="46" spans="1:34">
      <c r="A46" s="119" t="s">
        <v>4</v>
      </c>
      <c r="B46" s="119" t="s">
        <v>36</v>
      </c>
      <c r="C46" s="119" t="s">
        <v>78</v>
      </c>
      <c r="D46" s="119" t="s">
        <v>75</v>
      </c>
      <c r="E46" s="119" t="str">
        <f t="shared" si="0"/>
        <v>DGNLPDGU</v>
      </c>
      <c r="F46" s="119" t="str">
        <f t="shared" si="1"/>
        <v>GNLPDGU</v>
      </c>
      <c r="G46" s="144">
        <f>[25]Adjustments!G50</f>
        <v>0</v>
      </c>
      <c r="H46" s="144">
        <f>[25]Adjustments!H50</f>
        <v>0</v>
      </c>
      <c r="I46" s="144">
        <f>[25]Adjustments!I50</f>
        <v>0</v>
      </c>
      <c r="J46" s="144">
        <f>[25]Adjustments!J50</f>
        <v>0</v>
      </c>
      <c r="K46" s="144">
        <f>[25]Adjustments!K50</f>
        <v>0</v>
      </c>
      <c r="L46" s="144">
        <f>[25]Adjustments!L50</f>
        <v>0</v>
      </c>
      <c r="M46" s="144">
        <f>[25]Adjustments!M50</f>
        <v>0</v>
      </c>
      <c r="N46" s="144">
        <f>[25]Adjustments!N50</f>
        <v>0</v>
      </c>
      <c r="O46" s="144">
        <f>[25]Adjustments!O50</f>
        <v>0</v>
      </c>
      <c r="P46" s="144">
        <f>[25]Adjustments!P50</f>
        <v>0</v>
      </c>
      <c r="Q46" s="144">
        <f>[25]Adjustments!Q50</f>
        <v>0</v>
      </c>
      <c r="R46" s="144">
        <f>[25]Adjustments!R50</f>
        <v>0</v>
      </c>
      <c r="S46" s="144">
        <f>[25]Adjustments!S50</f>
        <v>0</v>
      </c>
      <c r="T46" s="144">
        <f>[25]Adjustments!T50</f>
        <v>0</v>
      </c>
      <c r="U46" s="144">
        <f>[25]Adjustments!U50</f>
        <v>0</v>
      </c>
      <c r="V46" s="144">
        <f>[25]Adjustments!V50</f>
        <v>0</v>
      </c>
      <c r="W46" s="144">
        <f>[25]Adjustments!W50</f>
        <v>0</v>
      </c>
      <c r="X46" s="144">
        <f>[25]Adjustments!X50</f>
        <v>0</v>
      </c>
      <c r="Y46" s="144">
        <f>[25]Adjustments!Y50</f>
        <v>0</v>
      </c>
      <c r="Z46" s="144">
        <f>[25]Adjustments!Z50</f>
        <v>0</v>
      </c>
      <c r="AA46" s="144">
        <f>[25]Adjustments!AA50</f>
        <v>0</v>
      </c>
      <c r="AB46" s="144">
        <f>[25]Adjustments!AB50</f>
        <v>0</v>
      </c>
      <c r="AC46" s="144">
        <f>[25]Adjustments!AC50</f>
        <v>0</v>
      </c>
      <c r="AD46" s="144">
        <f>[25]Adjustments!AD50</f>
        <v>0</v>
      </c>
      <c r="AE46" s="144">
        <f>[25]Adjustments!AE50</f>
        <v>0</v>
      </c>
      <c r="AG46" s="144"/>
      <c r="AH46" s="144"/>
    </row>
    <row r="47" spans="1:34">
      <c r="A47" s="119" t="s">
        <v>5</v>
      </c>
      <c r="B47" s="119" t="s">
        <v>37</v>
      </c>
      <c r="C47" s="119" t="s">
        <v>78</v>
      </c>
      <c r="D47" s="119" t="s">
        <v>75</v>
      </c>
      <c r="E47" s="119" t="str">
        <f t="shared" si="0"/>
        <v>DGNLPSG</v>
      </c>
      <c r="F47" s="119" t="str">
        <f t="shared" si="1"/>
        <v>GNLPSG</v>
      </c>
      <c r="G47" s="144">
        <f>[25]Adjustments!G51</f>
        <v>0</v>
      </c>
      <c r="H47" s="144">
        <f>[25]Adjustments!H51</f>
        <v>229642.13999999998</v>
      </c>
      <c r="I47" s="144">
        <f>[25]Adjustments!I51</f>
        <v>826346.52</v>
      </c>
      <c r="J47" s="144">
        <f>[25]Adjustments!J51</f>
        <v>6227287.8499999987</v>
      </c>
      <c r="K47" s="144">
        <f>[25]Adjustments!K51</f>
        <v>375032.88999999966</v>
      </c>
      <c r="L47" s="144">
        <f>[25]Adjustments!L51</f>
        <v>756870.34999999963</v>
      </c>
      <c r="M47" s="144">
        <f>[25]Adjustments!M51</f>
        <v>4443076.7099999981</v>
      </c>
      <c r="N47" s="144">
        <f>[25]Adjustments!N51</f>
        <v>617809.49999999977</v>
      </c>
      <c r="O47" s="144">
        <f>[25]Adjustments!O51</f>
        <v>115072.02999999998</v>
      </c>
      <c r="P47" s="144">
        <f>[25]Adjustments!P51</f>
        <v>134350.03</v>
      </c>
      <c r="Q47" s="144">
        <f>[25]Adjustments!Q51</f>
        <v>87072.03</v>
      </c>
      <c r="R47" s="144">
        <f>[25]Adjustments!R51</f>
        <v>191526.44000000003</v>
      </c>
      <c r="S47" s="144">
        <f>[25]Adjustments!S51</f>
        <v>854495.52999999991</v>
      </c>
      <c r="T47" s="144">
        <f>[25]Adjustments!T51</f>
        <v>62475.48</v>
      </c>
      <c r="U47" s="144">
        <f>[25]Adjustments!U51</f>
        <v>541089.35999999975</v>
      </c>
      <c r="V47" s="144">
        <f>[25]Adjustments!V51</f>
        <v>480475.36</v>
      </c>
      <c r="W47" s="144">
        <f>[25]Adjustments!W51</f>
        <v>3456845.8100000005</v>
      </c>
      <c r="X47" s="144">
        <f>[25]Adjustments!X51</f>
        <v>2222910</v>
      </c>
      <c r="Y47" s="144">
        <f>[25]Adjustments!Y51</f>
        <v>3429495.2499999995</v>
      </c>
      <c r="Z47" s="144">
        <f>[25]Adjustments!Z51</f>
        <v>96230.074240000002</v>
      </c>
      <c r="AA47" s="144">
        <f>[25]Adjustments!AA51</f>
        <v>114863.4736</v>
      </c>
      <c r="AB47" s="144">
        <f>[25]Adjustments!AB51</f>
        <v>159544.42056000006</v>
      </c>
      <c r="AC47" s="144">
        <f>[25]Adjustments!AC51</f>
        <v>126114.048</v>
      </c>
      <c r="AD47" s="144">
        <f>[25]Adjustments!AD51</f>
        <v>203255.68696000008</v>
      </c>
      <c r="AE47" s="144">
        <f>[25]Adjustments!AE51</f>
        <v>960178.82640000002</v>
      </c>
      <c r="AG47" s="144"/>
      <c r="AH47" s="144"/>
    </row>
    <row r="48" spans="1:34">
      <c r="A48" s="119" t="s">
        <v>23</v>
      </c>
      <c r="B48" s="119" t="s">
        <v>53</v>
      </c>
      <c r="C48" s="119" t="s">
        <v>78</v>
      </c>
      <c r="D48" s="119" t="s">
        <v>75</v>
      </c>
      <c r="E48" s="119" t="str">
        <f t="shared" si="0"/>
        <v>DGNLPSO</v>
      </c>
      <c r="F48" s="119" t="str">
        <f t="shared" si="1"/>
        <v>GNLPSO</v>
      </c>
      <c r="G48" s="144">
        <f>[25]Adjustments!G52</f>
        <v>0</v>
      </c>
      <c r="H48" s="144">
        <f>[25]Adjustments!H52</f>
        <v>172073.48271848552</v>
      </c>
      <c r="I48" s="144">
        <f>[25]Adjustments!I52</f>
        <v>64581.216038638508</v>
      </c>
      <c r="J48" s="144">
        <f>[25]Adjustments!J52</f>
        <v>4090591.3877973747</v>
      </c>
      <c r="K48" s="144">
        <f>[25]Adjustments!K52</f>
        <v>838757.94986786158</v>
      </c>
      <c r="L48" s="144">
        <f>[25]Adjustments!L52</f>
        <v>407109.16506729921</v>
      </c>
      <c r="M48" s="144">
        <f>[25]Adjustments!M52</f>
        <v>4382160.2284321953</v>
      </c>
      <c r="N48" s="144">
        <f>[25]Adjustments!N52</f>
        <v>918613.84519402962</v>
      </c>
      <c r="O48" s="144">
        <f>[25]Adjustments!O52</f>
        <v>920865.38732906885</v>
      </c>
      <c r="P48" s="144">
        <f>[25]Adjustments!P52</f>
        <v>922190.23723428452</v>
      </c>
      <c r="Q48" s="144">
        <f>[25]Adjustments!Q52</f>
        <v>923718.50052821077</v>
      </c>
      <c r="R48" s="144">
        <f>[25]Adjustments!R52</f>
        <v>925290.10404568829</v>
      </c>
      <c r="S48" s="144">
        <f>[25]Adjustments!S52</f>
        <v>925526.22673145856</v>
      </c>
      <c r="T48" s="144">
        <f>[25]Adjustments!T52</f>
        <v>925025.11655528902</v>
      </c>
      <c r="U48" s="144">
        <f>[25]Adjustments!U52</f>
        <v>925455.25374023546</v>
      </c>
      <c r="V48" s="144">
        <f>[25]Adjustments!V52</f>
        <v>926704.88037146139</v>
      </c>
      <c r="W48" s="144">
        <f>[25]Adjustments!W52</f>
        <v>923844.84607141395</v>
      </c>
      <c r="X48" s="144">
        <f>[25]Adjustments!X52</f>
        <v>923353.78414501622</v>
      </c>
      <c r="Y48" s="144">
        <f>[25]Adjustments!Y52</f>
        <v>2121573.4351772293</v>
      </c>
      <c r="Z48" s="144">
        <f>[25]Adjustments!Z52</f>
        <v>984917.20183539309</v>
      </c>
      <c r="AA48" s="144">
        <f>[25]Adjustments!AA52</f>
        <v>988123.49962756259</v>
      </c>
      <c r="AB48" s="144">
        <f>[25]Adjustments!AB52</f>
        <v>3150781.1996434499</v>
      </c>
      <c r="AC48" s="144">
        <f>[25]Adjustments!AC52</f>
        <v>993218.81285878283</v>
      </c>
      <c r="AD48" s="144">
        <f>[25]Adjustments!AD52</f>
        <v>8909186.7883085851</v>
      </c>
      <c r="AE48" s="144">
        <f>[25]Adjustments!AE52</f>
        <v>996512.56953819015</v>
      </c>
      <c r="AG48" s="144"/>
      <c r="AH48" s="144"/>
    </row>
    <row r="49" spans="1:34">
      <c r="A49" s="119" t="s">
        <v>23</v>
      </c>
      <c r="B49" s="119" t="s">
        <v>38</v>
      </c>
      <c r="C49" s="119" t="s">
        <v>78</v>
      </c>
      <c r="D49" s="119" t="s">
        <v>75</v>
      </c>
      <c r="E49" s="119" t="str">
        <f t="shared" si="0"/>
        <v>DGNLPSSGCH</v>
      </c>
      <c r="F49" s="119" t="str">
        <f t="shared" si="1"/>
        <v>GNLPSSGCH</v>
      </c>
      <c r="G49" s="144">
        <f>[25]Adjustments!G53</f>
        <v>0</v>
      </c>
      <c r="H49" s="144">
        <f>[25]Adjustments!H53</f>
        <v>0</v>
      </c>
      <c r="I49" s="144">
        <f>[25]Adjustments!I53</f>
        <v>0</v>
      </c>
      <c r="J49" s="144">
        <f>[25]Adjustments!J53</f>
        <v>0</v>
      </c>
      <c r="K49" s="144">
        <f>[25]Adjustments!K53</f>
        <v>0</v>
      </c>
      <c r="L49" s="144">
        <f>[25]Adjustments!L53</f>
        <v>0</v>
      </c>
      <c r="M49" s="144">
        <f>[25]Adjustments!M53</f>
        <v>51789.599999999999</v>
      </c>
      <c r="N49" s="144">
        <f>[25]Adjustments!N53</f>
        <v>0</v>
      </c>
      <c r="O49" s="144">
        <f>[25]Adjustments!O53</f>
        <v>0</v>
      </c>
      <c r="P49" s="144">
        <f>[25]Adjustments!P53</f>
        <v>0</v>
      </c>
      <c r="Q49" s="144">
        <f>[25]Adjustments!Q53</f>
        <v>0</v>
      </c>
      <c r="R49" s="144">
        <f>[25]Adjustments!R53</f>
        <v>0</v>
      </c>
      <c r="S49" s="144">
        <f>[25]Adjustments!S53</f>
        <v>0</v>
      </c>
      <c r="T49" s="144">
        <f>[25]Adjustments!T53</f>
        <v>0</v>
      </c>
      <c r="U49" s="144">
        <f>[25]Adjustments!U53</f>
        <v>0</v>
      </c>
      <c r="V49" s="144">
        <f>[25]Adjustments!V53</f>
        <v>0</v>
      </c>
      <c r="W49" s="144">
        <f>[25]Adjustments!W53</f>
        <v>0</v>
      </c>
      <c r="X49" s="144">
        <f>[25]Adjustments!X53</f>
        <v>0</v>
      </c>
      <c r="Y49" s="144">
        <f>[25]Adjustments!Y53</f>
        <v>254840.28</v>
      </c>
      <c r="Z49" s="144">
        <f>[25]Adjustments!Z53</f>
        <v>0</v>
      </c>
      <c r="AA49" s="144">
        <f>[25]Adjustments!AA53</f>
        <v>0</v>
      </c>
      <c r="AB49" s="144">
        <f>[25]Adjustments!AB53</f>
        <v>0</v>
      </c>
      <c r="AC49" s="144">
        <f>[25]Adjustments!AC53</f>
        <v>0</v>
      </c>
      <c r="AD49" s="144">
        <f>[25]Adjustments!AD53</f>
        <v>0</v>
      </c>
      <c r="AE49" s="144">
        <f>[25]Adjustments!AE53</f>
        <v>0</v>
      </c>
      <c r="AG49" s="144"/>
      <c r="AH49" s="144"/>
    </row>
    <row r="50" spans="1:34">
      <c r="A50" s="119" t="s">
        <v>23</v>
      </c>
      <c r="B50" s="119" t="s">
        <v>43</v>
      </c>
      <c r="C50" s="119" t="s">
        <v>78</v>
      </c>
      <c r="D50" s="119" t="s">
        <v>75</v>
      </c>
      <c r="E50" s="119" t="str">
        <f t="shared" si="0"/>
        <v>DGNLPSSGCT</v>
      </c>
      <c r="F50" s="119" t="str">
        <f t="shared" si="1"/>
        <v>GNLPSSGCT</v>
      </c>
      <c r="G50" s="144">
        <f>[25]Adjustments!G54</f>
        <v>0</v>
      </c>
      <c r="H50" s="144">
        <f>[25]Adjustments!H54</f>
        <v>0</v>
      </c>
      <c r="I50" s="144">
        <f>[25]Adjustments!I54</f>
        <v>0</v>
      </c>
      <c r="J50" s="144">
        <f>[25]Adjustments!J54</f>
        <v>0</v>
      </c>
      <c r="K50" s="144">
        <f>[25]Adjustments!K54</f>
        <v>0</v>
      </c>
      <c r="L50" s="144">
        <f>[25]Adjustments!L54</f>
        <v>0</v>
      </c>
      <c r="M50" s="144">
        <f>[25]Adjustments!M54</f>
        <v>0</v>
      </c>
      <c r="N50" s="144">
        <f>[25]Adjustments!N54</f>
        <v>0</v>
      </c>
      <c r="O50" s="144">
        <f>[25]Adjustments!O54</f>
        <v>0</v>
      </c>
      <c r="P50" s="144">
        <f>[25]Adjustments!P54</f>
        <v>0</v>
      </c>
      <c r="Q50" s="144">
        <f>[25]Adjustments!Q54</f>
        <v>0</v>
      </c>
      <c r="R50" s="144">
        <f>[25]Adjustments!R54</f>
        <v>0</v>
      </c>
      <c r="S50" s="144">
        <f>[25]Adjustments!S54</f>
        <v>0</v>
      </c>
      <c r="T50" s="144">
        <f>[25]Adjustments!T54</f>
        <v>0</v>
      </c>
      <c r="U50" s="144">
        <f>[25]Adjustments!U54</f>
        <v>0</v>
      </c>
      <c r="V50" s="144">
        <f>[25]Adjustments!V54</f>
        <v>0</v>
      </c>
      <c r="W50" s="144">
        <f>[25]Adjustments!W54</f>
        <v>0</v>
      </c>
      <c r="X50" s="144">
        <f>[25]Adjustments!X54</f>
        <v>0</v>
      </c>
      <c r="Y50" s="144">
        <f>[25]Adjustments!Y54</f>
        <v>0</v>
      </c>
      <c r="Z50" s="144">
        <f>[25]Adjustments!Z54</f>
        <v>0</v>
      </c>
      <c r="AA50" s="144">
        <f>[25]Adjustments!AA54</f>
        <v>0</v>
      </c>
      <c r="AB50" s="144">
        <f>[25]Adjustments!AB54</f>
        <v>0</v>
      </c>
      <c r="AC50" s="144">
        <f>[25]Adjustments!AC54</f>
        <v>0</v>
      </c>
      <c r="AD50" s="144">
        <f>[25]Adjustments!AD54</f>
        <v>0</v>
      </c>
      <c r="AE50" s="144">
        <f>[25]Adjustments!AE54</f>
        <v>0</v>
      </c>
      <c r="AG50" s="144"/>
      <c r="AH50" s="144"/>
    </row>
    <row r="51" spans="1:34">
      <c r="A51" s="119" t="s">
        <v>24</v>
      </c>
      <c r="B51" s="119" t="s">
        <v>54</v>
      </c>
      <c r="C51" s="119" t="s">
        <v>78</v>
      </c>
      <c r="D51" s="119" t="s">
        <v>75</v>
      </c>
      <c r="E51" s="119" t="str">
        <f t="shared" si="0"/>
        <v>DGNLPCN</v>
      </c>
      <c r="F51" s="119" t="str">
        <f t="shared" si="1"/>
        <v>GNLPCN</v>
      </c>
      <c r="G51" s="144">
        <f>[25]Adjustments!G55</f>
        <v>0</v>
      </c>
      <c r="H51" s="144">
        <f>[25]Adjustments!H55</f>
        <v>0</v>
      </c>
      <c r="I51" s="144">
        <f>[25]Adjustments!I55</f>
        <v>0</v>
      </c>
      <c r="J51" s="144">
        <f>[25]Adjustments!J55</f>
        <v>0</v>
      </c>
      <c r="K51" s="144">
        <f>[25]Adjustments!K55</f>
        <v>0</v>
      </c>
      <c r="L51" s="144">
        <f>[25]Adjustments!L55</f>
        <v>0</v>
      </c>
      <c r="M51" s="144">
        <f>[25]Adjustments!M55</f>
        <v>0</v>
      </c>
      <c r="N51" s="144">
        <f>[25]Adjustments!N55</f>
        <v>0</v>
      </c>
      <c r="O51" s="144">
        <f>[25]Adjustments!O55</f>
        <v>0</v>
      </c>
      <c r="P51" s="144">
        <f>[25]Adjustments!P55</f>
        <v>0</v>
      </c>
      <c r="Q51" s="144">
        <f>[25]Adjustments!Q55</f>
        <v>0</v>
      </c>
      <c r="R51" s="144">
        <f>[25]Adjustments!R55</f>
        <v>0</v>
      </c>
      <c r="S51" s="144">
        <f>[25]Adjustments!S55</f>
        <v>0</v>
      </c>
      <c r="T51" s="144">
        <f>[25]Adjustments!T55</f>
        <v>0</v>
      </c>
      <c r="U51" s="144">
        <f>[25]Adjustments!U55</f>
        <v>0</v>
      </c>
      <c r="V51" s="144">
        <f>[25]Adjustments!V55</f>
        <v>0</v>
      </c>
      <c r="W51" s="144">
        <f>[25]Adjustments!W55</f>
        <v>0</v>
      </c>
      <c r="X51" s="144">
        <f>[25]Adjustments!X55</f>
        <v>0</v>
      </c>
      <c r="Y51" s="144">
        <f>[25]Adjustments!Y55</f>
        <v>0</v>
      </c>
      <c r="Z51" s="144">
        <f>[25]Adjustments!Z55</f>
        <v>0</v>
      </c>
      <c r="AA51" s="144">
        <f>[25]Adjustments!AA55</f>
        <v>0</v>
      </c>
      <c r="AB51" s="144">
        <f>[25]Adjustments!AB55</f>
        <v>0</v>
      </c>
      <c r="AC51" s="144">
        <f>[25]Adjustments!AC55</f>
        <v>0</v>
      </c>
      <c r="AD51" s="144">
        <f>[25]Adjustments!AD55</f>
        <v>0</v>
      </c>
      <c r="AE51" s="144">
        <f>[25]Adjustments!AE55</f>
        <v>0</v>
      </c>
      <c r="AG51" s="144"/>
      <c r="AH51" s="144"/>
    </row>
    <row r="52" spans="1:34">
      <c r="A52" s="119" t="s">
        <v>25</v>
      </c>
      <c r="B52" s="119" t="s">
        <v>55</v>
      </c>
      <c r="C52" s="119" t="s">
        <v>78</v>
      </c>
      <c r="D52" s="119" t="s">
        <v>75</v>
      </c>
      <c r="E52" s="119" t="str">
        <f t="shared" si="0"/>
        <v>DGNLPSE</v>
      </c>
      <c r="F52" s="119" t="str">
        <f t="shared" si="1"/>
        <v>GNLPSE</v>
      </c>
      <c r="G52" s="144">
        <f>[25]Adjustments!G56</f>
        <v>0</v>
      </c>
      <c r="H52" s="144">
        <f>[25]Adjustments!H56</f>
        <v>235215.51</v>
      </c>
      <c r="I52" s="144">
        <f>[25]Adjustments!I56</f>
        <v>106076.35</v>
      </c>
      <c r="J52" s="144">
        <f>[25]Adjustments!J56</f>
        <v>42064.100000000006</v>
      </c>
      <c r="K52" s="144">
        <f>[25]Adjustments!K56</f>
        <v>43064.1</v>
      </c>
      <c r="L52" s="144">
        <f>[25]Adjustments!L56</f>
        <v>14064.099999999999</v>
      </c>
      <c r="M52" s="144">
        <f>[25]Adjustments!M56</f>
        <v>19556.919999999998</v>
      </c>
      <c r="N52" s="144">
        <f>[25]Adjustments!N56</f>
        <v>0</v>
      </c>
      <c r="O52" s="144">
        <f>[25]Adjustments!O56</f>
        <v>0</v>
      </c>
      <c r="P52" s="144">
        <f>[25]Adjustments!P56</f>
        <v>0</v>
      </c>
      <c r="Q52" s="144">
        <f>[25]Adjustments!Q56</f>
        <v>0</v>
      </c>
      <c r="R52" s="144">
        <f>[25]Adjustments!R56</f>
        <v>0</v>
      </c>
      <c r="S52" s="144">
        <f>[25]Adjustments!S56</f>
        <v>0</v>
      </c>
      <c r="T52" s="144">
        <f>[25]Adjustments!T56</f>
        <v>40000</v>
      </c>
      <c r="U52" s="144">
        <f>[25]Adjustments!U56</f>
        <v>0</v>
      </c>
      <c r="V52" s="144">
        <f>[25]Adjustments!V56</f>
        <v>0</v>
      </c>
      <c r="W52" s="144">
        <f>[25]Adjustments!W56</f>
        <v>758000</v>
      </c>
      <c r="X52" s="144">
        <f>[25]Adjustments!X56</f>
        <v>0</v>
      </c>
      <c r="Y52" s="144">
        <f>[25]Adjustments!Y56</f>
        <v>0</v>
      </c>
      <c r="Z52" s="144">
        <f>[25]Adjustments!Z56</f>
        <v>0</v>
      </c>
      <c r="AA52" s="144">
        <f>[25]Adjustments!AA56</f>
        <v>0</v>
      </c>
      <c r="AB52" s="144">
        <f>[25]Adjustments!AB56</f>
        <v>0</v>
      </c>
      <c r="AC52" s="144">
        <f>[25]Adjustments!AC56</f>
        <v>0</v>
      </c>
      <c r="AD52" s="144">
        <f>[25]Adjustments!AD56</f>
        <v>150368</v>
      </c>
      <c r="AE52" s="144">
        <f>[25]Adjustments!AE56</f>
        <v>0</v>
      </c>
      <c r="AG52" s="144"/>
      <c r="AH52" s="144"/>
    </row>
    <row r="53" spans="1:34">
      <c r="A53" s="119" t="s">
        <v>60</v>
      </c>
      <c r="B53" s="119" t="s">
        <v>55</v>
      </c>
      <c r="C53" s="119" t="s">
        <v>78</v>
      </c>
      <c r="D53" s="119" t="s">
        <v>76</v>
      </c>
      <c r="E53" s="119" t="str">
        <f t="shared" si="0"/>
        <v>DMNGPSE</v>
      </c>
      <c r="F53" s="119" t="str">
        <f t="shared" si="1"/>
        <v>MNGPSE</v>
      </c>
      <c r="G53" s="144">
        <f>[25]Adjustments!G57</f>
        <v>0</v>
      </c>
      <c r="H53" s="144">
        <f>[25]Adjustments!H57</f>
        <v>2659959.9346666662</v>
      </c>
      <c r="I53" s="144">
        <f>[25]Adjustments!I57</f>
        <v>764874.0046666665</v>
      </c>
      <c r="J53" s="144">
        <f>[25]Adjustments!J57</f>
        <v>1487419.3446666664</v>
      </c>
      <c r="K53" s="144">
        <f>[25]Adjustments!K57</f>
        <v>2090275.0646666666</v>
      </c>
      <c r="L53" s="144">
        <f>[25]Adjustments!L57</f>
        <v>680268.15466666641</v>
      </c>
      <c r="M53" s="144">
        <f>[25]Adjustments!M57</f>
        <v>2351664.694666666</v>
      </c>
      <c r="N53" s="144">
        <f>[25]Adjustments!N57</f>
        <v>2420147.9046666664</v>
      </c>
      <c r="O53" s="144">
        <f>[25]Adjustments!O57</f>
        <v>105196.06466666667</v>
      </c>
      <c r="P53" s="144">
        <f>[25]Adjustments!P57</f>
        <v>105196.06466666667</v>
      </c>
      <c r="Q53" s="144">
        <f>[25]Adjustments!Q57</f>
        <v>2567421.2346666669</v>
      </c>
      <c r="R53" s="144">
        <f>[25]Adjustments!R57</f>
        <v>788196.06466666667</v>
      </c>
      <c r="S53" s="144">
        <f>[25]Adjustments!S57</f>
        <v>531196.06466666667</v>
      </c>
      <c r="T53" s="144">
        <f>[25]Adjustments!T57</f>
        <v>2120196.0646666666</v>
      </c>
      <c r="U53" s="144">
        <f>[25]Adjustments!U57</f>
        <v>1031196.0646666667</v>
      </c>
      <c r="V53" s="144">
        <f>[25]Adjustments!V57</f>
        <v>879196.06466666667</v>
      </c>
      <c r="W53" s="144">
        <f>[25]Adjustments!W57</f>
        <v>1551196.0646666666</v>
      </c>
      <c r="X53" s="144">
        <f>[25]Adjustments!X57</f>
        <v>783196.06466666667</v>
      </c>
      <c r="Y53" s="144">
        <f>[25]Adjustments!Y57</f>
        <v>431196.06466666667</v>
      </c>
      <c r="Z53" s="144">
        <f>[25]Adjustments!Z57</f>
        <v>492004.06466666667</v>
      </c>
      <c r="AA53" s="144">
        <f>[25]Adjustments!AA57</f>
        <v>447300.06466666667</v>
      </c>
      <c r="AB53" s="144">
        <f>[25]Adjustments!AB57</f>
        <v>524516.06466666667</v>
      </c>
      <c r="AC53" s="144">
        <f>[25]Adjustments!AC57</f>
        <v>713492.06466666667</v>
      </c>
      <c r="AD53" s="144">
        <f>[25]Adjustments!AD57</f>
        <v>546868.06466666667</v>
      </c>
      <c r="AE53" s="144">
        <f>[25]Adjustments!AE57</f>
        <v>453396.06466666667</v>
      </c>
      <c r="AG53" s="144"/>
      <c r="AH53" s="144"/>
    </row>
    <row r="54" spans="1:34">
      <c r="A54" s="119" t="s">
        <v>14</v>
      </c>
      <c r="B54" s="7" t="s">
        <v>45</v>
      </c>
      <c r="C54" s="119" t="s">
        <v>79</v>
      </c>
      <c r="D54" s="119" t="s">
        <v>77</v>
      </c>
      <c r="E54" s="119" t="str">
        <f t="shared" si="0"/>
        <v>AINTPCA</v>
      </c>
      <c r="F54" s="119" t="str">
        <f t="shared" si="1"/>
        <v>INTPCA</v>
      </c>
      <c r="G54" s="144">
        <f>[25]Adjustments!G58</f>
        <v>0</v>
      </c>
      <c r="H54" s="144">
        <f>[25]Adjustments!H58</f>
        <v>0</v>
      </c>
      <c r="I54" s="144">
        <f>[25]Adjustments!I58</f>
        <v>0</v>
      </c>
      <c r="J54" s="144">
        <f>[25]Adjustments!J58</f>
        <v>0</v>
      </c>
      <c r="K54" s="144">
        <f>[25]Adjustments!K58</f>
        <v>0</v>
      </c>
      <c r="L54" s="144">
        <f>[25]Adjustments!L58</f>
        <v>0</v>
      </c>
      <c r="M54" s="144">
        <f>[25]Adjustments!M58</f>
        <v>0</v>
      </c>
      <c r="N54" s="144">
        <f>[25]Adjustments!N58</f>
        <v>0</v>
      </c>
      <c r="O54" s="144">
        <f>[25]Adjustments!O58</f>
        <v>0</v>
      </c>
      <c r="P54" s="144">
        <f>[25]Adjustments!P58</f>
        <v>0</v>
      </c>
      <c r="Q54" s="144">
        <f>[25]Adjustments!Q58</f>
        <v>0</v>
      </c>
      <c r="R54" s="144">
        <f>[25]Adjustments!R58</f>
        <v>0</v>
      </c>
      <c r="S54" s="144">
        <f>[25]Adjustments!S58</f>
        <v>0</v>
      </c>
      <c r="T54" s="144">
        <f>[25]Adjustments!T58</f>
        <v>0</v>
      </c>
      <c r="U54" s="144">
        <f>[25]Adjustments!U58</f>
        <v>0</v>
      </c>
      <c r="V54" s="144">
        <f>[25]Adjustments!V58</f>
        <v>0</v>
      </c>
      <c r="W54" s="144">
        <f>[25]Adjustments!W58</f>
        <v>0</v>
      </c>
      <c r="X54" s="144">
        <f>[25]Adjustments!X58</f>
        <v>0</v>
      </c>
      <c r="Y54" s="144">
        <f>[25]Adjustments!Y58</f>
        <v>0</v>
      </c>
      <c r="Z54" s="144">
        <f>[25]Adjustments!Z58</f>
        <v>0</v>
      </c>
      <c r="AA54" s="144">
        <f>[25]Adjustments!AA58</f>
        <v>0</v>
      </c>
      <c r="AB54" s="144">
        <f>[25]Adjustments!AB58</f>
        <v>0</v>
      </c>
      <c r="AC54" s="144">
        <f>[25]Adjustments!AC58</f>
        <v>0</v>
      </c>
      <c r="AD54" s="144">
        <f>[25]Adjustments!AD58</f>
        <v>0</v>
      </c>
      <c r="AE54" s="144">
        <f>[25]Adjustments!AE58</f>
        <v>0</v>
      </c>
      <c r="AG54" s="144"/>
      <c r="AH54" s="144"/>
    </row>
    <row r="55" spans="1:34">
      <c r="A55" s="119" t="s">
        <v>24</v>
      </c>
      <c r="B55" s="7" t="s">
        <v>54</v>
      </c>
      <c r="C55" s="119" t="s">
        <v>79</v>
      </c>
      <c r="D55" s="119" t="s">
        <v>77</v>
      </c>
      <c r="E55" s="119" t="str">
        <f t="shared" si="0"/>
        <v>AINTPCN</v>
      </c>
      <c r="F55" s="119" t="str">
        <f t="shared" si="1"/>
        <v>INTPCN</v>
      </c>
      <c r="G55" s="144">
        <f>[25]Adjustments!G59</f>
        <v>0</v>
      </c>
      <c r="H55" s="144">
        <f>[25]Adjustments!H59</f>
        <v>0</v>
      </c>
      <c r="I55" s="144">
        <f>[25]Adjustments!I59</f>
        <v>0</v>
      </c>
      <c r="J55" s="144">
        <f>[25]Adjustments!J59</f>
        <v>0</v>
      </c>
      <c r="K55" s="144">
        <f>[25]Adjustments!K59</f>
        <v>0</v>
      </c>
      <c r="L55" s="144">
        <f>[25]Adjustments!L59</f>
        <v>0</v>
      </c>
      <c r="M55" s="144">
        <f>[25]Adjustments!M59</f>
        <v>0</v>
      </c>
      <c r="N55" s="144">
        <f>[25]Adjustments!N59</f>
        <v>0</v>
      </c>
      <c r="O55" s="144">
        <f>[25]Adjustments!O59</f>
        <v>0</v>
      </c>
      <c r="P55" s="144">
        <f>[25]Adjustments!P59</f>
        <v>0</v>
      </c>
      <c r="Q55" s="144">
        <f>[25]Adjustments!Q59</f>
        <v>0</v>
      </c>
      <c r="R55" s="144">
        <f>[25]Adjustments!R59</f>
        <v>0</v>
      </c>
      <c r="S55" s="144">
        <f>[25]Adjustments!S59</f>
        <v>0</v>
      </c>
      <c r="T55" s="144">
        <f>[25]Adjustments!T59</f>
        <v>0</v>
      </c>
      <c r="U55" s="144">
        <f>[25]Adjustments!U59</f>
        <v>0</v>
      </c>
      <c r="V55" s="144">
        <f>[25]Adjustments!V59</f>
        <v>0</v>
      </c>
      <c r="W55" s="144">
        <f>[25]Adjustments!W59</f>
        <v>0</v>
      </c>
      <c r="X55" s="144">
        <f>[25]Adjustments!X59</f>
        <v>0</v>
      </c>
      <c r="Y55" s="144">
        <f>[25]Adjustments!Y59</f>
        <v>0</v>
      </c>
      <c r="Z55" s="144">
        <f>[25]Adjustments!Z59</f>
        <v>0</v>
      </c>
      <c r="AA55" s="144">
        <f>[25]Adjustments!AA59</f>
        <v>0</v>
      </c>
      <c r="AB55" s="144">
        <f>[25]Adjustments!AB59</f>
        <v>0</v>
      </c>
      <c r="AC55" s="144">
        <f>[25]Adjustments!AC59</f>
        <v>0</v>
      </c>
      <c r="AD55" s="144">
        <f>[25]Adjustments!AD59</f>
        <v>0</v>
      </c>
      <c r="AE55" s="144">
        <f>[25]Adjustments!AE59</f>
        <v>183062.88</v>
      </c>
      <c r="AG55" s="144"/>
      <c r="AH55" s="144"/>
    </row>
    <row r="56" spans="1:34">
      <c r="A56" s="119" t="s">
        <v>19</v>
      </c>
      <c r="B56" s="8" t="s">
        <v>50</v>
      </c>
      <c r="C56" s="119" t="s">
        <v>79</v>
      </c>
      <c r="D56" s="119" t="s">
        <v>77</v>
      </c>
      <c r="E56" s="119" t="str">
        <f t="shared" si="0"/>
        <v>AINTPID</v>
      </c>
      <c r="F56" s="119" t="str">
        <f t="shared" si="1"/>
        <v>INTPID</v>
      </c>
      <c r="G56" s="144">
        <f>[25]Adjustments!G60</f>
        <v>0</v>
      </c>
      <c r="H56" s="144">
        <f>[25]Adjustments!H60</f>
        <v>0</v>
      </c>
      <c r="I56" s="144">
        <f>[25]Adjustments!I60</f>
        <v>0</v>
      </c>
      <c r="J56" s="144">
        <f>[25]Adjustments!J60</f>
        <v>0</v>
      </c>
      <c r="K56" s="144">
        <f>[25]Adjustments!K60</f>
        <v>0</v>
      </c>
      <c r="L56" s="144">
        <f>[25]Adjustments!L60</f>
        <v>0</v>
      </c>
      <c r="M56" s="144">
        <f>[25]Adjustments!M60</f>
        <v>0</v>
      </c>
      <c r="N56" s="144">
        <f>[25]Adjustments!N60</f>
        <v>0</v>
      </c>
      <c r="O56" s="144">
        <f>[25]Adjustments!O60</f>
        <v>0</v>
      </c>
      <c r="P56" s="144">
        <f>[25]Adjustments!P60</f>
        <v>0</v>
      </c>
      <c r="Q56" s="144">
        <f>[25]Adjustments!Q60</f>
        <v>0</v>
      </c>
      <c r="R56" s="144">
        <f>[25]Adjustments!R60</f>
        <v>0</v>
      </c>
      <c r="S56" s="144">
        <f>[25]Adjustments!S60</f>
        <v>0</v>
      </c>
      <c r="T56" s="144">
        <f>[25]Adjustments!T60</f>
        <v>0</v>
      </c>
      <c r="U56" s="144">
        <f>[25]Adjustments!U60</f>
        <v>0</v>
      </c>
      <c r="V56" s="144">
        <f>[25]Adjustments!V60</f>
        <v>0</v>
      </c>
      <c r="W56" s="144">
        <f>[25]Adjustments!W60</f>
        <v>0</v>
      </c>
      <c r="X56" s="144">
        <f>[25]Adjustments!X60</f>
        <v>0</v>
      </c>
      <c r="Y56" s="144">
        <f>[25]Adjustments!Y60</f>
        <v>0</v>
      </c>
      <c r="Z56" s="144">
        <f>[25]Adjustments!Z60</f>
        <v>0</v>
      </c>
      <c r="AA56" s="144">
        <f>[25]Adjustments!AA60</f>
        <v>0</v>
      </c>
      <c r="AB56" s="144">
        <f>[25]Adjustments!AB60</f>
        <v>0</v>
      </c>
      <c r="AC56" s="144">
        <f>[25]Adjustments!AC60</f>
        <v>0</v>
      </c>
      <c r="AD56" s="144">
        <f>[25]Adjustments!AD60</f>
        <v>0</v>
      </c>
      <c r="AE56" s="144">
        <f>[25]Adjustments!AE60</f>
        <v>0</v>
      </c>
      <c r="AG56" s="144"/>
      <c r="AH56" s="144"/>
    </row>
    <row r="57" spans="1:34">
      <c r="A57" s="119" t="s">
        <v>15</v>
      </c>
      <c r="B57" s="7" t="s">
        <v>46</v>
      </c>
      <c r="C57" s="119" t="s">
        <v>79</v>
      </c>
      <c r="D57" s="119" t="s">
        <v>77</v>
      </c>
      <c r="E57" s="119" t="str">
        <f t="shared" si="0"/>
        <v>AINTPOR</v>
      </c>
      <c r="F57" s="119" t="str">
        <f t="shared" si="1"/>
        <v>INTPOR</v>
      </c>
      <c r="G57" s="144">
        <f>[25]Adjustments!G61</f>
        <v>0</v>
      </c>
      <c r="H57" s="144">
        <f>[25]Adjustments!H61</f>
        <v>0</v>
      </c>
      <c r="I57" s="144">
        <f>[25]Adjustments!I61</f>
        <v>0</v>
      </c>
      <c r="J57" s="144">
        <f>[25]Adjustments!J61</f>
        <v>0</v>
      </c>
      <c r="K57" s="144">
        <f>[25]Adjustments!K61</f>
        <v>0</v>
      </c>
      <c r="L57" s="144">
        <f>[25]Adjustments!L61</f>
        <v>0</v>
      </c>
      <c r="M57" s="144">
        <f>[25]Adjustments!M61</f>
        <v>0</v>
      </c>
      <c r="N57" s="144">
        <f>[25]Adjustments!N61</f>
        <v>0</v>
      </c>
      <c r="O57" s="144">
        <f>[25]Adjustments!O61</f>
        <v>0</v>
      </c>
      <c r="P57" s="144">
        <f>[25]Adjustments!P61</f>
        <v>0</v>
      </c>
      <c r="Q57" s="144">
        <f>[25]Adjustments!Q61</f>
        <v>0</v>
      </c>
      <c r="R57" s="144">
        <f>[25]Adjustments!R61</f>
        <v>0</v>
      </c>
      <c r="S57" s="144">
        <f>[25]Adjustments!S61</f>
        <v>0</v>
      </c>
      <c r="T57" s="144">
        <f>[25]Adjustments!T61</f>
        <v>0</v>
      </c>
      <c r="U57" s="144">
        <f>[25]Adjustments!U61</f>
        <v>0</v>
      </c>
      <c r="V57" s="144">
        <f>[25]Adjustments!V61</f>
        <v>0</v>
      </c>
      <c r="W57" s="144">
        <f>[25]Adjustments!W61</f>
        <v>0</v>
      </c>
      <c r="X57" s="144">
        <f>[25]Adjustments!X61</f>
        <v>0</v>
      </c>
      <c r="Y57" s="144">
        <f>[25]Adjustments!Y61</f>
        <v>0</v>
      </c>
      <c r="Z57" s="144">
        <f>[25]Adjustments!Z61</f>
        <v>0</v>
      </c>
      <c r="AA57" s="144">
        <f>[25]Adjustments!AA61</f>
        <v>0</v>
      </c>
      <c r="AB57" s="144">
        <f>[25]Adjustments!AB61</f>
        <v>0</v>
      </c>
      <c r="AC57" s="144">
        <f>[25]Adjustments!AC61</f>
        <v>0</v>
      </c>
      <c r="AD57" s="144">
        <f>[25]Adjustments!AD61</f>
        <v>0</v>
      </c>
      <c r="AE57" s="144">
        <f>[25]Adjustments!AE61</f>
        <v>0</v>
      </c>
      <c r="AG57" s="144"/>
      <c r="AH57" s="144"/>
    </row>
    <row r="58" spans="1:34">
      <c r="A58" s="119" t="s">
        <v>25</v>
      </c>
      <c r="B58" s="7" t="s">
        <v>55</v>
      </c>
      <c r="C58" s="119" t="s">
        <v>79</v>
      </c>
      <c r="D58" s="119" t="s">
        <v>77</v>
      </c>
      <c r="E58" s="119" t="str">
        <f t="shared" si="0"/>
        <v>AINTPSE</v>
      </c>
      <c r="F58" s="119" t="str">
        <f t="shared" si="1"/>
        <v>INTPSE</v>
      </c>
      <c r="G58" s="144">
        <f>[25]Adjustments!G62</f>
        <v>0</v>
      </c>
      <c r="H58" s="144">
        <f>[25]Adjustments!H62</f>
        <v>79970.31</v>
      </c>
      <c r="I58" s="144">
        <f>[25]Adjustments!I62</f>
        <v>0</v>
      </c>
      <c r="J58" s="144">
        <f>[25]Adjustments!J62</f>
        <v>25000</v>
      </c>
      <c r="K58" s="144">
        <f>[25]Adjustments!K62</f>
        <v>0</v>
      </c>
      <c r="L58" s="144">
        <f>[25]Adjustments!L62</f>
        <v>0</v>
      </c>
      <c r="M58" s="144">
        <f>[25]Adjustments!M62</f>
        <v>641000</v>
      </c>
      <c r="N58" s="144">
        <f>[25]Adjustments!N62</f>
        <v>25000</v>
      </c>
      <c r="O58" s="144">
        <f>[25]Adjustments!O62</f>
        <v>0</v>
      </c>
      <c r="P58" s="144">
        <f>[25]Adjustments!P62</f>
        <v>0</v>
      </c>
      <c r="Q58" s="144">
        <f>[25]Adjustments!Q62</f>
        <v>26000</v>
      </c>
      <c r="R58" s="144">
        <f>[25]Adjustments!R62</f>
        <v>0</v>
      </c>
      <c r="S58" s="144">
        <f>[25]Adjustments!S62</f>
        <v>0</v>
      </c>
      <c r="T58" s="144">
        <f>[25]Adjustments!T62</f>
        <v>26000</v>
      </c>
      <c r="U58" s="144">
        <f>[25]Adjustments!U62</f>
        <v>0</v>
      </c>
      <c r="V58" s="144">
        <f>[25]Adjustments!V62</f>
        <v>0</v>
      </c>
      <c r="W58" s="144">
        <f>[25]Adjustments!W62</f>
        <v>26000</v>
      </c>
      <c r="X58" s="144">
        <f>[25]Adjustments!X62</f>
        <v>0</v>
      </c>
      <c r="Y58" s="144">
        <f>[25]Adjustments!Y62</f>
        <v>595817.12</v>
      </c>
      <c r="Z58" s="144">
        <f>[25]Adjustments!Z62</f>
        <v>25400</v>
      </c>
      <c r="AA58" s="144">
        <f>[25]Adjustments!AA62</f>
        <v>0</v>
      </c>
      <c r="AB58" s="144">
        <f>[25]Adjustments!AB62</f>
        <v>0</v>
      </c>
      <c r="AC58" s="144">
        <f>[25]Adjustments!AC62</f>
        <v>26416</v>
      </c>
      <c r="AD58" s="144">
        <f>[25]Adjustments!AD62</f>
        <v>0</v>
      </c>
      <c r="AE58" s="144">
        <f>[25]Adjustments!AE62</f>
        <v>0</v>
      </c>
      <c r="AG58" s="144"/>
      <c r="AH58" s="144"/>
    </row>
    <row r="59" spans="1:34">
      <c r="A59" s="119" t="s">
        <v>5</v>
      </c>
      <c r="B59" s="7" t="s">
        <v>37</v>
      </c>
      <c r="C59" s="119" t="s">
        <v>79</v>
      </c>
      <c r="D59" s="119" t="s">
        <v>77</v>
      </c>
      <c r="E59" s="119" t="str">
        <f t="shared" si="0"/>
        <v>AINTPSG</v>
      </c>
      <c r="F59" s="119" t="str">
        <f t="shared" si="1"/>
        <v>INTPSG</v>
      </c>
      <c r="G59" s="144">
        <f>[25]Adjustments!G63</f>
        <v>0</v>
      </c>
      <c r="H59" s="144">
        <f>[25]Adjustments!H63</f>
        <v>209341.93</v>
      </c>
      <c r="I59" s="144">
        <f>[25]Adjustments!I63</f>
        <v>0</v>
      </c>
      <c r="J59" s="144">
        <f>[25]Adjustments!J63</f>
        <v>0</v>
      </c>
      <c r="K59" s="144">
        <f>[25]Adjustments!K63</f>
        <v>0</v>
      </c>
      <c r="L59" s="144">
        <f>[25]Adjustments!L63</f>
        <v>0</v>
      </c>
      <c r="M59" s="144">
        <f>[25]Adjustments!M63</f>
        <v>16163.49</v>
      </c>
      <c r="N59" s="144">
        <f>[25]Adjustments!N63</f>
        <v>0</v>
      </c>
      <c r="O59" s="144">
        <f>[25]Adjustments!O63</f>
        <v>0</v>
      </c>
      <c r="P59" s="144">
        <f>[25]Adjustments!P63</f>
        <v>0</v>
      </c>
      <c r="Q59" s="144">
        <f>[25]Adjustments!Q63</f>
        <v>0</v>
      </c>
      <c r="R59" s="144">
        <f>[25]Adjustments!R63</f>
        <v>0</v>
      </c>
      <c r="S59" s="144">
        <f>[25]Adjustments!S63</f>
        <v>0</v>
      </c>
      <c r="T59" s="144">
        <f>[25]Adjustments!T63</f>
        <v>0</v>
      </c>
      <c r="U59" s="144">
        <f>[25]Adjustments!U63</f>
        <v>0</v>
      </c>
      <c r="V59" s="144">
        <f>[25]Adjustments!V63</f>
        <v>1838953.0699999998</v>
      </c>
      <c r="W59" s="144">
        <f>[25]Adjustments!W63</f>
        <v>0</v>
      </c>
      <c r="X59" s="144">
        <f>[25]Adjustments!X63</f>
        <v>0</v>
      </c>
      <c r="Y59" s="144">
        <f>[25]Adjustments!Y63</f>
        <v>479663.19999999995</v>
      </c>
      <c r="Z59" s="144">
        <f>[25]Adjustments!Z63</f>
        <v>0</v>
      </c>
      <c r="AA59" s="144">
        <f>[25]Adjustments!AA63</f>
        <v>0</v>
      </c>
      <c r="AB59" s="144">
        <f>[25]Adjustments!AB63</f>
        <v>0</v>
      </c>
      <c r="AC59" s="144">
        <f>[25]Adjustments!AC63</f>
        <v>0</v>
      </c>
      <c r="AD59" s="144">
        <f>[25]Adjustments!AD63</f>
        <v>0</v>
      </c>
      <c r="AE59" s="144">
        <f>[25]Adjustments!AE63</f>
        <v>0</v>
      </c>
      <c r="AG59" s="144"/>
      <c r="AH59" s="144"/>
    </row>
    <row r="60" spans="1:34">
      <c r="A60" s="119" t="s">
        <v>62</v>
      </c>
      <c r="B60" s="7" t="s">
        <v>40</v>
      </c>
      <c r="C60" s="119" t="s">
        <v>79</v>
      </c>
      <c r="D60" s="119" t="s">
        <v>77</v>
      </c>
      <c r="E60" s="119" t="str">
        <f t="shared" si="0"/>
        <v>AINTPSG-P</v>
      </c>
      <c r="F60" s="119" t="str">
        <f t="shared" si="1"/>
        <v>INTPSG-P</v>
      </c>
      <c r="G60" s="144">
        <f>[25]Adjustments!G64</f>
        <v>0</v>
      </c>
      <c r="H60" s="144">
        <f>[25]Adjustments!H64</f>
        <v>0</v>
      </c>
      <c r="I60" s="144">
        <f>[25]Adjustments!I64</f>
        <v>0</v>
      </c>
      <c r="J60" s="144">
        <f>[25]Adjustments!J64</f>
        <v>0</v>
      </c>
      <c r="K60" s="144">
        <f>[25]Adjustments!K64</f>
        <v>0</v>
      </c>
      <c r="L60" s="144">
        <f>[25]Adjustments!L64</f>
        <v>0</v>
      </c>
      <c r="M60" s="144">
        <f>[25]Adjustments!M64</f>
        <v>0</v>
      </c>
      <c r="N60" s="144">
        <f>[25]Adjustments!N64</f>
        <v>0</v>
      </c>
      <c r="O60" s="144">
        <f>[25]Adjustments!O64</f>
        <v>0</v>
      </c>
      <c r="P60" s="144">
        <f>[25]Adjustments!P64</f>
        <v>0</v>
      </c>
      <c r="Q60" s="144">
        <f>[25]Adjustments!Q64</f>
        <v>0</v>
      </c>
      <c r="R60" s="144">
        <f>[25]Adjustments!R64</f>
        <v>0</v>
      </c>
      <c r="S60" s="144">
        <f>[25]Adjustments!S64</f>
        <v>0</v>
      </c>
      <c r="T60" s="144">
        <f>[25]Adjustments!T64</f>
        <v>0</v>
      </c>
      <c r="U60" s="144">
        <f>[25]Adjustments!U64</f>
        <v>0</v>
      </c>
      <c r="V60" s="144">
        <f>[25]Adjustments!V64</f>
        <v>0</v>
      </c>
      <c r="W60" s="144">
        <f>[25]Adjustments!W64</f>
        <v>0</v>
      </c>
      <c r="X60" s="144">
        <f>[25]Adjustments!X64</f>
        <v>0</v>
      </c>
      <c r="Y60" s="144">
        <f>[25]Adjustments!Y64</f>
        <v>0</v>
      </c>
      <c r="Z60" s="144">
        <f>[25]Adjustments!Z64</f>
        <v>0</v>
      </c>
      <c r="AA60" s="144">
        <f>[25]Adjustments!AA64</f>
        <v>0</v>
      </c>
      <c r="AB60" s="144">
        <f>[25]Adjustments!AB64</f>
        <v>0</v>
      </c>
      <c r="AC60" s="144">
        <f>[25]Adjustments!AC64</f>
        <v>0</v>
      </c>
      <c r="AD60" s="144">
        <f>[25]Adjustments!AD64</f>
        <v>0</v>
      </c>
      <c r="AE60" s="144">
        <f>[25]Adjustments!AE64</f>
        <v>0</v>
      </c>
      <c r="AG60" s="144"/>
      <c r="AH60" s="144"/>
    </row>
    <row r="61" spans="1:34">
      <c r="A61" s="119" t="s">
        <v>62</v>
      </c>
      <c r="B61" s="7" t="s">
        <v>41</v>
      </c>
      <c r="C61" s="119" t="s">
        <v>79</v>
      </c>
      <c r="D61" s="119" t="s">
        <v>77</v>
      </c>
      <c r="E61" s="119" t="str">
        <f t="shared" si="0"/>
        <v>AINTPSG-U</v>
      </c>
      <c r="F61" s="119" t="str">
        <f t="shared" si="1"/>
        <v>INTPSG-U</v>
      </c>
      <c r="G61" s="144">
        <f>[25]Adjustments!G65</f>
        <v>0</v>
      </c>
      <c r="H61" s="144">
        <f>[25]Adjustments!H65</f>
        <v>0</v>
      </c>
      <c r="I61" s="144">
        <f>[25]Adjustments!I65</f>
        <v>0</v>
      </c>
      <c r="J61" s="144">
        <f>[25]Adjustments!J65</f>
        <v>0</v>
      </c>
      <c r="K61" s="144">
        <f>[25]Adjustments!K65</f>
        <v>0</v>
      </c>
      <c r="L61" s="144">
        <f>[25]Adjustments!L65</f>
        <v>0</v>
      </c>
      <c r="M61" s="144">
        <f>[25]Adjustments!M65</f>
        <v>0</v>
      </c>
      <c r="N61" s="144">
        <f>[25]Adjustments!N65</f>
        <v>0</v>
      </c>
      <c r="O61" s="144">
        <f>[25]Adjustments!O65</f>
        <v>0</v>
      </c>
      <c r="P61" s="144">
        <f>[25]Adjustments!P65</f>
        <v>0</v>
      </c>
      <c r="Q61" s="144">
        <f>[25]Adjustments!Q65</f>
        <v>0</v>
      </c>
      <c r="R61" s="144">
        <f>[25]Adjustments!R65</f>
        <v>0</v>
      </c>
      <c r="S61" s="144">
        <f>[25]Adjustments!S65</f>
        <v>0</v>
      </c>
      <c r="T61" s="144">
        <f>[25]Adjustments!T65</f>
        <v>0</v>
      </c>
      <c r="U61" s="144">
        <f>[25]Adjustments!U65</f>
        <v>0</v>
      </c>
      <c r="V61" s="144">
        <f>[25]Adjustments!V65</f>
        <v>0</v>
      </c>
      <c r="W61" s="144">
        <f>[25]Adjustments!W65</f>
        <v>0</v>
      </c>
      <c r="X61" s="144">
        <f>[25]Adjustments!X65</f>
        <v>0</v>
      </c>
      <c r="Y61" s="144">
        <f>[25]Adjustments!Y65</f>
        <v>0</v>
      </c>
      <c r="Z61" s="144">
        <f>[25]Adjustments!Z65</f>
        <v>0</v>
      </c>
      <c r="AA61" s="144">
        <f>[25]Adjustments!AA65</f>
        <v>0</v>
      </c>
      <c r="AB61" s="144">
        <f>[25]Adjustments!AB65</f>
        <v>0</v>
      </c>
      <c r="AC61" s="144">
        <f>[25]Adjustments!AC65</f>
        <v>0</v>
      </c>
      <c r="AD61" s="144">
        <f>[25]Adjustments!AD65</f>
        <v>0</v>
      </c>
      <c r="AE61" s="144">
        <f>[25]Adjustments!AE65</f>
        <v>0</v>
      </c>
      <c r="AG61" s="144"/>
      <c r="AH61" s="144"/>
    </row>
    <row r="62" spans="1:34">
      <c r="A62" s="119" t="s">
        <v>23</v>
      </c>
      <c r="B62" s="7" t="s">
        <v>53</v>
      </c>
      <c r="C62" s="119" t="s">
        <v>79</v>
      </c>
      <c r="D62" s="119" t="s">
        <v>77</v>
      </c>
      <c r="E62" s="119" t="str">
        <f t="shared" si="0"/>
        <v>AINTPSO</v>
      </c>
      <c r="F62" s="119" t="str">
        <f t="shared" si="1"/>
        <v>INTPSO</v>
      </c>
      <c r="G62" s="144">
        <f>[25]Adjustments!G66</f>
        <v>0</v>
      </c>
      <c r="H62" s="144">
        <f>[25]Adjustments!H66</f>
        <v>224878.73944818057</v>
      </c>
      <c r="I62" s="144">
        <f>[25]Adjustments!I66</f>
        <v>133247.19612802815</v>
      </c>
      <c r="J62" s="144">
        <f>[25]Adjustments!J66</f>
        <v>539351.83436929155</v>
      </c>
      <c r="K62" s="144">
        <f>[25]Adjustments!K66</f>
        <v>4496193.4322988056</v>
      </c>
      <c r="L62" s="144">
        <f>[25]Adjustments!L66</f>
        <v>512950.47709936742</v>
      </c>
      <c r="M62" s="144">
        <f>[25]Adjustments!M66</f>
        <v>47880.893734470941</v>
      </c>
      <c r="N62" s="144">
        <f>[25]Adjustments!N66</f>
        <v>865892.04965052649</v>
      </c>
      <c r="O62" s="144">
        <f>[25]Adjustments!O66</f>
        <v>868313.4225599803</v>
      </c>
      <c r="P62" s="144">
        <f>[25]Adjustments!P66</f>
        <v>888943.99465870287</v>
      </c>
      <c r="Q62" s="144">
        <f>[25]Adjustments!Q66</f>
        <v>881498.15132793225</v>
      </c>
      <c r="R62" s="144">
        <f>[25]Adjustments!R66</f>
        <v>3208675.1627509114</v>
      </c>
      <c r="S62" s="144">
        <f>[25]Adjustments!S66</f>
        <v>1344290.790082312</v>
      </c>
      <c r="T62" s="144">
        <f>[25]Adjustments!T66</f>
        <v>876363.16338940652</v>
      </c>
      <c r="U62" s="144">
        <f>[25]Adjustments!U66</f>
        <v>885480.2246678269</v>
      </c>
      <c r="V62" s="144">
        <f>[25]Adjustments!V66</f>
        <v>870296.60433659027</v>
      </c>
      <c r="W62" s="144">
        <f>[25]Adjustments!W66</f>
        <v>1868740.9693874584</v>
      </c>
      <c r="X62" s="144">
        <f>[25]Adjustments!X66</f>
        <v>863186.91745520197</v>
      </c>
      <c r="Y62" s="144">
        <f>[25]Adjustments!Y66</f>
        <v>1132910.6413009404</v>
      </c>
      <c r="Z62" s="144">
        <f>[25]Adjustments!Z66</f>
        <v>927343.41757094872</v>
      </c>
      <c r="AA62" s="144">
        <f>[25]Adjustments!AA66</f>
        <v>930741.90033898456</v>
      </c>
      <c r="AB62" s="144">
        <f>[25]Adjustments!AB66</f>
        <v>958841.94590078911</v>
      </c>
      <c r="AC62" s="144">
        <f>[25]Adjustments!AC66</f>
        <v>949330.78877221583</v>
      </c>
      <c r="AD62" s="144">
        <f>[25]Adjustments!AD66</f>
        <v>20849635.030392867</v>
      </c>
      <c r="AE62" s="144">
        <f>[25]Adjustments!AE66</f>
        <v>967044.66425635724</v>
      </c>
      <c r="AG62" s="144"/>
      <c r="AH62" s="144"/>
    </row>
    <row r="63" spans="1:34">
      <c r="A63" s="119" t="s">
        <v>63</v>
      </c>
      <c r="B63" s="7" t="s">
        <v>38</v>
      </c>
      <c r="C63" s="119" t="s">
        <v>79</v>
      </c>
      <c r="D63" s="119" t="s">
        <v>77</v>
      </c>
      <c r="E63" s="119" t="str">
        <f t="shared" si="0"/>
        <v>AINTPSSGCH</v>
      </c>
      <c r="F63" s="119" t="str">
        <f t="shared" si="1"/>
        <v>INTPSSGCH</v>
      </c>
      <c r="G63" s="144">
        <f>[25]Adjustments!G67</f>
        <v>0</v>
      </c>
      <c r="H63" s="144">
        <f>[25]Adjustments!H67</f>
        <v>0</v>
      </c>
      <c r="I63" s="144">
        <f>[25]Adjustments!I67</f>
        <v>0</v>
      </c>
      <c r="J63" s="144">
        <f>[25]Adjustments!J67</f>
        <v>0</v>
      </c>
      <c r="K63" s="144">
        <f>[25]Adjustments!K67</f>
        <v>0</v>
      </c>
      <c r="L63" s="144">
        <f>[25]Adjustments!L67</f>
        <v>0</v>
      </c>
      <c r="M63" s="144">
        <f>[25]Adjustments!M67</f>
        <v>0</v>
      </c>
      <c r="N63" s="144">
        <f>[25]Adjustments!N67</f>
        <v>0</v>
      </c>
      <c r="O63" s="144">
        <f>[25]Adjustments!O67</f>
        <v>0</v>
      </c>
      <c r="P63" s="144">
        <f>[25]Adjustments!P67</f>
        <v>0</v>
      </c>
      <c r="Q63" s="144">
        <f>[25]Adjustments!Q67</f>
        <v>0</v>
      </c>
      <c r="R63" s="144">
        <f>[25]Adjustments!R67</f>
        <v>0</v>
      </c>
      <c r="S63" s="144">
        <f>[25]Adjustments!S67</f>
        <v>0</v>
      </c>
      <c r="T63" s="144">
        <f>[25]Adjustments!T67</f>
        <v>0</v>
      </c>
      <c r="U63" s="144">
        <f>[25]Adjustments!U67</f>
        <v>0</v>
      </c>
      <c r="V63" s="144">
        <f>[25]Adjustments!V67</f>
        <v>0</v>
      </c>
      <c r="W63" s="144">
        <f>[25]Adjustments!W67</f>
        <v>0</v>
      </c>
      <c r="X63" s="144">
        <f>[25]Adjustments!X67</f>
        <v>0</v>
      </c>
      <c r="Y63" s="144">
        <f>[25]Adjustments!Y67</f>
        <v>0</v>
      </c>
      <c r="Z63" s="144">
        <f>[25]Adjustments!Z67</f>
        <v>0</v>
      </c>
      <c r="AA63" s="144">
        <f>[25]Adjustments!AA67</f>
        <v>0</v>
      </c>
      <c r="AB63" s="144">
        <f>[25]Adjustments!AB67</f>
        <v>0</v>
      </c>
      <c r="AC63" s="144">
        <f>[25]Adjustments!AC67</f>
        <v>0</v>
      </c>
      <c r="AD63" s="144">
        <f>[25]Adjustments!AD67</f>
        <v>0</v>
      </c>
      <c r="AE63" s="144">
        <f>[25]Adjustments!AE67</f>
        <v>0</v>
      </c>
      <c r="AG63" s="144"/>
      <c r="AH63" s="144"/>
    </row>
    <row r="64" spans="1:34">
      <c r="A64" s="119" t="s">
        <v>18</v>
      </c>
      <c r="B64" s="7" t="s">
        <v>49</v>
      </c>
      <c r="C64" s="119" t="s">
        <v>79</v>
      </c>
      <c r="D64" s="119" t="s">
        <v>77</v>
      </c>
      <c r="E64" s="119" t="str">
        <f t="shared" si="0"/>
        <v>AINTPUT</v>
      </c>
      <c r="F64" s="119" t="str">
        <f t="shared" si="1"/>
        <v>INTPUT</v>
      </c>
      <c r="G64" s="144">
        <f>[25]Adjustments!G68</f>
        <v>0</v>
      </c>
      <c r="H64" s="144">
        <f>[25]Adjustments!H68</f>
        <v>0</v>
      </c>
      <c r="I64" s="144">
        <f>[25]Adjustments!I68</f>
        <v>0</v>
      </c>
      <c r="J64" s="144">
        <f>[25]Adjustments!J68</f>
        <v>0</v>
      </c>
      <c r="K64" s="144">
        <f>[25]Adjustments!K68</f>
        <v>0</v>
      </c>
      <c r="L64" s="144">
        <f>[25]Adjustments!L68</f>
        <v>0</v>
      </c>
      <c r="M64" s="144">
        <f>[25]Adjustments!M68</f>
        <v>0</v>
      </c>
      <c r="N64" s="144">
        <f>[25]Adjustments!N68</f>
        <v>0</v>
      </c>
      <c r="O64" s="144">
        <f>[25]Adjustments!O68</f>
        <v>0</v>
      </c>
      <c r="P64" s="144">
        <f>[25]Adjustments!P68</f>
        <v>0</v>
      </c>
      <c r="Q64" s="144">
        <f>[25]Adjustments!Q68</f>
        <v>0</v>
      </c>
      <c r="R64" s="144">
        <f>[25]Adjustments!R68</f>
        <v>0</v>
      </c>
      <c r="S64" s="144">
        <f>[25]Adjustments!S68</f>
        <v>0</v>
      </c>
      <c r="T64" s="144">
        <f>[25]Adjustments!T68</f>
        <v>0</v>
      </c>
      <c r="U64" s="144">
        <f>[25]Adjustments!U68</f>
        <v>0</v>
      </c>
      <c r="V64" s="144">
        <f>[25]Adjustments!V68</f>
        <v>0</v>
      </c>
      <c r="W64" s="144">
        <f>[25]Adjustments!W68</f>
        <v>0</v>
      </c>
      <c r="X64" s="144">
        <f>[25]Adjustments!X68</f>
        <v>0</v>
      </c>
      <c r="Y64" s="144">
        <f>[25]Adjustments!Y68</f>
        <v>0</v>
      </c>
      <c r="Z64" s="144">
        <f>[25]Adjustments!Z68</f>
        <v>0</v>
      </c>
      <c r="AA64" s="144">
        <f>[25]Adjustments!AA68</f>
        <v>0</v>
      </c>
      <c r="AB64" s="144">
        <f>[25]Adjustments!AB68</f>
        <v>0</v>
      </c>
      <c r="AC64" s="144">
        <f>[25]Adjustments!AC68</f>
        <v>0</v>
      </c>
      <c r="AD64" s="144">
        <f>[25]Adjustments!AD68</f>
        <v>0</v>
      </c>
      <c r="AE64" s="144">
        <f>[25]Adjustments!AE68</f>
        <v>0</v>
      </c>
      <c r="AG64" s="144"/>
      <c r="AH64" s="144"/>
    </row>
    <row r="65" spans="1:34">
      <c r="A65" s="119" t="s">
        <v>16</v>
      </c>
      <c r="B65" s="7" t="s">
        <v>47</v>
      </c>
      <c r="C65" s="119" t="s">
        <v>79</v>
      </c>
      <c r="D65" s="119" t="s">
        <v>77</v>
      </c>
      <c r="E65" s="119" t="str">
        <f t="shared" si="0"/>
        <v>AINTPWA</v>
      </c>
      <c r="F65" s="119" t="str">
        <f t="shared" si="1"/>
        <v>INTPWA</v>
      </c>
      <c r="G65" s="144">
        <f>[25]Adjustments!G69</f>
        <v>0</v>
      </c>
      <c r="H65" s="144">
        <f>[25]Adjustments!H69</f>
        <v>0</v>
      </c>
      <c r="I65" s="144">
        <f>[25]Adjustments!I69</f>
        <v>0</v>
      </c>
      <c r="J65" s="144">
        <f>[25]Adjustments!J69</f>
        <v>0</v>
      </c>
      <c r="K65" s="144">
        <f>[25]Adjustments!K69</f>
        <v>0</v>
      </c>
      <c r="L65" s="144">
        <f>[25]Adjustments!L69</f>
        <v>0</v>
      </c>
      <c r="M65" s="144">
        <f>[25]Adjustments!M69</f>
        <v>0</v>
      </c>
      <c r="N65" s="144">
        <f>[25]Adjustments!N69</f>
        <v>0</v>
      </c>
      <c r="O65" s="144">
        <f>[25]Adjustments!O69</f>
        <v>0</v>
      </c>
      <c r="P65" s="144">
        <f>[25]Adjustments!P69</f>
        <v>0</v>
      </c>
      <c r="Q65" s="144">
        <f>[25]Adjustments!Q69</f>
        <v>0</v>
      </c>
      <c r="R65" s="144">
        <f>[25]Adjustments!R69</f>
        <v>0</v>
      </c>
      <c r="S65" s="144">
        <f>[25]Adjustments!S69</f>
        <v>0</v>
      </c>
      <c r="T65" s="144">
        <f>[25]Adjustments!T69</f>
        <v>0</v>
      </c>
      <c r="U65" s="144">
        <f>[25]Adjustments!U69</f>
        <v>0</v>
      </c>
      <c r="V65" s="144">
        <f>[25]Adjustments!V69</f>
        <v>0</v>
      </c>
      <c r="W65" s="144">
        <f>[25]Adjustments!W69</f>
        <v>0</v>
      </c>
      <c r="X65" s="144">
        <f>[25]Adjustments!X69</f>
        <v>0</v>
      </c>
      <c r="Y65" s="144">
        <f>[25]Adjustments!Y69</f>
        <v>0</v>
      </c>
      <c r="Z65" s="144">
        <f>[25]Adjustments!Z69</f>
        <v>0</v>
      </c>
      <c r="AA65" s="144">
        <f>[25]Adjustments!AA69</f>
        <v>0</v>
      </c>
      <c r="AB65" s="144">
        <f>[25]Adjustments!AB69</f>
        <v>0</v>
      </c>
      <c r="AC65" s="144">
        <f>[25]Adjustments!AC69</f>
        <v>0</v>
      </c>
      <c r="AD65" s="144">
        <f>[25]Adjustments!AD69</f>
        <v>0</v>
      </c>
      <c r="AE65" s="144">
        <f>[25]Adjustments!AE69</f>
        <v>0</v>
      </c>
      <c r="AG65" s="144"/>
      <c r="AH65" s="144"/>
    </row>
    <row r="66" spans="1:34">
      <c r="A66" s="119" t="s">
        <v>17</v>
      </c>
      <c r="B66" s="7" t="s">
        <v>48</v>
      </c>
      <c r="C66" s="119" t="s">
        <v>79</v>
      </c>
      <c r="D66" s="119" t="s">
        <v>77</v>
      </c>
      <c r="E66" s="119" t="str">
        <f t="shared" si="0"/>
        <v>AINTPWYP</v>
      </c>
      <c r="F66" s="119" t="str">
        <f t="shared" si="1"/>
        <v>INTPWYP</v>
      </c>
      <c r="G66" s="144">
        <f>[25]Adjustments!G70</f>
        <v>0</v>
      </c>
      <c r="H66" s="144">
        <f>[25]Adjustments!H70</f>
        <v>0</v>
      </c>
      <c r="I66" s="144">
        <f>[25]Adjustments!I70</f>
        <v>0</v>
      </c>
      <c r="J66" s="144">
        <f>[25]Adjustments!J70</f>
        <v>0</v>
      </c>
      <c r="K66" s="144">
        <f>[25]Adjustments!K70</f>
        <v>0</v>
      </c>
      <c r="L66" s="144">
        <f>[25]Adjustments!L70</f>
        <v>0</v>
      </c>
      <c r="M66" s="144">
        <f>[25]Adjustments!M70</f>
        <v>0</v>
      </c>
      <c r="N66" s="144">
        <f>[25]Adjustments!N70</f>
        <v>0</v>
      </c>
      <c r="O66" s="144">
        <f>[25]Adjustments!O70</f>
        <v>0</v>
      </c>
      <c r="P66" s="144">
        <f>[25]Adjustments!P70</f>
        <v>0</v>
      </c>
      <c r="Q66" s="144">
        <f>[25]Adjustments!Q70</f>
        <v>0</v>
      </c>
      <c r="R66" s="144">
        <f>[25]Adjustments!R70</f>
        <v>0</v>
      </c>
      <c r="S66" s="144">
        <f>[25]Adjustments!S70</f>
        <v>0</v>
      </c>
      <c r="T66" s="144">
        <f>[25]Adjustments!T70</f>
        <v>0</v>
      </c>
      <c r="U66" s="144">
        <f>[25]Adjustments!U70</f>
        <v>0</v>
      </c>
      <c r="V66" s="144">
        <f>[25]Adjustments!V70</f>
        <v>0</v>
      </c>
      <c r="W66" s="144">
        <f>[25]Adjustments!W70</f>
        <v>0</v>
      </c>
      <c r="X66" s="144">
        <f>[25]Adjustments!X70</f>
        <v>0</v>
      </c>
      <c r="Y66" s="144">
        <f>[25]Adjustments!Y70</f>
        <v>0</v>
      </c>
      <c r="Z66" s="144">
        <f>[25]Adjustments!Z70</f>
        <v>0</v>
      </c>
      <c r="AA66" s="144">
        <f>[25]Adjustments!AA70</f>
        <v>0</v>
      </c>
      <c r="AB66" s="144">
        <f>[25]Adjustments!AB70</f>
        <v>0</v>
      </c>
      <c r="AC66" s="144">
        <f>[25]Adjustments!AC70</f>
        <v>0</v>
      </c>
      <c r="AD66" s="144">
        <f>[25]Adjustments!AD70</f>
        <v>0</v>
      </c>
      <c r="AE66" s="144">
        <f>[25]Adjustments!AE70</f>
        <v>0</v>
      </c>
      <c r="AG66" s="144"/>
      <c r="AH66" s="144"/>
    </row>
    <row r="67" spans="1:34">
      <c r="A67" s="119" t="s">
        <v>20</v>
      </c>
      <c r="B67" s="7" t="s">
        <v>51</v>
      </c>
      <c r="C67" s="119" t="s">
        <v>79</v>
      </c>
      <c r="D67" s="119" t="s">
        <v>77</v>
      </c>
      <c r="E67" s="119" t="str">
        <f t="shared" si="0"/>
        <v>AINTPWYU</v>
      </c>
      <c r="F67" s="119" t="str">
        <f t="shared" si="1"/>
        <v>INTPWYU</v>
      </c>
      <c r="G67" s="144">
        <f>[25]Adjustments!G71</f>
        <v>0</v>
      </c>
      <c r="H67" s="144">
        <f>[25]Adjustments!H71</f>
        <v>0</v>
      </c>
      <c r="I67" s="144">
        <f>[25]Adjustments!I71</f>
        <v>0</v>
      </c>
      <c r="J67" s="144">
        <f>[25]Adjustments!J71</f>
        <v>0</v>
      </c>
      <c r="K67" s="144">
        <f>[25]Adjustments!K71</f>
        <v>0</v>
      </c>
      <c r="L67" s="144">
        <f>[25]Adjustments!L71</f>
        <v>0</v>
      </c>
      <c r="M67" s="144">
        <f>[25]Adjustments!M71</f>
        <v>0</v>
      </c>
      <c r="N67" s="144">
        <f>[25]Adjustments!N71</f>
        <v>0</v>
      </c>
      <c r="O67" s="144">
        <f>[25]Adjustments!O71</f>
        <v>0</v>
      </c>
      <c r="P67" s="144">
        <f>[25]Adjustments!P71</f>
        <v>0</v>
      </c>
      <c r="Q67" s="144">
        <f>[25]Adjustments!Q71</f>
        <v>0</v>
      </c>
      <c r="R67" s="144">
        <f>[25]Adjustments!R71</f>
        <v>0</v>
      </c>
      <c r="S67" s="144">
        <f>[25]Adjustments!S71</f>
        <v>0</v>
      </c>
      <c r="T67" s="144">
        <f>[25]Adjustments!T71</f>
        <v>0</v>
      </c>
      <c r="U67" s="144">
        <f>[25]Adjustments!U71</f>
        <v>0</v>
      </c>
      <c r="V67" s="144">
        <f>[25]Adjustments!V71</f>
        <v>0</v>
      </c>
      <c r="W67" s="144">
        <f>[25]Adjustments!W71</f>
        <v>0</v>
      </c>
      <c r="X67" s="144">
        <f>[25]Adjustments!X71</f>
        <v>0</v>
      </c>
      <c r="Y67" s="144">
        <f>[25]Adjustments!Y71</f>
        <v>0</v>
      </c>
      <c r="Z67" s="144">
        <f>[25]Adjustments!Z71</f>
        <v>0</v>
      </c>
      <c r="AA67" s="144">
        <f>[25]Adjustments!AA71</f>
        <v>0</v>
      </c>
      <c r="AB67" s="144">
        <f>[25]Adjustments!AB71</f>
        <v>0</v>
      </c>
      <c r="AC67" s="144">
        <f>[25]Adjustments!AC71</f>
        <v>0</v>
      </c>
      <c r="AD67" s="144">
        <f>[25]Adjustments!AD71</f>
        <v>0</v>
      </c>
      <c r="AE67" s="144">
        <f>[25]Adjustments!AE71</f>
        <v>0</v>
      </c>
      <c r="AG67" s="144"/>
      <c r="AH67" s="144"/>
    </row>
    <row r="68" spans="1:34">
      <c r="B68" s="7"/>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G68" s="144"/>
      <c r="AH68" s="144"/>
    </row>
    <row r="69" spans="1:34">
      <c r="A69" s="14"/>
      <c r="B69" s="7"/>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G69" s="144"/>
      <c r="AH69" s="144"/>
    </row>
    <row r="70" spans="1:3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G70" s="144"/>
      <c r="AH70" s="144"/>
    </row>
    <row r="71" spans="1:34">
      <c r="B71" s="7"/>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G71" s="144"/>
      <c r="AH71" s="144"/>
    </row>
    <row r="72" spans="1:34">
      <c r="A72" s="14" t="s">
        <v>90</v>
      </c>
      <c r="G72" s="158"/>
    </row>
    <row r="73" spans="1:34">
      <c r="A73" s="119" t="s">
        <v>3</v>
      </c>
      <c r="B73" s="119" t="s">
        <v>35</v>
      </c>
      <c r="C73" s="119" t="s">
        <v>78</v>
      </c>
      <c r="D73" s="119" t="s">
        <v>71</v>
      </c>
      <c r="E73" s="119" t="str">
        <f t="shared" ref="E73:E133" si="2">C73&amp;D73&amp;B73</f>
        <v>DSTMPDGP</v>
      </c>
      <c r="F73" s="119" t="str">
        <f t="shared" ref="F73:F116" si="3">D73&amp;B73</f>
        <v>STMPDGP</v>
      </c>
      <c r="G73" s="159">
        <f t="array" ref="G73">SUM(IF('[26]Adj Input'!$F$9:$F$69=$F73,IF('[26]Adj Input'!$G$7:$AJ$7=G$6,'[26]Adj Input'!$G$9:$AJ$69),0))</f>
        <v>-1505266.3015000001</v>
      </c>
      <c r="H73" s="159">
        <f t="array" ref="H73">SUM(IF('[26]Adj Input'!$F$9:$F$69=$F73,IF('[26]Adj Input'!$G$7:$AJ$7=H$6,'[26]Adj Input'!$G$9:$AJ$69),0))</f>
        <v>-1505266.3015000001</v>
      </c>
      <c r="I73" s="159">
        <f t="array" ref="I73">SUM(IF('[26]Adj Input'!$F$9:$F$69=$F73,IF('[26]Adj Input'!$G$7:$AJ$7=I$6,'[26]Adj Input'!$G$9:$AJ$69),0))</f>
        <v>-1505266.3015000001</v>
      </c>
      <c r="J73" s="159">
        <f t="array" ref="J73">SUM(IF('[26]Adj Input'!$F$9:$F$69=$F73,IF('[26]Adj Input'!$G$7:$AJ$7=J$6,'[26]Adj Input'!$G$9:$AJ$69),0))</f>
        <v>-1505266.3015000001</v>
      </c>
      <c r="K73" s="159">
        <f t="array" ref="K73">SUM(IF('[26]Adj Input'!$F$9:$F$69=$F73,IF('[26]Adj Input'!$G$7:$AJ$7=K$6,'[26]Adj Input'!$G$9:$AJ$69),0))</f>
        <v>-1505266.3015000001</v>
      </c>
      <c r="L73" s="159">
        <f t="array" ref="L73">SUM(IF('[26]Adj Input'!$F$9:$F$69=$F73,IF('[26]Adj Input'!$G$7:$AJ$7=L$6,'[26]Adj Input'!$G$9:$AJ$69),0))</f>
        <v>-1505266.3015000001</v>
      </c>
      <c r="M73" s="159">
        <f t="array" ref="M73">SUM(IF('[26]Adj Input'!$F$9:$F$69=$F73,IF('[26]Adj Input'!$G$7:$AJ$7=M$6,'[26]Adj Input'!$G$9:$AJ$69),0))</f>
        <v>-1505266.3015000001</v>
      </c>
      <c r="N73" s="159">
        <f t="array" ref="N73">SUM(IF('[26]Adj Input'!$F$9:$F$69=$F73,IF('[26]Adj Input'!$G$7:$AJ$7=N$6,'[26]Adj Input'!$G$9:$AJ$69),0))</f>
        <v>-1505266.3015000001</v>
      </c>
      <c r="O73" s="159">
        <f t="array" ref="O73">SUM(IF('[26]Adj Input'!$F$9:$F$69=$F73,IF('[26]Adj Input'!$G$7:$AJ$7=O$6,'[26]Adj Input'!$G$9:$AJ$69),0))</f>
        <v>-1505266.3015000001</v>
      </c>
      <c r="P73" s="159">
        <f t="array" ref="P73">SUM(IF('[26]Adj Input'!$F$9:$F$69=$F73,IF('[26]Adj Input'!$G$7:$AJ$7=P$6,'[26]Adj Input'!$G$9:$AJ$69),0))</f>
        <v>-1505266.3015000001</v>
      </c>
      <c r="Q73" s="159">
        <f t="array" ref="Q73">SUM(IF('[26]Adj Input'!$F$9:$F$69=$F73,IF('[26]Adj Input'!$G$7:$AJ$7=Q$6,'[26]Adj Input'!$G$9:$AJ$69),0))</f>
        <v>-1505266.3015000001</v>
      </c>
      <c r="R73" s="159">
        <f t="array" ref="R73">SUM(IF('[26]Adj Input'!$F$9:$F$69=$F73,IF('[26]Adj Input'!$G$7:$AJ$7=R$6,'[26]Adj Input'!$G$9:$AJ$69),0))</f>
        <v>-1505266.3015000001</v>
      </c>
      <c r="S73" s="159">
        <f t="array" ref="S73">SUM(IF('[26]Adj Input'!$F$9:$F$69=$F73,IF('[26]Adj Input'!$G$7:$AJ$7=S$6,'[26]Adj Input'!$G$9:$AJ$69),0))</f>
        <v>-1505266.3015000001</v>
      </c>
      <c r="T73" s="159">
        <f t="array" ref="T73">SUM(IF('[26]Adj Input'!$F$9:$F$69=$F73,IF('[26]Adj Input'!$G$7:$AJ$7=T$6,'[26]Adj Input'!$G$9:$AJ$69),0))</f>
        <v>-1505266.3015000001</v>
      </c>
      <c r="U73" s="159">
        <f t="array" ref="U73">SUM(IF('[26]Adj Input'!$F$9:$F$69=$F73,IF('[26]Adj Input'!$G$7:$AJ$7=U$6,'[26]Adj Input'!$G$9:$AJ$69),0))</f>
        <v>-1505266.3015000001</v>
      </c>
      <c r="V73" s="159">
        <f t="array" ref="V73">SUM(IF('[26]Adj Input'!$F$9:$F$69=$F73,IF('[26]Adj Input'!$G$7:$AJ$7=V$6,'[26]Adj Input'!$G$9:$AJ$69),0))</f>
        <v>-1505266.3015000001</v>
      </c>
      <c r="W73" s="159">
        <f t="array" ref="W73">SUM(IF('[26]Adj Input'!$F$9:$F$69=$F73,IF('[26]Adj Input'!$G$7:$AJ$7=W$6,'[26]Adj Input'!$G$9:$AJ$69),0))</f>
        <v>-1505266.3015000001</v>
      </c>
      <c r="X73" s="159">
        <f t="array" ref="X73">SUM(IF('[26]Adj Input'!$F$9:$F$69=$F73,IF('[26]Adj Input'!$G$7:$AJ$7=X$6,'[26]Adj Input'!$G$9:$AJ$69),0))</f>
        <v>-1505266.3015000001</v>
      </c>
      <c r="Y73" s="159">
        <f t="array" ref="Y73">SUM(IF('[26]Adj Input'!$F$9:$F$69=$F73,IF('[26]Adj Input'!$G$7:$AJ$7=Y$6,'[26]Adj Input'!$G$9:$AJ$69),0))</f>
        <v>-1505266.3015000001</v>
      </c>
      <c r="Z73" s="159">
        <f t="array" ref="Z73">SUM(IF('[26]Adj Input'!$F$9:$F$69=$F73,IF('[26]Adj Input'!$G$7:$AJ$7=Z$6,'[26]Adj Input'!$G$9:$AJ$69),0))</f>
        <v>-1505266.3015000001</v>
      </c>
      <c r="AA73" s="159">
        <f t="array" ref="AA73">SUM(IF('[26]Adj Input'!$F$9:$F$69=$F73,IF('[26]Adj Input'!$G$7:$AJ$7=AA$6,'[26]Adj Input'!$G$9:$AJ$69),0))</f>
        <v>-1505266.3015000001</v>
      </c>
      <c r="AB73" s="159">
        <f t="array" ref="AB73">SUM(IF('[26]Adj Input'!$F$9:$F$69=$F73,IF('[26]Adj Input'!$G$7:$AJ$7=AB$6,'[26]Adj Input'!$G$9:$AJ$69),0))</f>
        <v>-1505266.3015000001</v>
      </c>
      <c r="AC73" s="159">
        <f t="array" ref="AC73">SUM(IF('[26]Adj Input'!$F$9:$F$69=$F73,IF('[26]Adj Input'!$G$7:$AJ$7=AC$6,'[26]Adj Input'!$G$9:$AJ$69),0))</f>
        <v>-1505266.3015000001</v>
      </c>
      <c r="AD73" s="159">
        <f t="array" ref="AD73">SUM(IF('[26]Adj Input'!$F$9:$F$69=$F73,IF('[26]Adj Input'!$G$7:$AJ$7=AD$6,'[26]Adj Input'!$G$9:$AJ$69),0))</f>
        <v>-1505266.3015000001</v>
      </c>
      <c r="AE73" s="159">
        <f t="array" ref="AE73">SUM(IF('[26]Adj Input'!$F$9:$F$69=$F73,IF('[26]Adj Input'!$G$7:$AJ$7=AE$6,'[26]Adj Input'!$G$9:$AJ$69),0))</f>
        <v>0</v>
      </c>
      <c r="AG73" s="144"/>
      <c r="AH73" s="144"/>
    </row>
    <row r="74" spans="1:34">
      <c r="A74" s="119" t="s">
        <v>4</v>
      </c>
      <c r="B74" s="119" t="s">
        <v>36</v>
      </c>
      <c r="C74" s="119" t="s">
        <v>78</v>
      </c>
      <c r="D74" s="119" t="s">
        <v>71</v>
      </c>
      <c r="E74" s="119" t="str">
        <f t="shared" si="2"/>
        <v>DSTMPDGU</v>
      </c>
      <c r="F74" s="119" t="str">
        <f t="shared" si="3"/>
        <v>STMPDGU</v>
      </c>
      <c r="G74" s="144">
        <f t="array" ref="G74">SUM(IF('[26]Adj Input'!$F$9:$F$69=$F74,IF('[26]Adj Input'!$G$7:$AJ$7=G$6,'[26]Adj Input'!$G$9:$AJ$69),0))</f>
        <v>-1234901.3711666667</v>
      </c>
      <c r="H74" s="144">
        <f t="array" ref="H74">SUM(IF('[26]Adj Input'!$F$9:$F$69=$F74,IF('[26]Adj Input'!$G$7:$AJ$7=H$6,'[26]Adj Input'!$G$9:$AJ$69),0))</f>
        <v>-1234901.3711666667</v>
      </c>
      <c r="I74" s="144">
        <f t="array" ref="I74">SUM(IF('[26]Adj Input'!$F$9:$F$69=$F74,IF('[26]Adj Input'!$G$7:$AJ$7=I$6,'[26]Adj Input'!$G$9:$AJ$69),0))</f>
        <v>-1234901.3711666667</v>
      </c>
      <c r="J74" s="144">
        <f t="array" ref="J74">SUM(IF('[26]Adj Input'!$F$9:$F$69=$F74,IF('[26]Adj Input'!$G$7:$AJ$7=J$6,'[26]Adj Input'!$G$9:$AJ$69),0))</f>
        <v>-1234901.3711666667</v>
      </c>
      <c r="K74" s="144">
        <f t="array" ref="K74">SUM(IF('[26]Adj Input'!$F$9:$F$69=$F74,IF('[26]Adj Input'!$G$7:$AJ$7=K$6,'[26]Adj Input'!$G$9:$AJ$69),0))</f>
        <v>-1234901.3711666667</v>
      </c>
      <c r="L74" s="144">
        <f t="array" ref="L74">SUM(IF('[26]Adj Input'!$F$9:$F$69=$F74,IF('[26]Adj Input'!$G$7:$AJ$7=L$6,'[26]Adj Input'!$G$9:$AJ$69),0))</f>
        <v>-1234901.3711666667</v>
      </c>
      <c r="M74" s="144">
        <f t="array" ref="M74">SUM(IF('[26]Adj Input'!$F$9:$F$69=$F74,IF('[26]Adj Input'!$G$7:$AJ$7=M$6,'[26]Adj Input'!$G$9:$AJ$69),0))</f>
        <v>-1234901.3711666667</v>
      </c>
      <c r="N74" s="144">
        <f t="array" ref="N74">SUM(IF('[26]Adj Input'!$F$9:$F$69=$F74,IF('[26]Adj Input'!$G$7:$AJ$7=N$6,'[26]Adj Input'!$G$9:$AJ$69),0))</f>
        <v>-1234901.3711666667</v>
      </c>
      <c r="O74" s="144">
        <f t="array" ref="O74">SUM(IF('[26]Adj Input'!$F$9:$F$69=$F74,IF('[26]Adj Input'!$G$7:$AJ$7=O$6,'[26]Adj Input'!$G$9:$AJ$69),0))</f>
        <v>-1234901.3711666667</v>
      </c>
      <c r="P74" s="144">
        <f t="array" ref="P74">SUM(IF('[26]Adj Input'!$F$9:$F$69=$F74,IF('[26]Adj Input'!$G$7:$AJ$7=P$6,'[26]Adj Input'!$G$9:$AJ$69),0))</f>
        <v>-1234901.3711666667</v>
      </c>
      <c r="Q74" s="144">
        <f t="array" ref="Q74">SUM(IF('[26]Adj Input'!$F$9:$F$69=$F74,IF('[26]Adj Input'!$G$7:$AJ$7=Q$6,'[26]Adj Input'!$G$9:$AJ$69),0))</f>
        <v>-1234901.3711666667</v>
      </c>
      <c r="R74" s="144">
        <f t="array" ref="R74">SUM(IF('[26]Adj Input'!$F$9:$F$69=$F74,IF('[26]Adj Input'!$G$7:$AJ$7=R$6,'[26]Adj Input'!$G$9:$AJ$69),0))</f>
        <v>-1234901.3711666667</v>
      </c>
      <c r="S74" s="144">
        <f t="array" ref="S74">SUM(IF('[26]Adj Input'!$F$9:$F$69=$F74,IF('[26]Adj Input'!$G$7:$AJ$7=S$6,'[26]Adj Input'!$G$9:$AJ$69),0))</f>
        <v>-1234901.3711666667</v>
      </c>
      <c r="T74" s="144">
        <f t="array" ref="T74">SUM(IF('[26]Adj Input'!$F$9:$F$69=$F74,IF('[26]Adj Input'!$G$7:$AJ$7=T$6,'[26]Adj Input'!$G$9:$AJ$69),0))</f>
        <v>-1234901.3711666667</v>
      </c>
      <c r="U74" s="144">
        <f t="array" ref="U74">SUM(IF('[26]Adj Input'!$F$9:$F$69=$F74,IF('[26]Adj Input'!$G$7:$AJ$7=U$6,'[26]Adj Input'!$G$9:$AJ$69),0))</f>
        <v>-1234901.3711666667</v>
      </c>
      <c r="V74" s="144">
        <f t="array" ref="V74">SUM(IF('[26]Adj Input'!$F$9:$F$69=$F74,IF('[26]Adj Input'!$G$7:$AJ$7=V$6,'[26]Adj Input'!$G$9:$AJ$69),0))</f>
        <v>-1234901.3711666667</v>
      </c>
      <c r="W74" s="144">
        <f t="array" ref="W74">SUM(IF('[26]Adj Input'!$F$9:$F$69=$F74,IF('[26]Adj Input'!$G$7:$AJ$7=W$6,'[26]Adj Input'!$G$9:$AJ$69),0))</f>
        <v>-1234901.3711666667</v>
      </c>
      <c r="X74" s="144">
        <f t="array" ref="X74">SUM(IF('[26]Adj Input'!$F$9:$F$69=$F74,IF('[26]Adj Input'!$G$7:$AJ$7=X$6,'[26]Adj Input'!$G$9:$AJ$69),0))</f>
        <v>-2763870.0489578713</v>
      </c>
      <c r="Y74" s="144">
        <f t="array" ref="Y74">SUM(IF('[26]Adj Input'!$F$9:$F$69=$F74,IF('[26]Adj Input'!$G$7:$AJ$7=Y$6,'[26]Adj Input'!$G$9:$AJ$69),0))</f>
        <v>-1234901.3711666667</v>
      </c>
      <c r="Z74" s="144">
        <f t="array" ref="Z74">SUM(IF('[26]Adj Input'!$F$9:$F$69=$F74,IF('[26]Adj Input'!$G$7:$AJ$7=Z$6,'[26]Adj Input'!$G$9:$AJ$69),0))</f>
        <v>-1234901.3711666667</v>
      </c>
      <c r="AA74" s="144">
        <f t="array" ref="AA74">SUM(IF('[26]Adj Input'!$F$9:$F$69=$F74,IF('[26]Adj Input'!$G$7:$AJ$7=AA$6,'[26]Adj Input'!$G$9:$AJ$69),0))</f>
        <v>-1234901.3711666667</v>
      </c>
      <c r="AB74" s="144">
        <f t="array" ref="AB74">SUM(IF('[26]Adj Input'!$F$9:$F$69=$F74,IF('[26]Adj Input'!$G$7:$AJ$7=AB$6,'[26]Adj Input'!$G$9:$AJ$69),0))</f>
        <v>-1234901.3711666667</v>
      </c>
      <c r="AC74" s="144">
        <f t="array" ref="AC74">SUM(IF('[26]Adj Input'!$F$9:$F$69=$F74,IF('[26]Adj Input'!$G$7:$AJ$7=AC$6,'[26]Adj Input'!$G$9:$AJ$69),0))</f>
        <v>-1234901.3711666667</v>
      </c>
      <c r="AD74" s="144">
        <f t="array" ref="AD74">SUM(IF('[26]Adj Input'!$F$9:$F$69=$F74,IF('[26]Adj Input'!$G$7:$AJ$7=AD$6,'[26]Adj Input'!$G$9:$AJ$69),0))</f>
        <v>-1234901.3711666667</v>
      </c>
      <c r="AE74" s="144">
        <f t="array" ref="AE74">SUM(IF('[26]Adj Input'!$F$9:$F$69=$F74,IF('[26]Adj Input'!$G$7:$AJ$7=AE$6,'[26]Adj Input'!$G$9:$AJ$69),0))</f>
        <v>0</v>
      </c>
      <c r="AG74" s="144"/>
      <c r="AH74" s="144"/>
    </row>
    <row r="75" spans="1:34">
      <c r="A75" s="119" t="s">
        <v>5</v>
      </c>
      <c r="B75" s="119" t="s">
        <v>37</v>
      </c>
      <c r="C75" s="119" t="s">
        <v>78</v>
      </c>
      <c r="D75" s="119" t="s">
        <v>71</v>
      </c>
      <c r="E75" s="119" t="str">
        <f t="shared" si="2"/>
        <v>DSTMPSG</v>
      </c>
      <c r="F75" s="119" t="str">
        <f t="shared" si="3"/>
        <v>STMPSG</v>
      </c>
      <c r="G75" s="144">
        <f t="array" ref="G75">SUM(IF('[26]Adj Input'!$F$9:$F$69=$F75,IF('[26]Adj Input'!$G$7:$AJ$7=G$6,'[26]Adj Input'!$G$9:$AJ$69),0))</f>
        <v>-782352.61749999935</v>
      </c>
      <c r="H75" s="144">
        <f t="array" ref="H75">SUM(IF('[26]Adj Input'!$F$9:$F$69=$F75,IF('[26]Adj Input'!$G$7:$AJ$7=H$6,'[26]Adj Input'!$G$9:$AJ$69),0))</f>
        <v>-782352.61749999935</v>
      </c>
      <c r="I75" s="144">
        <f t="array" ref="I75">SUM(IF('[26]Adj Input'!$F$9:$F$69=$F75,IF('[26]Adj Input'!$G$7:$AJ$7=I$6,'[26]Adj Input'!$G$9:$AJ$69),0))</f>
        <v>-782352.61749999935</v>
      </c>
      <c r="J75" s="144">
        <f t="array" ref="J75">SUM(IF('[26]Adj Input'!$F$9:$F$69=$F75,IF('[26]Adj Input'!$G$7:$AJ$7=J$6,'[26]Adj Input'!$G$9:$AJ$69),0))</f>
        <v>-782352.61749999935</v>
      </c>
      <c r="K75" s="144">
        <f t="array" ref="K75">SUM(IF('[26]Adj Input'!$F$9:$F$69=$F75,IF('[26]Adj Input'!$G$7:$AJ$7=K$6,'[26]Adj Input'!$G$9:$AJ$69),0))</f>
        <v>-782352.61749999935</v>
      </c>
      <c r="L75" s="144">
        <f t="array" ref="L75">SUM(IF('[26]Adj Input'!$F$9:$F$69=$F75,IF('[26]Adj Input'!$G$7:$AJ$7=L$6,'[26]Adj Input'!$G$9:$AJ$69),0))</f>
        <v>-782352.61749999935</v>
      </c>
      <c r="M75" s="144">
        <f t="array" ref="M75">SUM(IF('[26]Adj Input'!$F$9:$F$69=$F75,IF('[26]Adj Input'!$G$7:$AJ$7=M$6,'[26]Adj Input'!$G$9:$AJ$69),0))</f>
        <v>-782352.61749999935</v>
      </c>
      <c r="N75" s="144">
        <f t="array" ref="N75">SUM(IF('[26]Adj Input'!$F$9:$F$69=$F75,IF('[26]Adj Input'!$G$7:$AJ$7=N$6,'[26]Adj Input'!$G$9:$AJ$69),0))</f>
        <v>-782352.61749999935</v>
      </c>
      <c r="O75" s="144">
        <f t="array" ref="O75">SUM(IF('[26]Adj Input'!$F$9:$F$69=$F75,IF('[26]Adj Input'!$G$7:$AJ$7=O$6,'[26]Adj Input'!$G$9:$AJ$69),0))</f>
        <v>-782352.61749999935</v>
      </c>
      <c r="P75" s="144">
        <f t="array" ref="P75">SUM(IF('[26]Adj Input'!$F$9:$F$69=$F75,IF('[26]Adj Input'!$G$7:$AJ$7=P$6,'[26]Adj Input'!$G$9:$AJ$69),0))</f>
        <v>-782352.61749999935</v>
      </c>
      <c r="Q75" s="144">
        <f t="array" ref="Q75">SUM(IF('[26]Adj Input'!$F$9:$F$69=$F75,IF('[26]Adj Input'!$G$7:$AJ$7=Q$6,'[26]Adj Input'!$G$9:$AJ$69),0))</f>
        <v>-782352.61749999935</v>
      </c>
      <c r="R75" s="144">
        <f t="array" ref="R75">SUM(IF('[26]Adj Input'!$F$9:$F$69=$F75,IF('[26]Adj Input'!$G$7:$AJ$7=R$6,'[26]Adj Input'!$G$9:$AJ$69),0))</f>
        <v>-782352.61749999935</v>
      </c>
      <c r="S75" s="144">
        <f t="array" ref="S75">SUM(IF('[26]Adj Input'!$F$9:$F$69=$F75,IF('[26]Adj Input'!$G$7:$AJ$7=S$6,'[26]Adj Input'!$G$9:$AJ$69),0))</f>
        <v>-782352.61749999935</v>
      </c>
      <c r="T75" s="144">
        <f t="array" ref="T75">SUM(IF('[26]Adj Input'!$F$9:$F$69=$F75,IF('[26]Adj Input'!$G$7:$AJ$7=T$6,'[26]Adj Input'!$G$9:$AJ$69),0))</f>
        <v>-782352.61749999935</v>
      </c>
      <c r="U75" s="144">
        <f t="array" ref="U75">SUM(IF('[26]Adj Input'!$F$9:$F$69=$F75,IF('[26]Adj Input'!$G$7:$AJ$7=U$6,'[26]Adj Input'!$G$9:$AJ$69),0))</f>
        <v>-782352.61749999935</v>
      </c>
      <c r="V75" s="144">
        <f t="array" ref="V75">SUM(IF('[26]Adj Input'!$F$9:$F$69=$F75,IF('[26]Adj Input'!$G$7:$AJ$7=V$6,'[26]Adj Input'!$G$9:$AJ$69),0))</f>
        <v>-782352.61749999935</v>
      </c>
      <c r="W75" s="144">
        <f t="array" ref="W75">SUM(IF('[26]Adj Input'!$F$9:$F$69=$F75,IF('[26]Adj Input'!$G$7:$AJ$7=W$6,'[26]Adj Input'!$G$9:$AJ$69),0))</f>
        <v>-782352.61749999935</v>
      </c>
      <c r="X75" s="144">
        <f t="array" ref="X75">SUM(IF('[26]Adj Input'!$F$9:$F$69=$F75,IF('[26]Adj Input'!$G$7:$AJ$7=X$6,'[26]Adj Input'!$G$9:$AJ$69),0))</f>
        <v>-25013941.579708789</v>
      </c>
      <c r="Y75" s="144">
        <f t="array" ref="Y75">SUM(IF('[26]Adj Input'!$F$9:$F$69=$F75,IF('[26]Adj Input'!$G$7:$AJ$7=Y$6,'[26]Adj Input'!$G$9:$AJ$69),0))</f>
        <v>-782352.61749999935</v>
      </c>
      <c r="Z75" s="144">
        <f t="array" ref="Z75">SUM(IF('[26]Adj Input'!$F$9:$F$69=$F75,IF('[26]Adj Input'!$G$7:$AJ$7=Z$6,'[26]Adj Input'!$G$9:$AJ$69),0))</f>
        <v>-782352.61749999935</v>
      </c>
      <c r="AA75" s="144">
        <f t="array" ref="AA75">SUM(IF('[26]Adj Input'!$F$9:$F$69=$F75,IF('[26]Adj Input'!$G$7:$AJ$7=AA$6,'[26]Adj Input'!$G$9:$AJ$69),0))</f>
        <v>-782352.61749999935</v>
      </c>
      <c r="AB75" s="144">
        <f t="array" ref="AB75">SUM(IF('[26]Adj Input'!$F$9:$F$69=$F75,IF('[26]Adj Input'!$G$7:$AJ$7=AB$6,'[26]Adj Input'!$G$9:$AJ$69),0))</f>
        <v>-782352.61749999935</v>
      </c>
      <c r="AC75" s="144">
        <f t="array" ref="AC75">SUM(IF('[26]Adj Input'!$F$9:$F$69=$F75,IF('[26]Adj Input'!$G$7:$AJ$7=AC$6,'[26]Adj Input'!$G$9:$AJ$69),0))</f>
        <v>-782352.61749999935</v>
      </c>
      <c r="AD75" s="144">
        <f t="array" ref="AD75">SUM(IF('[26]Adj Input'!$F$9:$F$69=$F75,IF('[26]Adj Input'!$G$7:$AJ$7=AD$6,'[26]Adj Input'!$G$9:$AJ$69),0))</f>
        <v>-782352.61749999935</v>
      </c>
      <c r="AE75" s="144">
        <f t="array" ref="AE75">SUM(IF('[26]Adj Input'!$F$9:$F$69=$F75,IF('[26]Adj Input'!$G$7:$AJ$7=AE$6,'[26]Adj Input'!$G$9:$AJ$69),0))</f>
        <v>0</v>
      </c>
      <c r="AG75" s="144"/>
      <c r="AH75" s="144"/>
    </row>
    <row r="76" spans="1:34">
      <c r="A76" s="119" t="s">
        <v>107</v>
      </c>
      <c r="B76" s="119" t="s">
        <v>37</v>
      </c>
      <c r="C76" s="119" t="s">
        <v>78</v>
      </c>
      <c r="D76" s="119" t="s">
        <v>109</v>
      </c>
      <c r="E76" s="119" t="str">
        <f>C76&amp;D76&amp;B76</f>
        <v>DSTMPRSG</v>
      </c>
      <c r="F76" s="119" t="str">
        <f>D76&amp;B76</f>
        <v>STMPRSG</v>
      </c>
      <c r="G76" s="144">
        <f t="array" ref="G76">SUM(IF('[26]Adj Input'!$F$9:$F$69=$F76,IF('[26]Adj Input'!$G$7:$AJ$7=G$6,'[26]Adj Input'!$G$9:$AJ$69),0))</f>
        <v>0</v>
      </c>
      <c r="H76" s="144">
        <f t="array" ref="H76">SUM(IF('[26]Adj Input'!$F$9:$F$69=$F76,IF('[26]Adj Input'!$G$7:$AJ$7=H$6,'[26]Adj Input'!$G$9:$AJ$69),0))</f>
        <v>0</v>
      </c>
      <c r="I76" s="144">
        <f t="array" ref="I76">SUM(IF('[26]Adj Input'!$F$9:$F$69=$F76,IF('[26]Adj Input'!$G$7:$AJ$7=I$6,'[26]Adj Input'!$G$9:$AJ$69),0))</f>
        <v>0</v>
      </c>
      <c r="J76" s="144">
        <f t="array" ref="J76">SUM(IF('[26]Adj Input'!$F$9:$F$69=$F76,IF('[26]Adj Input'!$G$7:$AJ$7=J$6,'[26]Adj Input'!$G$9:$AJ$69),0))</f>
        <v>0</v>
      </c>
      <c r="K76" s="144">
        <f t="array" ref="K76">SUM(IF('[26]Adj Input'!$F$9:$F$69=$F76,IF('[26]Adj Input'!$G$7:$AJ$7=K$6,'[26]Adj Input'!$G$9:$AJ$69),0))</f>
        <v>0</v>
      </c>
      <c r="L76" s="144">
        <f t="array" ref="L76">SUM(IF('[26]Adj Input'!$F$9:$F$69=$F76,IF('[26]Adj Input'!$G$7:$AJ$7=L$6,'[26]Adj Input'!$G$9:$AJ$69),0))</f>
        <v>0</v>
      </c>
      <c r="M76" s="144">
        <f t="array" ref="M76">SUM(IF('[26]Adj Input'!$F$9:$F$69=$F76,IF('[26]Adj Input'!$G$7:$AJ$7=M$6,'[26]Adj Input'!$G$9:$AJ$69),0))</f>
        <v>0</v>
      </c>
      <c r="N76" s="144">
        <f t="array" ref="N76">SUM(IF('[26]Adj Input'!$F$9:$F$69=$F76,IF('[26]Adj Input'!$G$7:$AJ$7=N$6,'[26]Adj Input'!$G$9:$AJ$69),0))</f>
        <v>0</v>
      </c>
      <c r="O76" s="144">
        <f t="array" ref="O76">SUM(IF('[26]Adj Input'!$F$9:$F$69=$F76,IF('[26]Adj Input'!$G$7:$AJ$7=O$6,'[26]Adj Input'!$G$9:$AJ$69),0))</f>
        <v>0</v>
      </c>
      <c r="P76" s="144">
        <f t="array" ref="P76">SUM(IF('[26]Adj Input'!$F$9:$F$69=$F76,IF('[26]Adj Input'!$G$7:$AJ$7=P$6,'[26]Adj Input'!$G$9:$AJ$69),0))</f>
        <v>0</v>
      </c>
      <c r="Q76" s="144">
        <f t="array" ref="Q76">SUM(IF('[26]Adj Input'!$F$9:$F$69=$F76,IF('[26]Adj Input'!$G$7:$AJ$7=Q$6,'[26]Adj Input'!$G$9:$AJ$69),0))</f>
        <v>0</v>
      </c>
      <c r="R76" s="144">
        <f t="array" ref="R76">SUM(IF('[26]Adj Input'!$F$9:$F$69=$F76,IF('[26]Adj Input'!$G$7:$AJ$7=R$6,'[26]Adj Input'!$G$9:$AJ$69),0))</f>
        <v>0</v>
      </c>
      <c r="S76" s="144">
        <f t="array" ref="S76">SUM(IF('[26]Adj Input'!$F$9:$F$69=$F76,IF('[26]Adj Input'!$G$7:$AJ$7=S$6,'[26]Adj Input'!$G$9:$AJ$69),0))</f>
        <v>0</v>
      </c>
      <c r="T76" s="144">
        <f t="array" ref="T76">SUM(IF('[26]Adj Input'!$F$9:$F$69=$F76,IF('[26]Adj Input'!$G$7:$AJ$7=T$6,'[26]Adj Input'!$G$9:$AJ$69),0))</f>
        <v>0</v>
      </c>
      <c r="U76" s="144">
        <f t="array" ref="U76">SUM(IF('[26]Adj Input'!$F$9:$F$69=$F76,IF('[26]Adj Input'!$G$7:$AJ$7=U$6,'[26]Adj Input'!$G$9:$AJ$69),0))</f>
        <v>0</v>
      </c>
      <c r="V76" s="144">
        <f t="array" ref="V76">SUM(IF('[26]Adj Input'!$F$9:$F$69=$F76,IF('[26]Adj Input'!$G$7:$AJ$7=V$6,'[26]Adj Input'!$G$9:$AJ$69),0))</f>
        <v>0</v>
      </c>
      <c r="W76" s="144">
        <f t="array" ref="W76">SUM(IF('[26]Adj Input'!$F$9:$F$69=$F76,IF('[26]Adj Input'!$G$7:$AJ$7=W$6,'[26]Adj Input'!$G$9:$AJ$69),0))</f>
        <v>0</v>
      </c>
      <c r="X76" s="144">
        <f t="array" ref="X76">SUM(IF('[26]Adj Input'!$F$9:$F$69=$F76,IF('[26]Adj Input'!$G$7:$AJ$7=X$6,'[26]Adj Input'!$G$9:$AJ$69),0))</f>
        <v>0</v>
      </c>
      <c r="Y76" s="144">
        <f t="array" ref="Y76">SUM(IF('[26]Adj Input'!$F$9:$F$69=$F76,IF('[26]Adj Input'!$G$7:$AJ$7=Y$6,'[26]Adj Input'!$G$9:$AJ$69),0))</f>
        <v>0</v>
      </c>
      <c r="Z76" s="144">
        <f t="array" ref="Z76">SUM(IF('[26]Adj Input'!$F$9:$F$69=$F76,IF('[26]Adj Input'!$G$7:$AJ$7=Z$6,'[26]Adj Input'!$G$9:$AJ$69),0))</f>
        <v>0</v>
      </c>
      <c r="AA76" s="144">
        <f t="array" ref="AA76">SUM(IF('[26]Adj Input'!$F$9:$F$69=$F76,IF('[26]Adj Input'!$G$7:$AJ$7=AA$6,'[26]Adj Input'!$G$9:$AJ$69),0))</f>
        <v>0</v>
      </c>
      <c r="AB76" s="144">
        <f t="array" ref="AB76">SUM(IF('[26]Adj Input'!$F$9:$F$69=$F76,IF('[26]Adj Input'!$G$7:$AJ$7=AB$6,'[26]Adj Input'!$G$9:$AJ$69),0))</f>
        <v>0</v>
      </c>
      <c r="AC76" s="144">
        <f t="array" ref="AC76">SUM(IF('[26]Adj Input'!$F$9:$F$69=$F76,IF('[26]Adj Input'!$G$7:$AJ$7=AC$6,'[26]Adj Input'!$G$9:$AJ$69),0))</f>
        <v>0</v>
      </c>
      <c r="AD76" s="144">
        <f t="array" ref="AD76">SUM(IF('[26]Adj Input'!$F$9:$F$69=$F76,IF('[26]Adj Input'!$G$7:$AJ$7=AD$6,'[26]Adj Input'!$G$9:$AJ$69),0))</f>
        <v>0</v>
      </c>
      <c r="AE76" s="144">
        <f t="array" ref="AE76">SUM(IF('[26]Adj Input'!$F$9:$F$69=$F76,IF('[26]Adj Input'!$G$7:$AJ$7=AE$6,'[26]Adj Input'!$G$9:$AJ$69),0))</f>
        <v>0</v>
      </c>
      <c r="AG76" s="144"/>
      <c r="AH76" s="144"/>
    </row>
    <row r="77" spans="1:34">
      <c r="A77" s="119" t="s">
        <v>573</v>
      </c>
      <c r="B77" s="119" t="s">
        <v>37</v>
      </c>
      <c r="C77" s="119" t="s">
        <v>78</v>
      </c>
      <c r="D77" s="119" t="s">
        <v>572</v>
      </c>
      <c r="E77" s="119" t="str">
        <f>C77&amp;D77&amp;B77</f>
        <v>DSTMPCSG</v>
      </c>
      <c r="F77" s="119" t="str">
        <f>D77&amp;B77</f>
        <v>STMPCSG</v>
      </c>
      <c r="G77" s="144">
        <f t="array" ref="G77">SUM(IF('[26]Adj Input'!$F$9:$F$69=$F77,IF('[26]Adj Input'!$G$7:$AJ$7=G$6,'[26]Adj Input'!$G$9:$AJ$69),0))</f>
        <v>0</v>
      </c>
      <c r="H77" s="144">
        <f t="array" ref="H77">SUM(IF('[26]Adj Input'!$F$9:$F$69=$F77,IF('[26]Adj Input'!$G$7:$AJ$7=H$6,'[26]Adj Input'!$G$9:$AJ$69),0))</f>
        <v>0</v>
      </c>
      <c r="I77" s="144">
        <f t="array" ref="I77">SUM(IF('[26]Adj Input'!$F$9:$F$69=$F77,IF('[26]Adj Input'!$G$7:$AJ$7=I$6,'[26]Adj Input'!$G$9:$AJ$69),0))</f>
        <v>0</v>
      </c>
      <c r="J77" s="144">
        <f t="array" ref="J77">SUM(IF('[26]Adj Input'!$F$9:$F$69=$F77,IF('[26]Adj Input'!$G$7:$AJ$7=J$6,'[26]Adj Input'!$G$9:$AJ$69),0))</f>
        <v>0</v>
      </c>
      <c r="K77" s="144">
        <f t="array" ref="K77">SUM(IF('[26]Adj Input'!$F$9:$F$69=$F77,IF('[26]Adj Input'!$G$7:$AJ$7=K$6,'[26]Adj Input'!$G$9:$AJ$69),0))</f>
        <v>0</v>
      </c>
      <c r="L77" s="144">
        <f t="array" ref="L77">SUM(IF('[26]Adj Input'!$F$9:$F$69=$F77,IF('[26]Adj Input'!$G$7:$AJ$7=L$6,'[26]Adj Input'!$G$9:$AJ$69),0))</f>
        <v>0</v>
      </c>
      <c r="M77" s="144">
        <f t="array" ref="M77">SUM(IF('[26]Adj Input'!$F$9:$F$69=$F77,IF('[26]Adj Input'!$G$7:$AJ$7=M$6,'[26]Adj Input'!$G$9:$AJ$69),0))</f>
        <v>0</v>
      </c>
      <c r="N77" s="144">
        <f t="array" ref="N77">SUM(IF('[26]Adj Input'!$F$9:$F$69=$F77,IF('[26]Adj Input'!$G$7:$AJ$7=N$6,'[26]Adj Input'!$G$9:$AJ$69),0))</f>
        <v>0</v>
      </c>
      <c r="O77" s="144">
        <f t="array" ref="O77">SUM(IF('[26]Adj Input'!$F$9:$F$69=$F77,IF('[26]Adj Input'!$G$7:$AJ$7=O$6,'[26]Adj Input'!$G$9:$AJ$69),0))</f>
        <v>0</v>
      </c>
      <c r="P77" s="144">
        <f t="array" ref="P77">SUM(IF('[26]Adj Input'!$F$9:$F$69=$F77,IF('[26]Adj Input'!$G$7:$AJ$7=P$6,'[26]Adj Input'!$G$9:$AJ$69),0))</f>
        <v>0</v>
      </c>
      <c r="Q77" s="144">
        <f t="array" ref="Q77">SUM(IF('[26]Adj Input'!$F$9:$F$69=$F77,IF('[26]Adj Input'!$G$7:$AJ$7=Q$6,'[26]Adj Input'!$G$9:$AJ$69),0))</f>
        <v>0</v>
      </c>
      <c r="R77" s="144">
        <f t="array" ref="R77">SUM(IF('[26]Adj Input'!$F$9:$F$69=$F77,IF('[26]Adj Input'!$G$7:$AJ$7=R$6,'[26]Adj Input'!$G$9:$AJ$69),0))</f>
        <v>0</v>
      </c>
      <c r="S77" s="144">
        <f t="array" ref="S77">SUM(IF('[26]Adj Input'!$F$9:$F$69=$F77,IF('[26]Adj Input'!$G$7:$AJ$7=S$6,'[26]Adj Input'!$G$9:$AJ$69),0))</f>
        <v>0</v>
      </c>
      <c r="T77" s="144">
        <f t="array" ref="T77">SUM(IF('[26]Adj Input'!$F$9:$F$69=$F77,IF('[26]Adj Input'!$G$7:$AJ$7=T$6,'[26]Adj Input'!$G$9:$AJ$69),0))</f>
        <v>0</v>
      </c>
      <c r="U77" s="144">
        <f t="array" ref="U77">SUM(IF('[26]Adj Input'!$F$9:$F$69=$F77,IF('[26]Adj Input'!$G$7:$AJ$7=U$6,'[26]Adj Input'!$G$9:$AJ$69),0))</f>
        <v>0</v>
      </c>
      <c r="V77" s="144">
        <f t="array" ref="V77">SUM(IF('[26]Adj Input'!$F$9:$F$69=$F77,IF('[26]Adj Input'!$G$7:$AJ$7=V$6,'[26]Adj Input'!$G$9:$AJ$69),0))</f>
        <v>0</v>
      </c>
      <c r="W77" s="144">
        <f t="array" ref="W77">SUM(IF('[26]Adj Input'!$F$9:$F$69=$F77,IF('[26]Adj Input'!$G$7:$AJ$7=W$6,'[26]Adj Input'!$G$9:$AJ$69),0))</f>
        <v>0</v>
      </c>
      <c r="X77" s="144">
        <f t="array" ref="X77">SUM(IF('[26]Adj Input'!$F$9:$F$69=$F77,IF('[26]Adj Input'!$G$7:$AJ$7=X$6,'[26]Adj Input'!$G$9:$AJ$69),0))</f>
        <v>0</v>
      </c>
      <c r="Y77" s="144">
        <f t="array" ref="Y77">SUM(IF('[26]Adj Input'!$F$9:$F$69=$F77,IF('[26]Adj Input'!$G$7:$AJ$7=Y$6,'[26]Adj Input'!$G$9:$AJ$69),0))</f>
        <v>0</v>
      </c>
      <c r="Z77" s="144">
        <f t="array" ref="Z77">SUM(IF('[26]Adj Input'!$F$9:$F$69=$F77,IF('[26]Adj Input'!$G$7:$AJ$7=Z$6,'[26]Adj Input'!$G$9:$AJ$69),0))</f>
        <v>0</v>
      </c>
      <c r="AA77" s="144">
        <f t="array" ref="AA77">SUM(IF('[26]Adj Input'!$F$9:$F$69=$F77,IF('[26]Adj Input'!$G$7:$AJ$7=AA$6,'[26]Adj Input'!$G$9:$AJ$69),0))</f>
        <v>0</v>
      </c>
      <c r="AB77" s="144">
        <f t="array" ref="AB77">SUM(IF('[26]Adj Input'!$F$9:$F$69=$F77,IF('[26]Adj Input'!$G$7:$AJ$7=AB$6,'[26]Adj Input'!$G$9:$AJ$69),0))</f>
        <v>-121255866</v>
      </c>
      <c r="AC77" s="144">
        <f t="array" ref="AC77">SUM(IF('[26]Adj Input'!$F$9:$F$69=$F77,IF('[26]Adj Input'!$G$7:$AJ$7=AC$6,'[26]Adj Input'!$G$9:$AJ$69),0))</f>
        <v>0</v>
      </c>
      <c r="AD77" s="144">
        <f t="array" ref="AD77">SUM(IF('[26]Adj Input'!$F$9:$F$69=$F77,IF('[26]Adj Input'!$G$7:$AJ$7=AD$6,'[26]Adj Input'!$G$9:$AJ$69),0))</f>
        <v>0</v>
      </c>
      <c r="AE77" s="144">
        <f t="array" ref="AE77">SUM(IF('[26]Adj Input'!$F$9:$F$69=$F77,IF('[26]Adj Input'!$G$7:$AJ$7=AE$6,'[26]Adj Input'!$G$9:$AJ$69),0))</f>
        <v>0</v>
      </c>
      <c r="AG77" s="144"/>
      <c r="AH77" s="144"/>
    </row>
    <row r="78" spans="1:34">
      <c r="A78" s="119" t="s">
        <v>108</v>
      </c>
      <c r="B78" s="119" t="s">
        <v>37</v>
      </c>
      <c r="C78" s="119" t="s">
        <v>78</v>
      </c>
      <c r="D78" s="119" t="s">
        <v>110</v>
      </c>
      <c r="E78" s="119" t="str">
        <f>C78&amp;D78&amp;B78</f>
        <v>DSTMPPCSG</v>
      </c>
      <c r="F78" s="119" t="str">
        <f>D78&amp;B78</f>
        <v>STMPPCSG</v>
      </c>
      <c r="G78" s="144">
        <f t="array" ref="G78">SUM(IF('[26]Adj Input'!$F$9:$F$69=$F78,IF('[26]Adj Input'!$G$7:$AJ$7=G$6,'[26]Adj Input'!$G$9:$AJ$69),0))</f>
        <v>0</v>
      </c>
      <c r="H78" s="144">
        <f t="array" ref="H78">SUM(IF('[26]Adj Input'!$F$9:$F$69=$F78,IF('[26]Adj Input'!$G$7:$AJ$7=H$6,'[26]Adj Input'!$G$9:$AJ$69),0))</f>
        <v>0</v>
      </c>
      <c r="I78" s="144">
        <f t="array" ref="I78">SUM(IF('[26]Adj Input'!$F$9:$F$69=$F78,IF('[26]Adj Input'!$G$7:$AJ$7=I$6,'[26]Adj Input'!$G$9:$AJ$69),0))</f>
        <v>0</v>
      </c>
      <c r="J78" s="144">
        <f t="array" ref="J78">SUM(IF('[26]Adj Input'!$F$9:$F$69=$F78,IF('[26]Adj Input'!$G$7:$AJ$7=J$6,'[26]Adj Input'!$G$9:$AJ$69),0))</f>
        <v>0</v>
      </c>
      <c r="K78" s="144">
        <f t="array" ref="K78">SUM(IF('[26]Adj Input'!$F$9:$F$69=$F78,IF('[26]Adj Input'!$G$7:$AJ$7=K$6,'[26]Adj Input'!$G$9:$AJ$69),0))</f>
        <v>0</v>
      </c>
      <c r="L78" s="144">
        <f t="array" ref="L78">SUM(IF('[26]Adj Input'!$F$9:$F$69=$F78,IF('[26]Adj Input'!$G$7:$AJ$7=L$6,'[26]Adj Input'!$G$9:$AJ$69),0))</f>
        <v>0</v>
      </c>
      <c r="M78" s="144">
        <f t="array" ref="M78">SUM(IF('[26]Adj Input'!$F$9:$F$69=$F78,IF('[26]Adj Input'!$G$7:$AJ$7=M$6,'[26]Adj Input'!$G$9:$AJ$69),0))</f>
        <v>0</v>
      </c>
      <c r="N78" s="144">
        <f t="array" ref="N78">SUM(IF('[26]Adj Input'!$F$9:$F$69=$F78,IF('[26]Adj Input'!$G$7:$AJ$7=N$6,'[26]Adj Input'!$G$9:$AJ$69),0))</f>
        <v>0</v>
      </c>
      <c r="O78" s="144">
        <f t="array" ref="O78">SUM(IF('[26]Adj Input'!$F$9:$F$69=$F78,IF('[26]Adj Input'!$G$7:$AJ$7=O$6,'[26]Adj Input'!$G$9:$AJ$69),0))</f>
        <v>0</v>
      </c>
      <c r="P78" s="144">
        <f t="array" ref="P78">SUM(IF('[26]Adj Input'!$F$9:$F$69=$F78,IF('[26]Adj Input'!$G$7:$AJ$7=P$6,'[26]Adj Input'!$G$9:$AJ$69),0))</f>
        <v>0</v>
      </c>
      <c r="Q78" s="144">
        <f t="array" ref="Q78">SUM(IF('[26]Adj Input'!$F$9:$F$69=$F78,IF('[26]Adj Input'!$G$7:$AJ$7=Q$6,'[26]Adj Input'!$G$9:$AJ$69),0))</f>
        <v>-12609251.188884843</v>
      </c>
      <c r="R78" s="144">
        <f t="array" ref="R78">SUM(IF('[26]Adj Input'!$F$9:$F$69=$F78,IF('[26]Adj Input'!$G$7:$AJ$7=R$6,'[26]Adj Input'!$G$9:$AJ$69),0))</f>
        <v>-23553.61166773265</v>
      </c>
      <c r="S78" s="144">
        <f t="array" ref="S78">SUM(IF('[26]Adj Input'!$F$9:$F$69=$F78,IF('[26]Adj Input'!$G$7:$AJ$7=S$6,'[26]Adj Input'!$G$9:$AJ$69),0))</f>
        <v>-2370.1827941189076</v>
      </c>
      <c r="T78" s="144">
        <f t="array" ref="T78">SUM(IF('[26]Adj Input'!$F$9:$F$69=$F78,IF('[26]Adj Input'!$G$7:$AJ$7=T$6,'[26]Adj Input'!$G$9:$AJ$69),0))</f>
        <v>-88378.270363167336</v>
      </c>
      <c r="U78" s="144">
        <f t="array" ref="U78">SUM(IF('[26]Adj Input'!$F$9:$F$69=$F78,IF('[26]Adj Input'!$G$7:$AJ$7=U$6,'[26]Adj Input'!$G$9:$AJ$69),0))</f>
        <v>0</v>
      </c>
      <c r="V78" s="144">
        <f t="array" ref="V78">SUM(IF('[26]Adj Input'!$F$9:$F$69=$F78,IF('[26]Adj Input'!$G$7:$AJ$7=V$6,'[26]Adj Input'!$G$9:$AJ$69),0))</f>
        <v>0</v>
      </c>
      <c r="W78" s="144">
        <f t="array" ref="W78">SUM(IF('[26]Adj Input'!$F$9:$F$69=$F78,IF('[26]Adj Input'!$G$7:$AJ$7=W$6,'[26]Adj Input'!$G$9:$AJ$69),0))</f>
        <v>0</v>
      </c>
      <c r="X78" s="144">
        <f t="array" ref="X78">SUM(IF('[26]Adj Input'!$F$9:$F$69=$F78,IF('[26]Adj Input'!$G$7:$AJ$7=X$6,'[26]Adj Input'!$G$9:$AJ$69),0))</f>
        <v>-13630456.560000008</v>
      </c>
      <c r="Y78" s="144">
        <f t="array" ref="Y78">SUM(IF('[26]Adj Input'!$F$9:$F$69=$F78,IF('[26]Adj Input'!$G$7:$AJ$7=Y$6,'[26]Adj Input'!$G$9:$AJ$69),0))</f>
        <v>0</v>
      </c>
      <c r="Z78" s="144">
        <f t="array" ref="Z78">SUM(IF('[26]Adj Input'!$F$9:$F$69=$F78,IF('[26]Adj Input'!$G$7:$AJ$7=Z$6,'[26]Adj Input'!$G$9:$AJ$69),0))</f>
        <v>0</v>
      </c>
      <c r="AA78" s="144">
        <f t="array" ref="AA78">SUM(IF('[26]Adj Input'!$F$9:$F$69=$F78,IF('[26]Adj Input'!$G$7:$AJ$7=AA$6,'[26]Adj Input'!$G$9:$AJ$69),0))</f>
        <v>0</v>
      </c>
      <c r="AB78" s="144">
        <f t="array" ref="AB78">SUM(IF('[26]Adj Input'!$F$9:$F$69=$F78,IF('[26]Adj Input'!$G$7:$AJ$7=AB$6,'[26]Adj Input'!$G$9:$AJ$69),0))</f>
        <v>0</v>
      </c>
      <c r="AC78" s="144">
        <f t="array" ref="AC78">SUM(IF('[26]Adj Input'!$F$9:$F$69=$F78,IF('[26]Adj Input'!$G$7:$AJ$7=AC$6,'[26]Adj Input'!$G$9:$AJ$69),0))</f>
        <v>0</v>
      </c>
      <c r="AD78" s="144">
        <f t="array" ref="AD78">SUM(IF('[26]Adj Input'!$F$9:$F$69=$F78,IF('[26]Adj Input'!$G$7:$AJ$7=AD$6,'[26]Adj Input'!$G$9:$AJ$69),0))</f>
        <v>0</v>
      </c>
      <c r="AE78" s="144">
        <f t="array" ref="AE78">SUM(IF('[26]Adj Input'!$F$9:$F$69=$F78,IF('[26]Adj Input'!$G$7:$AJ$7=AE$6,'[26]Adj Input'!$G$9:$AJ$69),0))</f>
        <v>0</v>
      </c>
      <c r="AG78" s="144"/>
      <c r="AH78" s="144"/>
    </row>
    <row r="79" spans="1:34">
      <c r="A79" s="119" t="s">
        <v>108</v>
      </c>
      <c r="B79" s="119" t="s">
        <v>36</v>
      </c>
      <c r="C79" s="119" t="s">
        <v>78</v>
      </c>
      <c r="D79" s="119" t="s">
        <v>110</v>
      </c>
      <c r="E79" s="119" t="str">
        <f>C79&amp;D79&amp;B79</f>
        <v>DSTMPPCDGU</v>
      </c>
      <c r="F79" s="119" t="str">
        <f>D79&amp;B79</f>
        <v>STMPPCDGU</v>
      </c>
      <c r="G79" s="144">
        <f t="array" ref="G79">SUM(IF('[26]Adj Input'!$F$9:$F$69=$F79,IF('[26]Adj Input'!$G$7:$AJ$7=G$6,'[26]Adj Input'!$G$9:$AJ$69),0))</f>
        <v>0</v>
      </c>
      <c r="H79" s="144">
        <f t="array" ref="H79">SUM(IF('[26]Adj Input'!$F$9:$F$69=$F79,IF('[26]Adj Input'!$G$7:$AJ$7=H$6,'[26]Adj Input'!$G$9:$AJ$69),0))</f>
        <v>0</v>
      </c>
      <c r="I79" s="144">
        <f t="array" ref="I79">SUM(IF('[26]Adj Input'!$F$9:$F$69=$F79,IF('[26]Adj Input'!$G$7:$AJ$7=I$6,'[26]Adj Input'!$G$9:$AJ$69),0))</f>
        <v>0</v>
      </c>
      <c r="J79" s="144">
        <f t="array" ref="J79">SUM(IF('[26]Adj Input'!$F$9:$F$69=$F79,IF('[26]Adj Input'!$G$7:$AJ$7=J$6,'[26]Adj Input'!$G$9:$AJ$69),0))</f>
        <v>0</v>
      </c>
      <c r="K79" s="144">
        <f t="array" ref="K79">SUM(IF('[26]Adj Input'!$F$9:$F$69=$F79,IF('[26]Adj Input'!$G$7:$AJ$7=K$6,'[26]Adj Input'!$G$9:$AJ$69),0))</f>
        <v>0</v>
      </c>
      <c r="L79" s="144">
        <f t="array" ref="L79">SUM(IF('[26]Adj Input'!$F$9:$F$69=$F79,IF('[26]Adj Input'!$G$7:$AJ$7=L$6,'[26]Adj Input'!$G$9:$AJ$69),0))</f>
        <v>0</v>
      </c>
      <c r="M79" s="144">
        <f t="array" ref="M79">SUM(IF('[26]Adj Input'!$F$9:$F$69=$F79,IF('[26]Adj Input'!$G$7:$AJ$7=M$6,'[26]Adj Input'!$G$9:$AJ$69),0))</f>
        <v>0</v>
      </c>
      <c r="N79" s="144">
        <f t="array" ref="N79">SUM(IF('[26]Adj Input'!$F$9:$F$69=$F79,IF('[26]Adj Input'!$G$7:$AJ$7=N$6,'[26]Adj Input'!$G$9:$AJ$69),0))</f>
        <v>0</v>
      </c>
      <c r="O79" s="144">
        <f t="array" ref="O79">SUM(IF('[26]Adj Input'!$F$9:$F$69=$F79,IF('[26]Adj Input'!$G$7:$AJ$7=O$6,'[26]Adj Input'!$G$9:$AJ$69),0))</f>
        <v>0</v>
      </c>
      <c r="P79" s="144">
        <f t="array" ref="P79">SUM(IF('[26]Adj Input'!$F$9:$F$69=$F79,IF('[26]Adj Input'!$G$7:$AJ$7=P$6,'[26]Adj Input'!$G$9:$AJ$69),0))</f>
        <v>0</v>
      </c>
      <c r="Q79" s="144">
        <f t="array" ref="Q79">SUM(IF('[26]Adj Input'!$F$9:$F$69=$F79,IF('[26]Adj Input'!$G$7:$AJ$7=Q$6,'[26]Adj Input'!$G$9:$AJ$69),0))</f>
        <v>0</v>
      </c>
      <c r="R79" s="144">
        <f t="array" ref="R79">SUM(IF('[26]Adj Input'!$F$9:$F$69=$F79,IF('[26]Adj Input'!$G$7:$AJ$7=R$6,'[26]Adj Input'!$G$9:$AJ$69),0))</f>
        <v>0</v>
      </c>
      <c r="S79" s="144">
        <f t="array" ref="S79">SUM(IF('[26]Adj Input'!$F$9:$F$69=$F79,IF('[26]Adj Input'!$G$7:$AJ$7=S$6,'[26]Adj Input'!$G$9:$AJ$69),0))</f>
        <v>0</v>
      </c>
      <c r="T79" s="144">
        <f t="array" ref="T79">SUM(IF('[26]Adj Input'!$F$9:$F$69=$F79,IF('[26]Adj Input'!$G$7:$AJ$7=T$6,'[26]Adj Input'!$G$9:$AJ$69),0))</f>
        <v>0</v>
      </c>
      <c r="U79" s="144">
        <f t="array" ref="U79">SUM(IF('[26]Adj Input'!$F$9:$F$69=$F79,IF('[26]Adj Input'!$G$7:$AJ$7=U$6,'[26]Adj Input'!$G$9:$AJ$69),0))</f>
        <v>0</v>
      </c>
      <c r="V79" s="144">
        <f t="array" ref="V79">SUM(IF('[26]Adj Input'!$F$9:$F$69=$F79,IF('[26]Adj Input'!$G$7:$AJ$7=V$6,'[26]Adj Input'!$G$9:$AJ$69),0))</f>
        <v>0</v>
      </c>
      <c r="W79" s="144">
        <f t="array" ref="W79">SUM(IF('[26]Adj Input'!$F$9:$F$69=$F79,IF('[26]Adj Input'!$G$7:$AJ$7=W$6,'[26]Adj Input'!$G$9:$AJ$69),0))</f>
        <v>0</v>
      </c>
      <c r="X79" s="144">
        <f t="array" ref="X79">SUM(IF('[26]Adj Input'!$F$9:$F$69=$F79,IF('[26]Adj Input'!$G$7:$AJ$7=X$6,'[26]Adj Input'!$G$9:$AJ$69),0))</f>
        <v>-28262985.939999998</v>
      </c>
      <c r="Y79" s="144">
        <f t="array" ref="Y79">SUM(IF('[26]Adj Input'!$F$9:$F$69=$F79,IF('[26]Adj Input'!$G$7:$AJ$7=Y$6,'[26]Adj Input'!$G$9:$AJ$69),0))</f>
        <v>0</v>
      </c>
      <c r="Z79" s="144">
        <f t="array" ref="Z79">SUM(IF('[26]Adj Input'!$F$9:$F$69=$F79,IF('[26]Adj Input'!$G$7:$AJ$7=Z$6,'[26]Adj Input'!$G$9:$AJ$69),0))</f>
        <v>0</v>
      </c>
      <c r="AA79" s="144">
        <f t="array" ref="AA79">SUM(IF('[26]Adj Input'!$F$9:$F$69=$F79,IF('[26]Adj Input'!$G$7:$AJ$7=AA$6,'[26]Adj Input'!$G$9:$AJ$69),0))</f>
        <v>0</v>
      </c>
      <c r="AB79" s="144">
        <f t="array" ref="AB79">SUM(IF('[26]Adj Input'!$F$9:$F$69=$F79,IF('[26]Adj Input'!$G$7:$AJ$7=AB$6,'[26]Adj Input'!$G$9:$AJ$69),0))</f>
        <v>0</v>
      </c>
      <c r="AC79" s="144">
        <f t="array" ref="AC79">SUM(IF('[26]Adj Input'!$F$9:$F$69=$F79,IF('[26]Adj Input'!$G$7:$AJ$7=AC$6,'[26]Adj Input'!$G$9:$AJ$69),0))</f>
        <v>0</v>
      </c>
      <c r="AD79" s="144">
        <f t="array" ref="AD79">SUM(IF('[26]Adj Input'!$F$9:$F$69=$F79,IF('[26]Adj Input'!$G$7:$AJ$7=AD$6,'[26]Adj Input'!$G$9:$AJ$69),0))</f>
        <v>0</v>
      </c>
      <c r="AE79" s="144">
        <f t="array" ref="AE79">SUM(IF('[26]Adj Input'!$F$9:$F$69=$F79,IF('[26]Adj Input'!$G$7:$AJ$7=AE$6,'[26]Adj Input'!$G$9:$AJ$69),0))</f>
        <v>0</v>
      </c>
      <c r="AG79" s="144"/>
      <c r="AH79" s="144"/>
    </row>
    <row r="80" spans="1:34">
      <c r="A80" s="119" t="s">
        <v>108</v>
      </c>
      <c r="B80" s="119" t="s">
        <v>38</v>
      </c>
      <c r="C80" s="119" t="s">
        <v>78</v>
      </c>
      <c r="D80" s="119" t="s">
        <v>110</v>
      </c>
      <c r="E80" s="119" t="str">
        <f>C80&amp;D80&amp;B80</f>
        <v>DSTMPPCSSGCH</v>
      </c>
      <c r="F80" s="119" t="str">
        <f>D80&amp;B80</f>
        <v>STMPPCSSGCH</v>
      </c>
      <c r="G80" s="144">
        <f t="array" ref="G80">SUM(IF('[26]Adj Input'!$F$9:$F$69=$F80,IF('[26]Adj Input'!$G$7:$AJ$7=G$6,'[26]Adj Input'!$G$9:$AJ$69),0))</f>
        <v>0</v>
      </c>
      <c r="H80" s="144">
        <f t="array" ref="H80">SUM(IF('[26]Adj Input'!$F$9:$F$69=$F80,IF('[26]Adj Input'!$G$7:$AJ$7=H$6,'[26]Adj Input'!$G$9:$AJ$69),0))</f>
        <v>0</v>
      </c>
      <c r="I80" s="144">
        <f t="array" ref="I80">SUM(IF('[26]Adj Input'!$F$9:$F$69=$F80,IF('[26]Adj Input'!$G$7:$AJ$7=I$6,'[26]Adj Input'!$G$9:$AJ$69),0))</f>
        <v>0</v>
      </c>
      <c r="J80" s="144">
        <f t="array" ref="J80">SUM(IF('[26]Adj Input'!$F$9:$F$69=$F80,IF('[26]Adj Input'!$G$7:$AJ$7=J$6,'[26]Adj Input'!$G$9:$AJ$69),0))</f>
        <v>0</v>
      </c>
      <c r="K80" s="144">
        <f t="array" ref="K80">SUM(IF('[26]Adj Input'!$F$9:$F$69=$F80,IF('[26]Adj Input'!$G$7:$AJ$7=K$6,'[26]Adj Input'!$G$9:$AJ$69),0))</f>
        <v>0</v>
      </c>
      <c r="L80" s="144">
        <f t="array" ref="L80">SUM(IF('[26]Adj Input'!$F$9:$F$69=$F80,IF('[26]Adj Input'!$G$7:$AJ$7=L$6,'[26]Adj Input'!$G$9:$AJ$69),0))</f>
        <v>0</v>
      </c>
      <c r="M80" s="144">
        <f t="array" ref="M80">SUM(IF('[26]Adj Input'!$F$9:$F$69=$F80,IF('[26]Adj Input'!$G$7:$AJ$7=M$6,'[26]Adj Input'!$G$9:$AJ$69),0))</f>
        <v>0</v>
      </c>
      <c r="N80" s="144">
        <f t="array" ref="N80">SUM(IF('[26]Adj Input'!$F$9:$F$69=$F80,IF('[26]Adj Input'!$G$7:$AJ$7=N$6,'[26]Adj Input'!$G$9:$AJ$69),0))</f>
        <v>0</v>
      </c>
      <c r="O80" s="144">
        <f t="array" ref="O80">SUM(IF('[26]Adj Input'!$F$9:$F$69=$F80,IF('[26]Adj Input'!$G$7:$AJ$7=O$6,'[26]Adj Input'!$G$9:$AJ$69),0))</f>
        <v>0</v>
      </c>
      <c r="P80" s="144">
        <f t="array" ref="P80">SUM(IF('[26]Adj Input'!$F$9:$F$69=$F80,IF('[26]Adj Input'!$G$7:$AJ$7=P$6,'[26]Adj Input'!$G$9:$AJ$69),0))</f>
        <v>0</v>
      </c>
      <c r="Q80" s="144">
        <f t="array" ref="Q80">SUM(IF('[26]Adj Input'!$F$9:$F$69=$F80,IF('[26]Adj Input'!$G$7:$AJ$7=Q$6,'[26]Adj Input'!$G$9:$AJ$69),0))</f>
        <v>0</v>
      </c>
      <c r="R80" s="144">
        <f t="array" ref="R80">SUM(IF('[26]Adj Input'!$F$9:$F$69=$F80,IF('[26]Adj Input'!$G$7:$AJ$7=R$6,'[26]Adj Input'!$G$9:$AJ$69),0))</f>
        <v>0</v>
      </c>
      <c r="S80" s="144">
        <f t="array" ref="S80">SUM(IF('[26]Adj Input'!$F$9:$F$69=$F80,IF('[26]Adj Input'!$G$7:$AJ$7=S$6,'[26]Adj Input'!$G$9:$AJ$69),0))</f>
        <v>0</v>
      </c>
      <c r="T80" s="144">
        <f t="array" ref="T80">SUM(IF('[26]Adj Input'!$F$9:$F$69=$F80,IF('[26]Adj Input'!$G$7:$AJ$7=T$6,'[26]Adj Input'!$G$9:$AJ$69),0))</f>
        <v>0</v>
      </c>
      <c r="U80" s="144">
        <f t="array" ref="U80">SUM(IF('[26]Adj Input'!$F$9:$F$69=$F80,IF('[26]Adj Input'!$G$7:$AJ$7=U$6,'[26]Adj Input'!$G$9:$AJ$69),0))</f>
        <v>0</v>
      </c>
      <c r="V80" s="144">
        <f t="array" ref="V80">SUM(IF('[26]Adj Input'!$F$9:$F$69=$F80,IF('[26]Adj Input'!$G$7:$AJ$7=V$6,'[26]Adj Input'!$G$9:$AJ$69),0))</f>
        <v>0</v>
      </c>
      <c r="W80" s="144">
        <f t="array" ref="W80">SUM(IF('[26]Adj Input'!$F$9:$F$69=$F80,IF('[26]Adj Input'!$G$7:$AJ$7=W$6,'[26]Adj Input'!$G$9:$AJ$69),0))</f>
        <v>0</v>
      </c>
      <c r="X80" s="144">
        <f t="array" ref="X80">SUM(IF('[26]Adj Input'!$F$9:$F$69=$F80,IF('[26]Adj Input'!$G$7:$AJ$7=X$6,'[26]Adj Input'!$G$9:$AJ$69),0))</f>
        <v>0</v>
      </c>
      <c r="Y80" s="144">
        <f t="array" ref="Y80">SUM(IF('[26]Adj Input'!$F$9:$F$69=$F80,IF('[26]Adj Input'!$G$7:$AJ$7=Y$6,'[26]Adj Input'!$G$9:$AJ$69),0))</f>
        <v>0</v>
      </c>
      <c r="Z80" s="144">
        <f t="array" ref="Z80">SUM(IF('[26]Adj Input'!$F$9:$F$69=$F80,IF('[26]Adj Input'!$G$7:$AJ$7=Z$6,'[26]Adj Input'!$G$9:$AJ$69),0))</f>
        <v>0</v>
      </c>
      <c r="AA80" s="144">
        <f t="array" ref="AA80">SUM(IF('[26]Adj Input'!$F$9:$F$69=$F80,IF('[26]Adj Input'!$G$7:$AJ$7=AA$6,'[26]Adj Input'!$G$9:$AJ$69),0))</f>
        <v>0</v>
      </c>
      <c r="AB80" s="144">
        <f t="array" ref="AB80">SUM(IF('[26]Adj Input'!$F$9:$F$69=$F80,IF('[26]Adj Input'!$G$7:$AJ$7=AB$6,'[26]Adj Input'!$G$9:$AJ$69),0))</f>
        <v>0</v>
      </c>
      <c r="AC80" s="144">
        <f t="array" ref="AC80">SUM(IF('[26]Adj Input'!$F$9:$F$69=$F80,IF('[26]Adj Input'!$G$7:$AJ$7=AC$6,'[26]Adj Input'!$G$9:$AJ$69),0))</f>
        <v>0</v>
      </c>
      <c r="AD80" s="144">
        <f t="array" ref="AD80">SUM(IF('[26]Adj Input'!$F$9:$F$69=$F80,IF('[26]Adj Input'!$G$7:$AJ$7=AD$6,'[26]Adj Input'!$G$9:$AJ$69),0))</f>
        <v>0</v>
      </c>
      <c r="AE80" s="144">
        <f t="array" ref="AE80">SUM(IF('[26]Adj Input'!$F$9:$F$69=$F80,IF('[26]Adj Input'!$G$7:$AJ$7=AE$6,'[26]Adj Input'!$G$9:$AJ$69),0))</f>
        <v>0</v>
      </c>
      <c r="AG80" s="144"/>
      <c r="AH80" s="144"/>
    </row>
    <row r="81" spans="1:34">
      <c r="A81" s="119" t="s">
        <v>5</v>
      </c>
      <c r="B81" s="119" t="s">
        <v>38</v>
      </c>
      <c r="C81" s="119" t="s">
        <v>78</v>
      </c>
      <c r="D81" s="119" t="s">
        <v>71</v>
      </c>
      <c r="E81" s="119" t="str">
        <f t="shared" si="2"/>
        <v>DSTMPSSGCH</v>
      </c>
      <c r="F81" s="119" t="str">
        <f t="shared" si="3"/>
        <v>STMPSSGCH</v>
      </c>
      <c r="G81" s="144">
        <f t="array" ref="G81">SUM(IF('[26]Adj Input'!$F$9:$F$69=$F81,IF('[26]Adj Input'!$G$7:$AJ$7=G$6,'[26]Adj Input'!$G$9:$AJ$69),0))</f>
        <v>-1283096.3044999999</v>
      </c>
      <c r="H81" s="144">
        <f t="array" ref="H81">SUM(IF('[26]Adj Input'!$F$9:$F$69=$F81,IF('[26]Adj Input'!$G$7:$AJ$7=H$6,'[26]Adj Input'!$G$9:$AJ$69),0))</f>
        <v>-1283096.3044999999</v>
      </c>
      <c r="I81" s="144">
        <f t="array" ref="I81">SUM(IF('[26]Adj Input'!$F$9:$F$69=$F81,IF('[26]Adj Input'!$G$7:$AJ$7=I$6,'[26]Adj Input'!$G$9:$AJ$69),0))</f>
        <v>-1283096.3044999999</v>
      </c>
      <c r="J81" s="144">
        <f t="array" ref="J81">SUM(IF('[26]Adj Input'!$F$9:$F$69=$F81,IF('[26]Adj Input'!$G$7:$AJ$7=J$6,'[26]Adj Input'!$G$9:$AJ$69),0))</f>
        <v>-1283096.3044999999</v>
      </c>
      <c r="K81" s="144">
        <f t="array" ref="K81">SUM(IF('[26]Adj Input'!$F$9:$F$69=$F81,IF('[26]Adj Input'!$G$7:$AJ$7=K$6,'[26]Adj Input'!$G$9:$AJ$69),0))</f>
        <v>-1283096.3044999999</v>
      </c>
      <c r="L81" s="144">
        <f t="array" ref="L81">SUM(IF('[26]Adj Input'!$F$9:$F$69=$F81,IF('[26]Adj Input'!$G$7:$AJ$7=L$6,'[26]Adj Input'!$G$9:$AJ$69),0))</f>
        <v>-1283096.3044999999</v>
      </c>
      <c r="M81" s="144">
        <f t="array" ref="M81">SUM(IF('[26]Adj Input'!$F$9:$F$69=$F81,IF('[26]Adj Input'!$G$7:$AJ$7=M$6,'[26]Adj Input'!$G$9:$AJ$69),0))</f>
        <v>-1283096.3044999999</v>
      </c>
      <c r="N81" s="144">
        <f t="array" ref="N81">SUM(IF('[26]Adj Input'!$F$9:$F$69=$F81,IF('[26]Adj Input'!$G$7:$AJ$7=N$6,'[26]Adj Input'!$G$9:$AJ$69),0))</f>
        <v>-1283096.3044999999</v>
      </c>
      <c r="O81" s="144">
        <f t="array" ref="O81">SUM(IF('[26]Adj Input'!$F$9:$F$69=$F81,IF('[26]Adj Input'!$G$7:$AJ$7=O$6,'[26]Adj Input'!$G$9:$AJ$69),0))</f>
        <v>-1283096.3044999999</v>
      </c>
      <c r="P81" s="144">
        <f t="array" ref="P81">SUM(IF('[26]Adj Input'!$F$9:$F$69=$F81,IF('[26]Adj Input'!$G$7:$AJ$7=P$6,'[26]Adj Input'!$G$9:$AJ$69),0))</f>
        <v>-1283096.3044999999</v>
      </c>
      <c r="Q81" s="144">
        <f t="array" ref="Q81">SUM(IF('[26]Adj Input'!$F$9:$F$69=$F81,IF('[26]Adj Input'!$G$7:$AJ$7=Q$6,'[26]Adj Input'!$G$9:$AJ$69),0))</f>
        <v>-1283096.3044999999</v>
      </c>
      <c r="R81" s="144">
        <f t="array" ref="R81">SUM(IF('[26]Adj Input'!$F$9:$F$69=$F81,IF('[26]Adj Input'!$G$7:$AJ$7=R$6,'[26]Adj Input'!$G$9:$AJ$69),0))</f>
        <v>-1283096.3044999999</v>
      </c>
      <c r="S81" s="144">
        <f t="array" ref="S81">SUM(IF('[26]Adj Input'!$F$9:$F$69=$F81,IF('[26]Adj Input'!$G$7:$AJ$7=S$6,'[26]Adj Input'!$G$9:$AJ$69),0))</f>
        <v>-1283096.3044999999</v>
      </c>
      <c r="T81" s="144">
        <f t="array" ref="T81">SUM(IF('[26]Adj Input'!$F$9:$F$69=$F81,IF('[26]Adj Input'!$G$7:$AJ$7=T$6,'[26]Adj Input'!$G$9:$AJ$69),0))</f>
        <v>-1283096.3044999999</v>
      </c>
      <c r="U81" s="144">
        <f t="array" ref="U81">SUM(IF('[26]Adj Input'!$F$9:$F$69=$F81,IF('[26]Adj Input'!$G$7:$AJ$7=U$6,'[26]Adj Input'!$G$9:$AJ$69),0))</f>
        <v>-1283096.3044999999</v>
      </c>
      <c r="V81" s="144">
        <f t="array" ref="V81">SUM(IF('[26]Adj Input'!$F$9:$F$69=$F81,IF('[26]Adj Input'!$G$7:$AJ$7=V$6,'[26]Adj Input'!$G$9:$AJ$69),0))</f>
        <v>-1283096.3044999999</v>
      </c>
      <c r="W81" s="144">
        <f t="array" ref="W81">SUM(IF('[26]Adj Input'!$F$9:$F$69=$F81,IF('[26]Adj Input'!$G$7:$AJ$7=W$6,'[26]Adj Input'!$G$9:$AJ$69),0))</f>
        <v>-1283096.3044999999</v>
      </c>
      <c r="X81" s="144">
        <f t="array" ref="X81">SUM(IF('[26]Adj Input'!$F$9:$F$69=$F81,IF('[26]Adj Input'!$G$7:$AJ$7=X$6,'[26]Adj Input'!$G$9:$AJ$69),0))</f>
        <v>-1283096.3044999999</v>
      </c>
      <c r="Y81" s="144">
        <f t="array" ref="Y81">SUM(IF('[26]Adj Input'!$F$9:$F$69=$F81,IF('[26]Adj Input'!$G$7:$AJ$7=Y$6,'[26]Adj Input'!$G$9:$AJ$69),0))</f>
        <v>-1283096.3044999999</v>
      </c>
      <c r="Z81" s="144">
        <f t="array" ref="Z81">SUM(IF('[26]Adj Input'!$F$9:$F$69=$F81,IF('[26]Adj Input'!$G$7:$AJ$7=Z$6,'[26]Adj Input'!$G$9:$AJ$69),0))</f>
        <v>-1283096.3044999999</v>
      </c>
      <c r="AA81" s="144">
        <f t="array" ref="AA81">SUM(IF('[26]Adj Input'!$F$9:$F$69=$F81,IF('[26]Adj Input'!$G$7:$AJ$7=AA$6,'[26]Adj Input'!$G$9:$AJ$69),0))</f>
        <v>-1283096.3044999999</v>
      </c>
      <c r="AB81" s="144">
        <f t="array" ref="AB81">SUM(IF('[26]Adj Input'!$F$9:$F$69=$F81,IF('[26]Adj Input'!$G$7:$AJ$7=AB$6,'[26]Adj Input'!$G$9:$AJ$69),0))</f>
        <v>-1283096.3044999999</v>
      </c>
      <c r="AC81" s="144">
        <f t="array" ref="AC81">SUM(IF('[26]Adj Input'!$F$9:$F$69=$F81,IF('[26]Adj Input'!$G$7:$AJ$7=AC$6,'[26]Adj Input'!$G$9:$AJ$69),0))</f>
        <v>-1283096.3044999999</v>
      </c>
      <c r="AD81" s="144">
        <f t="array" ref="AD81">SUM(IF('[26]Adj Input'!$F$9:$F$69=$F81,IF('[26]Adj Input'!$G$7:$AJ$7=AD$6,'[26]Adj Input'!$G$9:$AJ$69),0))</f>
        <v>-1283096.3044999999</v>
      </c>
      <c r="AE81" s="144">
        <f t="array" ref="AE81">SUM(IF('[26]Adj Input'!$F$9:$F$69=$F81,IF('[26]Adj Input'!$G$7:$AJ$7=AE$6,'[26]Adj Input'!$G$9:$AJ$69),0))</f>
        <v>0</v>
      </c>
      <c r="AG81" s="144"/>
      <c r="AH81" s="144"/>
    </row>
    <row r="82" spans="1:34">
      <c r="A82" s="119" t="s">
        <v>3</v>
      </c>
      <c r="B82" s="119" t="s">
        <v>35</v>
      </c>
      <c r="C82" s="119" t="s">
        <v>78</v>
      </c>
      <c r="D82" s="119" t="s">
        <v>72</v>
      </c>
      <c r="E82" s="119" t="str">
        <f t="shared" si="2"/>
        <v>DHYDPDGP</v>
      </c>
      <c r="F82" s="119" t="str">
        <f t="shared" si="3"/>
        <v>HYDPDGP</v>
      </c>
      <c r="G82" s="144">
        <f t="array" ref="G82">SUM(IF('[26]Adj Input'!$F$9:$F$69=$F82,IF('[26]Adj Input'!$G$7:$AJ$7=G$6,'[26]Adj Input'!$G$9:$AJ$69),0))</f>
        <v>-144531.48333333334</v>
      </c>
      <c r="H82" s="144">
        <f t="array" ref="H82">SUM(IF('[26]Adj Input'!$F$9:$F$69=$F82,IF('[26]Adj Input'!$G$7:$AJ$7=H$6,'[26]Adj Input'!$G$9:$AJ$69),0))</f>
        <v>-144531.48333333334</v>
      </c>
      <c r="I82" s="144">
        <f t="array" ref="I82">SUM(IF('[26]Adj Input'!$F$9:$F$69=$F82,IF('[26]Adj Input'!$G$7:$AJ$7=I$6,'[26]Adj Input'!$G$9:$AJ$69),0))</f>
        <v>-144531.48333333334</v>
      </c>
      <c r="J82" s="144">
        <f t="array" ref="J82">SUM(IF('[26]Adj Input'!$F$9:$F$69=$F82,IF('[26]Adj Input'!$G$7:$AJ$7=J$6,'[26]Adj Input'!$G$9:$AJ$69),0))</f>
        <v>-144531.48333333334</v>
      </c>
      <c r="K82" s="144">
        <f t="array" ref="K82">SUM(IF('[26]Adj Input'!$F$9:$F$69=$F82,IF('[26]Adj Input'!$G$7:$AJ$7=K$6,'[26]Adj Input'!$G$9:$AJ$69),0))</f>
        <v>-144531.48333333334</v>
      </c>
      <c r="L82" s="144">
        <f t="array" ref="L82">SUM(IF('[26]Adj Input'!$F$9:$F$69=$F82,IF('[26]Adj Input'!$G$7:$AJ$7=L$6,'[26]Adj Input'!$G$9:$AJ$69),0))</f>
        <v>-144531.48333333334</v>
      </c>
      <c r="M82" s="144">
        <f t="array" ref="M82">SUM(IF('[26]Adj Input'!$F$9:$F$69=$F82,IF('[26]Adj Input'!$G$7:$AJ$7=M$6,'[26]Adj Input'!$G$9:$AJ$69),0))</f>
        <v>-144531.48333333334</v>
      </c>
      <c r="N82" s="144">
        <f t="array" ref="N82">SUM(IF('[26]Adj Input'!$F$9:$F$69=$F82,IF('[26]Adj Input'!$G$7:$AJ$7=N$6,'[26]Adj Input'!$G$9:$AJ$69),0))</f>
        <v>-144531.48333333334</v>
      </c>
      <c r="O82" s="144">
        <f t="array" ref="O82">SUM(IF('[26]Adj Input'!$F$9:$F$69=$F82,IF('[26]Adj Input'!$G$7:$AJ$7=O$6,'[26]Adj Input'!$G$9:$AJ$69),0))</f>
        <v>-144531.48333333334</v>
      </c>
      <c r="P82" s="144">
        <f t="array" ref="P82">SUM(IF('[26]Adj Input'!$F$9:$F$69=$F82,IF('[26]Adj Input'!$G$7:$AJ$7=P$6,'[26]Adj Input'!$G$9:$AJ$69),0))</f>
        <v>-144531.48333333334</v>
      </c>
      <c r="Q82" s="144">
        <f t="array" ref="Q82">SUM(IF('[26]Adj Input'!$F$9:$F$69=$F82,IF('[26]Adj Input'!$G$7:$AJ$7=Q$6,'[26]Adj Input'!$G$9:$AJ$69),0))</f>
        <v>-144531.48333333334</v>
      </c>
      <c r="R82" s="144">
        <f t="array" ref="R82">SUM(IF('[26]Adj Input'!$F$9:$F$69=$F82,IF('[26]Adj Input'!$G$7:$AJ$7=R$6,'[26]Adj Input'!$G$9:$AJ$69),0))</f>
        <v>-144531.48333333334</v>
      </c>
      <c r="S82" s="144">
        <f t="array" ref="S82">SUM(IF('[26]Adj Input'!$F$9:$F$69=$F82,IF('[26]Adj Input'!$G$7:$AJ$7=S$6,'[26]Adj Input'!$G$9:$AJ$69),0))</f>
        <v>-144531.48333333334</v>
      </c>
      <c r="T82" s="144">
        <f t="array" ref="T82">SUM(IF('[26]Adj Input'!$F$9:$F$69=$F82,IF('[26]Adj Input'!$G$7:$AJ$7=T$6,'[26]Adj Input'!$G$9:$AJ$69),0))</f>
        <v>-144531.48333333334</v>
      </c>
      <c r="U82" s="144">
        <f t="array" ref="U82">SUM(IF('[26]Adj Input'!$F$9:$F$69=$F82,IF('[26]Adj Input'!$G$7:$AJ$7=U$6,'[26]Adj Input'!$G$9:$AJ$69),0))</f>
        <v>-144531.48333333334</v>
      </c>
      <c r="V82" s="144">
        <f t="array" ref="V82">SUM(IF('[26]Adj Input'!$F$9:$F$69=$F82,IF('[26]Adj Input'!$G$7:$AJ$7=V$6,'[26]Adj Input'!$G$9:$AJ$69),0))</f>
        <v>-144531.48333333334</v>
      </c>
      <c r="W82" s="144">
        <f t="array" ref="W82">SUM(IF('[26]Adj Input'!$F$9:$F$69=$F82,IF('[26]Adj Input'!$G$7:$AJ$7=W$6,'[26]Adj Input'!$G$9:$AJ$69),0))</f>
        <v>-144531.48333333334</v>
      </c>
      <c r="X82" s="144">
        <f t="array" ref="X82">SUM(IF('[26]Adj Input'!$F$9:$F$69=$F82,IF('[26]Adj Input'!$G$7:$AJ$7=X$6,'[26]Adj Input'!$G$9:$AJ$69),0))</f>
        <v>-144531.48333333334</v>
      </c>
      <c r="Y82" s="144">
        <f t="array" ref="Y82">SUM(IF('[26]Adj Input'!$F$9:$F$69=$F82,IF('[26]Adj Input'!$G$7:$AJ$7=Y$6,'[26]Adj Input'!$G$9:$AJ$69),0))</f>
        <v>-144531.48333333334</v>
      </c>
      <c r="Z82" s="144">
        <f t="array" ref="Z82">SUM(IF('[26]Adj Input'!$F$9:$F$69=$F82,IF('[26]Adj Input'!$G$7:$AJ$7=Z$6,'[26]Adj Input'!$G$9:$AJ$69),0))</f>
        <v>-144531.48333333334</v>
      </c>
      <c r="AA82" s="144">
        <f t="array" ref="AA82">SUM(IF('[26]Adj Input'!$F$9:$F$69=$F82,IF('[26]Adj Input'!$G$7:$AJ$7=AA$6,'[26]Adj Input'!$G$9:$AJ$69),0))</f>
        <v>-144531.48333333334</v>
      </c>
      <c r="AB82" s="144">
        <f t="array" ref="AB82">SUM(IF('[26]Adj Input'!$F$9:$F$69=$F82,IF('[26]Adj Input'!$G$7:$AJ$7=AB$6,'[26]Adj Input'!$G$9:$AJ$69),0))</f>
        <v>-144531.48333333334</v>
      </c>
      <c r="AC82" s="144">
        <f t="array" ref="AC82">SUM(IF('[26]Adj Input'!$F$9:$F$69=$F82,IF('[26]Adj Input'!$G$7:$AJ$7=AC$6,'[26]Adj Input'!$G$9:$AJ$69),0))</f>
        <v>-144531.48333333334</v>
      </c>
      <c r="AD82" s="144">
        <f t="array" ref="AD82">SUM(IF('[26]Adj Input'!$F$9:$F$69=$F82,IF('[26]Adj Input'!$G$7:$AJ$7=AD$6,'[26]Adj Input'!$G$9:$AJ$69),0))</f>
        <v>-144531.48333333334</v>
      </c>
      <c r="AE82" s="144">
        <f t="array" ref="AE82">SUM(IF('[26]Adj Input'!$F$9:$F$69=$F82,IF('[26]Adj Input'!$G$7:$AJ$7=AE$6,'[26]Adj Input'!$G$9:$AJ$69),0))</f>
        <v>0</v>
      </c>
      <c r="AG82" s="144"/>
      <c r="AH82" s="144"/>
    </row>
    <row r="83" spans="1:34">
      <c r="A83" s="119" t="s">
        <v>4</v>
      </c>
      <c r="B83" s="119" t="s">
        <v>36</v>
      </c>
      <c r="C83" s="119" t="s">
        <v>78</v>
      </c>
      <c r="D83" s="119" t="s">
        <v>72</v>
      </c>
      <c r="E83" s="119" t="str">
        <f t="shared" si="2"/>
        <v>DHYDPDGU</v>
      </c>
      <c r="F83" s="119" t="str">
        <f t="shared" si="3"/>
        <v>HYDPDGU</v>
      </c>
      <c r="G83" s="144">
        <f t="array" ref="G83">SUM(IF('[26]Adj Input'!$F$9:$F$69=$F83,IF('[26]Adj Input'!$G$7:$AJ$7=G$6,'[26]Adj Input'!$G$9:$AJ$69),0))</f>
        <v>-40587.859833333328</v>
      </c>
      <c r="H83" s="144">
        <f t="array" ref="H83">SUM(IF('[26]Adj Input'!$F$9:$F$69=$F83,IF('[26]Adj Input'!$G$7:$AJ$7=H$6,'[26]Adj Input'!$G$9:$AJ$69),0))</f>
        <v>-40587.859833333328</v>
      </c>
      <c r="I83" s="144">
        <f t="array" ref="I83">SUM(IF('[26]Adj Input'!$F$9:$F$69=$F83,IF('[26]Adj Input'!$G$7:$AJ$7=I$6,'[26]Adj Input'!$G$9:$AJ$69),0))</f>
        <v>-40587.859833333328</v>
      </c>
      <c r="J83" s="144">
        <f t="array" ref="J83">SUM(IF('[26]Adj Input'!$F$9:$F$69=$F83,IF('[26]Adj Input'!$G$7:$AJ$7=J$6,'[26]Adj Input'!$G$9:$AJ$69),0))</f>
        <v>-40587.859833333328</v>
      </c>
      <c r="K83" s="144">
        <f t="array" ref="K83">SUM(IF('[26]Adj Input'!$F$9:$F$69=$F83,IF('[26]Adj Input'!$G$7:$AJ$7=K$6,'[26]Adj Input'!$G$9:$AJ$69),0))</f>
        <v>-40587.859833333328</v>
      </c>
      <c r="L83" s="144">
        <f t="array" ref="L83">SUM(IF('[26]Adj Input'!$F$9:$F$69=$F83,IF('[26]Adj Input'!$G$7:$AJ$7=L$6,'[26]Adj Input'!$G$9:$AJ$69),0))</f>
        <v>-40587.859833333328</v>
      </c>
      <c r="M83" s="144">
        <f t="array" ref="M83">SUM(IF('[26]Adj Input'!$F$9:$F$69=$F83,IF('[26]Adj Input'!$G$7:$AJ$7=M$6,'[26]Adj Input'!$G$9:$AJ$69),0))</f>
        <v>-40587.859833333328</v>
      </c>
      <c r="N83" s="144">
        <f t="array" ref="N83">SUM(IF('[26]Adj Input'!$F$9:$F$69=$F83,IF('[26]Adj Input'!$G$7:$AJ$7=N$6,'[26]Adj Input'!$G$9:$AJ$69),0))</f>
        <v>-40587.859833333328</v>
      </c>
      <c r="O83" s="144">
        <f t="array" ref="O83">SUM(IF('[26]Adj Input'!$F$9:$F$69=$F83,IF('[26]Adj Input'!$G$7:$AJ$7=O$6,'[26]Adj Input'!$G$9:$AJ$69),0))</f>
        <v>-40587.859833333328</v>
      </c>
      <c r="P83" s="144">
        <f t="array" ref="P83">SUM(IF('[26]Adj Input'!$F$9:$F$69=$F83,IF('[26]Adj Input'!$G$7:$AJ$7=P$6,'[26]Adj Input'!$G$9:$AJ$69),0))</f>
        <v>-40587.859833333328</v>
      </c>
      <c r="Q83" s="144">
        <f t="array" ref="Q83">SUM(IF('[26]Adj Input'!$F$9:$F$69=$F83,IF('[26]Adj Input'!$G$7:$AJ$7=Q$6,'[26]Adj Input'!$G$9:$AJ$69),0))</f>
        <v>-40587.859833333328</v>
      </c>
      <c r="R83" s="144">
        <f t="array" ref="R83">SUM(IF('[26]Adj Input'!$F$9:$F$69=$F83,IF('[26]Adj Input'!$G$7:$AJ$7=R$6,'[26]Adj Input'!$G$9:$AJ$69),0))</f>
        <v>-40587.859833333328</v>
      </c>
      <c r="S83" s="144">
        <f t="array" ref="S83">SUM(IF('[26]Adj Input'!$F$9:$F$69=$F83,IF('[26]Adj Input'!$G$7:$AJ$7=S$6,'[26]Adj Input'!$G$9:$AJ$69),0))</f>
        <v>-40587.859833333328</v>
      </c>
      <c r="T83" s="144">
        <f t="array" ref="T83">SUM(IF('[26]Adj Input'!$F$9:$F$69=$F83,IF('[26]Adj Input'!$G$7:$AJ$7=T$6,'[26]Adj Input'!$G$9:$AJ$69),0))</f>
        <v>-40587.859833333328</v>
      </c>
      <c r="U83" s="144">
        <f t="array" ref="U83">SUM(IF('[26]Adj Input'!$F$9:$F$69=$F83,IF('[26]Adj Input'!$G$7:$AJ$7=U$6,'[26]Adj Input'!$G$9:$AJ$69),0))</f>
        <v>-40587.859833333328</v>
      </c>
      <c r="V83" s="144">
        <f t="array" ref="V83">SUM(IF('[26]Adj Input'!$F$9:$F$69=$F83,IF('[26]Adj Input'!$G$7:$AJ$7=V$6,'[26]Adj Input'!$G$9:$AJ$69),0))</f>
        <v>-40587.859833333328</v>
      </c>
      <c r="W83" s="144">
        <f t="array" ref="W83">SUM(IF('[26]Adj Input'!$F$9:$F$69=$F83,IF('[26]Adj Input'!$G$7:$AJ$7=W$6,'[26]Adj Input'!$G$9:$AJ$69),0))</f>
        <v>-40587.859833333328</v>
      </c>
      <c r="X83" s="144">
        <f t="array" ref="X83">SUM(IF('[26]Adj Input'!$F$9:$F$69=$F83,IF('[26]Adj Input'!$G$7:$AJ$7=X$6,'[26]Adj Input'!$G$9:$AJ$69),0))</f>
        <v>-40587.859833333328</v>
      </c>
      <c r="Y83" s="144">
        <f t="array" ref="Y83">SUM(IF('[26]Adj Input'!$F$9:$F$69=$F83,IF('[26]Adj Input'!$G$7:$AJ$7=Y$6,'[26]Adj Input'!$G$9:$AJ$69),0))</f>
        <v>-40587.859833333328</v>
      </c>
      <c r="Z83" s="144">
        <f t="array" ref="Z83">SUM(IF('[26]Adj Input'!$F$9:$F$69=$F83,IF('[26]Adj Input'!$G$7:$AJ$7=Z$6,'[26]Adj Input'!$G$9:$AJ$69),0))</f>
        <v>-40587.859833333328</v>
      </c>
      <c r="AA83" s="144">
        <f t="array" ref="AA83">SUM(IF('[26]Adj Input'!$F$9:$F$69=$F83,IF('[26]Adj Input'!$G$7:$AJ$7=AA$6,'[26]Adj Input'!$G$9:$AJ$69),0))</f>
        <v>-40587.859833333328</v>
      </c>
      <c r="AB83" s="144">
        <f t="array" ref="AB83">SUM(IF('[26]Adj Input'!$F$9:$F$69=$F83,IF('[26]Adj Input'!$G$7:$AJ$7=AB$6,'[26]Adj Input'!$G$9:$AJ$69),0))</f>
        <v>-40587.859833333328</v>
      </c>
      <c r="AC83" s="144">
        <f t="array" ref="AC83">SUM(IF('[26]Adj Input'!$F$9:$F$69=$F83,IF('[26]Adj Input'!$G$7:$AJ$7=AC$6,'[26]Adj Input'!$G$9:$AJ$69),0))</f>
        <v>-40587.859833333328</v>
      </c>
      <c r="AD83" s="144">
        <f t="array" ref="AD83">SUM(IF('[26]Adj Input'!$F$9:$F$69=$F83,IF('[26]Adj Input'!$G$7:$AJ$7=AD$6,'[26]Adj Input'!$G$9:$AJ$69),0))</f>
        <v>-40587.859833333328</v>
      </c>
      <c r="AE83" s="144">
        <f t="array" ref="AE83">SUM(IF('[26]Adj Input'!$F$9:$F$69=$F83,IF('[26]Adj Input'!$G$7:$AJ$7=AE$6,'[26]Adj Input'!$G$9:$AJ$69),0))</f>
        <v>0</v>
      </c>
      <c r="AG83" s="144"/>
      <c r="AH83" s="144"/>
    </row>
    <row r="84" spans="1:34">
      <c r="A84" s="119" t="s">
        <v>5</v>
      </c>
      <c r="B84" s="119" t="s">
        <v>40</v>
      </c>
      <c r="C84" s="119" t="s">
        <v>78</v>
      </c>
      <c r="D84" s="119" t="s">
        <v>72</v>
      </c>
      <c r="E84" s="119" t="str">
        <f t="shared" si="2"/>
        <v>DHYDPSG-P</v>
      </c>
      <c r="F84" s="119" t="str">
        <f t="shared" si="3"/>
        <v>HYDPSG-P</v>
      </c>
      <c r="G84" s="144">
        <f t="array" ref="G84">SUM(IF('[26]Adj Input'!$F$9:$F$69=$F84,IF('[26]Adj Input'!$G$7:$AJ$7=G$6,'[26]Adj Input'!$G$9:$AJ$69),0))</f>
        <v>-109915.05483333336</v>
      </c>
      <c r="H84" s="144">
        <f t="array" ref="H84">SUM(IF('[26]Adj Input'!$F$9:$F$69=$F84,IF('[26]Adj Input'!$G$7:$AJ$7=H$6,'[26]Adj Input'!$G$9:$AJ$69),0))</f>
        <v>-109915.05483333336</v>
      </c>
      <c r="I84" s="144">
        <f t="array" ref="I84">SUM(IF('[26]Adj Input'!$F$9:$F$69=$F84,IF('[26]Adj Input'!$G$7:$AJ$7=I$6,'[26]Adj Input'!$G$9:$AJ$69),0))</f>
        <v>-109915.05483333336</v>
      </c>
      <c r="J84" s="144">
        <f t="array" ref="J84">SUM(IF('[26]Adj Input'!$F$9:$F$69=$F84,IF('[26]Adj Input'!$G$7:$AJ$7=J$6,'[26]Adj Input'!$G$9:$AJ$69),0))</f>
        <v>-109915.05483333336</v>
      </c>
      <c r="K84" s="144">
        <f t="array" ref="K84">SUM(IF('[26]Adj Input'!$F$9:$F$69=$F84,IF('[26]Adj Input'!$G$7:$AJ$7=K$6,'[26]Adj Input'!$G$9:$AJ$69),0))</f>
        <v>-109915.05483333336</v>
      </c>
      <c r="L84" s="144">
        <f t="array" ref="L84">SUM(IF('[26]Adj Input'!$F$9:$F$69=$F84,IF('[26]Adj Input'!$G$7:$AJ$7=L$6,'[26]Adj Input'!$G$9:$AJ$69),0))</f>
        <v>-109915.05483333336</v>
      </c>
      <c r="M84" s="144">
        <f t="array" ref="M84">SUM(IF('[26]Adj Input'!$F$9:$F$69=$F84,IF('[26]Adj Input'!$G$7:$AJ$7=M$6,'[26]Adj Input'!$G$9:$AJ$69),0))</f>
        <v>-109915.05483333336</v>
      </c>
      <c r="N84" s="144">
        <f t="array" ref="N84">SUM(IF('[26]Adj Input'!$F$9:$F$69=$F84,IF('[26]Adj Input'!$G$7:$AJ$7=N$6,'[26]Adj Input'!$G$9:$AJ$69),0))</f>
        <v>-109915.05483333336</v>
      </c>
      <c r="O84" s="144">
        <f t="array" ref="O84">SUM(IF('[26]Adj Input'!$F$9:$F$69=$F84,IF('[26]Adj Input'!$G$7:$AJ$7=O$6,'[26]Adj Input'!$G$9:$AJ$69),0))</f>
        <v>-109915.05483333336</v>
      </c>
      <c r="P84" s="144">
        <f t="array" ref="P84">SUM(IF('[26]Adj Input'!$F$9:$F$69=$F84,IF('[26]Adj Input'!$G$7:$AJ$7=P$6,'[26]Adj Input'!$G$9:$AJ$69),0))</f>
        <v>-109915.05483333336</v>
      </c>
      <c r="Q84" s="144">
        <f t="array" ref="Q84">SUM(IF('[26]Adj Input'!$F$9:$F$69=$F84,IF('[26]Adj Input'!$G$7:$AJ$7=Q$6,'[26]Adj Input'!$G$9:$AJ$69),0))</f>
        <v>-109915.05483333336</v>
      </c>
      <c r="R84" s="144">
        <f t="array" ref="R84">SUM(IF('[26]Adj Input'!$F$9:$F$69=$F84,IF('[26]Adj Input'!$G$7:$AJ$7=R$6,'[26]Adj Input'!$G$9:$AJ$69),0))</f>
        <v>-109915.05483333336</v>
      </c>
      <c r="S84" s="144">
        <f t="array" ref="S84">SUM(IF('[26]Adj Input'!$F$9:$F$69=$F84,IF('[26]Adj Input'!$G$7:$AJ$7=S$6,'[26]Adj Input'!$G$9:$AJ$69),0))</f>
        <v>-109915.05483333336</v>
      </c>
      <c r="T84" s="144">
        <f t="array" ref="T84">SUM(IF('[26]Adj Input'!$F$9:$F$69=$F84,IF('[26]Adj Input'!$G$7:$AJ$7=T$6,'[26]Adj Input'!$G$9:$AJ$69),0))</f>
        <v>-109915.05483333336</v>
      </c>
      <c r="U84" s="144">
        <f t="array" ref="U84">SUM(IF('[26]Adj Input'!$F$9:$F$69=$F84,IF('[26]Adj Input'!$G$7:$AJ$7=U$6,'[26]Adj Input'!$G$9:$AJ$69),0))</f>
        <v>-109915.05483333336</v>
      </c>
      <c r="V84" s="144">
        <f t="array" ref="V84">SUM(IF('[26]Adj Input'!$F$9:$F$69=$F84,IF('[26]Adj Input'!$G$7:$AJ$7=V$6,'[26]Adj Input'!$G$9:$AJ$69),0))</f>
        <v>-109915.05483333336</v>
      </c>
      <c r="W84" s="144">
        <f t="array" ref="W84">SUM(IF('[26]Adj Input'!$F$9:$F$69=$F84,IF('[26]Adj Input'!$G$7:$AJ$7=W$6,'[26]Adj Input'!$G$9:$AJ$69),0))</f>
        <v>-109915.05483333336</v>
      </c>
      <c r="X84" s="144">
        <f t="array" ref="X84">SUM(IF('[26]Adj Input'!$F$9:$F$69=$F84,IF('[26]Adj Input'!$G$7:$AJ$7=X$6,'[26]Adj Input'!$G$9:$AJ$69),0))</f>
        <v>-109915.05483333336</v>
      </c>
      <c r="Y84" s="144">
        <f t="array" ref="Y84">SUM(IF('[26]Adj Input'!$F$9:$F$69=$F84,IF('[26]Adj Input'!$G$7:$AJ$7=Y$6,'[26]Adj Input'!$G$9:$AJ$69),0))</f>
        <v>-109915.05483333336</v>
      </c>
      <c r="Z84" s="144">
        <f t="array" ref="Z84">SUM(IF('[26]Adj Input'!$F$9:$F$69=$F84,IF('[26]Adj Input'!$G$7:$AJ$7=Z$6,'[26]Adj Input'!$G$9:$AJ$69),0))</f>
        <v>-109915.05483333336</v>
      </c>
      <c r="AA84" s="144">
        <f t="array" ref="AA84">SUM(IF('[26]Adj Input'!$F$9:$F$69=$F84,IF('[26]Adj Input'!$G$7:$AJ$7=AA$6,'[26]Adj Input'!$G$9:$AJ$69),0))</f>
        <v>-109915.05483333336</v>
      </c>
      <c r="AB84" s="144">
        <f t="array" ref="AB84">SUM(IF('[26]Adj Input'!$F$9:$F$69=$F84,IF('[26]Adj Input'!$G$7:$AJ$7=AB$6,'[26]Adj Input'!$G$9:$AJ$69),0))</f>
        <v>-109915.05483333336</v>
      </c>
      <c r="AC84" s="144">
        <f t="array" ref="AC84">SUM(IF('[26]Adj Input'!$F$9:$F$69=$F84,IF('[26]Adj Input'!$G$7:$AJ$7=AC$6,'[26]Adj Input'!$G$9:$AJ$69),0))</f>
        <v>-109915.05483333336</v>
      </c>
      <c r="AD84" s="144">
        <f t="array" ref="AD84">SUM(IF('[26]Adj Input'!$F$9:$F$69=$F84,IF('[26]Adj Input'!$G$7:$AJ$7=AD$6,'[26]Adj Input'!$G$9:$AJ$69),0))</f>
        <v>-109915.05483333336</v>
      </c>
      <c r="AE84" s="144">
        <f t="array" ref="AE84">SUM(IF('[26]Adj Input'!$F$9:$F$69=$F84,IF('[26]Adj Input'!$G$7:$AJ$7=AE$6,'[26]Adj Input'!$G$9:$AJ$69),0))</f>
        <v>0</v>
      </c>
      <c r="AG84" s="144"/>
      <c r="AH84" s="144"/>
    </row>
    <row r="85" spans="1:34">
      <c r="A85" s="119" t="s">
        <v>5</v>
      </c>
      <c r="B85" s="119" t="s">
        <v>41</v>
      </c>
      <c r="C85" s="119" t="s">
        <v>78</v>
      </c>
      <c r="D85" s="119" t="s">
        <v>72</v>
      </c>
      <c r="E85" s="119" t="str">
        <f t="shared" si="2"/>
        <v>DHYDPSG-U</v>
      </c>
      <c r="F85" s="119" t="str">
        <f t="shared" si="3"/>
        <v>HYDPSG-U</v>
      </c>
      <c r="G85" s="144">
        <f t="array" ref="G85">SUM(IF('[26]Adj Input'!$F$9:$F$69=$F85,IF('[26]Adj Input'!$G$7:$AJ$7=G$6,'[26]Adj Input'!$G$9:$AJ$69),0))</f>
        <v>-40531.422166666664</v>
      </c>
      <c r="H85" s="144">
        <f t="array" ref="H85">SUM(IF('[26]Adj Input'!$F$9:$F$69=$F85,IF('[26]Adj Input'!$G$7:$AJ$7=H$6,'[26]Adj Input'!$G$9:$AJ$69),0))</f>
        <v>-40531.422166666664</v>
      </c>
      <c r="I85" s="144">
        <f t="array" ref="I85">SUM(IF('[26]Adj Input'!$F$9:$F$69=$F85,IF('[26]Adj Input'!$G$7:$AJ$7=I$6,'[26]Adj Input'!$G$9:$AJ$69),0))</f>
        <v>-40531.422166666664</v>
      </c>
      <c r="J85" s="144">
        <f t="array" ref="J85">SUM(IF('[26]Adj Input'!$F$9:$F$69=$F85,IF('[26]Adj Input'!$G$7:$AJ$7=J$6,'[26]Adj Input'!$G$9:$AJ$69),0))</f>
        <v>-40531.422166666664</v>
      </c>
      <c r="K85" s="144">
        <f t="array" ref="K85">SUM(IF('[26]Adj Input'!$F$9:$F$69=$F85,IF('[26]Adj Input'!$G$7:$AJ$7=K$6,'[26]Adj Input'!$G$9:$AJ$69),0))</f>
        <v>-40531.422166666664</v>
      </c>
      <c r="L85" s="144">
        <f t="array" ref="L85">SUM(IF('[26]Adj Input'!$F$9:$F$69=$F85,IF('[26]Adj Input'!$G$7:$AJ$7=L$6,'[26]Adj Input'!$G$9:$AJ$69),0))</f>
        <v>-40531.422166666664</v>
      </c>
      <c r="M85" s="144">
        <f t="array" ref="M85">SUM(IF('[26]Adj Input'!$F$9:$F$69=$F85,IF('[26]Adj Input'!$G$7:$AJ$7=M$6,'[26]Adj Input'!$G$9:$AJ$69),0))</f>
        <v>-40531.422166666664</v>
      </c>
      <c r="N85" s="144">
        <f t="array" ref="N85">SUM(IF('[26]Adj Input'!$F$9:$F$69=$F85,IF('[26]Adj Input'!$G$7:$AJ$7=N$6,'[26]Adj Input'!$G$9:$AJ$69),0))</f>
        <v>-40531.422166666664</v>
      </c>
      <c r="O85" s="144">
        <f t="array" ref="O85">SUM(IF('[26]Adj Input'!$F$9:$F$69=$F85,IF('[26]Adj Input'!$G$7:$AJ$7=O$6,'[26]Adj Input'!$G$9:$AJ$69),0))</f>
        <v>-40531.422166666664</v>
      </c>
      <c r="P85" s="144">
        <f t="array" ref="P85">SUM(IF('[26]Adj Input'!$F$9:$F$69=$F85,IF('[26]Adj Input'!$G$7:$AJ$7=P$6,'[26]Adj Input'!$G$9:$AJ$69),0))</f>
        <v>-40531.422166666664</v>
      </c>
      <c r="Q85" s="144">
        <f t="array" ref="Q85">SUM(IF('[26]Adj Input'!$F$9:$F$69=$F85,IF('[26]Adj Input'!$G$7:$AJ$7=Q$6,'[26]Adj Input'!$G$9:$AJ$69),0))</f>
        <v>-40531.422166666664</v>
      </c>
      <c r="R85" s="144">
        <f t="array" ref="R85">SUM(IF('[26]Adj Input'!$F$9:$F$69=$F85,IF('[26]Adj Input'!$G$7:$AJ$7=R$6,'[26]Adj Input'!$G$9:$AJ$69),0))</f>
        <v>-40531.422166666664</v>
      </c>
      <c r="S85" s="144">
        <f t="array" ref="S85">SUM(IF('[26]Adj Input'!$F$9:$F$69=$F85,IF('[26]Adj Input'!$G$7:$AJ$7=S$6,'[26]Adj Input'!$G$9:$AJ$69),0))</f>
        <v>-40531.422166666664</v>
      </c>
      <c r="T85" s="144">
        <f t="array" ref="T85">SUM(IF('[26]Adj Input'!$F$9:$F$69=$F85,IF('[26]Adj Input'!$G$7:$AJ$7=T$6,'[26]Adj Input'!$G$9:$AJ$69),0))</f>
        <v>-40531.422166666664</v>
      </c>
      <c r="U85" s="144">
        <f t="array" ref="U85">SUM(IF('[26]Adj Input'!$F$9:$F$69=$F85,IF('[26]Adj Input'!$G$7:$AJ$7=U$6,'[26]Adj Input'!$G$9:$AJ$69),0))</f>
        <v>-40531.422166666664</v>
      </c>
      <c r="V85" s="144">
        <f t="array" ref="V85">SUM(IF('[26]Adj Input'!$F$9:$F$69=$F85,IF('[26]Adj Input'!$G$7:$AJ$7=V$6,'[26]Adj Input'!$G$9:$AJ$69),0))</f>
        <v>-40531.422166666664</v>
      </c>
      <c r="W85" s="144">
        <f t="array" ref="W85">SUM(IF('[26]Adj Input'!$F$9:$F$69=$F85,IF('[26]Adj Input'!$G$7:$AJ$7=W$6,'[26]Adj Input'!$G$9:$AJ$69),0))</f>
        <v>-40531.422166666664</v>
      </c>
      <c r="X85" s="144">
        <f t="array" ref="X85">SUM(IF('[26]Adj Input'!$F$9:$F$69=$F85,IF('[26]Adj Input'!$G$7:$AJ$7=X$6,'[26]Adj Input'!$G$9:$AJ$69),0))</f>
        <v>-40531.422166666664</v>
      </c>
      <c r="Y85" s="144">
        <f t="array" ref="Y85">SUM(IF('[26]Adj Input'!$F$9:$F$69=$F85,IF('[26]Adj Input'!$G$7:$AJ$7=Y$6,'[26]Adj Input'!$G$9:$AJ$69),0))</f>
        <v>-40531.422166666664</v>
      </c>
      <c r="Z85" s="144">
        <f t="array" ref="Z85">SUM(IF('[26]Adj Input'!$F$9:$F$69=$F85,IF('[26]Adj Input'!$G$7:$AJ$7=Z$6,'[26]Adj Input'!$G$9:$AJ$69),0))</f>
        <v>-40531.422166666664</v>
      </c>
      <c r="AA85" s="144">
        <f t="array" ref="AA85">SUM(IF('[26]Adj Input'!$F$9:$F$69=$F85,IF('[26]Adj Input'!$G$7:$AJ$7=AA$6,'[26]Adj Input'!$G$9:$AJ$69),0))</f>
        <v>-40531.422166666664</v>
      </c>
      <c r="AB85" s="144">
        <f t="array" ref="AB85">SUM(IF('[26]Adj Input'!$F$9:$F$69=$F85,IF('[26]Adj Input'!$G$7:$AJ$7=AB$6,'[26]Adj Input'!$G$9:$AJ$69),0))</f>
        <v>-40531.422166666664</v>
      </c>
      <c r="AC85" s="144">
        <f t="array" ref="AC85">SUM(IF('[26]Adj Input'!$F$9:$F$69=$F85,IF('[26]Adj Input'!$G$7:$AJ$7=AC$6,'[26]Adj Input'!$G$9:$AJ$69),0))</f>
        <v>-40531.422166666664</v>
      </c>
      <c r="AD85" s="144">
        <f t="array" ref="AD85">SUM(IF('[26]Adj Input'!$F$9:$F$69=$F85,IF('[26]Adj Input'!$G$7:$AJ$7=AD$6,'[26]Adj Input'!$G$9:$AJ$69),0))</f>
        <v>-40531.422166666664</v>
      </c>
      <c r="AE85" s="144">
        <f t="array" ref="AE85">SUM(IF('[26]Adj Input'!$F$9:$F$69=$F85,IF('[26]Adj Input'!$G$7:$AJ$7=AE$6,'[26]Adj Input'!$G$9:$AJ$69),0))</f>
        <v>0</v>
      </c>
      <c r="AG85" s="144"/>
      <c r="AH85" s="144"/>
    </row>
    <row r="86" spans="1:34">
      <c r="A86" s="119" t="s">
        <v>123</v>
      </c>
      <c r="B86" s="119" t="s">
        <v>40</v>
      </c>
      <c r="C86" s="119" t="s">
        <v>78</v>
      </c>
      <c r="D86" s="119" t="s">
        <v>124</v>
      </c>
      <c r="E86" s="119" t="str">
        <f>C86&amp;D86&amp;B86</f>
        <v>DHYDPKASG-P</v>
      </c>
      <c r="F86" s="119" t="str">
        <f>D86&amp;B86</f>
        <v>HYDPKASG-P</v>
      </c>
      <c r="G86" s="144">
        <f t="array" ref="G86">SUM(IF('[26]Adj Input'!$F$9:$F$69=$F86,IF('[26]Adj Input'!$G$7:$AJ$7=G$6,'[26]Adj Input'!$G$9:$AJ$69),0))</f>
        <v>0</v>
      </c>
      <c r="H86" s="144">
        <f t="array" ref="H86">SUM(IF('[26]Adj Input'!$F$9:$F$69=$F86,IF('[26]Adj Input'!$G$7:$AJ$7=H$6,'[26]Adj Input'!$G$9:$AJ$69),0))</f>
        <v>0</v>
      </c>
      <c r="I86" s="144">
        <f t="array" ref="I86">SUM(IF('[26]Adj Input'!$F$9:$F$69=$F86,IF('[26]Adj Input'!$G$7:$AJ$7=I$6,'[26]Adj Input'!$G$9:$AJ$69),0))</f>
        <v>0</v>
      </c>
      <c r="J86" s="144">
        <f t="array" ref="J86">SUM(IF('[26]Adj Input'!$F$9:$F$69=$F86,IF('[26]Adj Input'!$G$7:$AJ$7=J$6,'[26]Adj Input'!$G$9:$AJ$69),0))</f>
        <v>0</v>
      </c>
      <c r="K86" s="144">
        <f t="array" ref="K86">SUM(IF('[26]Adj Input'!$F$9:$F$69=$F86,IF('[26]Adj Input'!$G$7:$AJ$7=K$6,'[26]Adj Input'!$G$9:$AJ$69),0))</f>
        <v>0</v>
      </c>
      <c r="L86" s="144">
        <f t="array" ref="L86">SUM(IF('[26]Adj Input'!$F$9:$F$69=$F86,IF('[26]Adj Input'!$G$7:$AJ$7=L$6,'[26]Adj Input'!$G$9:$AJ$69),0))</f>
        <v>0</v>
      </c>
      <c r="M86" s="144">
        <f t="array" ref="M86">SUM(IF('[26]Adj Input'!$F$9:$F$69=$F86,IF('[26]Adj Input'!$G$7:$AJ$7=M$6,'[26]Adj Input'!$G$9:$AJ$69),0))</f>
        <v>0</v>
      </c>
      <c r="N86" s="144">
        <f t="array" ref="N86">SUM(IF('[26]Adj Input'!$F$9:$F$69=$F86,IF('[26]Adj Input'!$G$7:$AJ$7=N$6,'[26]Adj Input'!$G$9:$AJ$69),0))</f>
        <v>0</v>
      </c>
      <c r="O86" s="144">
        <f t="array" ref="O86">SUM(IF('[26]Adj Input'!$F$9:$F$69=$F86,IF('[26]Adj Input'!$G$7:$AJ$7=O$6,'[26]Adj Input'!$G$9:$AJ$69),0))</f>
        <v>0</v>
      </c>
      <c r="P86" s="144">
        <f t="array" ref="P86">SUM(IF('[26]Adj Input'!$F$9:$F$69=$F86,IF('[26]Adj Input'!$G$7:$AJ$7=P$6,'[26]Adj Input'!$G$9:$AJ$69),0))</f>
        <v>0</v>
      </c>
      <c r="Q86" s="144">
        <f t="array" ref="Q86">SUM(IF('[26]Adj Input'!$F$9:$F$69=$F86,IF('[26]Adj Input'!$G$7:$AJ$7=Q$6,'[26]Adj Input'!$G$9:$AJ$69),0))</f>
        <v>0</v>
      </c>
      <c r="R86" s="144">
        <f t="array" ref="R86">SUM(IF('[26]Adj Input'!$F$9:$F$69=$F86,IF('[26]Adj Input'!$G$7:$AJ$7=R$6,'[26]Adj Input'!$G$9:$AJ$69),0))</f>
        <v>0</v>
      </c>
      <c r="S86" s="144">
        <f t="array" ref="S86">SUM(IF('[26]Adj Input'!$F$9:$F$69=$F86,IF('[26]Adj Input'!$G$7:$AJ$7=S$6,'[26]Adj Input'!$G$9:$AJ$69),0))</f>
        <v>0</v>
      </c>
      <c r="T86" s="144">
        <f t="array" ref="T86">SUM(IF('[26]Adj Input'!$F$9:$F$69=$F86,IF('[26]Adj Input'!$G$7:$AJ$7=T$6,'[26]Adj Input'!$G$9:$AJ$69),0))</f>
        <v>0</v>
      </c>
      <c r="U86" s="144">
        <f t="array" ref="U86">SUM(IF('[26]Adj Input'!$F$9:$F$69=$F86,IF('[26]Adj Input'!$G$7:$AJ$7=U$6,'[26]Adj Input'!$G$9:$AJ$69),0))</f>
        <v>0</v>
      </c>
      <c r="V86" s="144">
        <f t="array" ref="V86">SUM(IF('[26]Adj Input'!$F$9:$F$69=$F86,IF('[26]Adj Input'!$G$7:$AJ$7=V$6,'[26]Adj Input'!$G$9:$AJ$69),0))</f>
        <v>0</v>
      </c>
      <c r="W86" s="144">
        <f t="array" ref="W86">SUM(IF('[26]Adj Input'!$F$9:$F$69=$F86,IF('[26]Adj Input'!$G$7:$AJ$7=W$6,'[26]Adj Input'!$G$9:$AJ$69),0))</f>
        <v>0</v>
      </c>
      <c r="X86" s="144">
        <f t="array" ref="X86">SUM(IF('[26]Adj Input'!$F$9:$F$69=$F86,IF('[26]Adj Input'!$G$7:$AJ$7=X$6,'[26]Adj Input'!$G$9:$AJ$69),0))</f>
        <v>0</v>
      </c>
      <c r="Y86" s="144">
        <f t="array" ref="Y86">SUM(IF('[26]Adj Input'!$F$9:$F$69=$F86,IF('[26]Adj Input'!$G$7:$AJ$7=Y$6,'[26]Adj Input'!$G$9:$AJ$69),0))</f>
        <v>0</v>
      </c>
      <c r="Z86" s="144">
        <f t="array" ref="Z86">SUM(IF('[26]Adj Input'!$F$9:$F$69=$F86,IF('[26]Adj Input'!$G$7:$AJ$7=Z$6,'[26]Adj Input'!$G$9:$AJ$69),0))</f>
        <v>0</v>
      </c>
      <c r="AA86" s="144">
        <f t="array" ref="AA86">SUM(IF('[26]Adj Input'!$F$9:$F$69=$F86,IF('[26]Adj Input'!$G$7:$AJ$7=AA$6,'[26]Adj Input'!$G$9:$AJ$69),0))</f>
        <v>0</v>
      </c>
      <c r="AB86" s="144">
        <f t="array" ref="AB86">SUM(IF('[26]Adj Input'!$F$9:$F$69=$F86,IF('[26]Adj Input'!$G$7:$AJ$7=AB$6,'[26]Adj Input'!$G$9:$AJ$69),0))</f>
        <v>0</v>
      </c>
      <c r="AC86" s="144">
        <f t="array" ref="AC86">SUM(IF('[26]Adj Input'!$F$9:$F$69=$F86,IF('[26]Adj Input'!$G$7:$AJ$7=AC$6,'[26]Adj Input'!$G$9:$AJ$69),0))</f>
        <v>0</v>
      </c>
      <c r="AD86" s="144">
        <f t="array" ref="AD86">SUM(IF('[26]Adj Input'!$F$9:$F$69=$F86,IF('[26]Adj Input'!$G$7:$AJ$7=AD$6,'[26]Adj Input'!$G$9:$AJ$69),0))</f>
        <v>0</v>
      </c>
      <c r="AE86" s="144">
        <f t="array" ref="AE86">SUM(IF('[26]Adj Input'!$F$9:$F$69=$F86,IF('[26]Adj Input'!$G$7:$AJ$7=AE$6,'[26]Adj Input'!$G$9:$AJ$69),0))</f>
        <v>0</v>
      </c>
      <c r="AG86" s="144"/>
      <c r="AH86" s="144"/>
    </row>
    <row r="87" spans="1:34">
      <c r="A87" s="119" t="s">
        <v>123</v>
      </c>
      <c r="B87" s="119" t="s">
        <v>40</v>
      </c>
      <c r="C87" s="119" t="s">
        <v>78</v>
      </c>
      <c r="D87" s="119" t="s">
        <v>125</v>
      </c>
      <c r="E87" s="119" t="str">
        <f t="shared" si="2"/>
        <v>DHYDPKDSG-P</v>
      </c>
      <c r="F87" s="119" t="str">
        <f t="shared" si="3"/>
        <v>HYDPKDSG-P</v>
      </c>
      <c r="G87" s="144">
        <f t="array" ref="G87">SUM(IF('[26]Adj Input'!$F$9:$F$69=$F87,IF('[26]Adj Input'!$G$7:$AJ$7=G$6,'[26]Adj Input'!$G$9:$AJ$69),0))</f>
        <v>0</v>
      </c>
      <c r="H87" s="144">
        <f t="array" ref="H87">SUM(IF('[26]Adj Input'!$F$9:$F$69=$F87,IF('[26]Adj Input'!$G$7:$AJ$7=H$6,'[26]Adj Input'!$G$9:$AJ$69),0))</f>
        <v>0</v>
      </c>
      <c r="I87" s="144">
        <f t="array" ref="I87">SUM(IF('[26]Adj Input'!$F$9:$F$69=$F87,IF('[26]Adj Input'!$G$7:$AJ$7=I$6,'[26]Adj Input'!$G$9:$AJ$69),0))</f>
        <v>0</v>
      </c>
      <c r="J87" s="144">
        <f t="array" ref="J87">SUM(IF('[26]Adj Input'!$F$9:$F$69=$F87,IF('[26]Adj Input'!$G$7:$AJ$7=J$6,'[26]Adj Input'!$G$9:$AJ$69),0))</f>
        <v>0</v>
      </c>
      <c r="K87" s="144">
        <f t="array" ref="K87">SUM(IF('[26]Adj Input'!$F$9:$F$69=$F87,IF('[26]Adj Input'!$G$7:$AJ$7=K$6,'[26]Adj Input'!$G$9:$AJ$69),0))</f>
        <v>0</v>
      </c>
      <c r="L87" s="144">
        <f t="array" ref="L87">SUM(IF('[26]Adj Input'!$F$9:$F$69=$F87,IF('[26]Adj Input'!$G$7:$AJ$7=L$6,'[26]Adj Input'!$G$9:$AJ$69),0))</f>
        <v>0</v>
      </c>
      <c r="M87" s="144">
        <f t="array" ref="M87">SUM(IF('[26]Adj Input'!$F$9:$F$69=$F87,IF('[26]Adj Input'!$G$7:$AJ$7=M$6,'[26]Adj Input'!$G$9:$AJ$69),0))</f>
        <v>0</v>
      </c>
      <c r="N87" s="144">
        <f t="array" ref="N87">SUM(IF('[26]Adj Input'!$F$9:$F$69=$F87,IF('[26]Adj Input'!$G$7:$AJ$7=N$6,'[26]Adj Input'!$G$9:$AJ$69),0))</f>
        <v>0</v>
      </c>
      <c r="O87" s="144">
        <f t="array" ref="O87">SUM(IF('[26]Adj Input'!$F$9:$F$69=$F87,IF('[26]Adj Input'!$G$7:$AJ$7=O$6,'[26]Adj Input'!$G$9:$AJ$69),0))</f>
        <v>0</v>
      </c>
      <c r="P87" s="144">
        <f t="array" ref="P87">SUM(IF('[26]Adj Input'!$F$9:$F$69=$F87,IF('[26]Adj Input'!$G$7:$AJ$7=P$6,'[26]Adj Input'!$G$9:$AJ$69),0))</f>
        <v>0</v>
      </c>
      <c r="Q87" s="144">
        <f t="array" ref="Q87">SUM(IF('[26]Adj Input'!$F$9:$F$69=$F87,IF('[26]Adj Input'!$G$7:$AJ$7=Q$6,'[26]Adj Input'!$G$9:$AJ$69),0))</f>
        <v>0</v>
      </c>
      <c r="R87" s="144">
        <f t="array" ref="R87">SUM(IF('[26]Adj Input'!$F$9:$F$69=$F87,IF('[26]Adj Input'!$G$7:$AJ$7=R$6,'[26]Adj Input'!$G$9:$AJ$69),0))</f>
        <v>0</v>
      </c>
      <c r="S87" s="144">
        <f t="array" ref="S87">SUM(IF('[26]Adj Input'!$F$9:$F$69=$F87,IF('[26]Adj Input'!$G$7:$AJ$7=S$6,'[26]Adj Input'!$G$9:$AJ$69),0))</f>
        <v>0</v>
      </c>
      <c r="T87" s="144">
        <f t="array" ref="T87">SUM(IF('[26]Adj Input'!$F$9:$F$69=$F87,IF('[26]Adj Input'!$G$7:$AJ$7=T$6,'[26]Adj Input'!$G$9:$AJ$69),0))</f>
        <v>0</v>
      </c>
      <c r="U87" s="144">
        <f t="array" ref="U87">SUM(IF('[26]Adj Input'!$F$9:$F$69=$F87,IF('[26]Adj Input'!$G$7:$AJ$7=U$6,'[26]Adj Input'!$G$9:$AJ$69),0))</f>
        <v>0</v>
      </c>
      <c r="V87" s="144">
        <f t="array" ref="V87">SUM(IF('[26]Adj Input'!$F$9:$F$69=$F87,IF('[26]Adj Input'!$G$7:$AJ$7=V$6,'[26]Adj Input'!$G$9:$AJ$69),0))</f>
        <v>0</v>
      </c>
      <c r="W87" s="144">
        <f t="array" ref="W87">SUM(IF('[26]Adj Input'!$F$9:$F$69=$F87,IF('[26]Adj Input'!$G$7:$AJ$7=W$6,'[26]Adj Input'!$G$9:$AJ$69),0))</f>
        <v>0</v>
      </c>
      <c r="X87" s="144">
        <f t="array" ref="X87">SUM(IF('[26]Adj Input'!$F$9:$F$69=$F87,IF('[26]Adj Input'!$G$7:$AJ$7=X$6,'[26]Adj Input'!$G$9:$AJ$69),0))</f>
        <v>0</v>
      </c>
      <c r="Y87" s="144">
        <f t="array" ref="Y87">SUM(IF('[26]Adj Input'!$F$9:$F$69=$F87,IF('[26]Adj Input'!$G$7:$AJ$7=Y$6,'[26]Adj Input'!$G$9:$AJ$69),0))</f>
        <v>0</v>
      </c>
      <c r="Z87" s="144">
        <f t="array" ref="Z87">SUM(IF('[26]Adj Input'!$F$9:$F$69=$F87,IF('[26]Adj Input'!$G$7:$AJ$7=Z$6,'[26]Adj Input'!$G$9:$AJ$69),0))</f>
        <v>0</v>
      </c>
      <c r="AA87" s="144">
        <f t="array" ref="AA87">SUM(IF('[26]Adj Input'!$F$9:$F$69=$F87,IF('[26]Adj Input'!$G$7:$AJ$7=AA$6,'[26]Adj Input'!$G$9:$AJ$69),0))</f>
        <v>0</v>
      </c>
      <c r="AB87" s="144">
        <f t="array" ref="AB87">SUM(IF('[26]Adj Input'!$F$9:$F$69=$F87,IF('[26]Adj Input'!$G$7:$AJ$7=AB$6,'[26]Adj Input'!$G$9:$AJ$69),0))</f>
        <v>0</v>
      </c>
      <c r="AC87" s="144">
        <f t="array" ref="AC87">SUM(IF('[26]Adj Input'!$F$9:$F$69=$F87,IF('[26]Adj Input'!$G$7:$AJ$7=AC$6,'[26]Adj Input'!$G$9:$AJ$69),0))</f>
        <v>0</v>
      </c>
      <c r="AD87" s="144">
        <f t="array" ref="AD87">SUM(IF('[26]Adj Input'!$F$9:$F$69=$F87,IF('[26]Adj Input'!$G$7:$AJ$7=AD$6,'[26]Adj Input'!$G$9:$AJ$69),0))</f>
        <v>0</v>
      </c>
      <c r="AE87" s="144">
        <f t="array" ref="AE87">SUM(IF('[26]Adj Input'!$F$9:$F$69=$F87,IF('[26]Adj Input'!$G$7:$AJ$7=AE$6,'[26]Adj Input'!$G$9:$AJ$69),0))</f>
        <v>0</v>
      </c>
      <c r="AG87" s="144"/>
      <c r="AH87" s="144"/>
    </row>
    <row r="88" spans="1:34">
      <c r="A88" s="119" t="s">
        <v>4</v>
      </c>
      <c r="B88" s="119" t="s">
        <v>36</v>
      </c>
      <c r="C88" s="119" t="s">
        <v>78</v>
      </c>
      <c r="D88" s="119" t="s">
        <v>73</v>
      </c>
      <c r="E88" s="119" t="str">
        <f t="shared" si="2"/>
        <v>DOTHPDGU</v>
      </c>
      <c r="F88" s="119" t="str">
        <f t="shared" si="3"/>
        <v>OTHPDGU</v>
      </c>
      <c r="G88" s="144">
        <f t="array" ref="G88">SUM(IF('[26]Adj Input'!$F$9:$F$69=$F88,IF('[26]Adj Input'!$G$7:$AJ$7=G$6,'[26]Adj Input'!$G$9:$AJ$69),0))</f>
        <v>-11013.071666666669</v>
      </c>
      <c r="H88" s="144">
        <f t="array" ref="H88">SUM(IF('[26]Adj Input'!$F$9:$F$69=$F88,IF('[26]Adj Input'!$G$7:$AJ$7=H$6,'[26]Adj Input'!$G$9:$AJ$69),0))</f>
        <v>-11013.071666666669</v>
      </c>
      <c r="I88" s="144">
        <f t="array" ref="I88">SUM(IF('[26]Adj Input'!$F$9:$F$69=$F88,IF('[26]Adj Input'!$G$7:$AJ$7=I$6,'[26]Adj Input'!$G$9:$AJ$69),0))</f>
        <v>-11013.071666666669</v>
      </c>
      <c r="J88" s="144">
        <f t="array" ref="J88">SUM(IF('[26]Adj Input'!$F$9:$F$69=$F88,IF('[26]Adj Input'!$G$7:$AJ$7=J$6,'[26]Adj Input'!$G$9:$AJ$69),0))</f>
        <v>-11013.071666666669</v>
      </c>
      <c r="K88" s="144">
        <f t="array" ref="K88">SUM(IF('[26]Adj Input'!$F$9:$F$69=$F88,IF('[26]Adj Input'!$G$7:$AJ$7=K$6,'[26]Adj Input'!$G$9:$AJ$69),0))</f>
        <v>-11013.071666666669</v>
      </c>
      <c r="L88" s="144">
        <f t="array" ref="L88">SUM(IF('[26]Adj Input'!$F$9:$F$69=$F88,IF('[26]Adj Input'!$G$7:$AJ$7=L$6,'[26]Adj Input'!$G$9:$AJ$69),0))</f>
        <v>-11013.071666666669</v>
      </c>
      <c r="M88" s="144">
        <f t="array" ref="M88">SUM(IF('[26]Adj Input'!$F$9:$F$69=$F88,IF('[26]Adj Input'!$G$7:$AJ$7=M$6,'[26]Adj Input'!$G$9:$AJ$69),0))</f>
        <v>-11013.071666666669</v>
      </c>
      <c r="N88" s="144">
        <f t="array" ref="N88">SUM(IF('[26]Adj Input'!$F$9:$F$69=$F88,IF('[26]Adj Input'!$G$7:$AJ$7=N$6,'[26]Adj Input'!$G$9:$AJ$69),0))</f>
        <v>-11013.071666666669</v>
      </c>
      <c r="O88" s="144">
        <f t="array" ref="O88">SUM(IF('[26]Adj Input'!$F$9:$F$69=$F88,IF('[26]Adj Input'!$G$7:$AJ$7=O$6,'[26]Adj Input'!$G$9:$AJ$69),0))</f>
        <v>-11013.071666666669</v>
      </c>
      <c r="P88" s="144">
        <f t="array" ref="P88">SUM(IF('[26]Adj Input'!$F$9:$F$69=$F88,IF('[26]Adj Input'!$G$7:$AJ$7=P$6,'[26]Adj Input'!$G$9:$AJ$69),0))</f>
        <v>-11013.071666666669</v>
      </c>
      <c r="Q88" s="144">
        <f t="array" ref="Q88">SUM(IF('[26]Adj Input'!$F$9:$F$69=$F88,IF('[26]Adj Input'!$G$7:$AJ$7=Q$6,'[26]Adj Input'!$G$9:$AJ$69),0))</f>
        <v>-11013.071666666669</v>
      </c>
      <c r="R88" s="144">
        <f t="array" ref="R88">SUM(IF('[26]Adj Input'!$F$9:$F$69=$F88,IF('[26]Adj Input'!$G$7:$AJ$7=R$6,'[26]Adj Input'!$G$9:$AJ$69),0))</f>
        <v>-11013.071666666669</v>
      </c>
      <c r="S88" s="144">
        <f t="array" ref="S88">SUM(IF('[26]Adj Input'!$F$9:$F$69=$F88,IF('[26]Adj Input'!$G$7:$AJ$7=S$6,'[26]Adj Input'!$G$9:$AJ$69),0))</f>
        <v>-11013.071666666669</v>
      </c>
      <c r="T88" s="144">
        <f t="array" ref="T88">SUM(IF('[26]Adj Input'!$F$9:$F$69=$F88,IF('[26]Adj Input'!$G$7:$AJ$7=T$6,'[26]Adj Input'!$G$9:$AJ$69),0))</f>
        <v>-11013.071666666669</v>
      </c>
      <c r="U88" s="144">
        <f t="array" ref="U88">SUM(IF('[26]Adj Input'!$F$9:$F$69=$F88,IF('[26]Adj Input'!$G$7:$AJ$7=U$6,'[26]Adj Input'!$G$9:$AJ$69),0))</f>
        <v>-11013.071666666669</v>
      </c>
      <c r="V88" s="144">
        <f t="array" ref="V88">SUM(IF('[26]Adj Input'!$F$9:$F$69=$F88,IF('[26]Adj Input'!$G$7:$AJ$7=V$6,'[26]Adj Input'!$G$9:$AJ$69),0))</f>
        <v>-11013.071666666669</v>
      </c>
      <c r="W88" s="144">
        <f t="array" ref="W88">SUM(IF('[26]Adj Input'!$F$9:$F$69=$F88,IF('[26]Adj Input'!$G$7:$AJ$7=W$6,'[26]Adj Input'!$G$9:$AJ$69),0))</f>
        <v>-11013.071666666669</v>
      </c>
      <c r="X88" s="144">
        <f t="array" ref="X88">SUM(IF('[26]Adj Input'!$F$9:$F$69=$F88,IF('[26]Adj Input'!$G$7:$AJ$7=X$6,'[26]Adj Input'!$G$9:$AJ$69),0))</f>
        <v>-11013.071666666669</v>
      </c>
      <c r="Y88" s="144">
        <f t="array" ref="Y88">SUM(IF('[26]Adj Input'!$F$9:$F$69=$F88,IF('[26]Adj Input'!$G$7:$AJ$7=Y$6,'[26]Adj Input'!$G$9:$AJ$69),0))</f>
        <v>-11013.071666666669</v>
      </c>
      <c r="Z88" s="144">
        <f t="array" ref="Z88">SUM(IF('[26]Adj Input'!$F$9:$F$69=$F88,IF('[26]Adj Input'!$G$7:$AJ$7=Z$6,'[26]Adj Input'!$G$9:$AJ$69),0))</f>
        <v>-11013.071666666669</v>
      </c>
      <c r="AA88" s="144">
        <f t="array" ref="AA88">SUM(IF('[26]Adj Input'!$F$9:$F$69=$F88,IF('[26]Adj Input'!$G$7:$AJ$7=AA$6,'[26]Adj Input'!$G$9:$AJ$69),0))</f>
        <v>-11013.071666666669</v>
      </c>
      <c r="AB88" s="144">
        <f t="array" ref="AB88">SUM(IF('[26]Adj Input'!$F$9:$F$69=$F88,IF('[26]Adj Input'!$G$7:$AJ$7=AB$6,'[26]Adj Input'!$G$9:$AJ$69),0))</f>
        <v>-11013.071666666669</v>
      </c>
      <c r="AC88" s="144">
        <f t="array" ref="AC88">SUM(IF('[26]Adj Input'!$F$9:$F$69=$F88,IF('[26]Adj Input'!$G$7:$AJ$7=AC$6,'[26]Adj Input'!$G$9:$AJ$69),0))</f>
        <v>-11013.071666666669</v>
      </c>
      <c r="AD88" s="144">
        <f t="array" ref="AD88">SUM(IF('[26]Adj Input'!$F$9:$F$69=$F88,IF('[26]Adj Input'!$G$7:$AJ$7=AD$6,'[26]Adj Input'!$G$9:$AJ$69),0))</f>
        <v>-11013.071666666669</v>
      </c>
      <c r="AE88" s="144">
        <f t="array" ref="AE88">SUM(IF('[26]Adj Input'!$F$9:$F$69=$F88,IF('[26]Adj Input'!$G$7:$AJ$7=AE$6,'[26]Adj Input'!$G$9:$AJ$69),0))</f>
        <v>0</v>
      </c>
      <c r="AG88" s="144"/>
      <c r="AH88" s="144"/>
    </row>
    <row r="89" spans="1:34">
      <c r="A89" s="119" t="s">
        <v>5</v>
      </c>
      <c r="B89" s="119" t="s">
        <v>37</v>
      </c>
      <c r="C89" s="119" t="s">
        <v>78</v>
      </c>
      <c r="D89" s="119" t="s">
        <v>73</v>
      </c>
      <c r="E89" s="119" t="str">
        <f t="shared" si="2"/>
        <v>DOTHPSG</v>
      </c>
      <c r="F89" s="119" t="str">
        <f t="shared" si="3"/>
        <v>OTHPSG</v>
      </c>
      <c r="G89" s="144">
        <f t="array" ref="G89">SUM(IF('[26]Adj Input'!$F$9:$F$69=$F89,IF('[26]Adj Input'!$G$7:$AJ$7=G$6,'[26]Adj Input'!$G$9:$AJ$69),0))</f>
        <v>-779948.70850000007</v>
      </c>
      <c r="H89" s="144">
        <f t="array" ref="H89">SUM(IF('[26]Adj Input'!$F$9:$F$69=$F89,IF('[26]Adj Input'!$G$7:$AJ$7=H$6,'[26]Adj Input'!$G$9:$AJ$69),0))</f>
        <v>-779948.70850000007</v>
      </c>
      <c r="I89" s="144">
        <f t="array" ref="I89">SUM(IF('[26]Adj Input'!$F$9:$F$69=$F89,IF('[26]Adj Input'!$G$7:$AJ$7=I$6,'[26]Adj Input'!$G$9:$AJ$69),0))</f>
        <v>-779948.70850000007</v>
      </c>
      <c r="J89" s="144">
        <f t="array" ref="J89">SUM(IF('[26]Adj Input'!$F$9:$F$69=$F89,IF('[26]Adj Input'!$G$7:$AJ$7=J$6,'[26]Adj Input'!$G$9:$AJ$69),0))</f>
        <v>-779948.70850000007</v>
      </c>
      <c r="K89" s="144">
        <f t="array" ref="K89">SUM(IF('[26]Adj Input'!$F$9:$F$69=$F89,IF('[26]Adj Input'!$G$7:$AJ$7=K$6,'[26]Adj Input'!$G$9:$AJ$69),0))</f>
        <v>-779948.70850000007</v>
      </c>
      <c r="L89" s="144">
        <f t="array" ref="L89">SUM(IF('[26]Adj Input'!$F$9:$F$69=$F89,IF('[26]Adj Input'!$G$7:$AJ$7=L$6,'[26]Adj Input'!$G$9:$AJ$69),0))</f>
        <v>-779948.70850000007</v>
      </c>
      <c r="M89" s="144">
        <f t="array" ref="M89">SUM(IF('[26]Adj Input'!$F$9:$F$69=$F89,IF('[26]Adj Input'!$G$7:$AJ$7=M$6,'[26]Adj Input'!$G$9:$AJ$69),0))</f>
        <v>-779948.70850000007</v>
      </c>
      <c r="N89" s="144">
        <f t="array" ref="N89">SUM(IF('[26]Adj Input'!$F$9:$F$69=$F89,IF('[26]Adj Input'!$G$7:$AJ$7=N$6,'[26]Adj Input'!$G$9:$AJ$69),0))</f>
        <v>-779948.70850000007</v>
      </c>
      <c r="O89" s="144">
        <f t="array" ref="O89">SUM(IF('[26]Adj Input'!$F$9:$F$69=$F89,IF('[26]Adj Input'!$G$7:$AJ$7=O$6,'[26]Adj Input'!$G$9:$AJ$69),0))</f>
        <v>-779948.70850000007</v>
      </c>
      <c r="P89" s="144">
        <f t="array" ref="P89">SUM(IF('[26]Adj Input'!$F$9:$F$69=$F89,IF('[26]Adj Input'!$G$7:$AJ$7=P$6,'[26]Adj Input'!$G$9:$AJ$69),0))</f>
        <v>-779948.70850000007</v>
      </c>
      <c r="Q89" s="144">
        <f t="array" ref="Q89">SUM(IF('[26]Adj Input'!$F$9:$F$69=$F89,IF('[26]Adj Input'!$G$7:$AJ$7=Q$6,'[26]Adj Input'!$G$9:$AJ$69),0))</f>
        <v>-779948.70850000007</v>
      </c>
      <c r="R89" s="144">
        <f t="array" ref="R89">SUM(IF('[26]Adj Input'!$F$9:$F$69=$F89,IF('[26]Adj Input'!$G$7:$AJ$7=R$6,'[26]Adj Input'!$G$9:$AJ$69),0))</f>
        <v>-779948.70850000007</v>
      </c>
      <c r="S89" s="144">
        <f t="array" ref="S89">SUM(IF('[26]Adj Input'!$F$9:$F$69=$F89,IF('[26]Adj Input'!$G$7:$AJ$7=S$6,'[26]Adj Input'!$G$9:$AJ$69),0))</f>
        <v>-779948.70850000007</v>
      </c>
      <c r="T89" s="144">
        <f t="array" ref="T89">SUM(IF('[26]Adj Input'!$F$9:$F$69=$F89,IF('[26]Adj Input'!$G$7:$AJ$7=T$6,'[26]Adj Input'!$G$9:$AJ$69),0))</f>
        <v>-779948.70850000007</v>
      </c>
      <c r="U89" s="144">
        <f t="array" ref="U89">SUM(IF('[26]Adj Input'!$F$9:$F$69=$F89,IF('[26]Adj Input'!$G$7:$AJ$7=U$6,'[26]Adj Input'!$G$9:$AJ$69),0))</f>
        <v>-779948.70850000007</v>
      </c>
      <c r="V89" s="144">
        <f t="array" ref="V89">SUM(IF('[26]Adj Input'!$F$9:$F$69=$F89,IF('[26]Adj Input'!$G$7:$AJ$7=V$6,'[26]Adj Input'!$G$9:$AJ$69),0))</f>
        <v>-779948.70850000007</v>
      </c>
      <c r="W89" s="144">
        <f t="array" ref="W89">SUM(IF('[26]Adj Input'!$F$9:$F$69=$F89,IF('[26]Adj Input'!$G$7:$AJ$7=W$6,'[26]Adj Input'!$G$9:$AJ$69),0))</f>
        <v>-779948.70850000007</v>
      </c>
      <c r="X89" s="144">
        <f t="array" ref="X89">SUM(IF('[26]Adj Input'!$F$9:$F$69=$F89,IF('[26]Adj Input'!$G$7:$AJ$7=X$6,'[26]Adj Input'!$G$9:$AJ$69),0))</f>
        <v>-779948.70850000007</v>
      </c>
      <c r="Y89" s="144">
        <f t="array" ref="Y89">SUM(IF('[26]Adj Input'!$F$9:$F$69=$F89,IF('[26]Adj Input'!$G$7:$AJ$7=Y$6,'[26]Adj Input'!$G$9:$AJ$69),0))</f>
        <v>-779948.70850000007</v>
      </c>
      <c r="Z89" s="144">
        <f t="array" ref="Z89">SUM(IF('[26]Adj Input'!$F$9:$F$69=$F89,IF('[26]Adj Input'!$G$7:$AJ$7=Z$6,'[26]Adj Input'!$G$9:$AJ$69),0))</f>
        <v>-779948.70850000007</v>
      </c>
      <c r="AA89" s="144">
        <f t="array" ref="AA89">SUM(IF('[26]Adj Input'!$F$9:$F$69=$F89,IF('[26]Adj Input'!$G$7:$AJ$7=AA$6,'[26]Adj Input'!$G$9:$AJ$69),0))</f>
        <v>-779948.70850000007</v>
      </c>
      <c r="AB89" s="144">
        <f t="array" ref="AB89">SUM(IF('[26]Adj Input'!$F$9:$F$69=$F89,IF('[26]Adj Input'!$G$7:$AJ$7=AB$6,'[26]Adj Input'!$G$9:$AJ$69),0))</f>
        <v>-779948.70850000007</v>
      </c>
      <c r="AC89" s="144">
        <f t="array" ref="AC89">SUM(IF('[26]Adj Input'!$F$9:$F$69=$F89,IF('[26]Adj Input'!$G$7:$AJ$7=AC$6,'[26]Adj Input'!$G$9:$AJ$69),0))</f>
        <v>-779948.70850000007</v>
      </c>
      <c r="AD89" s="144">
        <f t="array" ref="AD89">SUM(IF('[26]Adj Input'!$F$9:$F$69=$F89,IF('[26]Adj Input'!$G$7:$AJ$7=AD$6,'[26]Adj Input'!$G$9:$AJ$69),0))</f>
        <v>-779948.70850000007</v>
      </c>
      <c r="AE89" s="144">
        <f t="array" ref="AE89">SUM(IF('[26]Adj Input'!$F$9:$F$69=$F89,IF('[26]Adj Input'!$G$7:$AJ$7=AE$6,'[26]Adj Input'!$G$9:$AJ$69),0))</f>
        <v>0</v>
      </c>
      <c r="AG89" s="144"/>
      <c r="AH89" s="144"/>
    </row>
    <row r="90" spans="1:34">
      <c r="A90" s="119" t="s">
        <v>103</v>
      </c>
      <c r="B90" s="119" t="s">
        <v>436</v>
      </c>
      <c r="C90" s="119" t="s">
        <v>78</v>
      </c>
      <c r="D90" s="119" t="s">
        <v>73</v>
      </c>
      <c r="E90" s="119" t="str">
        <f t="shared" si="2"/>
        <v>DOTHPSG-W</v>
      </c>
      <c r="F90" s="119" t="str">
        <f t="shared" si="3"/>
        <v>OTHPSG-W</v>
      </c>
      <c r="G90" s="144">
        <f t="array" ref="G90">SUM(IF('[26]Adj Input'!$F$9:$F$69=$F90,IF('[26]Adj Input'!$G$7:$AJ$7=G$6,'[26]Adj Input'!$G$9:$AJ$69),0))</f>
        <v>-118473.28333333333</v>
      </c>
      <c r="H90" s="144">
        <f t="array" ref="H90">SUM(IF('[26]Adj Input'!$F$9:$F$69=$F90,IF('[26]Adj Input'!$G$7:$AJ$7=H$6,'[26]Adj Input'!$G$9:$AJ$69),0))</f>
        <v>-118473.28333333333</v>
      </c>
      <c r="I90" s="144">
        <f t="array" ref="I90">SUM(IF('[26]Adj Input'!$F$9:$F$69=$F90,IF('[26]Adj Input'!$G$7:$AJ$7=I$6,'[26]Adj Input'!$G$9:$AJ$69),0))</f>
        <v>-118473.28333333333</v>
      </c>
      <c r="J90" s="144">
        <f t="array" ref="J90">SUM(IF('[26]Adj Input'!$F$9:$F$69=$F90,IF('[26]Adj Input'!$G$7:$AJ$7=J$6,'[26]Adj Input'!$G$9:$AJ$69),0))</f>
        <v>-118473.28333333333</v>
      </c>
      <c r="K90" s="144">
        <f t="array" ref="K90">SUM(IF('[26]Adj Input'!$F$9:$F$69=$F90,IF('[26]Adj Input'!$G$7:$AJ$7=K$6,'[26]Adj Input'!$G$9:$AJ$69),0))</f>
        <v>-118473.28333333333</v>
      </c>
      <c r="L90" s="144">
        <f t="array" ref="L90">SUM(IF('[26]Adj Input'!$F$9:$F$69=$F90,IF('[26]Adj Input'!$G$7:$AJ$7=L$6,'[26]Adj Input'!$G$9:$AJ$69),0))</f>
        <v>-118473.28333333333</v>
      </c>
      <c r="M90" s="144">
        <f t="array" ref="M90">SUM(IF('[26]Adj Input'!$F$9:$F$69=$F90,IF('[26]Adj Input'!$G$7:$AJ$7=M$6,'[26]Adj Input'!$G$9:$AJ$69),0))</f>
        <v>-118473.28333333333</v>
      </c>
      <c r="N90" s="144">
        <f t="array" ref="N90">SUM(IF('[26]Adj Input'!$F$9:$F$69=$F90,IF('[26]Adj Input'!$G$7:$AJ$7=N$6,'[26]Adj Input'!$G$9:$AJ$69),0))</f>
        <v>-118473.28333333333</v>
      </c>
      <c r="O90" s="144">
        <f t="array" ref="O90">SUM(IF('[26]Adj Input'!$F$9:$F$69=$F90,IF('[26]Adj Input'!$G$7:$AJ$7=O$6,'[26]Adj Input'!$G$9:$AJ$69),0))</f>
        <v>-118473.28333333333</v>
      </c>
      <c r="P90" s="144">
        <f t="array" ref="P90">SUM(IF('[26]Adj Input'!$F$9:$F$69=$F90,IF('[26]Adj Input'!$G$7:$AJ$7=P$6,'[26]Adj Input'!$G$9:$AJ$69),0))</f>
        <v>-118473.28333333333</v>
      </c>
      <c r="Q90" s="144">
        <f t="array" ref="Q90">SUM(IF('[26]Adj Input'!$F$9:$F$69=$F90,IF('[26]Adj Input'!$G$7:$AJ$7=Q$6,'[26]Adj Input'!$G$9:$AJ$69),0))</f>
        <v>-118473.28333333333</v>
      </c>
      <c r="R90" s="144">
        <f t="array" ref="R90">SUM(IF('[26]Adj Input'!$F$9:$F$69=$F90,IF('[26]Adj Input'!$G$7:$AJ$7=R$6,'[26]Adj Input'!$G$9:$AJ$69),0))</f>
        <v>-118473.28333333333</v>
      </c>
      <c r="S90" s="144">
        <f t="array" ref="S90">SUM(IF('[26]Adj Input'!$F$9:$F$69=$F90,IF('[26]Adj Input'!$G$7:$AJ$7=S$6,'[26]Adj Input'!$G$9:$AJ$69),0))</f>
        <v>-118473.28333333333</v>
      </c>
      <c r="T90" s="144">
        <f t="array" ref="T90">SUM(IF('[26]Adj Input'!$F$9:$F$69=$F90,IF('[26]Adj Input'!$G$7:$AJ$7=T$6,'[26]Adj Input'!$G$9:$AJ$69),0))</f>
        <v>-118473.28333333333</v>
      </c>
      <c r="U90" s="144">
        <f t="array" ref="U90">SUM(IF('[26]Adj Input'!$F$9:$F$69=$F90,IF('[26]Adj Input'!$G$7:$AJ$7=U$6,'[26]Adj Input'!$G$9:$AJ$69),0))</f>
        <v>-118473.28333333333</v>
      </c>
      <c r="V90" s="144">
        <f t="array" ref="V90">SUM(IF('[26]Adj Input'!$F$9:$F$69=$F90,IF('[26]Adj Input'!$G$7:$AJ$7=V$6,'[26]Adj Input'!$G$9:$AJ$69),0))</f>
        <v>-118473.28333333333</v>
      </c>
      <c r="W90" s="144">
        <f t="array" ref="W90">SUM(IF('[26]Adj Input'!$F$9:$F$69=$F90,IF('[26]Adj Input'!$G$7:$AJ$7=W$6,'[26]Adj Input'!$G$9:$AJ$69),0))</f>
        <v>-118473.28333333333</v>
      </c>
      <c r="X90" s="144">
        <f t="array" ref="X90">SUM(IF('[26]Adj Input'!$F$9:$F$69=$F90,IF('[26]Adj Input'!$G$7:$AJ$7=X$6,'[26]Adj Input'!$G$9:$AJ$69),0))</f>
        <v>-118473.28333333333</v>
      </c>
      <c r="Y90" s="144">
        <f t="array" ref="Y90">SUM(IF('[26]Adj Input'!$F$9:$F$69=$F90,IF('[26]Adj Input'!$G$7:$AJ$7=Y$6,'[26]Adj Input'!$G$9:$AJ$69),0))</f>
        <v>-118473.28333333333</v>
      </c>
      <c r="Z90" s="144">
        <f t="array" ref="Z90">SUM(IF('[26]Adj Input'!$F$9:$F$69=$F90,IF('[26]Adj Input'!$G$7:$AJ$7=Z$6,'[26]Adj Input'!$G$9:$AJ$69),0))</f>
        <v>-118473.28333333333</v>
      </c>
      <c r="AA90" s="144">
        <f t="array" ref="AA90">SUM(IF('[26]Adj Input'!$F$9:$F$69=$F90,IF('[26]Adj Input'!$G$7:$AJ$7=AA$6,'[26]Adj Input'!$G$9:$AJ$69),0))</f>
        <v>-118473.28333333333</v>
      </c>
      <c r="AB90" s="144">
        <f t="array" ref="AB90">SUM(IF('[26]Adj Input'!$F$9:$F$69=$F90,IF('[26]Adj Input'!$G$7:$AJ$7=AB$6,'[26]Adj Input'!$G$9:$AJ$69),0))</f>
        <v>-118473.28333333333</v>
      </c>
      <c r="AC90" s="144">
        <f t="array" ref="AC90">SUM(IF('[26]Adj Input'!$F$9:$F$69=$F90,IF('[26]Adj Input'!$G$7:$AJ$7=AC$6,'[26]Adj Input'!$G$9:$AJ$69),0))</f>
        <v>-118473.28333333333</v>
      </c>
      <c r="AD90" s="144">
        <f t="array" ref="AD90">SUM(IF('[26]Adj Input'!$F$9:$F$69=$F90,IF('[26]Adj Input'!$G$7:$AJ$7=AD$6,'[26]Adj Input'!$G$9:$AJ$69),0))</f>
        <v>-118473.28333333333</v>
      </c>
      <c r="AE90" s="144">
        <f t="array" ref="AE90">SUM(IF('[26]Adj Input'!$F$9:$F$69=$F90,IF('[26]Adj Input'!$G$7:$AJ$7=AE$6,'[26]Adj Input'!$G$9:$AJ$69),0))</f>
        <v>0</v>
      </c>
      <c r="AG90" s="144"/>
      <c r="AH90" s="144"/>
    </row>
    <row r="91" spans="1:34">
      <c r="A91" s="119" t="s">
        <v>5</v>
      </c>
      <c r="B91" s="119" t="s">
        <v>43</v>
      </c>
      <c r="C91" s="119" t="s">
        <v>78</v>
      </c>
      <c r="D91" s="119" t="s">
        <v>73</v>
      </c>
      <c r="E91" s="119" t="str">
        <f t="shared" si="2"/>
        <v>DOTHPSSGCT</v>
      </c>
      <c r="F91" s="119" t="str">
        <f t="shared" si="3"/>
        <v>OTHPSSGCT</v>
      </c>
      <c r="G91" s="144">
        <f t="array" ref="G91">SUM(IF('[26]Adj Input'!$F$9:$F$69=$F91,IF('[26]Adj Input'!$G$7:$AJ$7=G$6,'[26]Adj Input'!$G$9:$AJ$69),0))</f>
        <v>-91137.966499999995</v>
      </c>
      <c r="H91" s="144">
        <f t="array" ref="H91">SUM(IF('[26]Adj Input'!$F$9:$F$69=$F91,IF('[26]Adj Input'!$G$7:$AJ$7=H$6,'[26]Adj Input'!$G$9:$AJ$69),0))</f>
        <v>-91137.966499999995</v>
      </c>
      <c r="I91" s="144">
        <f t="array" ref="I91">SUM(IF('[26]Adj Input'!$F$9:$F$69=$F91,IF('[26]Adj Input'!$G$7:$AJ$7=I$6,'[26]Adj Input'!$G$9:$AJ$69),0))</f>
        <v>-91137.966499999995</v>
      </c>
      <c r="J91" s="144">
        <f t="array" ref="J91">SUM(IF('[26]Adj Input'!$F$9:$F$69=$F91,IF('[26]Adj Input'!$G$7:$AJ$7=J$6,'[26]Adj Input'!$G$9:$AJ$69),0))</f>
        <v>-91137.966499999995</v>
      </c>
      <c r="K91" s="144">
        <f t="array" ref="K91">SUM(IF('[26]Adj Input'!$F$9:$F$69=$F91,IF('[26]Adj Input'!$G$7:$AJ$7=K$6,'[26]Adj Input'!$G$9:$AJ$69),0))</f>
        <v>-91137.966499999995</v>
      </c>
      <c r="L91" s="144">
        <f t="array" ref="L91">SUM(IF('[26]Adj Input'!$F$9:$F$69=$F91,IF('[26]Adj Input'!$G$7:$AJ$7=L$6,'[26]Adj Input'!$G$9:$AJ$69),0))</f>
        <v>-91137.966499999995</v>
      </c>
      <c r="M91" s="144">
        <f t="array" ref="M91">SUM(IF('[26]Adj Input'!$F$9:$F$69=$F91,IF('[26]Adj Input'!$G$7:$AJ$7=M$6,'[26]Adj Input'!$G$9:$AJ$69),0))</f>
        <v>-91137.966499999995</v>
      </c>
      <c r="N91" s="144">
        <f t="array" ref="N91">SUM(IF('[26]Adj Input'!$F$9:$F$69=$F91,IF('[26]Adj Input'!$G$7:$AJ$7=N$6,'[26]Adj Input'!$G$9:$AJ$69),0))</f>
        <v>-91137.966499999995</v>
      </c>
      <c r="O91" s="144">
        <f t="array" ref="O91">SUM(IF('[26]Adj Input'!$F$9:$F$69=$F91,IF('[26]Adj Input'!$G$7:$AJ$7=O$6,'[26]Adj Input'!$G$9:$AJ$69),0))</f>
        <v>-91137.966499999995</v>
      </c>
      <c r="P91" s="144">
        <f t="array" ref="P91">SUM(IF('[26]Adj Input'!$F$9:$F$69=$F91,IF('[26]Adj Input'!$G$7:$AJ$7=P$6,'[26]Adj Input'!$G$9:$AJ$69),0))</f>
        <v>-91137.966499999995</v>
      </c>
      <c r="Q91" s="144">
        <f t="array" ref="Q91">SUM(IF('[26]Adj Input'!$F$9:$F$69=$F91,IF('[26]Adj Input'!$G$7:$AJ$7=Q$6,'[26]Adj Input'!$G$9:$AJ$69),0))</f>
        <v>-91137.966499999995</v>
      </c>
      <c r="R91" s="144">
        <f t="array" ref="R91">SUM(IF('[26]Adj Input'!$F$9:$F$69=$F91,IF('[26]Adj Input'!$G$7:$AJ$7=R$6,'[26]Adj Input'!$G$9:$AJ$69),0))</f>
        <v>-91137.966499999995</v>
      </c>
      <c r="S91" s="144">
        <f t="array" ref="S91">SUM(IF('[26]Adj Input'!$F$9:$F$69=$F91,IF('[26]Adj Input'!$G$7:$AJ$7=S$6,'[26]Adj Input'!$G$9:$AJ$69),0))</f>
        <v>-91137.966499999995</v>
      </c>
      <c r="T91" s="144">
        <f t="array" ref="T91">SUM(IF('[26]Adj Input'!$F$9:$F$69=$F91,IF('[26]Adj Input'!$G$7:$AJ$7=T$6,'[26]Adj Input'!$G$9:$AJ$69),0))</f>
        <v>-91137.966499999995</v>
      </c>
      <c r="U91" s="144">
        <f t="array" ref="U91">SUM(IF('[26]Adj Input'!$F$9:$F$69=$F91,IF('[26]Adj Input'!$G$7:$AJ$7=U$6,'[26]Adj Input'!$G$9:$AJ$69),0))</f>
        <v>-91137.966499999995</v>
      </c>
      <c r="V91" s="144">
        <f t="array" ref="V91">SUM(IF('[26]Adj Input'!$F$9:$F$69=$F91,IF('[26]Adj Input'!$G$7:$AJ$7=V$6,'[26]Adj Input'!$G$9:$AJ$69),0))</f>
        <v>-91137.966499999995</v>
      </c>
      <c r="W91" s="144">
        <f t="array" ref="W91">SUM(IF('[26]Adj Input'!$F$9:$F$69=$F91,IF('[26]Adj Input'!$G$7:$AJ$7=W$6,'[26]Adj Input'!$G$9:$AJ$69),0))</f>
        <v>-91137.966499999995</v>
      </c>
      <c r="X91" s="144">
        <f t="array" ref="X91">SUM(IF('[26]Adj Input'!$F$9:$F$69=$F91,IF('[26]Adj Input'!$G$7:$AJ$7=X$6,'[26]Adj Input'!$G$9:$AJ$69),0))</f>
        <v>-91137.966499999995</v>
      </c>
      <c r="Y91" s="144">
        <f t="array" ref="Y91">SUM(IF('[26]Adj Input'!$F$9:$F$69=$F91,IF('[26]Adj Input'!$G$7:$AJ$7=Y$6,'[26]Adj Input'!$G$9:$AJ$69),0))</f>
        <v>-91137.966499999995</v>
      </c>
      <c r="Z91" s="144">
        <f t="array" ref="Z91">SUM(IF('[26]Adj Input'!$F$9:$F$69=$F91,IF('[26]Adj Input'!$G$7:$AJ$7=Z$6,'[26]Adj Input'!$G$9:$AJ$69),0))</f>
        <v>-91137.966499999995</v>
      </c>
      <c r="AA91" s="144">
        <f t="array" ref="AA91">SUM(IF('[26]Adj Input'!$F$9:$F$69=$F91,IF('[26]Adj Input'!$G$7:$AJ$7=AA$6,'[26]Adj Input'!$G$9:$AJ$69),0))</f>
        <v>-91137.966499999995</v>
      </c>
      <c r="AB91" s="144">
        <f t="array" ref="AB91">SUM(IF('[26]Adj Input'!$F$9:$F$69=$F91,IF('[26]Adj Input'!$G$7:$AJ$7=AB$6,'[26]Adj Input'!$G$9:$AJ$69),0))</f>
        <v>-91137.966499999995</v>
      </c>
      <c r="AC91" s="144">
        <f t="array" ref="AC91">SUM(IF('[26]Adj Input'!$F$9:$F$69=$F91,IF('[26]Adj Input'!$G$7:$AJ$7=AC$6,'[26]Adj Input'!$G$9:$AJ$69),0))</f>
        <v>-91137.966499999995</v>
      </c>
      <c r="AD91" s="144">
        <f t="array" ref="AD91">SUM(IF('[26]Adj Input'!$F$9:$F$69=$F91,IF('[26]Adj Input'!$G$7:$AJ$7=AD$6,'[26]Adj Input'!$G$9:$AJ$69),0))</f>
        <v>-91137.966499999995</v>
      </c>
      <c r="AE91" s="144">
        <f t="array" ref="AE91">SUM(IF('[26]Adj Input'!$F$9:$F$69=$F91,IF('[26]Adj Input'!$G$7:$AJ$7=AE$6,'[26]Adj Input'!$G$9:$AJ$69),0))</f>
        <v>0</v>
      </c>
      <c r="AG91" s="144"/>
      <c r="AH91" s="144"/>
    </row>
    <row r="92" spans="1:34">
      <c r="A92" s="119" t="s">
        <v>3</v>
      </c>
      <c r="B92" s="119" t="s">
        <v>35</v>
      </c>
      <c r="C92" s="119" t="s">
        <v>78</v>
      </c>
      <c r="D92" s="119" t="s">
        <v>89</v>
      </c>
      <c r="E92" s="119" t="str">
        <f t="shared" si="2"/>
        <v>DTRNPDGP</v>
      </c>
      <c r="F92" s="119" t="str">
        <f t="shared" si="3"/>
        <v>TRNPDGP</v>
      </c>
      <c r="G92" s="144">
        <f t="array" ref="G92">SUM(IF('[26]Adj Input'!$F$9:$F$69=$F92,IF('[26]Adj Input'!$G$7:$AJ$7=G$6,'[26]Adj Input'!$G$9:$AJ$69),0))</f>
        <v>-327380.34899999987</v>
      </c>
      <c r="H92" s="144">
        <f t="array" ref="H92">SUM(IF('[26]Adj Input'!$F$9:$F$69=$F92,IF('[26]Adj Input'!$G$7:$AJ$7=H$6,'[26]Adj Input'!$G$9:$AJ$69),0))</f>
        <v>-327380.34899999987</v>
      </c>
      <c r="I92" s="144">
        <f t="array" ref="I92">SUM(IF('[26]Adj Input'!$F$9:$F$69=$F92,IF('[26]Adj Input'!$G$7:$AJ$7=I$6,'[26]Adj Input'!$G$9:$AJ$69),0))</f>
        <v>-327380.34899999987</v>
      </c>
      <c r="J92" s="144">
        <f t="array" ref="J92">SUM(IF('[26]Adj Input'!$F$9:$F$69=$F92,IF('[26]Adj Input'!$G$7:$AJ$7=J$6,'[26]Adj Input'!$G$9:$AJ$69),0))</f>
        <v>-327380.34899999987</v>
      </c>
      <c r="K92" s="144">
        <f t="array" ref="K92">SUM(IF('[26]Adj Input'!$F$9:$F$69=$F92,IF('[26]Adj Input'!$G$7:$AJ$7=K$6,'[26]Adj Input'!$G$9:$AJ$69),0))</f>
        <v>-327380.34899999987</v>
      </c>
      <c r="L92" s="144">
        <f t="array" ref="L92">SUM(IF('[26]Adj Input'!$F$9:$F$69=$F92,IF('[26]Adj Input'!$G$7:$AJ$7=L$6,'[26]Adj Input'!$G$9:$AJ$69),0))</f>
        <v>-327380.34899999987</v>
      </c>
      <c r="M92" s="144">
        <f t="array" ref="M92">SUM(IF('[26]Adj Input'!$F$9:$F$69=$F92,IF('[26]Adj Input'!$G$7:$AJ$7=M$6,'[26]Adj Input'!$G$9:$AJ$69),0))</f>
        <v>-327380.34899999987</v>
      </c>
      <c r="N92" s="144">
        <f t="array" ref="N92">SUM(IF('[26]Adj Input'!$F$9:$F$69=$F92,IF('[26]Adj Input'!$G$7:$AJ$7=N$6,'[26]Adj Input'!$G$9:$AJ$69),0))</f>
        <v>-327380.34899999987</v>
      </c>
      <c r="O92" s="144">
        <f t="array" ref="O92">SUM(IF('[26]Adj Input'!$F$9:$F$69=$F92,IF('[26]Adj Input'!$G$7:$AJ$7=O$6,'[26]Adj Input'!$G$9:$AJ$69),0))</f>
        <v>-327380.34899999987</v>
      </c>
      <c r="P92" s="144">
        <f t="array" ref="P92">SUM(IF('[26]Adj Input'!$F$9:$F$69=$F92,IF('[26]Adj Input'!$G$7:$AJ$7=P$6,'[26]Adj Input'!$G$9:$AJ$69),0))</f>
        <v>-327380.34899999987</v>
      </c>
      <c r="Q92" s="144">
        <f t="array" ref="Q92">SUM(IF('[26]Adj Input'!$F$9:$F$69=$F92,IF('[26]Adj Input'!$G$7:$AJ$7=Q$6,'[26]Adj Input'!$G$9:$AJ$69),0))</f>
        <v>-327380.34899999987</v>
      </c>
      <c r="R92" s="144">
        <f t="array" ref="R92">SUM(IF('[26]Adj Input'!$F$9:$F$69=$F92,IF('[26]Adj Input'!$G$7:$AJ$7=R$6,'[26]Adj Input'!$G$9:$AJ$69),0))</f>
        <v>-327380.34899999987</v>
      </c>
      <c r="S92" s="144">
        <f t="array" ref="S92">SUM(IF('[26]Adj Input'!$F$9:$F$69=$F92,IF('[26]Adj Input'!$G$7:$AJ$7=S$6,'[26]Adj Input'!$G$9:$AJ$69),0))</f>
        <v>-327380.34899999987</v>
      </c>
      <c r="T92" s="144">
        <f t="array" ref="T92">SUM(IF('[26]Adj Input'!$F$9:$F$69=$F92,IF('[26]Adj Input'!$G$7:$AJ$7=T$6,'[26]Adj Input'!$G$9:$AJ$69),0))</f>
        <v>-327380.34899999987</v>
      </c>
      <c r="U92" s="144">
        <f t="array" ref="U92">SUM(IF('[26]Adj Input'!$F$9:$F$69=$F92,IF('[26]Adj Input'!$G$7:$AJ$7=U$6,'[26]Adj Input'!$G$9:$AJ$69),0))</f>
        <v>-327380.34899999987</v>
      </c>
      <c r="V92" s="144">
        <f t="array" ref="V92">SUM(IF('[26]Adj Input'!$F$9:$F$69=$F92,IF('[26]Adj Input'!$G$7:$AJ$7=V$6,'[26]Adj Input'!$G$9:$AJ$69),0))</f>
        <v>-327380.34899999987</v>
      </c>
      <c r="W92" s="144">
        <f t="array" ref="W92">SUM(IF('[26]Adj Input'!$F$9:$F$69=$F92,IF('[26]Adj Input'!$G$7:$AJ$7=W$6,'[26]Adj Input'!$G$9:$AJ$69),0))</f>
        <v>-327380.34899999987</v>
      </c>
      <c r="X92" s="144">
        <f t="array" ref="X92">SUM(IF('[26]Adj Input'!$F$9:$F$69=$F92,IF('[26]Adj Input'!$G$7:$AJ$7=X$6,'[26]Adj Input'!$G$9:$AJ$69),0))</f>
        <v>-327380.34899999987</v>
      </c>
      <c r="Y92" s="144">
        <f t="array" ref="Y92">SUM(IF('[26]Adj Input'!$F$9:$F$69=$F92,IF('[26]Adj Input'!$G$7:$AJ$7=Y$6,'[26]Adj Input'!$G$9:$AJ$69),0))</f>
        <v>-327380.34899999987</v>
      </c>
      <c r="Z92" s="144">
        <f t="array" ref="Z92">SUM(IF('[26]Adj Input'!$F$9:$F$69=$F92,IF('[26]Adj Input'!$G$7:$AJ$7=Z$6,'[26]Adj Input'!$G$9:$AJ$69),0))</f>
        <v>-327380.34899999987</v>
      </c>
      <c r="AA92" s="144">
        <f t="array" ref="AA92">SUM(IF('[26]Adj Input'!$F$9:$F$69=$F92,IF('[26]Adj Input'!$G$7:$AJ$7=AA$6,'[26]Adj Input'!$G$9:$AJ$69),0))</f>
        <v>-327380.34899999987</v>
      </c>
      <c r="AB92" s="144">
        <f t="array" ref="AB92">SUM(IF('[26]Adj Input'!$F$9:$F$69=$F92,IF('[26]Adj Input'!$G$7:$AJ$7=AB$6,'[26]Adj Input'!$G$9:$AJ$69),0))</f>
        <v>-327380.34899999987</v>
      </c>
      <c r="AC92" s="144">
        <f t="array" ref="AC92">SUM(IF('[26]Adj Input'!$F$9:$F$69=$F92,IF('[26]Adj Input'!$G$7:$AJ$7=AC$6,'[26]Adj Input'!$G$9:$AJ$69),0))</f>
        <v>-327380.34899999987</v>
      </c>
      <c r="AD92" s="144">
        <f t="array" ref="AD92">SUM(IF('[26]Adj Input'!$F$9:$F$69=$F92,IF('[26]Adj Input'!$G$7:$AJ$7=AD$6,'[26]Adj Input'!$G$9:$AJ$69),0))</f>
        <v>-327380.34899999987</v>
      </c>
      <c r="AE92" s="144">
        <f t="array" ref="AE92">SUM(IF('[26]Adj Input'!$F$9:$F$69=$F92,IF('[26]Adj Input'!$G$7:$AJ$7=AE$6,'[26]Adj Input'!$G$9:$AJ$69),0))</f>
        <v>0</v>
      </c>
      <c r="AG92" s="144"/>
      <c r="AH92" s="144"/>
    </row>
    <row r="93" spans="1:34">
      <c r="A93" s="119" t="s">
        <v>4</v>
      </c>
      <c r="B93" s="119" t="s">
        <v>36</v>
      </c>
      <c r="C93" s="119" t="s">
        <v>78</v>
      </c>
      <c r="D93" s="119" t="s">
        <v>89</v>
      </c>
      <c r="E93" s="119" t="str">
        <f t="shared" si="2"/>
        <v>DTRNPDGU</v>
      </c>
      <c r="F93" s="119" t="str">
        <f t="shared" si="3"/>
        <v>TRNPDGU</v>
      </c>
      <c r="G93" s="144">
        <f t="array" ref="G93">SUM(IF('[26]Adj Input'!$F$9:$F$69=$F93,IF('[26]Adj Input'!$G$7:$AJ$7=G$6,'[26]Adj Input'!$G$9:$AJ$69),0))</f>
        <v>-363842.75716666674</v>
      </c>
      <c r="H93" s="144">
        <f t="array" ref="H93">SUM(IF('[26]Adj Input'!$F$9:$F$69=$F93,IF('[26]Adj Input'!$G$7:$AJ$7=H$6,'[26]Adj Input'!$G$9:$AJ$69),0))</f>
        <v>-363842.75716666674</v>
      </c>
      <c r="I93" s="144">
        <f t="array" ref="I93">SUM(IF('[26]Adj Input'!$F$9:$F$69=$F93,IF('[26]Adj Input'!$G$7:$AJ$7=I$6,'[26]Adj Input'!$G$9:$AJ$69),0))</f>
        <v>-363842.75716666674</v>
      </c>
      <c r="J93" s="144">
        <f t="array" ref="J93">SUM(IF('[26]Adj Input'!$F$9:$F$69=$F93,IF('[26]Adj Input'!$G$7:$AJ$7=J$6,'[26]Adj Input'!$G$9:$AJ$69),0))</f>
        <v>-363842.75716666674</v>
      </c>
      <c r="K93" s="144">
        <f t="array" ref="K93">SUM(IF('[26]Adj Input'!$F$9:$F$69=$F93,IF('[26]Adj Input'!$G$7:$AJ$7=K$6,'[26]Adj Input'!$G$9:$AJ$69),0))</f>
        <v>-363842.75716666674</v>
      </c>
      <c r="L93" s="144">
        <f t="array" ref="L93">SUM(IF('[26]Adj Input'!$F$9:$F$69=$F93,IF('[26]Adj Input'!$G$7:$AJ$7=L$6,'[26]Adj Input'!$G$9:$AJ$69),0))</f>
        <v>-363842.75716666674</v>
      </c>
      <c r="M93" s="144">
        <f t="array" ref="M93">SUM(IF('[26]Adj Input'!$F$9:$F$69=$F93,IF('[26]Adj Input'!$G$7:$AJ$7=M$6,'[26]Adj Input'!$G$9:$AJ$69),0))</f>
        <v>-363842.75716666674</v>
      </c>
      <c r="N93" s="144">
        <f t="array" ref="N93">SUM(IF('[26]Adj Input'!$F$9:$F$69=$F93,IF('[26]Adj Input'!$G$7:$AJ$7=N$6,'[26]Adj Input'!$G$9:$AJ$69),0))</f>
        <v>-363842.75716666674</v>
      </c>
      <c r="O93" s="144">
        <f t="array" ref="O93">SUM(IF('[26]Adj Input'!$F$9:$F$69=$F93,IF('[26]Adj Input'!$G$7:$AJ$7=O$6,'[26]Adj Input'!$G$9:$AJ$69),0))</f>
        <v>-363842.75716666674</v>
      </c>
      <c r="P93" s="144">
        <f t="array" ref="P93">SUM(IF('[26]Adj Input'!$F$9:$F$69=$F93,IF('[26]Adj Input'!$G$7:$AJ$7=P$6,'[26]Adj Input'!$G$9:$AJ$69),0))</f>
        <v>-363842.75716666674</v>
      </c>
      <c r="Q93" s="144">
        <f t="array" ref="Q93">SUM(IF('[26]Adj Input'!$F$9:$F$69=$F93,IF('[26]Adj Input'!$G$7:$AJ$7=Q$6,'[26]Adj Input'!$G$9:$AJ$69),0))</f>
        <v>-363842.75716666674</v>
      </c>
      <c r="R93" s="144">
        <f t="array" ref="R93">SUM(IF('[26]Adj Input'!$F$9:$F$69=$F93,IF('[26]Adj Input'!$G$7:$AJ$7=R$6,'[26]Adj Input'!$G$9:$AJ$69),0))</f>
        <v>-363842.75716666674</v>
      </c>
      <c r="S93" s="144">
        <f t="array" ref="S93">SUM(IF('[26]Adj Input'!$F$9:$F$69=$F93,IF('[26]Adj Input'!$G$7:$AJ$7=S$6,'[26]Adj Input'!$G$9:$AJ$69),0))</f>
        <v>-363842.75716666674</v>
      </c>
      <c r="T93" s="144">
        <f t="array" ref="T93">SUM(IF('[26]Adj Input'!$F$9:$F$69=$F93,IF('[26]Adj Input'!$G$7:$AJ$7=T$6,'[26]Adj Input'!$G$9:$AJ$69),0))</f>
        <v>-363842.75716666674</v>
      </c>
      <c r="U93" s="144">
        <f t="array" ref="U93">SUM(IF('[26]Adj Input'!$F$9:$F$69=$F93,IF('[26]Adj Input'!$G$7:$AJ$7=U$6,'[26]Adj Input'!$G$9:$AJ$69),0))</f>
        <v>-363842.75716666674</v>
      </c>
      <c r="V93" s="144">
        <f t="array" ref="V93">SUM(IF('[26]Adj Input'!$F$9:$F$69=$F93,IF('[26]Adj Input'!$G$7:$AJ$7=V$6,'[26]Adj Input'!$G$9:$AJ$69),0))</f>
        <v>-363842.75716666674</v>
      </c>
      <c r="W93" s="144">
        <f t="array" ref="W93">SUM(IF('[26]Adj Input'!$F$9:$F$69=$F93,IF('[26]Adj Input'!$G$7:$AJ$7=W$6,'[26]Adj Input'!$G$9:$AJ$69),0))</f>
        <v>-363842.75716666674</v>
      </c>
      <c r="X93" s="144">
        <f t="array" ref="X93">SUM(IF('[26]Adj Input'!$F$9:$F$69=$F93,IF('[26]Adj Input'!$G$7:$AJ$7=X$6,'[26]Adj Input'!$G$9:$AJ$69),0))</f>
        <v>-363842.75716666674</v>
      </c>
      <c r="Y93" s="144">
        <f t="array" ref="Y93">SUM(IF('[26]Adj Input'!$F$9:$F$69=$F93,IF('[26]Adj Input'!$G$7:$AJ$7=Y$6,'[26]Adj Input'!$G$9:$AJ$69),0))</f>
        <v>-363842.75716666674</v>
      </c>
      <c r="Z93" s="144">
        <f t="array" ref="Z93">SUM(IF('[26]Adj Input'!$F$9:$F$69=$F93,IF('[26]Adj Input'!$G$7:$AJ$7=Z$6,'[26]Adj Input'!$G$9:$AJ$69),0))</f>
        <v>-363842.75716666674</v>
      </c>
      <c r="AA93" s="144">
        <f t="array" ref="AA93">SUM(IF('[26]Adj Input'!$F$9:$F$69=$F93,IF('[26]Adj Input'!$G$7:$AJ$7=AA$6,'[26]Adj Input'!$G$9:$AJ$69),0))</f>
        <v>-363842.75716666674</v>
      </c>
      <c r="AB93" s="144">
        <f t="array" ref="AB93">SUM(IF('[26]Adj Input'!$F$9:$F$69=$F93,IF('[26]Adj Input'!$G$7:$AJ$7=AB$6,'[26]Adj Input'!$G$9:$AJ$69),0))</f>
        <v>-363842.75716666674</v>
      </c>
      <c r="AC93" s="144">
        <f t="array" ref="AC93">SUM(IF('[26]Adj Input'!$F$9:$F$69=$F93,IF('[26]Adj Input'!$G$7:$AJ$7=AC$6,'[26]Adj Input'!$G$9:$AJ$69),0))</f>
        <v>-363842.75716666674</v>
      </c>
      <c r="AD93" s="144">
        <f t="array" ref="AD93">SUM(IF('[26]Adj Input'!$F$9:$F$69=$F93,IF('[26]Adj Input'!$G$7:$AJ$7=AD$6,'[26]Adj Input'!$G$9:$AJ$69),0))</f>
        <v>-363842.75716666674</v>
      </c>
      <c r="AE93" s="144">
        <f t="array" ref="AE93">SUM(IF('[26]Adj Input'!$F$9:$F$69=$F93,IF('[26]Adj Input'!$G$7:$AJ$7=AE$6,'[26]Adj Input'!$G$9:$AJ$69),0))</f>
        <v>0</v>
      </c>
      <c r="AG93" s="144"/>
      <c r="AH93" s="144"/>
    </row>
    <row r="94" spans="1:34">
      <c r="A94" s="119" t="s">
        <v>5</v>
      </c>
      <c r="B94" s="119" t="s">
        <v>37</v>
      </c>
      <c r="C94" s="119" t="s">
        <v>78</v>
      </c>
      <c r="D94" s="119" t="s">
        <v>89</v>
      </c>
      <c r="E94" s="119" t="str">
        <f t="shared" si="2"/>
        <v>DTRNPSG</v>
      </c>
      <c r="F94" s="119" t="str">
        <f t="shared" si="3"/>
        <v>TRNPSG</v>
      </c>
      <c r="G94" s="144">
        <f t="array" ref="G94">SUM(IF('[26]Adj Input'!$F$9:$F$69=$F94,IF('[26]Adj Input'!$G$7:$AJ$7=G$6,'[26]Adj Input'!$G$9:$AJ$69),0))</f>
        <v>-826166.00999999989</v>
      </c>
      <c r="H94" s="144">
        <f t="array" ref="H94">SUM(IF('[26]Adj Input'!$F$9:$F$69=$F94,IF('[26]Adj Input'!$G$7:$AJ$7=H$6,'[26]Adj Input'!$G$9:$AJ$69),0))</f>
        <v>-826166.00999999989</v>
      </c>
      <c r="I94" s="144">
        <f t="array" ref="I94">SUM(IF('[26]Adj Input'!$F$9:$F$69=$F94,IF('[26]Adj Input'!$G$7:$AJ$7=I$6,'[26]Adj Input'!$G$9:$AJ$69),0))</f>
        <v>-826166.00999999989</v>
      </c>
      <c r="J94" s="144">
        <f t="array" ref="J94">SUM(IF('[26]Adj Input'!$F$9:$F$69=$F94,IF('[26]Adj Input'!$G$7:$AJ$7=J$6,'[26]Adj Input'!$G$9:$AJ$69),0))</f>
        <v>-826166.00999999989</v>
      </c>
      <c r="K94" s="144">
        <f t="array" ref="K94">SUM(IF('[26]Adj Input'!$F$9:$F$69=$F94,IF('[26]Adj Input'!$G$7:$AJ$7=K$6,'[26]Adj Input'!$G$9:$AJ$69),0))</f>
        <v>-826166.00999999989</v>
      </c>
      <c r="L94" s="144">
        <f t="array" ref="L94">SUM(IF('[26]Adj Input'!$F$9:$F$69=$F94,IF('[26]Adj Input'!$G$7:$AJ$7=L$6,'[26]Adj Input'!$G$9:$AJ$69),0))</f>
        <v>-826166.00999999989</v>
      </c>
      <c r="M94" s="144">
        <f t="array" ref="M94">SUM(IF('[26]Adj Input'!$F$9:$F$69=$F94,IF('[26]Adj Input'!$G$7:$AJ$7=M$6,'[26]Adj Input'!$G$9:$AJ$69),0))</f>
        <v>-826166.00999999989</v>
      </c>
      <c r="N94" s="144">
        <f t="array" ref="N94">SUM(IF('[26]Adj Input'!$F$9:$F$69=$F94,IF('[26]Adj Input'!$G$7:$AJ$7=N$6,'[26]Adj Input'!$G$9:$AJ$69),0))</f>
        <v>-826166.00999999989</v>
      </c>
      <c r="O94" s="144">
        <f t="array" ref="O94">SUM(IF('[26]Adj Input'!$F$9:$F$69=$F94,IF('[26]Adj Input'!$G$7:$AJ$7=O$6,'[26]Adj Input'!$G$9:$AJ$69),0))</f>
        <v>-826166.00999999989</v>
      </c>
      <c r="P94" s="144">
        <f t="array" ref="P94">SUM(IF('[26]Adj Input'!$F$9:$F$69=$F94,IF('[26]Adj Input'!$G$7:$AJ$7=P$6,'[26]Adj Input'!$G$9:$AJ$69),0))</f>
        <v>-826166.00999999989</v>
      </c>
      <c r="Q94" s="144">
        <f t="array" ref="Q94">SUM(IF('[26]Adj Input'!$F$9:$F$69=$F94,IF('[26]Adj Input'!$G$7:$AJ$7=Q$6,'[26]Adj Input'!$G$9:$AJ$69),0))</f>
        <v>-826166.00999999989</v>
      </c>
      <c r="R94" s="144">
        <f t="array" ref="R94">SUM(IF('[26]Adj Input'!$F$9:$F$69=$F94,IF('[26]Adj Input'!$G$7:$AJ$7=R$6,'[26]Adj Input'!$G$9:$AJ$69),0))</f>
        <v>-826166.00999999989</v>
      </c>
      <c r="S94" s="144">
        <f t="array" ref="S94">SUM(IF('[26]Adj Input'!$F$9:$F$69=$F94,IF('[26]Adj Input'!$G$7:$AJ$7=S$6,'[26]Adj Input'!$G$9:$AJ$69),0))</f>
        <v>-826166.00999999989</v>
      </c>
      <c r="T94" s="144">
        <f t="array" ref="T94">SUM(IF('[26]Adj Input'!$F$9:$F$69=$F94,IF('[26]Adj Input'!$G$7:$AJ$7=T$6,'[26]Adj Input'!$G$9:$AJ$69),0))</f>
        <v>-826166.00999999989</v>
      </c>
      <c r="U94" s="144">
        <f t="array" ref="U94">SUM(IF('[26]Adj Input'!$F$9:$F$69=$F94,IF('[26]Adj Input'!$G$7:$AJ$7=U$6,'[26]Adj Input'!$G$9:$AJ$69),0))</f>
        <v>-826166.00999999989</v>
      </c>
      <c r="V94" s="144">
        <f t="array" ref="V94">SUM(IF('[26]Adj Input'!$F$9:$F$69=$F94,IF('[26]Adj Input'!$G$7:$AJ$7=V$6,'[26]Adj Input'!$G$9:$AJ$69),0))</f>
        <v>-826166.00999999989</v>
      </c>
      <c r="W94" s="144">
        <f t="array" ref="W94">SUM(IF('[26]Adj Input'!$F$9:$F$69=$F94,IF('[26]Adj Input'!$G$7:$AJ$7=W$6,'[26]Adj Input'!$G$9:$AJ$69),0))</f>
        <v>-826166.00999999989</v>
      </c>
      <c r="X94" s="144">
        <f t="array" ref="X94">SUM(IF('[26]Adj Input'!$F$9:$F$69=$F94,IF('[26]Adj Input'!$G$7:$AJ$7=X$6,'[26]Adj Input'!$G$9:$AJ$69),0))</f>
        <v>-826166.00999999989</v>
      </c>
      <c r="Y94" s="144">
        <f t="array" ref="Y94">SUM(IF('[26]Adj Input'!$F$9:$F$69=$F94,IF('[26]Adj Input'!$G$7:$AJ$7=Y$6,'[26]Adj Input'!$G$9:$AJ$69),0))</f>
        <v>-826166.00999999989</v>
      </c>
      <c r="Z94" s="144">
        <f t="array" ref="Z94">SUM(IF('[26]Adj Input'!$F$9:$F$69=$F94,IF('[26]Adj Input'!$G$7:$AJ$7=Z$6,'[26]Adj Input'!$G$9:$AJ$69),0))</f>
        <v>-826166.00999999989</v>
      </c>
      <c r="AA94" s="144">
        <f t="array" ref="AA94">SUM(IF('[26]Adj Input'!$F$9:$F$69=$F94,IF('[26]Adj Input'!$G$7:$AJ$7=AA$6,'[26]Adj Input'!$G$9:$AJ$69),0))</f>
        <v>-826166.00999999989</v>
      </c>
      <c r="AB94" s="144">
        <f t="array" ref="AB94">SUM(IF('[26]Adj Input'!$F$9:$F$69=$F94,IF('[26]Adj Input'!$G$7:$AJ$7=AB$6,'[26]Adj Input'!$G$9:$AJ$69),0))</f>
        <v>-826166.00999999989</v>
      </c>
      <c r="AC94" s="144">
        <f t="array" ref="AC94">SUM(IF('[26]Adj Input'!$F$9:$F$69=$F94,IF('[26]Adj Input'!$G$7:$AJ$7=AC$6,'[26]Adj Input'!$G$9:$AJ$69),0))</f>
        <v>-826166.00999999989</v>
      </c>
      <c r="AD94" s="144">
        <f t="array" ref="AD94">SUM(IF('[26]Adj Input'!$F$9:$F$69=$F94,IF('[26]Adj Input'!$G$7:$AJ$7=AD$6,'[26]Adj Input'!$G$9:$AJ$69),0))</f>
        <v>-826166.00999999989</v>
      </c>
      <c r="AE94" s="144">
        <f t="array" ref="AE94">SUM(IF('[26]Adj Input'!$F$9:$F$69=$F94,IF('[26]Adj Input'!$G$7:$AJ$7=AE$6,'[26]Adj Input'!$G$9:$AJ$69),0))</f>
        <v>0</v>
      </c>
      <c r="AG94" s="144"/>
      <c r="AH94" s="144"/>
    </row>
    <row r="95" spans="1:34">
      <c r="A95" s="119" t="s">
        <v>14</v>
      </c>
      <c r="B95" s="119" t="s">
        <v>45</v>
      </c>
      <c r="C95" s="119" t="s">
        <v>78</v>
      </c>
      <c r="D95" s="119" t="s">
        <v>74</v>
      </c>
      <c r="E95" s="119" t="str">
        <f t="shared" si="2"/>
        <v>DDSTPCA</v>
      </c>
      <c r="F95" s="119" t="str">
        <f t="shared" si="3"/>
        <v>DSTPCA</v>
      </c>
      <c r="G95" s="144">
        <f t="array" ref="G95">SUM(IF('[26]Adj Input'!$F$9:$F$69=$F95,IF('[26]Adj Input'!$G$7:$AJ$7=G$6,'[26]Adj Input'!$G$9:$AJ$69),0))</f>
        <v>-78887.675333333333</v>
      </c>
      <c r="H95" s="144">
        <f t="array" ref="H95">SUM(IF('[26]Adj Input'!$F$9:$F$69=$F95,IF('[26]Adj Input'!$G$7:$AJ$7=H$6,'[26]Adj Input'!$G$9:$AJ$69),0))</f>
        <v>-78887.675333333333</v>
      </c>
      <c r="I95" s="144">
        <f t="array" ref="I95">SUM(IF('[26]Adj Input'!$F$9:$F$69=$F95,IF('[26]Adj Input'!$G$7:$AJ$7=I$6,'[26]Adj Input'!$G$9:$AJ$69),0))</f>
        <v>-78887.675333333333</v>
      </c>
      <c r="J95" s="144">
        <f t="array" ref="J95">SUM(IF('[26]Adj Input'!$F$9:$F$69=$F95,IF('[26]Adj Input'!$G$7:$AJ$7=J$6,'[26]Adj Input'!$G$9:$AJ$69),0))</f>
        <v>-78887.675333333333</v>
      </c>
      <c r="K95" s="144">
        <f t="array" ref="K95">SUM(IF('[26]Adj Input'!$F$9:$F$69=$F95,IF('[26]Adj Input'!$G$7:$AJ$7=K$6,'[26]Adj Input'!$G$9:$AJ$69),0))</f>
        <v>-78887.675333333333</v>
      </c>
      <c r="L95" s="144">
        <f t="array" ref="L95">SUM(IF('[26]Adj Input'!$F$9:$F$69=$F95,IF('[26]Adj Input'!$G$7:$AJ$7=L$6,'[26]Adj Input'!$G$9:$AJ$69),0))</f>
        <v>-78887.675333333333</v>
      </c>
      <c r="M95" s="144">
        <f t="array" ref="M95">SUM(IF('[26]Adj Input'!$F$9:$F$69=$F95,IF('[26]Adj Input'!$G$7:$AJ$7=M$6,'[26]Adj Input'!$G$9:$AJ$69),0))</f>
        <v>-78887.675333333333</v>
      </c>
      <c r="N95" s="144">
        <f t="array" ref="N95">SUM(IF('[26]Adj Input'!$F$9:$F$69=$F95,IF('[26]Adj Input'!$G$7:$AJ$7=N$6,'[26]Adj Input'!$G$9:$AJ$69),0))</f>
        <v>-78887.675333333333</v>
      </c>
      <c r="O95" s="144">
        <f t="array" ref="O95">SUM(IF('[26]Adj Input'!$F$9:$F$69=$F95,IF('[26]Adj Input'!$G$7:$AJ$7=O$6,'[26]Adj Input'!$G$9:$AJ$69),0))</f>
        <v>-78887.675333333333</v>
      </c>
      <c r="P95" s="144">
        <f t="array" ref="P95">SUM(IF('[26]Adj Input'!$F$9:$F$69=$F95,IF('[26]Adj Input'!$G$7:$AJ$7=P$6,'[26]Adj Input'!$G$9:$AJ$69),0))</f>
        <v>-78887.675333333333</v>
      </c>
      <c r="Q95" s="144">
        <f t="array" ref="Q95">SUM(IF('[26]Adj Input'!$F$9:$F$69=$F95,IF('[26]Adj Input'!$G$7:$AJ$7=Q$6,'[26]Adj Input'!$G$9:$AJ$69),0))</f>
        <v>-78887.675333333333</v>
      </c>
      <c r="R95" s="144">
        <f t="array" ref="R95">SUM(IF('[26]Adj Input'!$F$9:$F$69=$F95,IF('[26]Adj Input'!$G$7:$AJ$7=R$6,'[26]Adj Input'!$G$9:$AJ$69),0))</f>
        <v>-78887.675333333333</v>
      </c>
      <c r="S95" s="144">
        <f t="array" ref="S95">SUM(IF('[26]Adj Input'!$F$9:$F$69=$F95,IF('[26]Adj Input'!$G$7:$AJ$7=S$6,'[26]Adj Input'!$G$9:$AJ$69),0))</f>
        <v>-78887.675333333333</v>
      </c>
      <c r="T95" s="144">
        <f t="array" ref="T95">SUM(IF('[26]Adj Input'!$F$9:$F$69=$F95,IF('[26]Adj Input'!$G$7:$AJ$7=T$6,'[26]Adj Input'!$G$9:$AJ$69),0))</f>
        <v>-78887.675333333333</v>
      </c>
      <c r="U95" s="144">
        <f t="array" ref="U95">SUM(IF('[26]Adj Input'!$F$9:$F$69=$F95,IF('[26]Adj Input'!$G$7:$AJ$7=U$6,'[26]Adj Input'!$G$9:$AJ$69),0))</f>
        <v>-78887.675333333333</v>
      </c>
      <c r="V95" s="144">
        <f t="array" ref="V95">SUM(IF('[26]Adj Input'!$F$9:$F$69=$F95,IF('[26]Adj Input'!$G$7:$AJ$7=V$6,'[26]Adj Input'!$G$9:$AJ$69),0))</f>
        <v>-78887.675333333333</v>
      </c>
      <c r="W95" s="144">
        <f t="array" ref="W95">SUM(IF('[26]Adj Input'!$F$9:$F$69=$F95,IF('[26]Adj Input'!$G$7:$AJ$7=W$6,'[26]Adj Input'!$G$9:$AJ$69),0))</f>
        <v>-78887.675333333333</v>
      </c>
      <c r="X95" s="144">
        <f t="array" ref="X95">SUM(IF('[26]Adj Input'!$F$9:$F$69=$F95,IF('[26]Adj Input'!$G$7:$AJ$7=X$6,'[26]Adj Input'!$G$9:$AJ$69),0))</f>
        <v>-78887.675333333333</v>
      </c>
      <c r="Y95" s="144">
        <f t="array" ref="Y95">SUM(IF('[26]Adj Input'!$F$9:$F$69=$F95,IF('[26]Adj Input'!$G$7:$AJ$7=Y$6,'[26]Adj Input'!$G$9:$AJ$69),0))</f>
        <v>-78887.675333333333</v>
      </c>
      <c r="Z95" s="144">
        <f t="array" ref="Z95">SUM(IF('[26]Adj Input'!$F$9:$F$69=$F95,IF('[26]Adj Input'!$G$7:$AJ$7=Z$6,'[26]Adj Input'!$G$9:$AJ$69),0))</f>
        <v>-78887.675333333333</v>
      </c>
      <c r="AA95" s="144">
        <f t="array" ref="AA95">SUM(IF('[26]Adj Input'!$F$9:$F$69=$F95,IF('[26]Adj Input'!$G$7:$AJ$7=AA$6,'[26]Adj Input'!$G$9:$AJ$69),0))</f>
        <v>-78887.675333333333</v>
      </c>
      <c r="AB95" s="144">
        <f t="array" ref="AB95">SUM(IF('[26]Adj Input'!$F$9:$F$69=$F95,IF('[26]Adj Input'!$G$7:$AJ$7=AB$6,'[26]Adj Input'!$G$9:$AJ$69),0))</f>
        <v>-78887.675333333333</v>
      </c>
      <c r="AC95" s="144">
        <f t="array" ref="AC95">SUM(IF('[26]Adj Input'!$F$9:$F$69=$F95,IF('[26]Adj Input'!$G$7:$AJ$7=AC$6,'[26]Adj Input'!$G$9:$AJ$69),0))</f>
        <v>-78887.675333333333</v>
      </c>
      <c r="AD95" s="144">
        <f t="array" ref="AD95">SUM(IF('[26]Adj Input'!$F$9:$F$69=$F95,IF('[26]Adj Input'!$G$7:$AJ$7=AD$6,'[26]Adj Input'!$G$9:$AJ$69),0))</f>
        <v>-78887.675333333333</v>
      </c>
      <c r="AE95" s="144">
        <f t="array" ref="AE95">SUM(IF('[26]Adj Input'!$F$9:$F$69=$F95,IF('[26]Adj Input'!$G$7:$AJ$7=AE$6,'[26]Adj Input'!$G$9:$AJ$69),0))</f>
        <v>0</v>
      </c>
      <c r="AG95" s="144"/>
      <c r="AH95" s="144"/>
    </row>
    <row r="96" spans="1:34">
      <c r="A96" s="119" t="s">
        <v>15</v>
      </c>
      <c r="B96" s="119" t="s">
        <v>46</v>
      </c>
      <c r="C96" s="119" t="s">
        <v>78</v>
      </c>
      <c r="D96" s="119" t="s">
        <v>74</v>
      </c>
      <c r="E96" s="119" t="str">
        <f t="shared" si="2"/>
        <v>DDSTPOR</v>
      </c>
      <c r="F96" s="119" t="str">
        <f t="shared" si="3"/>
        <v>DSTPOR</v>
      </c>
      <c r="G96" s="144">
        <f t="array" ref="G96">SUM(IF('[26]Adj Input'!$F$9:$F$69=$F96,IF('[26]Adj Input'!$G$7:$AJ$7=G$6,'[26]Adj Input'!$G$9:$AJ$69),0))</f>
        <v>-725398.99366666668</v>
      </c>
      <c r="H96" s="144">
        <f t="array" ref="H96">SUM(IF('[26]Adj Input'!$F$9:$F$69=$F96,IF('[26]Adj Input'!$G$7:$AJ$7=H$6,'[26]Adj Input'!$G$9:$AJ$69),0))</f>
        <v>-725398.99366666668</v>
      </c>
      <c r="I96" s="144">
        <f t="array" ref="I96">SUM(IF('[26]Adj Input'!$F$9:$F$69=$F96,IF('[26]Adj Input'!$G$7:$AJ$7=I$6,'[26]Adj Input'!$G$9:$AJ$69),0))</f>
        <v>-725398.99366666668</v>
      </c>
      <c r="J96" s="144">
        <f t="array" ref="J96">SUM(IF('[26]Adj Input'!$F$9:$F$69=$F96,IF('[26]Adj Input'!$G$7:$AJ$7=J$6,'[26]Adj Input'!$G$9:$AJ$69),0))</f>
        <v>-725398.99366666668</v>
      </c>
      <c r="K96" s="144">
        <f t="array" ref="K96">SUM(IF('[26]Adj Input'!$F$9:$F$69=$F96,IF('[26]Adj Input'!$G$7:$AJ$7=K$6,'[26]Adj Input'!$G$9:$AJ$69),0))</f>
        <v>-725398.99366666668</v>
      </c>
      <c r="L96" s="144">
        <f t="array" ref="L96">SUM(IF('[26]Adj Input'!$F$9:$F$69=$F96,IF('[26]Adj Input'!$G$7:$AJ$7=L$6,'[26]Adj Input'!$G$9:$AJ$69),0))</f>
        <v>-725398.99366666668</v>
      </c>
      <c r="M96" s="144">
        <f t="array" ref="M96">SUM(IF('[26]Adj Input'!$F$9:$F$69=$F96,IF('[26]Adj Input'!$G$7:$AJ$7=M$6,'[26]Adj Input'!$G$9:$AJ$69),0))</f>
        <v>-725398.99366666668</v>
      </c>
      <c r="N96" s="144">
        <f t="array" ref="N96">SUM(IF('[26]Adj Input'!$F$9:$F$69=$F96,IF('[26]Adj Input'!$G$7:$AJ$7=N$6,'[26]Adj Input'!$G$9:$AJ$69),0))</f>
        <v>-725398.99366666668</v>
      </c>
      <c r="O96" s="144">
        <f t="array" ref="O96">SUM(IF('[26]Adj Input'!$F$9:$F$69=$F96,IF('[26]Adj Input'!$G$7:$AJ$7=O$6,'[26]Adj Input'!$G$9:$AJ$69),0))</f>
        <v>-725398.99366666668</v>
      </c>
      <c r="P96" s="144">
        <f t="array" ref="P96">SUM(IF('[26]Adj Input'!$F$9:$F$69=$F96,IF('[26]Adj Input'!$G$7:$AJ$7=P$6,'[26]Adj Input'!$G$9:$AJ$69),0))</f>
        <v>-725398.99366666668</v>
      </c>
      <c r="Q96" s="144">
        <f t="array" ref="Q96">SUM(IF('[26]Adj Input'!$F$9:$F$69=$F96,IF('[26]Adj Input'!$G$7:$AJ$7=Q$6,'[26]Adj Input'!$G$9:$AJ$69),0))</f>
        <v>-725398.99366666668</v>
      </c>
      <c r="R96" s="144">
        <f t="array" ref="R96">SUM(IF('[26]Adj Input'!$F$9:$F$69=$F96,IF('[26]Adj Input'!$G$7:$AJ$7=R$6,'[26]Adj Input'!$G$9:$AJ$69),0))</f>
        <v>-725398.99366666668</v>
      </c>
      <c r="S96" s="144">
        <f t="array" ref="S96">SUM(IF('[26]Adj Input'!$F$9:$F$69=$F96,IF('[26]Adj Input'!$G$7:$AJ$7=S$6,'[26]Adj Input'!$G$9:$AJ$69),0))</f>
        <v>-725398.99366666668</v>
      </c>
      <c r="T96" s="144">
        <f t="array" ref="T96">SUM(IF('[26]Adj Input'!$F$9:$F$69=$F96,IF('[26]Adj Input'!$G$7:$AJ$7=T$6,'[26]Adj Input'!$G$9:$AJ$69),0))</f>
        <v>-725398.99366666668</v>
      </c>
      <c r="U96" s="144">
        <f t="array" ref="U96">SUM(IF('[26]Adj Input'!$F$9:$F$69=$F96,IF('[26]Adj Input'!$G$7:$AJ$7=U$6,'[26]Adj Input'!$G$9:$AJ$69),0))</f>
        <v>-725398.99366666668</v>
      </c>
      <c r="V96" s="144">
        <f t="array" ref="V96">SUM(IF('[26]Adj Input'!$F$9:$F$69=$F96,IF('[26]Adj Input'!$G$7:$AJ$7=V$6,'[26]Adj Input'!$G$9:$AJ$69),0))</f>
        <v>-725398.99366666668</v>
      </c>
      <c r="W96" s="144">
        <f t="array" ref="W96">SUM(IF('[26]Adj Input'!$F$9:$F$69=$F96,IF('[26]Adj Input'!$G$7:$AJ$7=W$6,'[26]Adj Input'!$G$9:$AJ$69),0))</f>
        <v>-725398.99366666668</v>
      </c>
      <c r="X96" s="144">
        <f t="array" ref="X96">SUM(IF('[26]Adj Input'!$F$9:$F$69=$F96,IF('[26]Adj Input'!$G$7:$AJ$7=X$6,'[26]Adj Input'!$G$9:$AJ$69),0))</f>
        <v>-725398.99366666668</v>
      </c>
      <c r="Y96" s="144">
        <f t="array" ref="Y96">SUM(IF('[26]Adj Input'!$F$9:$F$69=$F96,IF('[26]Adj Input'!$G$7:$AJ$7=Y$6,'[26]Adj Input'!$G$9:$AJ$69),0))</f>
        <v>-725398.99366666668</v>
      </c>
      <c r="Z96" s="144">
        <f t="array" ref="Z96">SUM(IF('[26]Adj Input'!$F$9:$F$69=$F96,IF('[26]Adj Input'!$G$7:$AJ$7=Z$6,'[26]Adj Input'!$G$9:$AJ$69),0))</f>
        <v>-725398.99366666668</v>
      </c>
      <c r="AA96" s="144">
        <f t="array" ref="AA96">SUM(IF('[26]Adj Input'!$F$9:$F$69=$F96,IF('[26]Adj Input'!$G$7:$AJ$7=AA$6,'[26]Adj Input'!$G$9:$AJ$69),0))</f>
        <v>-725398.99366666668</v>
      </c>
      <c r="AB96" s="144">
        <f t="array" ref="AB96">SUM(IF('[26]Adj Input'!$F$9:$F$69=$F96,IF('[26]Adj Input'!$G$7:$AJ$7=AB$6,'[26]Adj Input'!$G$9:$AJ$69),0))</f>
        <v>-725398.99366666668</v>
      </c>
      <c r="AC96" s="144">
        <f t="array" ref="AC96">SUM(IF('[26]Adj Input'!$F$9:$F$69=$F96,IF('[26]Adj Input'!$G$7:$AJ$7=AC$6,'[26]Adj Input'!$G$9:$AJ$69),0))</f>
        <v>-725398.99366666668</v>
      </c>
      <c r="AD96" s="144">
        <f t="array" ref="AD96">SUM(IF('[26]Adj Input'!$F$9:$F$69=$F96,IF('[26]Adj Input'!$G$7:$AJ$7=AD$6,'[26]Adj Input'!$G$9:$AJ$69),0))</f>
        <v>-725398.99366666668</v>
      </c>
      <c r="AE96" s="144">
        <f t="array" ref="AE96">SUM(IF('[26]Adj Input'!$F$9:$F$69=$F96,IF('[26]Adj Input'!$G$7:$AJ$7=AE$6,'[26]Adj Input'!$G$9:$AJ$69),0))</f>
        <v>0</v>
      </c>
      <c r="AG96" s="144"/>
      <c r="AH96" s="144"/>
    </row>
    <row r="97" spans="1:34">
      <c r="A97" s="119" t="s">
        <v>16</v>
      </c>
      <c r="B97" s="119" t="s">
        <v>47</v>
      </c>
      <c r="C97" s="119" t="s">
        <v>78</v>
      </c>
      <c r="D97" s="119" t="s">
        <v>74</v>
      </c>
      <c r="E97" s="119" t="str">
        <f t="shared" si="2"/>
        <v>DDSTPWA</v>
      </c>
      <c r="F97" s="119" t="str">
        <f t="shared" si="3"/>
        <v>DSTPWA</v>
      </c>
      <c r="G97" s="144">
        <f t="array" ref="G97">SUM(IF('[26]Adj Input'!$F$9:$F$69=$F97,IF('[26]Adj Input'!$G$7:$AJ$7=G$6,'[26]Adj Input'!$G$9:$AJ$69),0))</f>
        <v>-228572.82150000005</v>
      </c>
      <c r="H97" s="144">
        <f t="array" ref="H97">SUM(IF('[26]Adj Input'!$F$9:$F$69=$F97,IF('[26]Adj Input'!$G$7:$AJ$7=H$6,'[26]Adj Input'!$G$9:$AJ$69),0))</f>
        <v>-228572.82150000005</v>
      </c>
      <c r="I97" s="144">
        <f t="array" ref="I97">SUM(IF('[26]Adj Input'!$F$9:$F$69=$F97,IF('[26]Adj Input'!$G$7:$AJ$7=I$6,'[26]Adj Input'!$G$9:$AJ$69),0))</f>
        <v>-228572.82150000005</v>
      </c>
      <c r="J97" s="144">
        <f t="array" ref="J97">SUM(IF('[26]Adj Input'!$F$9:$F$69=$F97,IF('[26]Adj Input'!$G$7:$AJ$7=J$6,'[26]Adj Input'!$G$9:$AJ$69),0))</f>
        <v>-228572.82150000005</v>
      </c>
      <c r="K97" s="144">
        <f t="array" ref="K97">SUM(IF('[26]Adj Input'!$F$9:$F$69=$F97,IF('[26]Adj Input'!$G$7:$AJ$7=K$6,'[26]Adj Input'!$G$9:$AJ$69),0))</f>
        <v>-228572.82150000005</v>
      </c>
      <c r="L97" s="144">
        <f t="array" ref="L97">SUM(IF('[26]Adj Input'!$F$9:$F$69=$F97,IF('[26]Adj Input'!$G$7:$AJ$7=L$6,'[26]Adj Input'!$G$9:$AJ$69),0))</f>
        <v>-228572.82150000005</v>
      </c>
      <c r="M97" s="144">
        <f t="array" ref="M97">SUM(IF('[26]Adj Input'!$F$9:$F$69=$F97,IF('[26]Adj Input'!$G$7:$AJ$7=M$6,'[26]Adj Input'!$G$9:$AJ$69),0))</f>
        <v>-228572.82150000005</v>
      </c>
      <c r="N97" s="144">
        <f t="array" ref="N97">SUM(IF('[26]Adj Input'!$F$9:$F$69=$F97,IF('[26]Adj Input'!$G$7:$AJ$7=N$6,'[26]Adj Input'!$G$9:$AJ$69),0))</f>
        <v>-228572.82150000005</v>
      </c>
      <c r="O97" s="144">
        <f t="array" ref="O97">SUM(IF('[26]Adj Input'!$F$9:$F$69=$F97,IF('[26]Adj Input'!$G$7:$AJ$7=O$6,'[26]Adj Input'!$G$9:$AJ$69),0))</f>
        <v>-228572.82150000005</v>
      </c>
      <c r="P97" s="144">
        <f t="array" ref="P97">SUM(IF('[26]Adj Input'!$F$9:$F$69=$F97,IF('[26]Adj Input'!$G$7:$AJ$7=P$6,'[26]Adj Input'!$G$9:$AJ$69),0))</f>
        <v>-228572.82150000005</v>
      </c>
      <c r="Q97" s="144">
        <f t="array" ref="Q97">SUM(IF('[26]Adj Input'!$F$9:$F$69=$F97,IF('[26]Adj Input'!$G$7:$AJ$7=Q$6,'[26]Adj Input'!$G$9:$AJ$69),0))</f>
        <v>-228572.82150000005</v>
      </c>
      <c r="R97" s="144">
        <f t="array" ref="R97">SUM(IF('[26]Adj Input'!$F$9:$F$69=$F97,IF('[26]Adj Input'!$G$7:$AJ$7=R$6,'[26]Adj Input'!$G$9:$AJ$69),0))</f>
        <v>-228572.82150000005</v>
      </c>
      <c r="S97" s="144">
        <f t="array" ref="S97">SUM(IF('[26]Adj Input'!$F$9:$F$69=$F97,IF('[26]Adj Input'!$G$7:$AJ$7=S$6,'[26]Adj Input'!$G$9:$AJ$69),0))</f>
        <v>-228572.82150000005</v>
      </c>
      <c r="T97" s="144">
        <f t="array" ref="T97">SUM(IF('[26]Adj Input'!$F$9:$F$69=$F97,IF('[26]Adj Input'!$G$7:$AJ$7=T$6,'[26]Adj Input'!$G$9:$AJ$69),0))</f>
        <v>-228572.82150000005</v>
      </c>
      <c r="U97" s="144">
        <f t="array" ref="U97">SUM(IF('[26]Adj Input'!$F$9:$F$69=$F97,IF('[26]Adj Input'!$G$7:$AJ$7=U$6,'[26]Adj Input'!$G$9:$AJ$69),0))</f>
        <v>-228572.82150000005</v>
      </c>
      <c r="V97" s="144">
        <f t="array" ref="V97">SUM(IF('[26]Adj Input'!$F$9:$F$69=$F97,IF('[26]Adj Input'!$G$7:$AJ$7=V$6,'[26]Adj Input'!$G$9:$AJ$69),0))</f>
        <v>-228572.82150000005</v>
      </c>
      <c r="W97" s="144">
        <f t="array" ref="W97">SUM(IF('[26]Adj Input'!$F$9:$F$69=$F97,IF('[26]Adj Input'!$G$7:$AJ$7=W$6,'[26]Adj Input'!$G$9:$AJ$69),0))</f>
        <v>-228572.82150000005</v>
      </c>
      <c r="X97" s="144">
        <f t="array" ref="X97">SUM(IF('[26]Adj Input'!$F$9:$F$69=$F97,IF('[26]Adj Input'!$G$7:$AJ$7=X$6,'[26]Adj Input'!$G$9:$AJ$69),0))</f>
        <v>-228572.82150000005</v>
      </c>
      <c r="Y97" s="144">
        <f t="array" ref="Y97">SUM(IF('[26]Adj Input'!$F$9:$F$69=$F97,IF('[26]Adj Input'!$G$7:$AJ$7=Y$6,'[26]Adj Input'!$G$9:$AJ$69),0))</f>
        <v>-228572.82150000005</v>
      </c>
      <c r="Z97" s="144">
        <f t="array" ref="Z97">SUM(IF('[26]Adj Input'!$F$9:$F$69=$F97,IF('[26]Adj Input'!$G$7:$AJ$7=Z$6,'[26]Adj Input'!$G$9:$AJ$69),0))</f>
        <v>-228572.82150000005</v>
      </c>
      <c r="AA97" s="144">
        <f t="array" ref="AA97">SUM(IF('[26]Adj Input'!$F$9:$F$69=$F97,IF('[26]Adj Input'!$G$7:$AJ$7=AA$6,'[26]Adj Input'!$G$9:$AJ$69),0))</f>
        <v>-228572.82150000005</v>
      </c>
      <c r="AB97" s="144">
        <f t="array" ref="AB97">SUM(IF('[26]Adj Input'!$F$9:$F$69=$F97,IF('[26]Adj Input'!$G$7:$AJ$7=AB$6,'[26]Adj Input'!$G$9:$AJ$69),0))</f>
        <v>-228572.82150000005</v>
      </c>
      <c r="AC97" s="144">
        <f t="array" ref="AC97">SUM(IF('[26]Adj Input'!$F$9:$F$69=$F97,IF('[26]Adj Input'!$G$7:$AJ$7=AC$6,'[26]Adj Input'!$G$9:$AJ$69),0))</f>
        <v>-228572.82150000005</v>
      </c>
      <c r="AD97" s="144">
        <f t="array" ref="AD97">SUM(IF('[26]Adj Input'!$F$9:$F$69=$F97,IF('[26]Adj Input'!$G$7:$AJ$7=AD$6,'[26]Adj Input'!$G$9:$AJ$69),0))</f>
        <v>-228572.82150000005</v>
      </c>
      <c r="AE97" s="144">
        <f t="array" ref="AE97">SUM(IF('[26]Adj Input'!$F$9:$F$69=$F97,IF('[26]Adj Input'!$G$7:$AJ$7=AE$6,'[26]Adj Input'!$G$9:$AJ$69),0))</f>
        <v>0</v>
      </c>
      <c r="AG97" s="144"/>
      <c r="AH97" s="144"/>
    </row>
    <row r="98" spans="1:34">
      <c r="A98" s="119" t="s">
        <v>17</v>
      </c>
      <c r="B98" s="119" t="s">
        <v>48</v>
      </c>
      <c r="C98" s="119" t="s">
        <v>78</v>
      </c>
      <c r="D98" s="119" t="s">
        <v>74</v>
      </c>
      <c r="E98" s="119" t="str">
        <f t="shared" si="2"/>
        <v>DDSTPWYP</v>
      </c>
      <c r="F98" s="119" t="str">
        <f t="shared" si="3"/>
        <v>DSTPWYP</v>
      </c>
      <c r="G98" s="144">
        <f t="array" ref="G98">SUM(IF('[26]Adj Input'!$F$9:$F$69=$F98,IF('[26]Adj Input'!$G$7:$AJ$7=G$6,'[26]Adj Input'!$G$9:$AJ$69),0))</f>
        <v>-433818.59616666666</v>
      </c>
      <c r="H98" s="144">
        <f t="array" ref="H98">SUM(IF('[26]Adj Input'!$F$9:$F$69=$F98,IF('[26]Adj Input'!$G$7:$AJ$7=H$6,'[26]Adj Input'!$G$9:$AJ$69),0))</f>
        <v>-433818.59616666666</v>
      </c>
      <c r="I98" s="144">
        <f t="array" ref="I98">SUM(IF('[26]Adj Input'!$F$9:$F$69=$F98,IF('[26]Adj Input'!$G$7:$AJ$7=I$6,'[26]Adj Input'!$G$9:$AJ$69),0))</f>
        <v>-433818.59616666666</v>
      </c>
      <c r="J98" s="144">
        <f t="array" ref="J98">SUM(IF('[26]Adj Input'!$F$9:$F$69=$F98,IF('[26]Adj Input'!$G$7:$AJ$7=J$6,'[26]Adj Input'!$G$9:$AJ$69),0))</f>
        <v>-433818.59616666666</v>
      </c>
      <c r="K98" s="144">
        <f t="array" ref="K98">SUM(IF('[26]Adj Input'!$F$9:$F$69=$F98,IF('[26]Adj Input'!$G$7:$AJ$7=K$6,'[26]Adj Input'!$G$9:$AJ$69),0))</f>
        <v>-433818.59616666666</v>
      </c>
      <c r="L98" s="144">
        <f t="array" ref="L98">SUM(IF('[26]Adj Input'!$F$9:$F$69=$F98,IF('[26]Adj Input'!$G$7:$AJ$7=L$6,'[26]Adj Input'!$G$9:$AJ$69),0))</f>
        <v>-433818.59616666666</v>
      </c>
      <c r="M98" s="144">
        <f t="array" ref="M98">SUM(IF('[26]Adj Input'!$F$9:$F$69=$F98,IF('[26]Adj Input'!$G$7:$AJ$7=M$6,'[26]Adj Input'!$G$9:$AJ$69),0))</f>
        <v>-433818.59616666666</v>
      </c>
      <c r="N98" s="144">
        <f t="array" ref="N98">SUM(IF('[26]Adj Input'!$F$9:$F$69=$F98,IF('[26]Adj Input'!$G$7:$AJ$7=N$6,'[26]Adj Input'!$G$9:$AJ$69),0))</f>
        <v>-433818.59616666666</v>
      </c>
      <c r="O98" s="144">
        <f t="array" ref="O98">SUM(IF('[26]Adj Input'!$F$9:$F$69=$F98,IF('[26]Adj Input'!$G$7:$AJ$7=O$6,'[26]Adj Input'!$G$9:$AJ$69),0))</f>
        <v>-433818.59616666666</v>
      </c>
      <c r="P98" s="144">
        <f t="array" ref="P98">SUM(IF('[26]Adj Input'!$F$9:$F$69=$F98,IF('[26]Adj Input'!$G$7:$AJ$7=P$6,'[26]Adj Input'!$G$9:$AJ$69),0))</f>
        <v>-433818.59616666666</v>
      </c>
      <c r="Q98" s="144">
        <f t="array" ref="Q98">SUM(IF('[26]Adj Input'!$F$9:$F$69=$F98,IF('[26]Adj Input'!$G$7:$AJ$7=Q$6,'[26]Adj Input'!$G$9:$AJ$69),0))</f>
        <v>-433818.59616666666</v>
      </c>
      <c r="R98" s="144">
        <f t="array" ref="R98">SUM(IF('[26]Adj Input'!$F$9:$F$69=$F98,IF('[26]Adj Input'!$G$7:$AJ$7=R$6,'[26]Adj Input'!$G$9:$AJ$69),0))</f>
        <v>-433818.59616666666</v>
      </c>
      <c r="S98" s="144">
        <f t="array" ref="S98">SUM(IF('[26]Adj Input'!$F$9:$F$69=$F98,IF('[26]Adj Input'!$G$7:$AJ$7=S$6,'[26]Adj Input'!$G$9:$AJ$69),0))</f>
        <v>-433818.59616666666</v>
      </c>
      <c r="T98" s="144">
        <f t="array" ref="T98">SUM(IF('[26]Adj Input'!$F$9:$F$69=$F98,IF('[26]Adj Input'!$G$7:$AJ$7=T$6,'[26]Adj Input'!$G$9:$AJ$69),0))</f>
        <v>-433818.59616666666</v>
      </c>
      <c r="U98" s="144">
        <f t="array" ref="U98">SUM(IF('[26]Adj Input'!$F$9:$F$69=$F98,IF('[26]Adj Input'!$G$7:$AJ$7=U$6,'[26]Adj Input'!$G$9:$AJ$69),0))</f>
        <v>-433818.59616666666</v>
      </c>
      <c r="V98" s="144">
        <f t="array" ref="V98">SUM(IF('[26]Adj Input'!$F$9:$F$69=$F98,IF('[26]Adj Input'!$G$7:$AJ$7=V$6,'[26]Adj Input'!$G$9:$AJ$69),0))</f>
        <v>-433818.59616666666</v>
      </c>
      <c r="W98" s="144">
        <f t="array" ref="W98">SUM(IF('[26]Adj Input'!$F$9:$F$69=$F98,IF('[26]Adj Input'!$G$7:$AJ$7=W$6,'[26]Adj Input'!$G$9:$AJ$69),0))</f>
        <v>-433818.59616666666</v>
      </c>
      <c r="X98" s="144">
        <f t="array" ref="X98">SUM(IF('[26]Adj Input'!$F$9:$F$69=$F98,IF('[26]Adj Input'!$G$7:$AJ$7=X$6,'[26]Adj Input'!$G$9:$AJ$69),0))</f>
        <v>-433818.59616666666</v>
      </c>
      <c r="Y98" s="144">
        <f t="array" ref="Y98">SUM(IF('[26]Adj Input'!$F$9:$F$69=$F98,IF('[26]Adj Input'!$G$7:$AJ$7=Y$6,'[26]Adj Input'!$G$9:$AJ$69),0))</f>
        <v>-433818.59616666666</v>
      </c>
      <c r="Z98" s="144">
        <f t="array" ref="Z98">SUM(IF('[26]Adj Input'!$F$9:$F$69=$F98,IF('[26]Adj Input'!$G$7:$AJ$7=Z$6,'[26]Adj Input'!$G$9:$AJ$69),0))</f>
        <v>-433818.59616666666</v>
      </c>
      <c r="AA98" s="144">
        <f t="array" ref="AA98">SUM(IF('[26]Adj Input'!$F$9:$F$69=$F98,IF('[26]Adj Input'!$G$7:$AJ$7=AA$6,'[26]Adj Input'!$G$9:$AJ$69),0))</f>
        <v>-433818.59616666666</v>
      </c>
      <c r="AB98" s="144">
        <f t="array" ref="AB98">SUM(IF('[26]Adj Input'!$F$9:$F$69=$F98,IF('[26]Adj Input'!$G$7:$AJ$7=AB$6,'[26]Adj Input'!$G$9:$AJ$69),0))</f>
        <v>-433818.59616666666</v>
      </c>
      <c r="AC98" s="144">
        <f t="array" ref="AC98">SUM(IF('[26]Adj Input'!$F$9:$F$69=$F98,IF('[26]Adj Input'!$G$7:$AJ$7=AC$6,'[26]Adj Input'!$G$9:$AJ$69),0))</f>
        <v>-433818.59616666666</v>
      </c>
      <c r="AD98" s="144">
        <f t="array" ref="AD98">SUM(IF('[26]Adj Input'!$F$9:$F$69=$F98,IF('[26]Adj Input'!$G$7:$AJ$7=AD$6,'[26]Adj Input'!$G$9:$AJ$69),0))</f>
        <v>-433818.59616666666</v>
      </c>
      <c r="AE98" s="144">
        <f t="array" ref="AE98">SUM(IF('[26]Adj Input'!$F$9:$F$69=$F98,IF('[26]Adj Input'!$G$7:$AJ$7=AE$6,'[26]Adj Input'!$G$9:$AJ$69),0))</f>
        <v>0</v>
      </c>
      <c r="AG98" s="144"/>
      <c r="AH98" s="144"/>
    </row>
    <row r="99" spans="1:34">
      <c r="A99" s="119" t="s">
        <v>18</v>
      </c>
      <c r="B99" s="119" t="s">
        <v>49</v>
      </c>
      <c r="C99" s="119" t="s">
        <v>78</v>
      </c>
      <c r="D99" s="119" t="s">
        <v>74</v>
      </c>
      <c r="E99" s="119" t="str">
        <f t="shared" si="2"/>
        <v>DDSTPUT</v>
      </c>
      <c r="F99" s="119" t="str">
        <f t="shared" si="3"/>
        <v>DSTPUT</v>
      </c>
      <c r="G99" s="144">
        <f t="array" ref="G99">SUM(IF('[26]Adj Input'!$F$9:$F$69=$F99,IF('[26]Adj Input'!$G$7:$AJ$7=G$6,'[26]Adj Input'!$G$9:$AJ$69),0))</f>
        <v>-1898185.1671666671</v>
      </c>
      <c r="H99" s="144">
        <f t="array" ref="H99">SUM(IF('[26]Adj Input'!$F$9:$F$69=$F99,IF('[26]Adj Input'!$G$7:$AJ$7=H$6,'[26]Adj Input'!$G$9:$AJ$69),0))</f>
        <v>-1898185.1671666671</v>
      </c>
      <c r="I99" s="144">
        <f t="array" ref="I99">SUM(IF('[26]Adj Input'!$F$9:$F$69=$F99,IF('[26]Adj Input'!$G$7:$AJ$7=I$6,'[26]Adj Input'!$G$9:$AJ$69),0))</f>
        <v>-1898185.1671666671</v>
      </c>
      <c r="J99" s="144">
        <f t="array" ref="J99">SUM(IF('[26]Adj Input'!$F$9:$F$69=$F99,IF('[26]Adj Input'!$G$7:$AJ$7=J$6,'[26]Adj Input'!$G$9:$AJ$69),0))</f>
        <v>-1898185.1671666671</v>
      </c>
      <c r="K99" s="144">
        <f t="array" ref="K99">SUM(IF('[26]Adj Input'!$F$9:$F$69=$F99,IF('[26]Adj Input'!$G$7:$AJ$7=K$6,'[26]Adj Input'!$G$9:$AJ$69),0))</f>
        <v>-1898185.1671666671</v>
      </c>
      <c r="L99" s="144">
        <f t="array" ref="L99">SUM(IF('[26]Adj Input'!$F$9:$F$69=$F99,IF('[26]Adj Input'!$G$7:$AJ$7=L$6,'[26]Adj Input'!$G$9:$AJ$69),0))</f>
        <v>-1898185.1671666671</v>
      </c>
      <c r="M99" s="144">
        <f t="array" ref="M99">SUM(IF('[26]Adj Input'!$F$9:$F$69=$F99,IF('[26]Adj Input'!$G$7:$AJ$7=M$6,'[26]Adj Input'!$G$9:$AJ$69),0))</f>
        <v>-1898185.1671666671</v>
      </c>
      <c r="N99" s="144">
        <f t="array" ref="N99">SUM(IF('[26]Adj Input'!$F$9:$F$69=$F99,IF('[26]Adj Input'!$G$7:$AJ$7=N$6,'[26]Adj Input'!$G$9:$AJ$69),0))</f>
        <v>-1898185.1671666671</v>
      </c>
      <c r="O99" s="144">
        <f t="array" ref="O99">SUM(IF('[26]Adj Input'!$F$9:$F$69=$F99,IF('[26]Adj Input'!$G$7:$AJ$7=O$6,'[26]Adj Input'!$G$9:$AJ$69),0))</f>
        <v>-1898185.1671666671</v>
      </c>
      <c r="P99" s="144">
        <f t="array" ref="P99">SUM(IF('[26]Adj Input'!$F$9:$F$69=$F99,IF('[26]Adj Input'!$G$7:$AJ$7=P$6,'[26]Adj Input'!$G$9:$AJ$69),0))</f>
        <v>-1898185.1671666671</v>
      </c>
      <c r="Q99" s="144">
        <f t="array" ref="Q99">SUM(IF('[26]Adj Input'!$F$9:$F$69=$F99,IF('[26]Adj Input'!$G$7:$AJ$7=Q$6,'[26]Adj Input'!$G$9:$AJ$69),0))</f>
        <v>-1898185.1671666671</v>
      </c>
      <c r="R99" s="144">
        <f t="array" ref="R99">SUM(IF('[26]Adj Input'!$F$9:$F$69=$F99,IF('[26]Adj Input'!$G$7:$AJ$7=R$6,'[26]Adj Input'!$G$9:$AJ$69),0))</f>
        <v>-1898185.1671666671</v>
      </c>
      <c r="S99" s="144">
        <f t="array" ref="S99">SUM(IF('[26]Adj Input'!$F$9:$F$69=$F99,IF('[26]Adj Input'!$G$7:$AJ$7=S$6,'[26]Adj Input'!$G$9:$AJ$69),0))</f>
        <v>-1898185.1671666671</v>
      </c>
      <c r="T99" s="144">
        <f t="array" ref="T99">SUM(IF('[26]Adj Input'!$F$9:$F$69=$F99,IF('[26]Adj Input'!$G$7:$AJ$7=T$6,'[26]Adj Input'!$G$9:$AJ$69),0))</f>
        <v>-1898185.1671666671</v>
      </c>
      <c r="U99" s="144">
        <f t="array" ref="U99">SUM(IF('[26]Adj Input'!$F$9:$F$69=$F99,IF('[26]Adj Input'!$G$7:$AJ$7=U$6,'[26]Adj Input'!$G$9:$AJ$69),0))</f>
        <v>-1898185.1671666671</v>
      </c>
      <c r="V99" s="144">
        <f t="array" ref="V99">SUM(IF('[26]Adj Input'!$F$9:$F$69=$F99,IF('[26]Adj Input'!$G$7:$AJ$7=V$6,'[26]Adj Input'!$G$9:$AJ$69),0))</f>
        <v>-1898185.1671666671</v>
      </c>
      <c r="W99" s="144">
        <f t="array" ref="W99">SUM(IF('[26]Adj Input'!$F$9:$F$69=$F99,IF('[26]Adj Input'!$G$7:$AJ$7=W$6,'[26]Adj Input'!$G$9:$AJ$69),0))</f>
        <v>-1898185.1671666671</v>
      </c>
      <c r="X99" s="144">
        <f t="array" ref="X99">SUM(IF('[26]Adj Input'!$F$9:$F$69=$F99,IF('[26]Adj Input'!$G$7:$AJ$7=X$6,'[26]Adj Input'!$G$9:$AJ$69),0))</f>
        <v>-1898185.1671666671</v>
      </c>
      <c r="Y99" s="144">
        <f t="array" ref="Y99">SUM(IF('[26]Adj Input'!$F$9:$F$69=$F99,IF('[26]Adj Input'!$G$7:$AJ$7=Y$6,'[26]Adj Input'!$G$9:$AJ$69),0))</f>
        <v>-1898185.1671666671</v>
      </c>
      <c r="Z99" s="144">
        <f t="array" ref="Z99">SUM(IF('[26]Adj Input'!$F$9:$F$69=$F99,IF('[26]Adj Input'!$G$7:$AJ$7=Z$6,'[26]Adj Input'!$G$9:$AJ$69),0))</f>
        <v>-1898185.1671666671</v>
      </c>
      <c r="AA99" s="144">
        <f t="array" ref="AA99">SUM(IF('[26]Adj Input'!$F$9:$F$69=$F99,IF('[26]Adj Input'!$G$7:$AJ$7=AA$6,'[26]Adj Input'!$G$9:$AJ$69),0))</f>
        <v>-1898185.1671666671</v>
      </c>
      <c r="AB99" s="144">
        <f t="array" ref="AB99">SUM(IF('[26]Adj Input'!$F$9:$F$69=$F99,IF('[26]Adj Input'!$G$7:$AJ$7=AB$6,'[26]Adj Input'!$G$9:$AJ$69),0))</f>
        <v>-1898185.1671666671</v>
      </c>
      <c r="AC99" s="144">
        <f t="array" ref="AC99">SUM(IF('[26]Adj Input'!$F$9:$F$69=$F99,IF('[26]Adj Input'!$G$7:$AJ$7=AC$6,'[26]Adj Input'!$G$9:$AJ$69),0))</f>
        <v>-1898185.1671666671</v>
      </c>
      <c r="AD99" s="144">
        <f t="array" ref="AD99">SUM(IF('[26]Adj Input'!$F$9:$F$69=$F99,IF('[26]Adj Input'!$G$7:$AJ$7=AD$6,'[26]Adj Input'!$G$9:$AJ$69),0))</f>
        <v>-1898185.1671666671</v>
      </c>
      <c r="AE99" s="144">
        <f t="array" ref="AE99">SUM(IF('[26]Adj Input'!$F$9:$F$69=$F99,IF('[26]Adj Input'!$G$7:$AJ$7=AE$6,'[26]Adj Input'!$G$9:$AJ$69),0))</f>
        <v>0</v>
      </c>
      <c r="AG99" s="144"/>
      <c r="AH99" s="144"/>
    </row>
    <row r="100" spans="1:34">
      <c r="A100" s="119" t="s">
        <v>19</v>
      </c>
      <c r="B100" s="119" t="s">
        <v>50</v>
      </c>
      <c r="C100" s="119" t="s">
        <v>78</v>
      </c>
      <c r="D100" s="119" t="s">
        <v>74</v>
      </c>
      <c r="E100" s="119" t="str">
        <f t="shared" si="2"/>
        <v>DDSTPID</v>
      </c>
      <c r="F100" s="119" t="str">
        <f t="shared" si="3"/>
        <v>DSTPID</v>
      </c>
      <c r="G100" s="144">
        <f t="array" ref="G100">SUM(IF('[26]Adj Input'!$F$9:$F$69=$F100,IF('[26]Adj Input'!$G$7:$AJ$7=G$6,'[26]Adj Input'!$G$9:$AJ$69),0))</f>
        <v>-192159.4645</v>
      </c>
      <c r="H100" s="144">
        <f t="array" ref="H100">SUM(IF('[26]Adj Input'!$F$9:$F$69=$F100,IF('[26]Adj Input'!$G$7:$AJ$7=H$6,'[26]Adj Input'!$G$9:$AJ$69),0))</f>
        <v>-192159.4645</v>
      </c>
      <c r="I100" s="144">
        <f t="array" ref="I100">SUM(IF('[26]Adj Input'!$F$9:$F$69=$F100,IF('[26]Adj Input'!$G$7:$AJ$7=I$6,'[26]Adj Input'!$G$9:$AJ$69),0))</f>
        <v>-192159.4645</v>
      </c>
      <c r="J100" s="144">
        <f t="array" ref="J100">SUM(IF('[26]Adj Input'!$F$9:$F$69=$F100,IF('[26]Adj Input'!$G$7:$AJ$7=J$6,'[26]Adj Input'!$G$9:$AJ$69),0))</f>
        <v>-192159.4645</v>
      </c>
      <c r="K100" s="144">
        <f t="array" ref="K100">SUM(IF('[26]Adj Input'!$F$9:$F$69=$F100,IF('[26]Adj Input'!$G$7:$AJ$7=K$6,'[26]Adj Input'!$G$9:$AJ$69),0))</f>
        <v>-192159.4645</v>
      </c>
      <c r="L100" s="144">
        <f t="array" ref="L100">SUM(IF('[26]Adj Input'!$F$9:$F$69=$F100,IF('[26]Adj Input'!$G$7:$AJ$7=L$6,'[26]Adj Input'!$G$9:$AJ$69),0))</f>
        <v>-192159.4645</v>
      </c>
      <c r="M100" s="144">
        <f t="array" ref="M100">SUM(IF('[26]Adj Input'!$F$9:$F$69=$F100,IF('[26]Adj Input'!$G$7:$AJ$7=M$6,'[26]Adj Input'!$G$9:$AJ$69),0))</f>
        <v>-192159.4645</v>
      </c>
      <c r="N100" s="144">
        <f t="array" ref="N100">SUM(IF('[26]Adj Input'!$F$9:$F$69=$F100,IF('[26]Adj Input'!$G$7:$AJ$7=N$6,'[26]Adj Input'!$G$9:$AJ$69),0))</f>
        <v>-192159.4645</v>
      </c>
      <c r="O100" s="144">
        <f t="array" ref="O100">SUM(IF('[26]Adj Input'!$F$9:$F$69=$F100,IF('[26]Adj Input'!$G$7:$AJ$7=O$6,'[26]Adj Input'!$G$9:$AJ$69),0))</f>
        <v>-192159.4645</v>
      </c>
      <c r="P100" s="144">
        <f t="array" ref="P100">SUM(IF('[26]Adj Input'!$F$9:$F$69=$F100,IF('[26]Adj Input'!$G$7:$AJ$7=P$6,'[26]Adj Input'!$G$9:$AJ$69),0))</f>
        <v>-192159.4645</v>
      </c>
      <c r="Q100" s="144">
        <f t="array" ref="Q100">SUM(IF('[26]Adj Input'!$F$9:$F$69=$F100,IF('[26]Adj Input'!$G$7:$AJ$7=Q$6,'[26]Adj Input'!$G$9:$AJ$69),0))</f>
        <v>-192159.4645</v>
      </c>
      <c r="R100" s="144">
        <f t="array" ref="R100">SUM(IF('[26]Adj Input'!$F$9:$F$69=$F100,IF('[26]Adj Input'!$G$7:$AJ$7=R$6,'[26]Adj Input'!$G$9:$AJ$69),0))</f>
        <v>-192159.4645</v>
      </c>
      <c r="S100" s="144">
        <f t="array" ref="S100">SUM(IF('[26]Adj Input'!$F$9:$F$69=$F100,IF('[26]Adj Input'!$G$7:$AJ$7=S$6,'[26]Adj Input'!$G$9:$AJ$69),0))</f>
        <v>-192159.4645</v>
      </c>
      <c r="T100" s="144">
        <f t="array" ref="T100">SUM(IF('[26]Adj Input'!$F$9:$F$69=$F100,IF('[26]Adj Input'!$G$7:$AJ$7=T$6,'[26]Adj Input'!$G$9:$AJ$69),0))</f>
        <v>-192159.4645</v>
      </c>
      <c r="U100" s="144">
        <f t="array" ref="U100">SUM(IF('[26]Adj Input'!$F$9:$F$69=$F100,IF('[26]Adj Input'!$G$7:$AJ$7=U$6,'[26]Adj Input'!$G$9:$AJ$69),0))</f>
        <v>-192159.4645</v>
      </c>
      <c r="V100" s="144">
        <f t="array" ref="V100">SUM(IF('[26]Adj Input'!$F$9:$F$69=$F100,IF('[26]Adj Input'!$G$7:$AJ$7=V$6,'[26]Adj Input'!$G$9:$AJ$69),0))</f>
        <v>-192159.4645</v>
      </c>
      <c r="W100" s="144">
        <f t="array" ref="W100">SUM(IF('[26]Adj Input'!$F$9:$F$69=$F100,IF('[26]Adj Input'!$G$7:$AJ$7=W$6,'[26]Adj Input'!$G$9:$AJ$69),0))</f>
        <v>-192159.4645</v>
      </c>
      <c r="X100" s="144">
        <f t="array" ref="X100">SUM(IF('[26]Adj Input'!$F$9:$F$69=$F100,IF('[26]Adj Input'!$G$7:$AJ$7=X$6,'[26]Adj Input'!$G$9:$AJ$69),0))</f>
        <v>-192159.4645</v>
      </c>
      <c r="Y100" s="144">
        <f t="array" ref="Y100">SUM(IF('[26]Adj Input'!$F$9:$F$69=$F100,IF('[26]Adj Input'!$G$7:$AJ$7=Y$6,'[26]Adj Input'!$G$9:$AJ$69),0))</f>
        <v>-192159.4645</v>
      </c>
      <c r="Z100" s="144">
        <f t="array" ref="Z100">SUM(IF('[26]Adj Input'!$F$9:$F$69=$F100,IF('[26]Adj Input'!$G$7:$AJ$7=Z$6,'[26]Adj Input'!$G$9:$AJ$69),0))</f>
        <v>-192159.4645</v>
      </c>
      <c r="AA100" s="144">
        <f t="array" ref="AA100">SUM(IF('[26]Adj Input'!$F$9:$F$69=$F100,IF('[26]Adj Input'!$G$7:$AJ$7=AA$6,'[26]Adj Input'!$G$9:$AJ$69),0))</f>
        <v>-192159.4645</v>
      </c>
      <c r="AB100" s="144">
        <f t="array" ref="AB100">SUM(IF('[26]Adj Input'!$F$9:$F$69=$F100,IF('[26]Adj Input'!$G$7:$AJ$7=AB$6,'[26]Adj Input'!$G$9:$AJ$69),0))</f>
        <v>-192159.4645</v>
      </c>
      <c r="AC100" s="144">
        <f t="array" ref="AC100">SUM(IF('[26]Adj Input'!$F$9:$F$69=$F100,IF('[26]Adj Input'!$G$7:$AJ$7=AC$6,'[26]Adj Input'!$G$9:$AJ$69),0))</f>
        <v>-192159.4645</v>
      </c>
      <c r="AD100" s="144">
        <f t="array" ref="AD100">SUM(IF('[26]Adj Input'!$F$9:$F$69=$F100,IF('[26]Adj Input'!$G$7:$AJ$7=AD$6,'[26]Adj Input'!$G$9:$AJ$69),0))</f>
        <v>-192159.4645</v>
      </c>
      <c r="AE100" s="144">
        <f t="array" ref="AE100">SUM(IF('[26]Adj Input'!$F$9:$F$69=$F100,IF('[26]Adj Input'!$G$7:$AJ$7=AE$6,'[26]Adj Input'!$G$9:$AJ$69),0))</f>
        <v>0</v>
      </c>
      <c r="AG100" s="144"/>
      <c r="AH100" s="144"/>
    </row>
    <row r="101" spans="1:34">
      <c r="A101" s="119" t="s">
        <v>20</v>
      </c>
      <c r="B101" s="119" t="s">
        <v>51</v>
      </c>
      <c r="C101" s="119" t="s">
        <v>78</v>
      </c>
      <c r="D101" s="119" t="s">
        <v>74</v>
      </c>
      <c r="E101" s="119" t="str">
        <f t="shared" si="2"/>
        <v>DDSTPWYU</v>
      </c>
      <c r="F101" s="119" t="str">
        <f t="shared" si="3"/>
        <v>DSTPWYU</v>
      </c>
      <c r="G101" s="144">
        <f t="array" ref="G101">SUM(IF('[26]Adj Input'!$F$9:$F$69=$F101,IF('[26]Adj Input'!$G$7:$AJ$7=G$6,'[26]Adj Input'!$G$9:$AJ$69),0))</f>
        <v>-75806.143333333326</v>
      </c>
      <c r="H101" s="144">
        <f t="array" ref="H101">SUM(IF('[26]Adj Input'!$F$9:$F$69=$F101,IF('[26]Adj Input'!$G$7:$AJ$7=H$6,'[26]Adj Input'!$G$9:$AJ$69),0))</f>
        <v>-75806.143333333326</v>
      </c>
      <c r="I101" s="144">
        <f t="array" ref="I101">SUM(IF('[26]Adj Input'!$F$9:$F$69=$F101,IF('[26]Adj Input'!$G$7:$AJ$7=I$6,'[26]Adj Input'!$G$9:$AJ$69),0))</f>
        <v>-75806.143333333326</v>
      </c>
      <c r="J101" s="144">
        <f t="array" ref="J101">SUM(IF('[26]Adj Input'!$F$9:$F$69=$F101,IF('[26]Adj Input'!$G$7:$AJ$7=J$6,'[26]Adj Input'!$G$9:$AJ$69),0))</f>
        <v>-75806.143333333326</v>
      </c>
      <c r="K101" s="144">
        <f t="array" ref="K101">SUM(IF('[26]Adj Input'!$F$9:$F$69=$F101,IF('[26]Adj Input'!$G$7:$AJ$7=K$6,'[26]Adj Input'!$G$9:$AJ$69),0))</f>
        <v>-75806.143333333326</v>
      </c>
      <c r="L101" s="144">
        <f t="array" ref="L101">SUM(IF('[26]Adj Input'!$F$9:$F$69=$F101,IF('[26]Adj Input'!$G$7:$AJ$7=L$6,'[26]Adj Input'!$G$9:$AJ$69),0))</f>
        <v>-75806.143333333326</v>
      </c>
      <c r="M101" s="144">
        <f t="array" ref="M101">SUM(IF('[26]Adj Input'!$F$9:$F$69=$F101,IF('[26]Adj Input'!$G$7:$AJ$7=M$6,'[26]Adj Input'!$G$9:$AJ$69),0))</f>
        <v>-75806.143333333326</v>
      </c>
      <c r="N101" s="144">
        <f t="array" ref="N101">SUM(IF('[26]Adj Input'!$F$9:$F$69=$F101,IF('[26]Adj Input'!$G$7:$AJ$7=N$6,'[26]Adj Input'!$G$9:$AJ$69),0))</f>
        <v>-75806.143333333326</v>
      </c>
      <c r="O101" s="144">
        <f t="array" ref="O101">SUM(IF('[26]Adj Input'!$F$9:$F$69=$F101,IF('[26]Adj Input'!$G$7:$AJ$7=O$6,'[26]Adj Input'!$G$9:$AJ$69),0))</f>
        <v>-75806.143333333326</v>
      </c>
      <c r="P101" s="144">
        <f t="array" ref="P101">SUM(IF('[26]Adj Input'!$F$9:$F$69=$F101,IF('[26]Adj Input'!$G$7:$AJ$7=P$6,'[26]Adj Input'!$G$9:$AJ$69),0))</f>
        <v>-75806.143333333326</v>
      </c>
      <c r="Q101" s="144">
        <f t="array" ref="Q101">SUM(IF('[26]Adj Input'!$F$9:$F$69=$F101,IF('[26]Adj Input'!$G$7:$AJ$7=Q$6,'[26]Adj Input'!$G$9:$AJ$69),0))</f>
        <v>-75806.143333333326</v>
      </c>
      <c r="R101" s="144">
        <f t="array" ref="R101">SUM(IF('[26]Adj Input'!$F$9:$F$69=$F101,IF('[26]Adj Input'!$G$7:$AJ$7=R$6,'[26]Adj Input'!$G$9:$AJ$69),0))</f>
        <v>-75806.143333333326</v>
      </c>
      <c r="S101" s="144">
        <f t="array" ref="S101">SUM(IF('[26]Adj Input'!$F$9:$F$69=$F101,IF('[26]Adj Input'!$G$7:$AJ$7=S$6,'[26]Adj Input'!$G$9:$AJ$69),0))</f>
        <v>-75806.143333333326</v>
      </c>
      <c r="T101" s="144">
        <f t="array" ref="T101">SUM(IF('[26]Adj Input'!$F$9:$F$69=$F101,IF('[26]Adj Input'!$G$7:$AJ$7=T$6,'[26]Adj Input'!$G$9:$AJ$69),0))</f>
        <v>-75806.143333333326</v>
      </c>
      <c r="U101" s="144">
        <f t="array" ref="U101">SUM(IF('[26]Adj Input'!$F$9:$F$69=$F101,IF('[26]Adj Input'!$G$7:$AJ$7=U$6,'[26]Adj Input'!$G$9:$AJ$69),0))</f>
        <v>-75806.143333333326</v>
      </c>
      <c r="V101" s="144">
        <f t="array" ref="V101">SUM(IF('[26]Adj Input'!$F$9:$F$69=$F101,IF('[26]Adj Input'!$G$7:$AJ$7=V$6,'[26]Adj Input'!$G$9:$AJ$69),0))</f>
        <v>-75806.143333333326</v>
      </c>
      <c r="W101" s="144">
        <f t="array" ref="W101">SUM(IF('[26]Adj Input'!$F$9:$F$69=$F101,IF('[26]Adj Input'!$G$7:$AJ$7=W$6,'[26]Adj Input'!$G$9:$AJ$69),0))</f>
        <v>-75806.143333333326</v>
      </c>
      <c r="X101" s="144">
        <f t="array" ref="X101">SUM(IF('[26]Adj Input'!$F$9:$F$69=$F101,IF('[26]Adj Input'!$G$7:$AJ$7=X$6,'[26]Adj Input'!$G$9:$AJ$69),0))</f>
        <v>-75806.143333333326</v>
      </c>
      <c r="Y101" s="144">
        <f t="array" ref="Y101">SUM(IF('[26]Adj Input'!$F$9:$F$69=$F101,IF('[26]Adj Input'!$G$7:$AJ$7=Y$6,'[26]Adj Input'!$G$9:$AJ$69),0))</f>
        <v>-75806.143333333326</v>
      </c>
      <c r="Z101" s="144">
        <f t="array" ref="Z101">SUM(IF('[26]Adj Input'!$F$9:$F$69=$F101,IF('[26]Adj Input'!$G$7:$AJ$7=Z$6,'[26]Adj Input'!$G$9:$AJ$69),0))</f>
        <v>-75806.143333333326</v>
      </c>
      <c r="AA101" s="144">
        <f t="array" ref="AA101">SUM(IF('[26]Adj Input'!$F$9:$F$69=$F101,IF('[26]Adj Input'!$G$7:$AJ$7=AA$6,'[26]Adj Input'!$G$9:$AJ$69),0))</f>
        <v>-75806.143333333326</v>
      </c>
      <c r="AB101" s="144">
        <f t="array" ref="AB101">SUM(IF('[26]Adj Input'!$F$9:$F$69=$F101,IF('[26]Adj Input'!$G$7:$AJ$7=AB$6,'[26]Adj Input'!$G$9:$AJ$69),0))</f>
        <v>-75806.143333333326</v>
      </c>
      <c r="AC101" s="144">
        <f t="array" ref="AC101">SUM(IF('[26]Adj Input'!$F$9:$F$69=$F101,IF('[26]Adj Input'!$G$7:$AJ$7=AC$6,'[26]Adj Input'!$G$9:$AJ$69),0))</f>
        <v>-75806.143333333326</v>
      </c>
      <c r="AD101" s="144">
        <f t="array" ref="AD101">SUM(IF('[26]Adj Input'!$F$9:$F$69=$F101,IF('[26]Adj Input'!$G$7:$AJ$7=AD$6,'[26]Adj Input'!$G$9:$AJ$69),0))</f>
        <v>-75806.143333333326</v>
      </c>
      <c r="AE101" s="144">
        <f t="array" ref="AE101">SUM(IF('[26]Adj Input'!$F$9:$F$69=$F101,IF('[26]Adj Input'!$G$7:$AJ$7=AE$6,'[26]Adj Input'!$G$9:$AJ$69),0))</f>
        <v>0</v>
      </c>
      <c r="AG101" s="144"/>
      <c r="AH101" s="144"/>
    </row>
    <row r="102" spans="1:34">
      <c r="A102" s="119" t="s">
        <v>14</v>
      </c>
      <c r="B102" s="119" t="s">
        <v>45</v>
      </c>
      <c r="C102" s="119" t="s">
        <v>78</v>
      </c>
      <c r="D102" s="119" t="s">
        <v>75</v>
      </c>
      <c r="E102" s="119" t="str">
        <f t="shared" si="2"/>
        <v>DGNLPCA</v>
      </c>
      <c r="F102" s="119" t="str">
        <f t="shared" si="3"/>
        <v>GNLPCA</v>
      </c>
      <c r="G102" s="144">
        <f t="array" ref="G102">SUM(IF('[26]Adj Input'!$F$9:$F$69=$F102,IF('[26]Adj Input'!$G$7:$AJ$7=G$6,'[26]Adj Input'!$G$9:$AJ$69),0))</f>
        <v>-61052.672833333345</v>
      </c>
      <c r="H102" s="144">
        <f t="array" ref="H102">SUM(IF('[26]Adj Input'!$F$9:$F$69=$F102,IF('[26]Adj Input'!$G$7:$AJ$7=H$6,'[26]Adj Input'!$G$9:$AJ$69),0))</f>
        <v>-61052.672833333345</v>
      </c>
      <c r="I102" s="144">
        <f t="array" ref="I102">SUM(IF('[26]Adj Input'!$F$9:$F$69=$F102,IF('[26]Adj Input'!$G$7:$AJ$7=I$6,'[26]Adj Input'!$G$9:$AJ$69),0))</f>
        <v>-61052.672833333345</v>
      </c>
      <c r="J102" s="144">
        <f t="array" ref="J102">SUM(IF('[26]Adj Input'!$F$9:$F$69=$F102,IF('[26]Adj Input'!$G$7:$AJ$7=J$6,'[26]Adj Input'!$G$9:$AJ$69),0))</f>
        <v>-61052.672833333345</v>
      </c>
      <c r="K102" s="144">
        <f t="array" ref="K102">SUM(IF('[26]Adj Input'!$F$9:$F$69=$F102,IF('[26]Adj Input'!$G$7:$AJ$7=K$6,'[26]Adj Input'!$G$9:$AJ$69),0))</f>
        <v>-61052.672833333345</v>
      </c>
      <c r="L102" s="144">
        <f t="array" ref="L102">SUM(IF('[26]Adj Input'!$F$9:$F$69=$F102,IF('[26]Adj Input'!$G$7:$AJ$7=L$6,'[26]Adj Input'!$G$9:$AJ$69),0))</f>
        <v>-61052.672833333345</v>
      </c>
      <c r="M102" s="144">
        <f t="array" ref="M102">SUM(IF('[26]Adj Input'!$F$9:$F$69=$F102,IF('[26]Adj Input'!$G$7:$AJ$7=M$6,'[26]Adj Input'!$G$9:$AJ$69),0))</f>
        <v>-61052.672833333345</v>
      </c>
      <c r="N102" s="144">
        <f t="array" ref="N102">SUM(IF('[26]Adj Input'!$F$9:$F$69=$F102,IF('[26]Adj Input'!$G$7:$AJ$7=N$6,'[26]Adj Input'!$G$9:$AJ$69),0))</f>
        <v>-61052.672833333345</v>
      </c>
      <c r="O102" s="144">
        <f t="array" ref="O102">SUM(IF('[26]Adj Input'!$F$9:$F$69=$F102,IF('[26]Adj Input'!$G$7:$AJ$7=O$6,'[26]Adj Input'!$G$9:$AJ$69),0))</f>
        <v>-61052.672833333345</v>
      </c>
      <c r="P102" s="144">
        <f t="array" ref="P102">SUM(IF('[26]Adj Input'!$F$9:$F$69=$F102,IF('[26]Adj Input'!$G$7:$AJ$7=P$6,'[26]Adj Input'!$G$9:$AJ$69),0))</f>
        <v>-61052.672833333345</v>
      </c>
      <c r="Q102" s="144">
        <f t="array" ref="Q102">SUM(IF('[26]Adj Input'!$F$9:$F$69=$F102,IF('[26]Adj Input'!$G$7:$AJ$7=Q$6,'[26]Adj Input'!$G$9:$AJ$69),0))</f>
        <v>-61052.672833333345</v>
      </c>
      <c r="R102" s="144">
        <f t="array" ref="R102">SUM(IF('[26]Adj Input'!$F$9:$F$69=$F102,IF('[26]Adj Input'!$G$7:$AJ$7=R$6,'[26]Adj Input'!$G$9:$AJ$69),0))</f>
        <v>-61052.672833333345</v>
      </c>
      <c r="S102" s="144">
        <f t="array" ref="S102">SUM(IF('[26]Adj Input'!$F$9:$F$69=$F102,IF('[26]Adj Input'!$G$7:$AJ$7=S$6,'[26]Adj Input'!$G$9:$AJ$69),0))</f>
        <v>-61052.672833333345</v>
      </c>
      <c r="T102" s="144">
        <f t="array" ref="T102">SUM(IF('[26]Adj Input'!$F$9:$F$69=$F102,IF('[26]Adj Input'!$G$7:$AJ$7=T$6,'[26]Adj Input'!$G$9:$AJ$69),0))</f>
        <v>-61052.672833333345</v>
      </c>
      <c r="U102" s="144">
        <f t="array" ref="U102">SUM(IF('[26]Adj Input'!$F$9:$F$69=$F102,IF('[26]Adj Input'!$G$7:$AJ$7=U$6,'[26]Adj Input'!$G$9:$AJ$69),0))</f>
        <v>-61052.672833333345</v>
      </c>
      <c r="V102" s="144">
        <f t="array" ref="V102">SUM(IF('[26]Adj Input'!$F$9:$F$69=$F102,IF('[26]Adj Input'!$G$7:$AJ$7=V$6,'[26]Adj Input'!$G$9:$AJ$69),0))</f>
        <v>-61052.672833333345</v>
      </c>
      <c r="W102" s="144">
        <f t="array" ref="W102">SUM(IF('[26]Adj Input'!$F$9:$F$69=$F102,IF('[26]Adj Input'!$G$7:$AJ$7=W$6,'[26]Adj Input'!$G$9:$AJ$69),0))</f>
        <v>-61052.672833333345</v>
      </c>
      <c r="X102" s="144">
        <f t="array" ref="X102">SUM(IF('[26]Adj Input'!$F$9:$F$69=$F102,IF('[26]Adj Input'!$G$7:$AJ$7=X$6,'[26]Adj Input'!$G$9:$AJ$69),0))</f>
        <v>-61052.672833333345</v>
      </c>
      <c r="Y102" s="144">
        <f t="array" ref="Y102">SUM(IF('[26]Adj Input'!$F$9:$F$69=$F102,IF('[26]Adj Input'!$G$7:$AJ$7=Y$6,'[26]Adj Input'!$G$9:$AJ$69),0))</f>
        <v>-61052.672833333345</v>
      </c>
      <c r="Z102" s="144">
        <f t="array" ref="Z102">SUM(IF('[26]Adj Input'!$F$9:$F$69=$F102,IF('[26]Adj Input'!$G$7:$AJ$7=Z$6,'[26]Adj Input'!$G$9:$AJ$69),0))</f>
        <v>-61052.672833333345</v>
      </c>
      <c r="AA102" s="144">
        <f t="array" ref="AA102">SUM(IF('[26]Adj Input'!$F$9:$F$69=$F102,IF('[26]Adj Input'!$G$7:$AJ$7=AA$6,'[26]Adj Input'!$G$9:$AJ$69),0))</f>
        <v>-61052.672833333345</v>
      </c>
      <c r="AB102" s="144">
        <f t="array" ref="AB102">SUM(IF('[26]Adj Input'!$F$9:$F$69=$F102,IF('[26]Adj Input'!$G$7:$AJ$7=AB$6,'[26]Adj Input'!$G$9:$AJ$69),0))</f>
        <v>-61052.672833333345</v>
      </c>
      <c r="AC102" s="144">
        <f t="array" ref="AC102">SUM(IF('[26]Adj Input'!$F$9:$F$69=$F102,IF('[26]Adj Input'!$G$7:$AJ$7=AC$6,'[26]Adj Input'!$G$9:$AJ$69),0))</f>
        <v>-61052.672833333345</v>
      </c>
      <c r="AD102" s="144">
        <f t="array" ref="AD102">SUM(IF('[26]Adj Input'!$F$9:$F$69=$F102,IF('[26]Adj Input'!$G$7:$AJ$7=AD$6,'[26]Adj Input'!$G$9:$AJ$69),0))</f>
        <v>-61052.672833333345</v>
      </c>
      <c r="AE102" s="144">
        <f t="array" ref="AE102">SUM(IF('[26]Adj Input'!$F$9:$F$69=$F102,IF('[26]Adj Input'!$G$7:$AJ$7=AE$6,'[26]Adj Input'!$G$9:$AJ$69),0))</f>
        <v>0</v>
      </c>
      <c r="AG102" s="144"/>
      <c r="AH102" s="144"/>
    </row>
    <row r="103" spans="1:34">
      <c r="A103" s="119" t="s">
        <v>15</v>
      </c>
      <c r="B103" s="119" t="s">
        <v>46</v>
      </c>
      <c r="C103" s="119" t="s">
        <v>78</v>
      </c>
      <c r="D103" s="119" t="s">
        <v>75</v>
      </c>
      <c r="E103" s="119" t="str">
        <f t="shared" si="2"/>
        <v>DGNLPOR</v>
      </c>
      <c r="F103" s="119" t="str">
        <f t="shared" si="3"/>
        <v>GNLPOR</v>
      </c>
      <c r="G103" s="144">
        <f t="array" ref="G103">SUM(IF('[26]Adj Input'!$F$9:$F$69=$F103,IF('[26]Adj Input'!$G$7:$AJ$7=G$6,'[26]Adj Input'!$G$9:$AJ$69),0))</f>
        <v>-595058.34083333344</v>
      </c>
      <c r="H103" s="144">
        <f t="array" ref="H103">SUM(IF('[26]Adj Input'!$F$9:$F$69=$F103,IF('[26]Adj Input'!$G$7:$AJ$7=H$6,'[26]Adj Input'!$G$9:$AJ$69),0))</f>
        <v>-595058.34083333344</v>
      </c>
      <c r="I103" s="144">
        <f t="array" ref="I103">SUM(IF('[26]Adj Input'!$F$9:$F$69=$F103,IF('[26]Adj Input'!$G$7:$AJ$7=I$6,'[26]Adj Input'!$G$9:$AJ$69),0))</f>
        <v>-595058.34083333344</v>
      </c>
      <c r="J103" s="144">
        <f t="array" ref="J103">SUM(IF('[26]Adj Input'!$F$9:$F$69=$F103,IF('[26]Adj Input'!$G$7:$AJ$7=J$6,'[26]Adj Input'!$G$9:$AJ$69),0))</f>
        <v>-595058.34083333344</v>
      </c>
      <c r="K103" s="144">
        <f t="array" ref="K103">SUM(IF('[26]Adj Input'!$F$9:$F$69=$F103,IF('[26]Adj Input'!$G$7:$AJ$7=K$6,'[26]Adj Input'!$G$9:$AJ$69),0))</f>
        <v>-595058.34083333344</v>
      </c>
      <c r="L103" s="144">
        <f t="array" ref="L103">SUM(IF('[26]Adj Input'!$F$9:$F$69=$F103,IF('[26]Adj Input'!$G$7:$AJ$7=L$6,'[26]Adj Input'!$G$9:$AJ$69),0))</f>
        <v>-595058.34083333344</v>
      </c>
      <c r="M103" s="144">
        <f t="array" ref="M103">SUM(IF('[26]Adj Input'!$F$9:$F$69=$F103,IF('[26]Adj Input'!$G$7:$AJ$7=M$6,'[26]Adj Input'!$G$9:$AJ$69),0))</f>
        <v>-595058.34083333344</v>
      </c>
      <c r="N103" s="144">
        <f t="array" ref="N103">SUM(IF('[26]Adj Input'!$F$9:$F$69=$F103,IF('[26]Adj Input'!$G$7:$AJ$7=N$6,'[26]Adj Input'!$G$9:$AJ$69),0))</f>
        <v>-595058.34083333344</v>
      </c>
      <c r="O103" s="144">
        <f t="array" ref="O103">SUM(IF('[26]Adj Input'!$F$9:$F$69=$F103,IF('[26]Adj Input'!$G$7:$AJ$7=O$6,'[26]Adj Input'!$G$9:$AJ$69),0))</f>
        <v>-595058.34083333344</v>
      </c>
      <c r="P103" s="144">
        <f t="array" ref="P103">SUM(IF('[26]Adj Input'!$F$9:$F$69=$F103,IF('[26]Adj Input'!$G$7:$AJ$7=P$6,'[26]Adj Input'!$G$9:$AJ$69),0))</f>
        <v>-595058.34083333344</v>
      </c>
      <c r="Q103" s="144">
        <f t="array" ref="Q103">SUM(IF('[26]Adj Input'!$F$9:$F$69=$F103,IF('[26]Adj Input'!$G$7:$AJ$7=Q$6,'[26]Adj Input'!$G$9:$AJ$69),0))</f>
        <v>-595058.34083333344</v>
      </c>
      <c r="R103" s="144">
        <f t="array" ref="R103">SUM(IF('[26]Adj Input'!$F$9:$F$69=$F103,IF('[26]Adj Input'!$G$7:$AJ$7=R$6,'[26]Adj Input'!$G$9:$AJ$69),0))</f>
        <v>-595058.34083333344</v>
      </c>
      <c r="S103" s="144">
        <f t="array" ref="S103">SUM(IF('[26]Adj Input'!$F$9:$F$69=$F103,IF('[26]Adj Input'!$G$7:$AJ$7=S$6,'[26]Adj Input'!$G$9:$AJ$69),0))</f>
        <v>-595058.34083333344</v>
      </c>
      <c r="T103" s="144">
        <f t="array" ref="T103">SUM(IF('[26]Adj Input'!$F$9:$F$69=$F103,IF('[26]Adj Input'!$G$7:$AJ$7=T$6,'[26]Adj Input'!$G$9:$AJ$69),0))</f>
        <v>-595058.34083333344</v>
      </c>
      <c r="U103" s="144">
        <f t="array" ref="U103">SUM(IF('[26]Adj Input'!$F$9:$F$69=$F103,IF('[26]Adj Input'!$G$7:$AJ$7=U$6,'[26]Adj Input'!$G$9:$AJ$69),0))</f>
        <v>-595058.34083333344</v>
      </c>
      <c r="V103" s="144">
        <f t="array" ref="V103">SUM(IF('[26]Adj Input'!$F$9:$F$69=$F103,IF('[26]Adj Input'!$G$7:$AJ$7=V$6,'[26]Adj Input'!$G$9:$AJ$69),0))</f>
        <v>-595058.34083333344</v>
      </c>
      <c r="W103" s="144">
        <f t="array" ref="W103">SUM(IF('[26]Adj Input'!$F$9:$F$69=$F103,IF('[26]Adj Input'!$G$7:$AJ$7=W$6,'[26]Adj Input'!$G$9:$AJ$69),0))</f>
        <v>-595058.34083333344</v>
      </c>
      <c r="X103" s="144">
        <f t="array" ref="X103">SUM(IF('[26]Adj Input'!$F$9:$F$69=$F103,IF('[26]Adj Input'!$G$7:$AJ$7=X$6,'[26]Adj Input'!$G$9:$AJ$69),0))</f>
        <v>-595058.34083333344</v>
      </c>
      <c r="Y103" s="144">
        <f t="array" ref="Y103">SUM(IF('[26]Adj Input'!$F$9:$F$69=$F103,IF('[26]Adj Input'!$G$7:$AJ$7=Y$6,'[26]Adj Input'!$G$9:$AJ$69),0))</f>
        <v>-595058.34083333344</v>
      </c>
      <c r="Z103" s="144">
        <f t="array" ref="Z103">SUM(IF('[26]Adj Input'!$F$9:$F$69=$F103,IF('[26]Adj Input'!$G$7:$AJ$7=Z$6,'[26]Adj Input'!$G$9:$AJ$69),0))</f>
        <v>-595058.34083333344</v>
      </c>
      <c r="AA103" s="144">
        <f t="array" ref="AA103">SUM(IF('[26]Adj Input'!$F$9:$F$69=$F103,IF('[26]Adj Input'!$G$7:$AJ$7=AA$6,'[26]Adj Input'!$G$9:$AJ$69),0))</f>
        <v>-595058.34083333344</v>
      </c>
      <c r="AB103" s="144">
        <f t="array" ref="AB103">SUM(IF('[26]Adj Input'!$F$9:$F$69=$F103,IF('[26]Adj Input'!$G$7:$AJ$7=AB$6,'[26]Adj Input'!$G$9:$AJ$69),0))</f>
        <v>-595058.34083333344</v>
      </c>
      <c r="AC103" s="144">
        <f t="array" ref="AC103">SUM(IF('[26]Adj Input'!$F$9:$F$69=$F103,IF('[26]Adj Input'!$G$7:$AJ$7=AC$6,'[26]Adj Input'!$G$9:$AJ$69),0))</f>
        <v>-595058.34083333344</v>
      </c>
      <c r="AD103" s="144">
        <f t="array" ref="AD103">SUM(IF('[26]Adj Input'!$F$9:$F$69=$F103,IF('[26]Adj Input'!$G$7:$AJ$7=AD$6,'[26]Adj Input'!$G$9:$AJ$69),0))</f>
        <v>-595058.34083333344</v>
      </c>
      <c r="AE103" s="144">
        <f t="array" ref="AE103">SUM(IF('[26]Adj Input'!$F$9:$F$69=$F103,IF('[26]Adj Input'!$G$7:$AJ$7=AE$6,'[26]Adj Input'!$G$9:$AJ$69),0))</f>
        <v>0</v>
      </c>
      <c r="AG103" s="144"/>
      <c r="AH103" s="144"/>
    </row>
    <row r="104" spans="1:34">
      <c r="A104" s="119" t="s">
        <v>16</v>
      </c>
      <c r="B104" s="119" t="s">
        <v>47</v>
      </c>
      <c r="C104" s="119" t="s">
        <v>78</v>
      </c>
      <c r="D104" s="119" t="s">
        <v>75</v>
      </c>
      <c r="E104" s="119" t="str">
        <f t="shared" si="2"/>
        <v>DGNLPWA</v>
      </c>
      <c r="F104" s="119" t="str">
        <f t="shared" si="3"/>
        <v>GNLPWA</v>
      </c>
      <c r="G104" s="144">
        <f t="array" ref="G104">SUM(IF('[26]Adj Input'!$F$9:$F$69=$F104,IF('[26]Adj Input'!$G$7:$AJ$7=G$6,'[26]Adj Input'!$G$9:$AJ$69),0))</f>
        <v>-121981.63633333333</v>
      </c>
      <c r="H104" s="144">
        <f t="array" ref="H104">SUM(IF('[26]Adj Input'!$F$9:$F$69=$F104,IF('[26]Adj Input'!$G$7:$AJ$7=H$6,'[26]Adj Input'!$G$9:$AJ$69),0))</f>
        <v>-121981.63633333333</v>
      </c>
      <c r="I104" s="144">
        <f t="array" ref="I104">SUM(IF('[26]Adj Input'!$F$9:$F$69=$F104,IF('[26]Adj Input'!$G$7:$AJ$7=I$6,'[26]Adj Input'!$G$9:$AJ$69),0))</f>
        <v>-121981.63633333333</v>
      </c>
      <c r="J104" s="144">
        <f t="array" ref="J104">SUM(IF('[26]Adj Input'!$F$9:$F$69=$F104,IF('[26]Adj Input'!$G$7:$AJ$7=J$6,'[26]Adj Input'!$G$9:$AJ$69),0))</f>
        <v>-121981.63633333333</v>
      </c>
      <c r="K104" s="144">
        <f t="array" ref="K104">SUM(IF('[26]Adj Input'!$F$9:$F$69=$F104,IF('[26]Adj Input'!$G$7:$AJ$7=K$6,'[26]Adj Input'!$G$9:$AJ$69),0))</f>
        <v>-121981.63633333333</v>
      </c>
      <c r="L104" s="144">
        <f t="array" ref="L104">SUM(IF('[26]Adj Input'!$F$9:$F$69=$F104,IF('[26]Adj Input'!$G$7:$AJ$7=L$6,'[26]Adj Input'!$G$9:$AJ$69),0))</f>
        <v>-121981.63633333333</v>
      </c>
      <c r="M104" s="144">
        <f t="array" ref="M104">SUM(IF('[26]Adj Input'!$F$9:$F$69=$F104,IF('[26]Adj Input'!$G$7:$AJ$7=M$6,'[26]Adj Input'!$G$9:$AJ$69),0))</f>
        <v>-121981.63633333333</v>
      </c>
      <c r="N104" s="144">
        <f t="array" ref="N104">SUM(IF('[26]Adj Input'!$F$9:$F$69=$F104,IF('[26]Adj Input'!$G$7:$AJ$7=N$6,'[26]Adj Input'!$G$9:$AJ$69),0))</f>
        <v>-121981.63633333333</v>
      </c>
      <c r="O104" s="144">
        <f t="array" ref="O104">SUM(IF('[26]Adj Input'!$F$9:$F$69=$F104,IF('[26]Adj Input'!$G$7:$AJ$7=O$6,'[26]Adj Input'!$G$9:$AJ$69),0))</f>
        <v>-121981.63633333333</v>
      </c>
      <c r="P104" s="144">
        <f t="array" ref="P104">SUM(IF('[26]Adj Input'!$F$9:$F$69=$F104,IF('[26]Adj Input'!$G$7:$AJ$7=P$6,'[26]Adj Input'!$G$9:$AJ$69),0))</f>
        <v>-121981.63633333333</v>
      </c>
      <c r="Q104" s="144">
        <f t="array" ref="Q104">SUM(IF('[26]Adj Input'!$F$9:$F$69=$F104,IF('[26]Adj Input'!$G$7:$AJ$7=Q$6,'[26]Adj Input'!$G$9:$AJ$69),0))</f>
        <v>-121981.63633333333</v>
      </c>
      <c r="R104" s="144">
        <f t="array" ref="R104">SUM(IF('[26]Adj Input'!$F$9:$F$69=$F104,IF('[26]Adj Input'!$G$7:$AJ$7=R$6,'[26]Adj Input'!$G$9:$AJ$69),0))</f>
        <v>-121981.63633333333</v>
      </c>
      <c r="S104" s="144">
        <f t="array" ref="S104">SUM(IF('[26]Adj Input'!$F$9:$F$69=$F104,IF('[26]Adj Input'!$G$7:$AJ$7=S$6,'[26]Adj Input'!$G$9:$AJ$69),0))</f>
        <v>-121981.63633333333</v>
      </c>
      <c r="T104" s="144">
        <f t="array" ref="T104">SUM(IF('[26]Adj Input'!$F$9:$F$69=$F104,IF('[26]Adj Input'!$G$7:$AJ$7=T$6,'[26]Adj Input'!$G$9:$AJ$69),0))</f>
        <v>-121981.63633333333</v>
      </c>
      <c r="U104" s="144">
        <f t="array" ref="U104">SUM(IF('[26]Adj Input'!$F$9:$F$69=$F104,IF('[26]Adj Input'!$G$7:$AJ$7=U$6,'[26]Adj Input'!$G$9:$AJ$69),0))</f>
        <v>-121981.63633333333</v>
      </c>
      <c r="V104" s="144">
        <f t="array" ref="V104">SUM(IF('[26]Adj Input'!$F$9:$F$69=$F104,IF('[26]Adj Input'!$G$7:$AJ$7=V$6,'[26]Adj Input'!$G$9:$AJ$69),0))</f>
        <v>-121981.63633333333</v>
      </c>
      <c r="W104" s="144">
        <f t="array" ref="W104">SUM(IF('[26]Adj Input'!$F$9:$F$69=$F104,IF('[26]Adj Input'!$G$7:$AJ$7=W$6,'[26]Adj Input'!$G$9:$AJ$69),0))</f>
        <v>-121981.63633333333</v>
      </c>
      <c r="X104" s="144">
        <f t="array" ref="X104">SUM(IF('[26]Adj Input'!$F$9:$F$69=$F104,IF('[26]Adj Input'!$G$7:$AJ$7=X$6,'[26]Adj Input'!$G$9:$AJ$69),0))</f>
        <v>-121981.63633333333</v>
      </c>
      <c r="Y104" s="144">
        <f t="array" ref="Y104">SUM(IF('[26]Adj Input'!$F$9:$F$69=$F104,IF('[26]Adj Input'!$G$7:$AJ$7=Y$6,'[26]Adj Input'!$G$9:$AJ$69),0))</f>
        <v>-121981.63633333333</v>
      </c>
      <c r="Z104" s="144">
        <f t="array" ref="Z104">SUM(IF('[26]Adj Input'!$F$9:$F$69=$F104,IF('[26]Adj Input'!$G$7:$AJ$7=Z$6,'[26]Adj Input'!$G$9:$AJ$69),0))</f>
        <v>-121981.63633333333</v>
      </c>
      <c r="AA104" s="144">
        <f t="array" ref="AA104">SUM(IF('[26]Adj Input'!$F$9:$F$69=$F104,IF('[26]Adj Input'!$G$7:$AJ$7=AA$6,'[26]Adj Input'!$G$9:$AJ$69),0))</f>
        <v>-121981.63633333333</v>
      </c>
      <c r="AB104" s="144">
        <f t="array" ref="AB104">SUM(IF('[26]Adj Input'!$F$9:$F$69=$F104,IF('[26]Adj Input'!$G$7:$AJ$7=AB$6,'[26]Adj Input'!$G$9:$AJ$69),0))</f>
        <v>-121981.63633333333</v>
      </c>
      <c r="AC104" s="144">
        <f t="array" ref="AC104">SUM(IF('[26]Adj Input'!$F$9:$F$69=$F104,IF('[26]Adj Input'!$G$7:$AJ$7=AC$6,'[26]Adj Input'!$G$9:$AJ$69),0))</f>
        <v>-121981.63633333333</v>
      </c>
      <c r="AD104" s="144">
        <f t="array" ref="AD104">SUM(IF('[26]Adj Input'!$F$9:$F$69=$F104,IF('[26]Adj Input'!$G$7:$AJ$7=AD$6,'[26]Adj Input'!$G$9:$AJ$69),0))</f>
        <v>-121981.63633333333</v>
      </c>
      <c r="AE104" s="144">
        <f t="array" ref="AE104">SUM(IF('[26]Adj Input'!$F$9:$F$69=$F104,IF('[26]Adj Input'!$G$7:$AJ$7=AE$6,'[26]Adj Input'!$G$9:$AJ$69),0))</f>
        <v>0</v>
      </c>
      <c r="AG104" s="144"/>
      <c r="AH104" s="144"/>
    </row>
    <row r="105" spans="1:34">
      <c r="A105" s="119" t="s">
        <v>17</v>
      </c>
      <c r="B105" s="119" t="s">
        <v>48</v>
      </c>
      <c r="C105" s="119" t="s">
        <v>78</v>
      </c>
      <c r="D105" s="119" t="s">
        <v>75</v>
      </c>
      <c r="E105" s="119" t="str">
        <f t="shared" si="2"/>
        <v>DGNLPWYP</v>
      </c>
      <c r="F105" s="119" t="str">
        <f t="shared" si="3"/>
        <v>GNLPWYP</v>
      </c>
      <c r="G105" s="144">
        <f t="array" ref="G105">SUM(IF('[26]Adj Input'!$F$9:$F$69=$F105,IF('[26]Adj Input'!$G$7:$AJ$7=G$6,'[26]Adj Input'!$G$9:$AJ$69),0))</f>
        <v>-246228.6195</v>
      </c>
      <c r="H105" s="144">
        <f t="array" ref="H105">SUM(IF('[26]Adj Input'!$F$9:$F$69=$F105,IF('[26]Adj Input'!$G$7:$AJ$7=H$6,'[26]Adj Input'!$G$9:$AJ$69),0))</f>
        <v>-246228.6195</v>
      </c>
      <c r="I105" s="144">
        <f t="array" ref="I105">SUM(IF('[26]Adj Input'!$F$9:$F$69=$F105,IF('[26]Adj Input'!$G$7:$AJ$7=I$6,'[26]Adj Input'!$G$9:$AJ$69),0))</f>
        <v>-246228.6195</v>
      </c>
      <c r="J105" s="144">
        <f t="array" ref="J105">SUM(IF('[26]Adj Input'!$F$9:$F$69=$F105,IF('[26]Adj Input'!$G$7:$AJ$7=J$6,'[26]Adj Input'!$G$9:$AJ$69),0))</f>
        <v>-246228.6195</v>
      </c>
      <c r="K105" s="144">
        <f t="array" ref="K105">SUM(IF('[26]Adj Input'!$F$9:$F$69=$F105,IF('[26]Adj Input'!$G$7:$AJ$7=K$6,'[26]Adj Input'!$G$9:$AJ$69),0))</f>
        <v>-246228.6195</v>
      </c>
      <c r="L105" s="144">
        <f t="array" ref="L105">SUM(IF('[26]Adj Input'!$F$9:$F$69=$F105,IF('[26]Adj Input'!$G$7:$AJ$7=L$6,'[26]Adj Input'!$G$9:$AJ$69),0))</f>
        <v>-246228.6195</v>
      </c>
      <c r="M105" s="144">
        <f t="array" ref="M105">SUM(IF('[26]Adj Input'!$F$9:$F$69=$F105,IF('[26]Adj Input'!$G$7:$AJ$7=M$6,'[26]Adj Input'!$G$9:$AJ$69),0))</f>
        <v>-246228.6195</v>
      </c>
      <c r="N105" s="144">
        <f t="array" ref="N105">SUM(IF('[26]Adj Input'!$F$9:$F$69=$F105,IF('[26]Adj Input'!$G$7:$AJ$7=N$6,'[26]Adj Input'!$G$9:$AJ$69),0))</f>
        <v>-246228.6195</v>
      </c>
      <c r="O105" s="144">
        <f t="array" ref="O105">SUM(IF('[26]Adj Input'!$F$9:$F$69=$F105,IF('[26]Adj Input'!$G$7:$AJ$7=O$6,'[26]Adj Input'!$G$9:$AJ$69),0))</f>
        <v>-246228.6195</v>
      </c>
      <c r="P105" s="144">
        <f t="array" ref="P105">SUM(IF('[26]Adj Input'!$F$9:$F$69=$F105,IF('[26]Adj Input'!$G$7:$AJ$7=P$6,'[26]Adj Input'!$G$9:$AJ$69),0))</f>
        <v>-246228.6195</v>
      </c>
      <c r="Q105" s="144">
        <f t="array" ref="Q105">SUM(IF('[26]Adj Input'!$F$9:$F$69=$F105,IF('[26]Adj Input'!$G$7:$AJ$7=Q$6,'[26]Adj Input'!$G$9:$AJ$69),0))</f>
        <v>-246228.6195</v>
      </c>
      <c r="R105" s="144">
        <f t="array" ref="R105">SUM(IF('[26]Adj Input'!$F$9:$F$69=$F105,IF('[26]Adj Input'!$G$7:$AJ$7=R$6,'[26]Adj Input'!$G$9:$AJ$69),0))</f>
        <v>-246228.6195</v>
      </c>
      <c r="S105" s="144">
        <f t="array" ref="S105">SUM(IF('[26]Adj Input'!$F$9:$F$69=$F105,IF('[26]Adj Input'!$G$7:$AJ$7=S$6,'[26]Adj Input'!$G$9:$AJ$69),0))</f>
        <v>-246228.6195</v>
      </c>
      <c r="T105" s="144">
        <f t="array" ref="T105">SUM(IF('[26]Adj Input'!$F$9:$F$69=$F105,IF('[26]Adj Input'!$G$7:$AJ$7=T$6,'[26]Adj Input'!$G$9:$AJ$69),0))</f>
        <v>-246228.6195</v>
      </c>
      <c r="U105" s="144">
        <f t="array" ref="U105">SUM(IF('[26]Adj Input'!$F$9:$F$69=$F105,IF('[26]Adj Input'!$G$7:$AJ$7=U$6,'[26]Adj Input'!$G$9:$AJ$69),0))</f>
        <v>-246228.6195</v>
      </c>
      <c r="V105" s="144">
        <f t="array" ref="V105">SUM(IF('[26]Adj Input'!$F$9:$F$69=$F105,IF('[26]Adj Input'!$G$7:$AJ$7=V$6,'[26]Adj Input'!$G$9:$AJ$69),0))</f>
        <v>-246228.6195</v>
      </c>
      <c r="W105" s="144">
        <f t="array" ref="W105">SUM(IF('[26]Adj Input'!$F$9:$F$69=$F105,IF('[26]Adj Input'!$G$7:$AJ$7=W$6,'[26]Adj Input'!$G$9:$AJ$69),0))</f>
        <v>-246228.6195</v>
      </c>
      <c r="X105" s="144">
        <f t="array" ref="X105">SUM(IF('[26]Adj Input'!$F$9:$F$69=$F105,IF('[26]Adj Input'!$G$7:$AJ$7=X$6,'[26]Adj Input'!$G$9:$AJ$69),0))</f>
        <v>-246228.6195</v>
      </c>
      <c r="Y105" s="144">
        <f t="array" ref="Y105">SUM(IF('[26]Adj Input'!$F$9:$F$69=$F105,IF('[26]Adj Input'!$G$7:$AJ$7=Y$6,'[26]Adj Input'!$G$9:$AJ$69),0))</f>
        <v>-246228.6195</v>
      </c>
      <c r="Z105" s="144">
        <f t="array" ref="Z105">SUM(IF('[26]Adj Input'!$F$9:$F$69=$F105,IF('[26]Adj Input'!$G$7:$AJ$7=Z$6,'[26]Adj Input'!$G$9:$AJ$69),0))</f>
        <v>-246228.6195</v>
      </c>
      <c r="AA105" s="144">
        <f t="array" ref="AA105">SUM(IF('[26]Adj Input'!$F$9:$F$69=$F105,IF('[26]Adj Input'!$G$7:$AJ$7=AA$6,'[26]Adj Input'!$G$9:$AJ$69),0))</f>
        <v>-246228.6195</v>
      </c>
      <c r="AB105" s="144">
        <f t="array" ref="AB105">SUM(IF('[26]Adj Input'!$F$9:$F$69=$F105,IF('[26]Adj Input'!$G$7:$AJ$7=AB$6,'[26]Adj Input'!$G$9:$AJ$69),0))</f>
        <v>-246228.6195</v>
      </c>
      <c r="AC105" s="144">
        <f t="array" ref="AC105">SUM(IF('[26]Adj Input'!$F$9:$F$69=$F105,IF('[26]Adj Input'!$G$7:$AJ$7=AC$6,'[26]Adj Input'!$G$9:$AJ$69),0))</f>
        <v>-246228.6195</v>
      </c>
      <c r="AD105" s="144">
        <f t="array" ref="AD105">SUM(IF('[26]Adj Input'!$F$9:$F$69=$F105,IF('[26]Adj Input'!$G$7:$AJ$7=AD$6,'[26]Adj Input'!$G$9:$AJ$69),0))</f>
        <v>-246228.6195</v>
      </c>
      <c r="AE105" s="144">
        <f t="array" ref="AE105">SUM(IF('[26]Adj Input'!$F$9:$F$69=$F105,IF('[26]Adj Input'!$G$7:$AJ$7=AE$6,'[26]Adj Input'!$G$9:$AJ$69),0))</f>
        <v>0</v>
      </c>
      <c r="AG105" s="144"/>
      <c r="AH105" s="144"/>
    </row>
    <row r="106" spans="1:34">
      <c r="A106" s="119" t="s">
        <v>18</v>
      </c>
      <c r="B106" s="119" t="s">
        <v>49</v>
      </c>
      <c r="C106" s="119" t="s">
        <v>78</v>
      </c>
      <c r="D106" s="119" t="s">
        <v>75</v>
      </c>
      <c r="E106" s="119" t="str">
        <f t="shared" si="2"/>
        <v>DGNLPUT</v>
      </c>
      <c r="F106" s="119" t="str">
        <f t="shared" si="3"/>
        <v>GNLPUT</v>
      </c>
      <c r="G106" s="144">
        <f t="array" ref="G106">SUM(IF('[26]Adj Input'!$F$9:$F$69=$F106,IF('[26]Adj Input'!$G$7:$AJ$7=G$6,'[26]Adj Input'!$G$9:$AJ$69),0))</f>
        <v>-479610.47683333344</v>
      </c>
      <c r="H106" s="144">
        <f t="array" ref="H106">SUM(IF('[26]Adj Input'!$F$9:$F$69=$F106,IF('[26]Adj Input'!$G$7:$AJ$7=H$6,'[26]Adj Input'!$G$9:$AJ$69),0))</f>
        <v>-479610.47683333344</v>
      </c>
      <c r="I106" s="144">
        <f t="array" ref="I106">SUM(IF('[26]Adj Input'!$F$9:$F$69=$F106,IF('[26]Adj Input'!$G$7:$AJ$7=I$6,'[26]Adj Input'!$G$9:$AJ$69),0))</f>
        <v>-479610.47683333344</v>
      </c>
      <c r="J106" s="144">
        <f t="array" ref="J106">SUM(IF('[26]Adj Input'!$F$9:$F$69=$F106,IF('[26]Adj Input'!$G$7:$AJ$7=J$6,'[26]Adj Input'!$G$9:$AJ$69),0))</f>
        <v>-479610.47683333344</v>
      </c>
      <c r="K106" s="144">
        <f t="array" ref="K106">SUM(IF('[26]Adj Input'!$F$9:$F$69=$F106,IF('[26]Adj Input'!$G$7:$AJ$7=K$6,'[26]Adj Input'!$G$9:$AJ$69),0))</f>
        <v>-479610.47683333344</v>
      </c>
      <c r="L106" s="144">
        <f t="array" ref="L106">SUM(IF('[26]Adj Input'!$F$9:$F$69=$F106,IF('[26]Adj Input'!$G$7:$AJ$7=L$6,'[26]Adj Input'!$G$9:$AJ$69),0))</f>
        <v>-479610.47683333344</v>
      </c>
      <c r="M106" s="144">
        <f t="array" ref="M106">SUM(IF('[26]Adj Input'!$F$9:$F$69=$F106,IF('[26]Adj Input'!$G$7:$AJ$7=M$6,'[26]Adj Input'!$G$9:$AJ$69),0))</f>
        <v>-479610.47683333344</v>
      </c>
      <c r="N106" s="144">
        <f t="array" ref="N106">SUM(IF('[26]Adj Input'!$F$9:$F$69=$F106,IF('[26]Adj Input'!$G$7:$AJ$7=N$6,'[26]Adj Input'!$G$9:$AJ$69),0))</f>
        <v>-479610.47683333344</v>
      </c>
      <c r="O106" s="144">
        <f t="array" ref="O106">SUM(IF('[26]Adj Input'!$F$9:$F$69=$F106,IF('[26]Adj Input'!$G$7:$AJ$7=O$6,'[26]Adj Input'!$G$9:$AJ$69),0))</f>
        <v>-479610.47683333344</v>
      </c>
      <c r="P106" s="144">
        <f t="array" ref="P106">SUM(IF('[26]Adj Input'!$F$9:$F$69=$F106,IF('[26]Adj Input'!$G$7:$AJ$7=P$6,'[26]Adj Input'!$G$9:$AJ$69),0))</f>
        <v>-479610.47683333344</v>
      </c>
      <c r="Q106" s="144">
        <f t="array" ref="Q106">SUM(IF('[26]Adj Input'!$F$9:$F$69=$F106,IF('[26]Adj Input'!$G$7:$AJ$7=Q$6,'[26]Adj Input'!$G$9:$AJ$69),0))</f>
        <v>-479610.47683333344</v>
      </c>
      <c r="R106" s="144">
        <f t="array" ref="R106">SUM(IF('[26]Adj Input'!$F$9:$F$69=$F106,IF('[26]Adj Input'!$G$7:$AJ$7=R$6,'[26]Adj Input'!$G$9:$AJ$69),0))</f>
        <v>-479610.47683333344</v>
      </c>
      <c r="S106" s="144">
        <f t="array" ref="S106">SUM(IF('[26]Adj Input'!$F$9:$F$69=$F106,IF('[26]Adj Input'!$G$7:$AJ$7=S$6,'[26]Adj Input'!$G$9:$AJ$69),0))</f>
        <v>-479610.47683333344</v>
      </c>
      <c r="T106" s="144">
        <f t="array" ref="T106">SUM(IF('[26]Adj Input'!$F$9:$F$69=$F106,IF('[26]Adj Input'!$G$7:$AJ$7=T$6,'[26]Adj Input'!$G$9:$AJ$69),0))</f>
        <v>-479610.47683333344</v>
      </c>
      <c r="U106" s="144">
        <f t="array" ref="U106">SUM(IF('[26]Adj Input'!$F$9:$F$69=$F106,IF('[26]Adj Input'!$G$7:$AJ$7=U$6,'[26]Adj Input'!$G$9:$AJ$69),0))</f>
        <v>-479610.47683333344</v>
      </c>
      <c r="V106" s="144">
        <f t="array" ref="V106">SUM(IF('[26]Adj Input'!$F$9:$F$69=$F106,IF('[26]Adj Input'!$G$7:$AJ$7=V$6,'[26]Adj Input'!$G$9:$AJ$69),0))</f>
        <v>-479610.47683333344</v>
      </c>
      <c r="W106" s="144">
        <f t="array" ref="W106">SUM(IF('[26]Adj Input'!$F$9:$F$69=$F106,IF('[26]Adj Input'!$G$7:$AJ$7=W$6,'[26]Adj Input'!$G$9:$AJ$69),0))</f>
        <v>-479610.47683333344</v>
      </c>
      <c r="X106" s="144">
        <f t="array" ref="X106">SUM(IF('[26]Adj Input'!$F$9:$F$69=$F106,IF('[26]Adj Input'!$G$7:$AJ$7=X$6,'[26]Adj Input'!$G$9:$AJ$69),0))</f>
        <v>-479610.47683333344</v>
      </c>
      <c r="Y106" s="144">
        <f t="array" ref="Y106">SUM(IF('[26]Adj Input'!$F$9:$F$69=$F106,IF('[26]Adj Input'!$G$7:$AJ$7=Y$6,'[26]Adj Input'!$G$9:$AJ$69),0))</f>
        <v>-479610.47683333344</v>
      </c>
      <c r="Z106" s="144">
        <f t="array" ref="Z106">SUM(IF('[26]Adj Input'!$F$9:$F$69=$F106,IF('[26]Adj Input'!$G$7:$AJ$7=Z$6,'[26]Adj Input'!$G$9:$AJ$69),0))</f>
        <v>-479610.47683333344</v>
      </c>
      <c r="AA106" s="144">
        <f t="array" ref="AA106">SUM(IF('[26]Adj Input'!$F$9:$F$69=$F106,IF('[26]Adj Input'!$G$7:$AJ$7=AA$6,'[26]Adj Input'!$G$9:$AJ$69),0))</f>
        <v>-479610.47683333344</v>
      </c>
      <c r="AB106" s="144">
        <f t="array" ref="AB106">SUM(IF('[26]Adj Input'!$F$9:$F$69=$F106,IF('[26]Adj Input'!$G$7:$AJ$7=AB$6,'[26]Adj Input'!$G$9:$AJ$69),0))</f>
        <v>-479610.47683333344</v>
      </c>
      <c r="AC106" s="144">
        <f t="array" ref="AC106">SUM(IF('[26]Adj Input'!$F$9:$F$69=$F106,IF('[26]Adj Input'!$G$7:$AJ$7=AC$6,'[26]Adj Input'!$G$9:$AJ$69),0))</f>
        <v>-479610.47683333344</v>
      </c>
      <c r="AD106" s="144">
        <f t="array" ref="AD106">SUM(IF('[26]Adj Input'!$F$9:$F$69=$F106,IF('[26]Adj Input'!$G$7:$AJ$7=AD$6,'[26]Adj Input'!$G$9:$AJ$69),0))</f>
        <v>-479610.47683333344</v>
      </c>
      <c r="AE106" s="144">
        <f t="array" ref="AE106">SUM(IF('[26]Adj Input'!$F$9:$F$69=$F106,IF('[26]Adj Input'!$G$7:$AJ$7=AE$6,'[26]Adj Input'!$G$9:$AJ$69),0))</f>
        <v>0</v>
      </c>
      <c r="AG106" s="144"/>
      <c r="AH106" s="144"/>
    </row>
    <row r="107" spans="1:34">
      <c r="A107" s="119" t="s">
        <v>19</v>
      </c>
      <c r="B107" s="119" t="s">
        <v>50</v>
      </c>
      <c r="C107" s="119" t="s">
        <v>78</v>
      </c>
      <c r="D107" s="119" t="s">
        <v>75</v>
      </c>
      <c r="E107" s="119" t="str">
        <f t="shared" si="2"/>
        <v>DGNLPID</v>
      </c>
      <c r="F107" s="119" t="str">
        <f t="shared" si="3"/>
        <v>GNLPID</v>
      </c>
      <c r="G107" s="144">
        <f t="array" ref="G107">SUM(IF('[26]Adj Input'!$F$9:$F$69=$F107,IF('[26]Adj Input'!$G$7:$AJ$7=G$6,'[26]Adj Input'!$G$9:$AJ$69),0))</f>
        <v>-122338.93183333334</v>
      </c>
      <c r="H107" s="144">
        <f t="array" ref="H107">SUM(IF('[26]Adj Input'!$F$9:$F$69=$F107,IF('[26]Adj Input'!$G$7:$AJ$7=H$6,'[26]Adj Input'!$G$9:$AJ$69),0))</f>
        <v>-122338.93183333334</v>
      </c>
      <c r="I107" s="144">
        <f t="array" ref="I107">SUM(IF('[26]Adj Input'!$F$9:$F$69=$F107,IF('[26]Adj Input'!$G$7:$AJ$7=I$6,'[26]Adj Input'!$G$9:$AJ$69),0))</f>
        <v>-122338.93183333334</v>
      </c>
      <c r="J107" s="144">
        <f t="array" ref="J107">SUM(IF('[26]Adj Input'!$F$9:$F$69=$F107,IF('[26]Adj Input'!$G$7:$AJ$7=J$6,'[26]Adj Input'!$G$9:$AJ$69),0))</f>
        <v>-122338.93183333334</v>
      </c>
      <c r="K107" s="144">
        <f t="array" ref="K107">SUM(IF('[26]Adj Input'!$F$9:$F$69=$F107,IF('[26]Adj Input'!$G$7:$AJ$7=K$6,'[26]Adj Input'!$G$9:$AJ$69),0))</f>
        <v>-122338.93183333334</v>
      </c>
      <c r="L107" s="144">
        <f t="array" ref="L107">SUM(IF('[26]Adj Input'!$F$9:$F$69=$F107,IF('[26]Adj Input'!$G$7:$AJ$7=L$6,'[26]Adj Input'!$G$9:$AJ$69),0))</f>
        <v>-122338.93183333334</v>
      </c>
      <c r="M107" s="144">
        <f t="array" ref="M107">SUM(IF('[26]Adj Input'!$F$9:$F$69=$F107,IF('[26]Adj Input'!$G$7:$AJ$7=M$6,'[26]Adj Input'!$G$9:$AJ$69),0))</f>
        <v>-122338.93183333334</v>
      </c>
      <c r="N107" s="144">
        <f t="array" ref="N107">SUM(IF('[26]Adj Input'!$F$9:$F$69=$F107,IF('[26]Adj Input'!$G$7:$AJ$7=N$6,'[26]Adj Input'!$G$9:$AJ$69),0))</f>
        <v>-122338.93183333334</v>
      </c>
      <c r="O107" s="144">
        <f t="array" ref="O107">SUM(IF('[26]Adj Input'!$F$9:$F$69=$F107,IF('[26]Adj Input'!$G$7:$AJ$7=O$6,'[26]Adj Input'!$G$9:$AJ$69),0))</f>
        <v>-122338.93183333334</v>
      </c>
      <c r="P107" s="144">
        <f t="array" ref="P107">SUM(IF('[26]Adj Input'!$F$9:$F$69=$F107,IF('[26]Adj Input'!$G$7:$AJ$7=P$6,'[26]Adj Input'!$G$9:$AJ$69),0))</f>
        <v>-122338.93183333334</v>
      </c>
      <c r="Q107" s="144">
        <f t="array" ref="Q107">SUM(IF('[26]Adj Input'!$F$9:$F$69=$F107,IF('[26]Adj Input'!$G$7:$AJ$7=Q$6,'[26]Adj Input'!$G$9:$AJ$69),0))</f>
        <v>-122338.93183333334</v>
      </c>
      <c r="R107" s="144">
        <f t="array" ref="R107">SUM(IF('[26]Adj Input'!$F$9:$F$69=$F107,IF('[26]Adj Input'!$G$7:$AJ$7=R$6,'[26]Adj Input'!$G$9:$AJ$69),0))</f>
        <v>-122338.93183333334</v>
      </c>
      <c r="S107" s="144">
        <f t="array" ref="S107">SUM(IF('[26]Adj Input'!$F$9:$F$69=$F107,IF('[26]Adj Input'!$G$7:$AJ$7=S$6,'[26]Adj Input'!$G$9:$AJ$69),0))</f>
        <v>-122338.93183333334</v>
      </c>
      <c r="T107" s="144">
        <f t="array" ref="T107">SUM(IF('[26]Adj Input'!$F$9:$F$69=$F107,IF('[26]Adj Input'!$G$7:$AJ$7=T$6,'[26]Adj Input'!$G$9:$AJ$69),0))</f>
        <v>-122338.93183333334</v>
      </c>
      <c r="U107" s="144">
        <f t="array" ref="U107">SUM(IF('[26]Adj Input'!$F$9:$F$69=$F107,IF('[26]Adj Input'!$G$7:$AJ$7=U$6,'[26]Adj Input'!$G$9:$AJ$69),0))</f>
        <v>-122338.93183333334</v>
      </c>
      <c r="V107" s="144">
        <f t="array" ref="V107">SUM(IF('[26]Adj Input'!$F$9:$F$69=$F107,IF('[26]Adj Input'!$G$7:$AJ$7=V$6,'[26]Adj Input'!$G$9:$AJ$69),0))</f>
        <v>-122338.93183333334</v>
      </c>
      <c r="W107" s="144">
        <f t="array" ref="W107">SUM(IF('[26]Adj Input'!$F$9:$F$69=$F107,IF('[26]Adj Input'!$G$7:$AJ$7=W$6,'[26]Adj Input'!$G$9:$AJ$69),0))</f>
        <v>-122338.93183333334</v>
      </c>
      <c r="X107" s="144">
        <f t="array" ref="X107">SUM(IF('[26]Adj Input'!$F$9:$F$69=$F107,IF('[26]Adj Input'!$G$7:$AJ$7=X$6,'[26]Adj Input'!$G$9:$AJ$69),0))</f>
        <v>-122338.93183333334</v>
      </c>
      <c r="Y107" s="144">
        <f t="array" ref="Y107">SUM(IF('[26]Adj Input'!$F$9:$F$69=$F107,IF('[26]Adj Input'!$G$7:$AJ$7=Y$6,'[26]Adj Input'!$G$9:$AJ$69),0))</f>
        <v>-122338.93183333334</v>
      </c>
      <c r="Z107" s="144">
        <f t="array" ref="Z107">SUM(IF('[26]Adj Input'!$F$9:$F$69=$F107,IF('[26]Adj Input'!$G$7:$AJ$7=Z$6,'[26]Adj Input'!$G$9:$AJ$69),0))</f>
        <v>-122338.93183333334</v>
      </c>
      <c r="AA107" s="144">
        <f t="array" ref="AA107">SUM(IF('[26]Adj Input'!$F$9:$F$69=$F107,IF('[26]Adj Input'!$G$7:$AJ$7=AA$6,'[26]Adj Input'!$G$9:$AJ$69),0))</f>
        <v>-122338.93183333334</v>
      </c>
      <c r="AB107" s="144">
        <f t="array" ref="AB107">SUM(IF('[26]Adj Input'!$F$9:$F$69=$F107,IF('[26]Adj Input'!$G$7:$AJ$7=AB$6,'[26]Adj Input'!$G$9:$AJ$69),0))</f>
        <v>-122338.93183333334</v>
      </c>
      <c r="AC107" s="144">
        <f t="array" ref="AC107">SUM(IF('[26]Adj Input'!$F$9:$F$69=$F107,IF('[26]Adj Input'!$G$7:$AJ$7=AC$6,'[26]Adj Input'!$G$9:$AJ$69),0))</f>
        <v>-122338.93183333334</v>
      </c>
      <c r="AD107" s="144">
        <f t="array" ref="AD107">SUM(IF('[26]Adj Input'!$F$9:$F$69=$F107,IF('[26]Adj Input'!$G$7:$AJ$7=AD$6,'[26]Adj Input'!$G$9:$AJ$69),0))</f>
        <v>-122338.93183333334</v>
      </c>
      <c r="AE107" s="144">
        <f t="array" ref="AE107">SUM(IF('[26]Adj Input'!$F$9:$F$69=$F107,IF('[26]Adj Input'!$G$7:$AJ$7=AE$6,'[26]Adj Input'!$G$9:$AJ$69),0))</f>
        <v>0</v>
      </c>
      <c r="AG107" s="144"/>
      <c r="AH107" s="144"/>
    </row>
    <row r="108" spans="1:34">
      <c r="A108" s="119" t="s">
        <v>20</v>
      </c>
      <c r="B108" s="119" t="s">
        <v>51</v>
      </c>
      <c r="C108" s="119" t="s">
        <v>78</v>
      </c>
      <c r="D108" s="119" t="s">
        <v>75</v>
      </c>
      <c r="E108" s="119" t="str">
        <f t="shared" si="2"/>
        <v>DGNLPWYU</v>
      </c>
      <c r="F108" s="119" t="str">
        <f t="shared" si="3"/>
        <v>GNLPWYU</v>
      </c>
      <c r="G108" s="144">
        <f t="array" ref="G108">SUM(IF('[26]Adj Input'!$F$9:$F$69=$F108,IF('[26]Adj Input'!$G$7:$AJ$7=G$6,'[26]Adj Input'!$G$9:$AJ$69),0))</f>
        <v>-39184.463666666663</v>
      </c>
      <c r="H108" s="144">
        <f t="array" ref="H108">SUM(IF('[26]Adj Input'!$F$9:$F$69=$F108,IF('[26]Adj Input'!$G$7:$AJ$7=H$6,'[26]Adj Input'!$G$9:$AJ$69),0))</f>
        <v>-39184.463666666663</v>
      </c>
      <c r="I108" s="144">
        <f t="array" ref="I108">SUM(IF('[26]Adj Input'!$F$9:$F$69=$F108,IF('[26]Adj Input'!$G$7:$AJ$7=I$6,'[26]Adj Input'!$G$9:$AJ$69),0))</f>
        <v>-39184.463666666663</v>
      </c>
      <c r="J108" s="144">
        <f t="array" ref="J108">SUM(IF('[26]Adj Input'!$F$9:$F$69=$F108,IF('[26]Adj Input'!$G$7:$AJ$7=J$6,'[26]Adj Input'!$G$9:$AJ$69),0))</f>
        <v>-39184.463666666663</v>
      </c>
      <c r="K108" s="144">
        <f t="array" ref="K108">SUM(IF('[26]Adj Input'!$F$9:$F$69=$F108,IF('[26]Adj Input'!$G$7:$AJ$7=K$6,'[26]Adj Input'!$G$9:$AJ$69),0))</f>
        <v>-39184.463666666663</v>
      </c>
      <c r="L108" s="144">
        <f t="array" ref="L108">SUM(IF('[26]Adj Input'!$F$9:$F$69=$F108,IF('[26]Adj Input'!$G$7:$AJ$7=L$6,'[26]Adj Input'!$G$9:$AJ$69),0))</f>
        <v>-39184.463666666663</v>
      </c>
      <c r="M108" s="144">
        <f t="array" ref="M108">SUM(IF('[26]Adj Input'!$F$9:$F$69=$F108,IF('[26]Adj Input'!$G$7:$AJ$7=M$6,'[26]Adj Input'!$G$9:$AJ$69),0))</f>
        <v>-39184.463666666663</v>
      </c>
      <c r="N108" s="144">
        <f t="array" ref="N108">SUM(IF('[26]Adj Input'!$F$9:$F$69=$F108,IF('[26]Adj Input'!$G$7:$AJ$7=N$6,'[26]Adj Input'!$G$9:$AJ$69),0))</f>
        <v>-39184.463666666663</v>
      </c>
      <c r="O108" s="144">
        <f t="array" ref="O108">SUM(IF('[26]Adj Input'!$F$9:$F$69=$F108,IF('[26]Adj Input'!$G$7:$AJ$7=O$6,'[26]Adj Input'!$G$9:$AJ$69),0))</f>
        <v>-39184.463666666663</v>
      </c>
      <c r="P108" s="144">
        <f t="array" ref="P108">SUM(IF('[26]Adj Input'!$F$9:$F$69=$F108,IF('[26]Adj Input'!$G$7:$AJ$7=P$6,'[26]Adj Input'!$G$9:$AJ$69),0))</f>
        <v>-39184.463666666663</v>
      </c>
      <c r="Q108" s="144">
        <f t="array" ref="Q108">SUM(IF('[26]Adj Input'!$F$9:$F$69=$F108,IF('[26]Adj Input'!$G$7:$AJ$7=Q$6,'[26]Adj Input'!$G$9:$AJ$69),0))</f>
        <v>-39184.463666666663</v>
      </c>
      <c r="R108" s="144">
        <f t="array" ref="R108">SUM(IF('[26]Adj Input'!$F$9:$F$69=$F108,IF('[26]Adj Input'!$G$7:$AJ$7=R$6,'[26]Adj Input'!$G$9:$AJ$69),0))</f>
        <v>-39184.463666666663</v>
      </c>
      <c r="S108" s="144">
        <f t="array" ref="S108">SUM(IF('[26]Adj Input'!$F$9:$F$69=$F108,IF('[26]Adj Input'!$G$7:$AJ$7=S$6,'[26]Adj Input'!$G$9:$AJ$69),0))</f>
        <v>-39184.463666666663</v>
      </c>
      <c r="T108" s="144">
        <f t="array" ref="T108">SUM(IF('[26]Adj Input'!$F$9:$F$69=$F108,IF('[26]Adj Input'!$G$7:$AJ$7=T$6,'[26]Adj Input'!$G$9:$AJ$69),0))</f>
        <v>-39184.463666666663</v>
      </c>
      <c r="U108" s="144">
        <f t="array" ref="U108">SUM(IF('[26]Adj Input'!$F$9:$F$69=$F108,IF('[26]Adj Input'!$G$7:$AJ$7=U$6,'[26]Adj Input'!$G$9:$AJ$69),0))</f>
        <v>-39184.463666666663</v>
      </c>
      <c r="V108" s="144">
        <f t="array" ref="V108">SUM(IF('[26]Adj Input'!$F$9:$F$69=$F108,IF('[26]Adj Input'!$G$7:$AJ$7=V$6,'[26]Adj Input'!$G$9:$AJ$69),0))</f>
        <v>-39184.463666666663</v>
      </c>
      <c r="W108" s="144">
        <f t="array" ref="W108">SUM(IF('[26]Adj Input'!$F$9:$F$69=$F108,IF('[26]Adj Input'!$G$7:$AJ$7=W$6,'[26]Adj Input'!$G$9:$AJ$69),0))</f>
        <v>-39184.463666666663</v>
      </c>
      <c r="X108" s="144">
        <f t="array" ref="X108">SUM(IF('[26]Adj Input'!$F$9:$F$69=$F108,IF('[26]Adj Input'!$G$7:$AJ$7=X$6,'[26]Adj Input'!$G$9:$AJ$69),0))</f>
        <v>-39184.463666666663</v>
      </c>
      <c r="Y108" s="144">
        <f t="array" ref="Y108">SUM(IF('[26]Adj Input'!$F$9:$F$69=$F108,IF('[26]Adj Input'!$G$7:$AJ$7=Y$6,'[26]Adj Input'!$G$9:$AJ$69),0))</f>
        <v>-39184.463666666663</v>
      </c>
      <c r="Z108" s="144">
        <f t="array" ref="Z108">SUM(IF('[26]Adj Input'!$F$9:$F$69=$F108,IF('[26]Adj Input'!$G$7:$AJ$7=Z$6,'[26]Adj Input'!$G$9:$AJ$69),0))</f>
        <v>-39184.463666666663</v>
      </c>
      <c r="AA108" s="144">
        <f t="array" ref="AA108">SUM(IF('[26]Adj Input'!$F$9:$F$69=$F108,IF('[26]Adj Input'!$G$7:$AJ$7=AA$6,'[26]Adj Input'!$G$9:$AJ$69),0))</f>
        <v>-39184.463666666663</v>
      </c>
      <c r="AB108" s="144">
        <f t="array" ref="AB108">SUM(IF('[26]Adj Input'!$F$9:$F$69=$F108,IF('[26]Adj Input'!$G$7:$AJ$7=AB$6,'[26]Adj Input'!$G$9:$AJ$69),0))</f>
        <v>-39184.463666666663</v>
      </c>
      <c r="AC108" s="144">
        <f t="array" ref="AC108">SUM(IF('[26]Adj Input'!$F$9:$F$69=$F108,IF('[26]Adj Input'!$G$7:$AJ$7=AC$6,'[26]Adj Input'!$G$9:$AJ$69),0))</f>
        <v>-39184.463666666663</v>
      </c>
      <c r="AD108" s="144">
        <f t="array" ref="AD108">SUM(IF('[26]Adj Input'!$F$9:$F$69=$F108,IF('[26]Adj Input'!$G$7:$AJ$7=AD$6,'[26]Adj Input'!$G$9:$AJ$69),0))</f>
        <v>-39184.463666666663</v>
      </c>
      <c r="AE108" s="144">
        <f t="array" ref="AE108">SUM(IF('[26]Adj Input'!$F$9:$F$69=$F108,IF('[26]Adj Input'!$G$7:$AJ$7=AE$6,'[26]Adj Input'!$G$9:$AJ$69),0))</f>
        <v>0</v>
      </c>
      <c r="AG108" s="144"/>
      <c r="AH108" s="144"/>
    </row>
    <row r="109" spans="1:34">
      <c r="A109" s="119" t="s">
        <v>3</v>
      </c>
      <c r="B109" s="119" t="s">
        <v>35</v>
      </c>
      <c r="C109" s="119" t="s">
        <v>78</v>
      </c>
      <c r="D109" s="119" t="s">
        <v>75</v>
      </c>
      <c r="E109" s="119" t="str">
        <f t="shared" si="2"/>
        <v>DGNLPDGP</v>
      </c>
      <c r="F109" s="119" t="str">
        <f t="shared" si="3"/>
        <v>GNLPDGP</v>
      </c>
      <c r="G109" s="144">
        <f t="array" ref="G109">SUM(IF('[26]Adj Input'!$F$9:$F$69=$F109,IF('[26]Adj Input'!$G$7:$AJ$7=G$6,'[26]Adj Input'!$G$9:$AJ$69),0))</f>
        <v>-75791.276833333322</v>
      </c>
      <c r="H109" s="144">
        <f t="array" ref="H109">SUM(IF('[26]Adj Input'!$F$9:$F$69=$F109,IF('[26]Adj Input'!$G$7:$AJ$7=H$6,'[26]Adj Input'!$G$9:$AJ$69),0))</f>
        <v>-75791.276833333322</v>
      </c>
      <c r="I109" s="144">
        <f t="array" ref="I109">SUM(IF('[26]Adj Input'!$F$9:$F$69=$F109,IF('[26]Adj Input'!$G$7:$AJ$7=I$6,'[26]Adj Input'!$G$9:$AJ$69),0))</f>
        <v>-75791.276833333322</v>
      </c>
      <c r="J109" s="144">
        <f t="array" ref="J109">SUM(IF('[26]Adj Input'!$F$9:$F$69=$F109,IF('[26]Adj Input'!$G$7:$AJ$7=J$6,'[26]Adj Input'!$G$9:$AJ$69),0))</f>
        <v>-75791.276833333322</v>
      </c>
      <c r="K109" s="144">
        <f t="array" ref="K109">SUM(IF('[26]Adj Input'!$F$9:$F$69=$F109,IF('[26]Adj Input'!$G$7:$AJ$7=K$6,'[26]Adj Input'!$G$9:$AJ$69),0))</f>
        <v>-75791.276833333322</v>
      </c>
      <c r="L109" s="144">
        <f t="array" ref="L109">SUM(IF('[26]Adj Input'!$F$9:$F$69=$F109,IF('[26]Adj Input'!$G$7:$AJ$7=L$6,'[26]Adj Input'!$G$9:$AJ$69),0))</f>
        <v>-75791.276833333322</v>
      </c>
      <c r="M109" s="144">
        <f t="array" ref="M109">SUM(IF('[26]Adj Input'!$F$9:$F$69=$F109,IF('[26]Adj Input'!$G$7:$AJ$7=M$6,'[26]Adj Input'!$G$9:$AJ$69),0))</f>
        <v>-75791.276833333322</v>
      </c>
      <c r="N109" s="144">
        <f t="array" ref="N109">SUM(IF('[26]Adj Input'!$F$9:$F$69=$F109,IF('[26]Adj Input'!$G$7:$AJ$7=N$6,'[26]Adj Input'!$G$9:$AJ$69),0))</f>
        <v>-75791.276833333322</v>
      </c>
      <c r="O109" s="144">
        <f t="array" ref="O109">SUM(IF('[26]Adj Input'!$F$9:$F$69=$F109,IF('[26]Adj Input'!$G$7:$AJ$7=O$6,'[26]Adj Input'!$G$9:$AJ$69),0))</f>
        <v>-75791.276833333322</v>
      </c>
      <c r="P109" s="144">
        <f t="array" ref="P109">SUM(IF('[26]Adj Input'!$F$9:$F$69=$F109,IF('[26]Adj Input'!$G$7:$AJ$7=P$6,'[26]Adj Input'!$G$9:$AJ$69),0))</f>
        <v>-75791.276833333322</v>
      </c>
      <c r="Q109" s="144">
        <f t="array" ref="Q109">SUM(IF('[26]Adj Input'!$F$9:$F$69=$F109,IF('[26]Adj Input'!$G$7:$AJ$7=Q$6,'[26]Adj Input'!$G$9:$AJ$69),0))</f>
        <v>-75791.276833333322</v>
      </c>
      <c r="R109" s="144">
        <f t="array" ref="R109">SUM(IF('[26]Adj Input'!$F$9:$F$69=$F109,IF('[26]Adj Input'!$G$7:$AJ$7=R$6,'[26]Adj Input'!$G$9:$AJ$69),0))</f>
        <v>-75791.276833333322</v>
      </c>
      <c r="S109" s="144">
        <f t="array" ref="S109">SUM(IF('[26]Adj Input'!$F$9:$F$69=$F109,IF('[26]Adj Input'!$G$7:$AJ$7=S$6,'[26]Adj Input'!$G$9:$AJ$69),0))</f>
        <v>-75791.276833333322</v>
      </c>
      <c r="T109" s="144">
        <f t="array" ref="T109">SUM(IF('[26]Adj Input'!$F$9:$F$69=$F109,IF('[26]Adj Input'!$G$7:$AJ$7=T$6,'[26]Adj Input'!$G$9:$AJ$69),0))</f>
        <v>-75791.276833333322</v>
      </c>
      <c r="U109" s="144">
        <f t="array" ref="U109">SUM(IF('[26]Adj Input'!$F$9:$F$69=$F109,IF('[26]Adj Input'!$G$7:$AJ$7=U$6,'[26]Adj Input'!$G$9:$AJ$69),0))</f>
        <v>-75791.276833333322</v>
      </c>
      <c r="V109" s="144">
        <f t="array" ref="V109">SUM(IF('[26]Adj Input'!$F$9:$F$69=$F109,IF('[26]Adj Input'!$G$7:$AJ$7=V$6,'[26]Adj Input'!$G$9:$AJ$69),0))</f>
        <v>-75791.276833333322</v>
      </c>
      <c r="W109" s="144">
        <f t="array" ref="W109">SUM(IF('[26]Adj Input'!$F$9:$F$69=$F109,IF('[26]Adj Input'!$G$7:$AJ$7=W$6,'[26]Adj Input'!$G$9:$AJ$69),0))</f>
        <v>-75791.276833333322</v>
      </c>
      <c r="X109" s="144">
        <f t="array" ref="X109">SUM(IF('[26]Adj Input'!$F$9:$F$69=$F109,IF('[26]Adj Input'!$G$7:$AJ$7=X$6,'[26]Adj Input'!$G$9:$AJ$69),0))</f>
        <v>-75791.276833333322</v>
      </c>
      <c r="Y109" s="144">
        <f t="array" ref="Y109">SUM(IF('[26]Adj Input'!$F$9:$F$69=$F109,IF('[26]Adj Input'!$G$7:$AJ$7=Y$6,'[26]Adj Input'!$G$9:$AJ$69),0))</f>
        <v>-75791.276833333322</v>
      </c>
      <c r="Z109" s="144">
        <f t="array" ref="Z109">SUM(IF('[26]Adj Input'!$F$9:$F$69=$F109,IF('[26]Adj Input'!$G$7:$AJ$7=Z$6,'[26]Adj Input'!$G$9:$AJ$69),0))</f>
        <v>-75791.276833333322</v>
      </c>
      <c r="AA109" s="144">
        <f t="array" ref="AA109">SUM(IF('[26]Adj Input'!$F$9:$F$69=$F109,IF('[26]Adj Input'!$G$7:$AJ$7=AA$6,'[26]Adj Input'!$G$9:$AJ$69),0))</f>
        <v>-75791.276833333322</v>
      </c>
      <c r="AB109" s="144">
        <f t="array" ref="AB109">SUM(IF('[26]Adj Input'!$F$9:$F$69=$F109,IF('[26]Adj Input'!$G$7:$AJ$7=AB$6,'[26]Adj Input'!$G$9:$AJ$69),0))</f>
        <v>-75791.276833333322</v>
      </c>
      <c r="AC109" s="144">
        <f t="array" ref="AC109">SUM(IF('[26]Adj Input'!$F$9:$F$69=$F109,IF('[26]Adj Input'!$G$7:$AJ$7=AC$6,'[26]Adj Input'!$G$9:$AJ$69),0))</f>
        <v>-75791.276833333322</v>
      </c>
      <c r="AD109" s="144">
        <f t="array" ref="AD109">SUM(IF('[26]Adj Input'!$F$9:$F$69=$F109,IF('[26]Adj Input'!$G$7:$AJ$7=AD$6,'[26]Adj Input'!$G$9:$AJ$69),0))</f>
        <v>-75791.276833333322</v>
      </c>
      <c r="AE109" s="144">
        <f t="array" ref="AE109">SUM(IF('[26]Adj Input'!$F$9:$F$69=$F109,IF('[26]Adj Input'!$G$7:$AJ$7=AE$6,'[26]Adj Input'!$G$9:$AJ$69),0))</f>
        <v>0</v>
      </c>
      <c r="AG109" s="144"/>
      <c r="AH109" s="144"/>
    </row>
    <row r="110" spans="1:34">
      <c r="A110" s="119" t="s">
        <v>4</v>
      </c>
      <c r="B110" s="119" t="s">
        <v>36</v>
      </c>
      <c r="C110" s="119" t="s">
        <v>78</v>
      </c>
      <c r="D110" s="119" t="s">
        <v>75</v>
      </c>
      <c r="E110" s="119" t="str">
        <f t="shared" si="2"/>
        <v>DGNLPDGU</v>
      </c>
      <c r="F110" s="119" t="str">
        <f t="shared" si="3"/>
        <v>GNLPDGU</v>
      </c>
      <c r="G110" s="144">
        <f t="array" ref="G110">SUM(IF('[26]Adj Input'!$F$9:$F$69=$F110,IF('[26]Adj Input'!$G$7:$AJ$7=G$6,'[26]Adj Input'!$G$9:$AJ$69),0))</f>
        <v>-159402.58499999993</v>
      </c>
      <c r="H110" s="144">
        <f t="array" ref="H110">SUM(IF('[26]Adj Input'!$F$9:$F$69=$F110,IF('[26]Adj Input'!$G$7:$AJ$7=H$6,'[26]Adj Input'!$G$9:$AJ$69),0))</f>
        <v>-159402.58499999993</v>
      </c>
      <c r="I110" s="144">
        <f t="array" ref="I110">SUM(IF('[26]Adj Input'!$F$9:$F$69=$F110,IF('[26]Adj Input'!$G$7:$AJ$7=I$6,'[26]Adj Input'!$G$9:$AJ$69),0))</f>
        <v>-159402.58499999993</v>
      </c>
      <c r="J110" s="144">
        <f t="array" ref="J110">SUM(IF('[26]Adj Input'!$F$9:$F$69=$F110,IF('[26]Adj Input'!$G$7:$AJ$7=J$6,'[26]Adj Input'!$G$9:$AJ$69),0))</f>
        <v>-159402.58499999993</v>
      </c>
      <c r="K110" s="144">
        <f t="array" ref="K110">SUM(IF('[26]Adj Input'!$F$9:$F$69=$F110,IF('[26]Adj Input'!$G$7:$AJ$7=K$6,'[26]Adj Input'!$G$9:$AJ$69),0))</f>
        <v>-159402.58499999993</v>
      </c>
      <c r="L110" s="144">
        <f t="array" ref="L110">SUM(IF('[26]Adj Input'!$F$9:$F$69=$F110,IF('[26]Adj Input'!$G$7:$AJ$7=L$6,'[26]Adj Input'!$G$9:$AJ$69),0))</f>
        <v>-159402.58499999993</v>
      </c>
      <c r="M110" s="144">
        <f t="array" ref="M110">SUM(IF('[26]Adj Input'!$F$9:$F$69=$F110,IF('[26]Adj Input'!$G$7:$AJ$7=M$6,'[26]Adj Input'!$G$9:$AJ$69),0))</f>
        <v>-159402.58499999993</v>
      </c>
      <c r="N110" s="144">
        <f t="array" ref="N110">SUM(IF('[26]Adj Input'!$F$9:$F$69=$F110,IF('[26]Adj Input'!$G$7:$AJ$7=N$6,'[26]Adj Input'!$G$9:$AJ$69),0))</f>
        <v>-159402.58499999993</v>
      </c>
      <c r="O110" s="144">
        <f t="array" ref="O110">SUM(IF('[26]Adj Input'!$F$9:$F$69=$F110,IF('[26]Adj Input'!$G$7:$AJ$7=O$6,'[26]Adj Input'!$G$9:$AJ$69),0))</f>
        <v>-159402.58499999993</v>
      </c>
      <c r="P110" s="144">
        <f t="array" ref="P110">SUM(IF('[26]Adj Input'!$F$9:$F$69=$F110,IF('[26]Adj Input'!$G$7:$AJ$7=P$6,'[26]Adj Input'!$G$9:$AJ$69),0))</f>
        <v>-159402.58499999993</v>
      </c>
      <c r="Q110" s="144">
        <f t="array" ref="Q110">SUM(IF('[26]Adj Input'!$F$9:$F$69=$F110,IF('[26]Adj Input'!$G$7:$AJ$7=Q$6,'[26]Adj Input'!$G$9:$AJ$69),0))</f>
        <v>-159402.58499999993</v>
      </c>
      <c r="R110" s="144">
        <f t="array" ref="R110">SUM(IF('[26]Adj Input'!$F$9:$F$69=$F110,IF('[26]Adj Input'!$G$7:$AJ$7=R$6,'[26]Adj Input'!$G$9:$AJ$69),0))</f>
        <v>-159402.58499999993</v>
      </c>
      <c r="S110" s="144">
        <f t="array" ref="S110">SUM(IF('[26]Adj Input'!$F$9:$F$69=$F110,IF('[26]Adj Input'!$G$7:$AJ$7=S$6,'[26]Adj Input'!$G$9:$AJ$69),0))</f>
        <v>-159402.58499999993</v>
      </c>
      <c r="T110" s="144">
        <f t="array" ref="T110">SUM(IF('[26]Adj Input'!$F$9:$F$69=$F110,IF('[26]Adj Input'!$G$7:$AJ$7=T$6,'[26]Adj Input'!$G$9:$AJ$69),0))</f>
        <v>-159402.58499999993</v>
      </c>
      <c r="U110" s="144">
        <f t="array" ref="U110">SUM(IF('[26]Adj Input'!$F$9:$F$69=$F110,IF('[26]Adj Input'!$G$7:$AJ$7=U$6,'[26]Adj Input'!$G$9:$AJ$69),0))</f>
        <v>-159402.58499999993</v>
      </c>
      <c r="V110" s="144">
        <f t="array" ref="V110">SUM(IF('[26]Adj Input'!$F$9:$F$69=$F110,IF('[26]Adj Input'!$G$7:$AJ$7=V$6,'[26]Adj Input'!$G$9:$AJ$69),0))</f>
        <v>-159402.58499999993</v>
      </c>
      <c r="W110" s="144">
        <f t="array" ref="W110">SUM(IF('[26]Adj Input'!$F$9:$F$69=$F110,IF('[26]Adj Input'!$G$7:$AJ$7=W$6,'[26]Adj Input'!$G$9:$AJ$69),0))</f>
        <v>-159402.58499999993</v>
      </c>
      <c r="X110" s="144">
        <f t="array" ref="X110">SUM(IF('[26]Adj Input'!$F$9:$F$69=$F110,IF('[26]Adj Input'!$G$7:$AJ$7=X$6,'[26]Adj Input'!$G$9:$AJ$69),0))</f>
        <v>-159402.58499999993</v>
      </c>
      <c r="Y110" s="144">
        <f t="array" ref="Y110">SUM(IF('[26]Adj Input'!$F$9:$F$69=$F110,IF('[26]Adj Input'!$G$7:$AJ$7=Y$6,'[26]Adj Input'!$G$9:$AJ$69),0))</f>
        <v>-159402.58499999993</v>
      </c>
      <c r="Z110" s="144">
        <f t="array" ref="Z110">SUM(IF('[26]Adj Input'!$F$9:$F$69=$F110,IF('[26]Adj Input'!$G$7:$AJ$7=Z$6,'[26]Adj Input'!$G$9:$AJ$69),0))</f>
        <v>-159402.58499999993</v>
      </c>
      <c r="AA110" s="144">
        <f t="array" ref="AA110">SUM(IF('[26]Adj Input'!$F$9:$F$69=$F110,IF('[26]Adj Input'!$G$7:$AJ$7=AA$6,'[26]Adj Input'!$G$9:$AJ$69),0))</f>
        <v>-159402.58499999993</v>
      </c>
      <c r="AB110" s="144">
        <f t="array" ref="AB110">SUM(IF('[26]Adj Input'!$F$9:$F$69=$F110,IF('[26]Adj Input'!$G$7:$AJ$7=AB$6,'[26]Adj Input'!$G$9:$AJ$69),0))</f>
        <v>-159402.58499999993</v>
      </c>
      <c r="AC110" s="144">
        <f t="array" ref="AC110">SUM(IF('[26]Adj Input'!$F$9:$F$69=$F110,IF('[26]Adj Input'!$G$7:$AJ$7=AC$6,'[26]Adj Input'!$G$9:$AJ$69),0))</f>
        <v>-159402.58499999993</v>
      </c>
      <c r="AD110" s="144">
        <f t="array" ref="AD110">SUM(IF('[26]Adj Input'!$F$9:$F$69=$F110,IF('[26]Adj Input'!$G$7:$AJ$7=AD$6,'[26]Adj Input'!$G$9:$AJ$69),0))</f>
        <v>-159402.58499999993</v>
      </c>
      <c r="AE110" s="144">
        <f t="array" ref="AE110">SUM(IF('[26]Adj Input'!$F$9:$F$69=$F110,IF('[26]Adj Input'!$G$7:$AJ$7=AE$6,'[26]Adj Input'!$G$9:$AJ$69),0))</f>
        <v>0</v>
      </c>
      <c r="AG110" s="144"/>
      <c r="AH110" s="144"/>
    </row>
    <row r="111" spans="1:34">
      <c r="A111" s="119" t="s">
        <v>5</v>
      </c>
      <c r="B111" s="119" t="s">
        <v>37</v>
      </c>
      <c r="C111" s="119" t="s">
        <v>78</v>
      </c>
      <c r="D111" s="119" t="s">
        <v>75</v>
      </c>
      <c r="E111" s="119" t="str">
        <f t="shared" si="2"/>
        <v>DGNLPSG</v>
      </c>
      <c r="F111" s="119" t="str">
        <f t="shared" si="3"/>
        <v>GNLPSG</v>
      </c>
      <c r="G111" s="144">
        <f t="array" ref="G111">SUM(IF('[26]Adj Input'!$F$9:$F$69=$F111,IF('[26]Adj Input'!$G$7:$AJ$7=G$6,'[26]Adj Input'!$G$9:$AJ$69),0))</f>
        <v>-382166.57233333337</v>
      </c>
      <c r="H111" s="144">
        <f t="array" ref="H111">SUM(IF('[26]Adj Input'!$F$9:$F$69=$F111,IF('[26]Adj Input'!$G$7:$AJ$7=H$6,'[26]Adj Input'!$G$9:$AJ$69),0))</f>
        <v>-382166.57233333337</v>
      </c>
      <c r="I111" s="144">
        <f t="array" ref="I111">SUM(IF('[26]Adj Input'!$F$9:$F$69=$F111,IF('[26]Adj Input'!$G$7:$AJ$7=I$6,'[26]Adj Input'!$G$9:$AJ$69),0))</f>
        <v>-382166.57233333337</v>
      </c>
      <c r="J111" s="144">
        <f t="array" ref="J111">SUM(IF('[26]Adj Input'!$F$9:$F$69=$F111,IF('[26]Adj Input'!$G$7:$AJ$7=J$6,'[26]Adj Input'!$G$9:$AJ$69),0))</f>
        <v>-382166.57233333337</v>
      </c>
      <c r="K111" s="144">
        <f t="array" ref="K111">SUM(IF('[26]Adj Input'!$F$9:$F$69=$F111,IF('[26]Adj Input'!$G$7:$AJ$7=K$6,'[26]Adj Input'!$G$9:$AJ$69),0))</f>
        <v>-382166.57233333337</v>
      </c>
      <c r="L111" s="144">
        <f t="array" ref="L111">SUM(IF('[26]Adj Input'!$F$9:$F$69=$F111,IF('[26]Adj Input'!$G$7:$AJ$7=L$6,'[26]Adj Input'!$G$9:$AJ$69),0))</f>
        <v>-382166.57233333337</v>
      </c>
      <c r="M111" s="144">
        <f t="array" ref="M111">SUM(IF('[26]Adj Input'!$F$9:$F$69=$F111,IF('[26]Adj Input'!$G$7:$AJ$7=M$6,'[26]Adj Input'!$G$9:$AJ$69),0))</f>
        <v>-382166.57233333337</v>
      </c>
      <c r="N111" s="144">
        <f t="array" ref="N111">SUM(IF('[26]Adj Input'!$F$9:$F$69=$F111,IF('[26]Adj Input'!$G$7:$AJ$7=N$6,'[26]Adj Input'!$G$9:$AJ$69),0))</f>
        <v>-382166.57233333337</v>
      </c>
      <c r="O111" s="144">
        <f t="array" ref="O111">SUM(IF('[26]Adj Input'!$F$9:$F$69=$F111,IF('[26]Adj Input'!$G$7:$AJ$7=O$6,'[26]Adj Input'!$G$9:$AJ$69),0))</f>
        <v>-382166.57233333337</v>
      </c>
      <c r="P111" s="144">
        <f t="array" ref="P111">SUM(IF('[26]Adj Input'!$F$9:$F$69=$F111,IF('[26]Adj Input'!$G$7:$AJ$7=P$6,'[26]Adj Input'!$G$9:$AJ$69),0))</f>
        <v>-382166.57233333337</v>
      </c>
      <c r="Q111" s="144">
        <f t="array" ref="Q111">SUM(IF('[26]Adj Input'!$F$9:$F$69=$F111,IF('[26]Adj Input'!$G$7:$AJ$7=Q$6,'[26]Adj Input'!$G$9:$AJ$69),0))</f>
        <v>-382166.57233333337</v>
      </c>
      <c r="R111" s="144">
        <f t="array" ref="R111">SUM(IF('[26]Adj Input'!$F$9:$F$69=$F111,IF('[26]Adj Input'!$G$7:$AJ$7=R$6,'[26]Adj Input'!$G$9:$AJ$69),0))</f>
        <v>-382166.57233333337</v>
      </c>
      <c r="S111" s="144">
        <f t="array" ref="S111">SUM(IF('[26]Adj Input'!$F$9:$F$69=$F111,IF('[26]Adj Input'!$G$7:$AJ$7=S$6,'[26]Adj Input'!$G$9:$AJ$69),0))</f>
        <v>-382166.57233333337</v>
      </c>
      <c r="T111" s="144">
        <f t="array" ref="T111">SUM(IF('[26]Adj Input'!$F$9:$F$69=$F111,IF('[26]Adj Input'!$G$7:$AJ$7=T$6,'[26]Adj Input'!$G$9:$AJ$69),0))</f>
        <v>-382166.57233333337</v>
      </c>
      <c r="U111" s="144">
        <f t="array" ref="U111">SUM(IF('[26]Adj Input'!$F$9:$F$69=$F111,IF('[26]Adj Input'!$G$7:$AJ$7=U$6,'[26]Adj Input'!$G$9:$AJ$69),0))</f>
        <v>-382166.57233333337</v>
      </c>
      <c r="V111" s="144">
        <f t="array" ref="V111">SUM(IF('[26]Adj Input'!$F$9:$F$69=$F111,IF('[26]Adj Input'!$G$7:$AJ$7=V$6,'[26]Adj Input'!$G$9:$AJ$69),0))</f>
        <v>-382166.57233333337</v>
      </c>
      <c r="W111" s="144">
        <f t="array" ref="W111">SUM(IF('[26]Adj Input'!$F$9:$F$69=$F111,IF('[26]Adj Input'!$G$7:$AJ$7=W$6,'[26]Adj Input'!$G$9:$AJ$69),0))</f>
        <v>-382166.57233333337</v>
      </c>
      <c r="X111" s="144">
        <f t="array" ref="X111">SUM(IF('[26]Adj Input'!$F$9:$F$69=$F111,IF('[26]Adj Input'!$G$7:$AJ$7=X$6,'[26]Adj Input'!$G$9:$AJ$69),0))</f>
        <v>-382166.57233333337</v>
      </c>
      <c r="Y111" s="144">
        <f t="array" ref="Y111">SUM(IF('[26]Adj Input'!$F$9:$F$69=$F111,IF('[26]Adj Input'!$G$7:$AJ$7=Y$6,'[26]Adj Input'!$G$9:$AJ$69),0))</f>
        <v>-382166.57233333337</v>
      </c>
      <c r="Z111" s="144">
        <f t="array" ref="Z111">SUM(IF('[26]Adj Input'!$F$9:$F$69=$F111,IF('[26]Adj Input'!$G$7:$AJ$7=Z$6,'[26]Adj Input'!$G$9:$AJ$69),0))</f>
        <v>-382166.57233333337</v>
      </c>
      <c r="AA111" s="144">
        <f t="array" ref="AA111">SUM(IF('[26]Adj Input'!$F$9:$F$69=$F111,IF('[26]Adj Input'!$G$7:$AJ$7=AA$6,'[26]Adj Input'!$G$9:$AJ$69),0))</f>
        <v>-382166.57233333337</v>
      </c>
      <c r="AB111" s="144">
        <f t="array" ref="AB111">SUM(IF('[26]Adj Input'!$F$9:$F$69=$F111,IF('[26]Adj Input'!$G$7:$AJ$7=AB$6,'[26]Adj Input'!$G$9:$AJ$69),0))</f>
        <v>-382166.57233333337</v>
      </c>
      <c r="AC111" s="144">
        <f t="array" ref="AC111">SUM(IF('[26]Adj Input'!$F$9:$F$69=$F111,IF('[26]Adj Input'!$G$7:$AJ$7=AC$6,'[26]Adj Input'!$G$9:$AJ$69),0))</f>
        <v>-382166.57233333337</v>
      </c>
      <c r="AD111" s="144">
        <f t="array" ref="AD111">SUM(IF('[26]Adj Input'!$F$9:$F$69=$F111,IF('[26]Adj Input'!$G$7:$AJ$7=AD$6,'[26]Adj Input'!$G$9:$AJ$69),0))</f>
        <v>-382166.57233333337</v>
      </c>
      <c r="AE111" s="144">
        <f t="array" ref="AE111">SUM(IF('[26]Adj Input'!$F$9:$F$69=$F111,IF('[26]Adj Input'!$G$7:$AJ$7=AE$6,'[26]Adj Input'!$G$9:$AJ$69),0))</f>
        <v>0</v>
      </c>
      <c r="AG111" s="144"/>
      <c r="AH111" s="144"/>
    </row>
    <row r="112" spans="1:34">
      <c r="A112" s="119" t="s">
        <v>23</v>
      </c>
      <c r="B112" s="119" t="s">
        <v>53</v>
      </c>
      <c r="C112" s="119" t="s">
        <v>78</v>
      </c>
      <c r="D112" s="119" t="s">
        <v>75</v>
      </c>
      <c r="E112" s="119" t="str">
        <f t="shared" si="2"/>
        <v>DGNLPSO</v>
      </c>
      <c r="F112" s="119" t="str">
        <f t="shared" si="3"/>
        <v>GNLPSO</v>
      </c>
      <c r="G112" s="144">
        <f t="array" ref="G112">SUM(IF('[26]Adj Input'!$F$9:$F$69=$F112,IF('[26]Adj Input'!$G$7:$AJ$7=G$6,'[26]Adj Input'!$G$9:$AJ$69),0))</f>
        <v>-1532734.5314999998</v>
      </c>
      <c r="H112" s="144">
        <f t="array" ref="H112">SUM(IF('[26]Adj Input'!$F$9:$F$69=$F112,IF('[26]Adj Input'!$G$7:$AJ$7=H$6,'[26]Adj Input'!$G$9:$AJ$69),0))</f>
        <v>-1532734.5314999998</v>
      </c>
      <c r="I112" s="144">
        <f t="array" ref="I112">SUM(IF('[26]Adj Input'!$F$9:$F$69=$F112,IF('[26]Adj Input'!$G$7:$AJ$7=I$6,'[26]Adj Input'!$G$9:$AJ$69),0))</f>
        <v>-1532734.5314999998</v>
      </c>
      <c r="J112" s="144">
        <f t="array" ref="J112">SUM(IF('[26]Adj Input'!$F$9:$F$69=$F112,IF('[26]Adj Input'!$G$7:$AJ$7=J$6,'[26]Adj Input'!$G$9:$AJ$69),0))</f>
        <v>-1532734.5314999998</v>
      </c>
      <c r="K112" s="144">
        <f t="array" ref="K112">SUM(IF('[26]Adj Input'!$F$9:$F$69=$F112,IF('[26]Adj Input'!$G$7:$AJ$7=K$6,'[26]Adj Input'!$G$9:$AJ$69),0))</f>
        <v>-1532734.5314999998</v>
      </c>
      <c r="L112" s="144">
        <f t="array" ref="L112">SUM(IF('[26]Adj Input'!$F$9:$F$69=$F112,IF('[26]Adj Input'!$G$7:$AJ$7=L$6,'[26]Adj Input'!$G$9:$AJ$69),0))</f>
        <v>-1532734.5314999998</v>
      </c>
      <c r="M112" s="144">
        <f t="array" ref="M112">SUM(IF('[26]Adj Input'!$F$9:$F$69=$F112,IF('[26]Adj Input'!$G$7:$AJ$7=M$6,'[26]Adj Input'!$G$9:$AJ$69),0))</f>
        <v>-1532734.5314999998</v>
      </c>
      <c r="N112" s="144">
        <f t="array" ref="N112">SUM(IF('[26]Adj Input'!$F$9:$F$69=$F112,IF('[26]Adj Input'!$G$7:$AJ$7=N$6,'[26]Adj Input'!$G$9:$AJ$69),0))</f>
        <v>-1532734.5314999998</v>
      </c>
      <c r="O112" s="144">
        <f t="array" ref="O112">SUM(IF('[26]Adj Input'!$F$9:$F$69=$F112,IF('[26]Adj Input'!$G$7:$AJ$7=O$6,'[26]Adj Input'!$G$9:$AJ$69),0))</f>
        <v>-1532734.5314999998</v>
      </c>
      <c r="P112" s="144">
        <f t="array" ref="P112">SUM(IF('[26]Adj Input'!$F$9:$F$69=$F112,IF('[26]Adj Input'!$G$7:$AJ$7=P$6,'[26]Adj Input'!$G$9:$AJ$69),0))</f>
        <v>-1532734.5314999998</v>
      </c>
      <c r="Q112" s="144">
        <f t="array" ref="Q112">SUM(IF('[26]Adj Input'!$F$9:$F$69=$F112,IF('[26]Adj Input'!$G$7:$AJ$7=Q$6,'[26]Adj Input'!$G$9:$AJ$69),0))</f>
        <v>-1532734.5314999998</v>
      </c>
      <c r="R112" s="144">
        <f t="array" ref="R112">SUM(IF('[26]Adj Input'!$F$9:$F$69=$F112,IF('[26]Adj Input'!$G$7:$AJ$7=R$6,'[26]Adj Input'!$G$9:$AJ$69),0))</f>
        <v>-1532734.5314999998</v>
      </c>
      <c r="S112" s="144">
        <f t="array" ref="S112">SUM(IF('[26]Adj Input'!$F$9:$F$69=$F112,IF('[26]Adj Input'!$G$7:$AJ$7=S$6,'[26]Adj Input'!$G$9:$AJ$69),0))</f>
        <v>-1532734.5314999998</v>
      </c>
      <c r="T112" s="144">
        <f t="array" ref="T112">SUM(IF('[26]Adj Input'!$F$9:$F$69=$F112,IF('[26]Adj Input'!$G$7:$AJ$7=T$6,'[26]Adj Input'!$G$9:$AJ$69),0))</f>
        <v>-1532734.5314999998</v>
      </c>
      <c r="U112" s="144">
        <f t="array" ref="U112">SUM(IF('[26]Adj Input'!$F$9:$F$69=$F112,IF('[26]Adj Input'!$G$7:$AJ$7=U$6,'[26]Adj Input'!$G$9:$AJ$69),0))</f>
        <v>-1532734.5314999998</v>
      </c>
      <c r="V112" s="144">
        <f t="array" ref="V112">SUM(IF('[26]Adj Input'!$F$9:$F$69=$F112,IF('[26]Adj Input'!$G$7:$AJ$7=V$6,'[26]Adj Input'!$G$9:$AJ$69),0))</f>
        <v>-1532734.5314999998</v>
      </c>
      <c r="W112" s="144">
        <f t="array" ref="W112">SUM(IF('[26]Adj Input'!$F$9:$F$69=$F112,IF('[26]Adj Input'!$G$7:$AJ$7=W$6,'[26]Adj Input'!$G$9:$AJ$69),0))</f>
        <v>-1532734.5314999998</v>
      </c>
      <c r="X112" s="144">
        <f t="array" ref="X112">SUM(IF('[26]Adj Input'!$F$9:$F$69=$F112,IF('[26]Adj Input'!$G$7:$AJ$7=X$6,'[26]Adj Input'!$G$9:$AJ$69),0))</f>
        <v>-1532734.5314999998</v>
      </c>
      <c r="Y112" s="144">
        <f t="array" ref="Y112">SUM(IF('[26]Adj Input'!$F$9:$F$69=$F112,IF('[26]Adj Input'!$G$7:$AJ$7=Y$6,'[26]Adj Input'!$G$9:$AJ$69),0))</f>
        <v>-1532734.5314999998</v>
      </c>
      <c r="Z112" s="144">
        <f t="array" ref="Z112">SUM(IF('[26]Adj Input'!$F$9:$F$69=$F112,IF('[26]Adj Input'!$G$7:$AJ$7=Z$6,'[26]Adj Input'!$G$9:$AJ$69),0))</f>
        <v>-1532734.5314999998</v>
      </c>
      <c r="AA112" s="144">
        <f t="array" ref="AA112">SUM(IF('[26]Adj Input'!$F$9:$F$69=$F112,IF('[26]Adj Input'!$G$7:$AJ$7=AA$6,'[26]Adj Input'!$G$9:$AJ$69),0))</f>
        <v>-1532734.5314999998</v>
      </c>
      <c r="AB112" s="144">
        <f t="array" ref="AB112">SUM(IF('[26]Adj Input'!$F$9:$F$69=$F112,IF('[26]Adj Input'!$G$7:$AJ$7=AB$6,'[26]Adj Input'!$G$9:$AJ$69),0))</f>
        <v>-1532734.5314999998</v>
      </c>
      <c r="AC112" s="144">
        <f t="array" ref="AC112">SUM(IF('[26]Adj Input'!$F$9:$F$69=$F112,IF('[26]Adj Input'!$G$7:$AJ$7=AC$6,'[26]Adj Input'!$G$9:$AJ$69),0))</f>
        <v>-1532734.5314999998</v>
      </c>
      <c r="AD112" s="144">
        <f t="array" ref="AD112">SUM(IF('[26]Adj Input'!$F$9:$F$69=$F112,IF('[26]Adj Input'!$G$7:$AJ$7=AD$6,'[26]Adj Input'!$G$9:$AJ$69),0))</f>
        <v>-1532734.5314999998</v>
      </c>
      <c r="AE112" s="144">
        <f t="array" ref="AE112">SUM(IF('[26]Adj Input'!$F$9:$F$69=$F112,IF('[26]Adj Input'!$G$7:$AJ$7=AE$6,'[26]Adj Input'!$G$9:$AJ$69),0))</f>
        <v>0</v>
      </c>
      <c r="AG112" s="144"/>
      <c r="AH112" s="144"/>
    </row>
    <row r="113" spans="1:34">
      <c r="A113" s="119" t="s">
        <v>23</v>
      </c>
      <c r="B113" s="119" t="s">
        <v>38</v>
      </c>
      <c r="C113" s="119" t="s">
        <v>78</v>
      </c>
      <c r="D113" s="119" t="s">
        <v>75</v>
      </c>
      <c r="E113" s="119" t="str">
        <f t="shared" si="2"/>
        <v>DGNLPSSGCH</v>
      </c>
      <c r="F113" s="119" t="str">
        <f t="shared" si="3"/>
        <v>GNLPSSGCH</v>
      </c>
      <c r="G113" s="144">
        <f t="array" ref="G113">SUM(IF('[26]Adj Input'!$F$9:$F$69=$F113,IF('[26]Adj Input'!$G$7:$AJ$7=G$6,'[26]Adj Input'!$G$9:$AJ$69),0))</f>
        <v>-23465.284166666668</v>
      </c>
      <c r="H113" s="144">
        <f t="array" ref="H113">SUM(IF('[26]Adj Input'!$F$9:$F$69=$F113,IF('[26]Adj Input'!$G$7:$AJ$7=H$6,'[26]Adj Input'!$G$9:$AJ$69),0))</f>
        <v>-23465.284166666668</v>
      </c>
      <c r="I113" s="144">
        <f t="array" ref="I113">SUM(IF('[26]Adj Input'!$F$9:$F$69=$F113,IF('[26]Adj Input'!$G$7:$AJ$7=I$6,'[26]Adj Input'!$G$9:$AJ$69),0))</f>
        <v>-23465.284166666668</v>
      </c>
      <c r="J113" s="144">
        <f t="array" ref="J113">SUM(IF('[26]Adj Input'!$F$9:$F$69=$F113,IF('[26]Adj Input'!$G$7:$AJ$7=J$6,'[26]Adj Input'!$G$9:$AJ$69),0))</f>
        <v>-23465.284166666668</v>
      </c>
      <c r="K113" s="144">
        <f t="array" ref="K113">SUM(IF('[26]Adj Input'!$F$9:$F$69=$F113,IF('[26]Adj Input'!$G$7:$AJ$7=K$6,'[26]Adj Input'!$G$9:$AJ$69),0))</f>
        <v>-23465.284166666668</v>
      </c>
      <c r="L113" s="144">
        <f t="array" ref="L113">SUM(IF('[26]Adj Input'!$F$9:$F$69=$F113,IF('[26]Adj Input'!$G$7:$AJ$7=L$6,'[26]Adj Input'!$G$9:$AJ$69),0))</f>
        <v>-23465.284166666668</v>
      </c>
      <c r="M113" s="144">
        <f t="array" ref="M113">SUM(IF('[26]Adj Input'!$F$9:$F$69=$F113,IF('[26]Adj Input'!$G$7:$AJ$7=M$6,'[26]Adj Input'!$G$9:$AJ$69),0))</f>
        <v>-23465.284166666668</v>
      </c>
      <c r="N113" s="144">
        <f t="array" ref="N113">SUM(IF('[26]Adj Input'!$F$9:$F$69=$F113,IF('[26]Adj Input'!$G$7:$AJ$7=N$6,'[26]Adj Input'!$G$9:$AJ$69),0))</f>
        <v>-23465.284166666668</v>
      </c>
      <c r="O113" s="144">
        <f t="array" ref="O113">SUM(IF('[26]Adj Input'!$F$9:$F$69=$F113,IF('[26]Adj Input'!$G$7:$AJ$7=O$6,'[26]Adj Input'!$G$9:$AJ$69),0))</f>
        <v>-23465.284166666668</v>
      </c>
      <c r="P113" s="144">
        <f t="array" ref="P113">SUM(IF('[26]Adj Input'!$F$9:$F$69=$F113,IF('[26]Adj Input'!$G$7:$AJ$7=P$6,'[26]Adj Input'!$G$9:$AJ$69),0))</f>
        <v>-23465.284166666668</v>
      </c>
      <c r="Q113" s="144">
        <f t="array" ref="Q113">SUM(IF('[26]Adj Input'!$F$9:$F$69=$F113,IF('[26]Adj Input'!$G$7:$AJ$7=Q$6,'[26]Adj Input'!$G$9:$AJ$69),0))</f>
        <v>-23465.284166666668</v>
      </c>
      <c r="R113" s="144">
        <f t="array" ref="R113">SUM(IF('[26]Adj Input'!$F$9:$F$69=$F113,IF('[26]Adj Input'!$G$7:$AJ$7=R$6,'[26]Adj Input'!$G$9:$AJ$69),0))</f>
        <v>-23465.284166666668</v>
      </c>
      <c r="S113" s="144">
        <f t="array" ref="S113">SUM(IF('[26]Adj Input'!$F$9:$F$69=$F113,IF('[26]Adj Input'!$G$7:$AJ$7=S$6,'[26]Adj Input'!$G$9:$AJ$69),0))</f>
        <v>-23465.284166666668</v>
      </c>
      <c r="T113" s="144">
        <f t="array" ref="T113">SUM(IF('[26]Adj Input'!$F$9:$F$69=$F113,IF('[26]Adj Input'!$G$7:$AJ$7=T$6,'[26]Adj Input'!$G$9:$AJ$69),0))</f>
        <v>-23465.284166666668</v>
      </c>
      <c r="U113" s="144">
        <f t="array" ref="U113">SUM(IF('[26]Adj Input'!$F$9:$F$69=$F113,IF('[26]Adj Input'!$G$7:$AJ$7=U$6,'[26]Adj Input'!$G$9:$AJ$69),0))</f>
        <v>-23465.284166666668</v>
      </c>
      <c r="V113" s="144">
        <f t="array" ref="V113">SUM(IF('[26]Adj Input'!$F$9:$F$69=$F113,IF('[26]Adj Input'!$G$7:$AJ$7=V$6,'[26]Adj Input'!$G$9:$AJ$69),0))</f>
        <v>-23465.284166666668</v>
      </c>
      <c r="W113" s="144">
        <f t="array" ref="W113">SUM(IF('[26]Adj Input'!$F$9:$F$69=$F113,IF('[26]Adj Input'!$G$7:$AJ$7=W$6,'[26]Adj Input'!$G$9:$AJ$69),0))</f>
        <v>-23465.284166666668</v>
      </c>
      <c r="X113" s="144">
        <f t="array" ref="X113">SUM(IF('[26]Adj Input'!$F$9:$F$69=$F113,IF('[26]Adj Input'!$G$7:$AJ$7=X$6,'[26]Adj Input'!$G$9:$AJ$69),0))</f>
        <v>-23465.284166666668</v>
      </c>
      <c r="Y113" s="144">
        <f t="array" ref="Y113">SUM(IF('[26]Adj Input'!$F$9:$F$69=$F113,IF('[26]Adj Input'!$G$7:$AJ$7=Y$6,'[26]Adj Input'!$G$9:$AJ$69),0))</f>
        <v>-23465.284166666668</v>
      </c>
      <c r="Z113" s="144">
        <f t="array" ref="Z113">SUM(IF('[26]Adj Input'!$F$9:$F$69=$F113,IF('[26]Adj Input'!$G$7:$AJ$7=Z$6,'[26]Adj Input'!$G$9:$AJ$69),0))</f>
        <v>-23465.284166666668</v>
      </c>
      <c r="AA113" s="144">
        <f t="array" ref="AA113">SUM(IF('[26]Adj Input'!$F$9:$F$69=$F113,IF('[26]Adj Input'!$G$7:$AJ$7=AA$6,'[26]Adj Input'!$G$9:$AJ$69),0))</f>
        <v>-23465.284166666668</v>
      </c>
      <c r="AB113" s="144">
        <f t="array" ref="AB113">SUM(IF('[26]Adj Input'!$F$9:$F$69=$F113,IF('[26]Adj Input'!$G$7:$AJ$7=AB$6,'[26]Adj Input'!$G$9:$AJ$69),0))</f>
        <v>-23465.284166666668</v>
      </c>
      <c r="AC113" s="144">
        <f t="array" ref="AC113">SUM(IF('[26]Adj Input'!$F$9:$F$69=$F113,IF('[26]Adj Input'!$G$7:$AJ$7=AC$6,'[26]Adj Input'!$G$9:$AJ$69),0))</f>
        <v>-23465.284166666668</v>
      </c>
      <c r="AD113" s="144">
        <f t="array" ref="AD113">SUM(IF('[26]Adj Input'!$F$9:$F$69=$F113,IF('[26]Adj Input'!$G$7:$AJ$7=AD$6,'[26]Adj Input'!$G$9:$AJ$69),0))</f>
        <v>-23465.284166666668</v>
      </c>
      <c r="AE113" s="144">
        <f t="array" ref="AE113">SUM(IF('[26]Adj Input'!$F$9:$F$69=$F113,IF('[26]Adj Input'!$G$7:$AJ$7=AE$6,'[26]Adj Input'!$G$9:$AJ$69),0))</f>
        <v>0</v>
      </c>
      <c r="AG113" s="144"/>
      <c r="AH113" s="144"/>
    </row>
    <row r="114" spans="1:34">
      <c r="A114" s="119" t="s">
        <v>23</v>
      </c>
      <c r="B114" s="119" t="s">
        <v>43</v>
      </c>
      <c r="C114" s="119" t="s">
        <v>78</v>
      </c>
      <c r="D114" s="119" t="s">
        <v>75</v>
      </c>
      <c r="E114" s="119" t="str">
        <f t="shared" si="2"/>
        <v>DGNLPSSGCT</v>
      </c>
      <c r="F114" s="119" t="str">
        <f t="shared" si="3"/>
        <v>GNLPSSGCT</v>
      </c>
      <c r="G114" s="144">
        <f t="array" ref="G114">SUM(IF('[26]Adj Input'!$F$9:$F$69=$F114,IF('[26]Adj Input'!$G$7:$AJ$7=G$6,'[26]Adj Input'!$G$9:$AJ$69),0))</f>
        <v>-1047.1108333333334</v>
      </c>
      <c r="H114" s="144">
        <f t="array" ref="H114">SUM(IF('[26]Adj Input'!$F$9:$F$69=$F114,IF('[26]Adj Input'!$G$7:$AJ$7=H$6,'[26]Adj Input'!$G$9:$AJ$69),0))</f>
        <v>-1047.1108333333334</v>
      </c>
      <c r="I114" s="144">
        <f t="array" ref="I114">SUM(IF('[26]Adj Input'!$F$9:$F$69=$F114,IF('[26]Adj Input'!$G$7:$AJ$7=I$6,'[26]Adj Input'!$G$9:$AJ$69),0))</f>
        <v>-1047.1108333333334</v>
      </c>
      <c r="J114" s="144">
        <f t="array" ref="J114">SUM(IF('[26]Adj Input'!$F$9:$F$69=$F114,IF('[26]Adj Input'!$G$7:$AJ$7=J$6,'[26]Adj Input'!$G$9:$AJ$69),0))</f>
        <v>-1047.1108333333334</v>
      </c>
      <c r="K114" s="144">
        <f t="array" ref="K114">SUM(IF('[26]Adj Input'!$F$9:$F$69=$F114,IF('[26]Adj Input'!$G$7:$AJ$7=K$6,'[26]Adj Input'!$G$9:$AJ$69),0))</f>
        <v>-1047.1108333333334</v>
      </c>
      <c r="L114" s="144">
        <f t="array" ref="L114">SUM(IF('[26]Adj Input'!$F$9:$F$69=$F114,IF('[26]Adj Input'!$G$7:$AJ$7=L$6,'[26]Adj Input'!$G$9:$AJ$69),0))</f>
        <v>-1047.1108333333334</v>
      </c>
      <c r="M114" s="144">
        <f t="array" ref="M114">SUM(IF('[26]Adj Input'!$F$9:$F$69=$F114,IF('[26]Adj Input'!$G$7:$AJ$7=M$6,'[26]Adj Input'!$G$9:$AJ$69),0))</f>
        <v>-1047.1108333333334</v>
      </c>
      <c r="N114" s="144">
        <f t="array" ref="N114">SUM(IF('[26]Adj Input'!$F$9:$F$69=$F114,IF('[26]Adj Input'!$G$7:$AJ$7=N$6,'[26]Adj Input'!$G$9:$AJ$69),0))</f>
        <v>-1047.1108333333334</v>
      </c>
      <c r="O114" s="144">
        <f t="array" ref="O114">SUM(IF('[26]Adj Input'!$F$9:$F$69=$F114,IF('[26]Adj Input'!$G$7:$AJ$7=O$6,'[26]Adj Input'!$G$9:$AJ$69),0))</f>
        <v>-1047.1108333333334</v>
      </c>
      <c r="P114" s="144">
        <f t="array" ref="P114">SUM(IF('[26]Adj Input'!$F$9:$F$69=$F114,IF('[26]Adj Input'!$G$7:$AJ$7=P$6,'[26]Adj Input'!$G$9:$AJ$69),0))</f>
        <v>-1047.1108333333334</v>
      </c>
      <c r="Q114" s="144">
        <f t="array" ref="Q114">SUM(IF('[26]Adj Input'!$F$9:$F$69=$F114,IF('[26]Adj Input'!$G$7:$AJ$7=Q$6,'[26]Adj Input'!$G$9:$AJ$69),0))</f>
        <v>-1047.1108333333334</v>
      </c>
      <c r="R114" s="144">
        <f t="array" ref="R114">SUM(IF('[26]Adj Input'!$F$9:$F$69=$F114,IF('[26]Adj Input'!$G$7:$AJ$7=R$6,'[26]Adj Input'!$G$9:$AJ$69),0))</f>
        <v>-1047.1108333333334</v>
      </c>
      <c r="S114" s="144">
        <f t="array" ref="S114">SUM(IF('[26]Adj Input'!$F$9:$F$69=$F114,IF('[26]Adj Input'!$G$7:$AJ$7=S$6,'[26]Adj Input'!$G$9:$AJ$69),0))</f>
        <v>-1047.1108333333334</v>
      </c>
      <c r="T114" s="144">
        <f t="array" ref="T114">SUM(IF('[26]Adj Input'!$F$9:$F$69=$F114,IF('[26]Adj Input'!$G$7:$AJ$7=T$6,'[26]Adj Input'!$G$9:$AJ$69),0))</f>
        <v>-1047.1108333333334</v>
      </c>
      <c r="U114" s="144">
        <f t="array" ref="U114">SUM(IF('[26]Adj Input'!$F$9:$F$69=$F114,IF('[26]Adj Input'!$G$7:$AJ$7=U$6,'[26]Adj Input'!$G$9:$AJ$69),0))</f>
        <v>-1047.1108333333334</v>
      </c>
      <c r="V114" s="144">
        <f t="array" ref="V114">SUM(IF('[26]Adj Input'!$F$9:$F$69=$F114,IF('[26]Adj Input'!$G$7:$AJ$7=V$6,'[26]Adj Input'!$G$9:$AJ$69),0))</f>
        <v>-1047.1108333333334</v>
      </c>
      <c r="W114" s="144">
        <f t="array" ref="W114">SUM(IF('[26]Adj Input'!$F$9:$F$69=$F114,IF('[26]Adj Input'!$G$7:$AJ$7=W$6,'[26]Adj Input'!$G$9:$AJ$69),0))</f>
        <v>-1047.1108333333334</v>
      </c>
      <c r="X114" s="144">
        <f t="array" ref="X114">SUM(IF('[26]Adj Input'!$F$9:$F$69=$F114,IF('[26]Adj Input'!$G$7:$AJ$7=X$6,'[26]Adj Input'!$G$9:$AJ$69),0))</f>
        <v>-1047.1108333333334</v>
      </c>
      <c r="Y114" s="144">
        <f t="array" ref="Y114">SUM(IF('[26]Adj Input'!$F$9:$F$69=$F114,IF('[26]Adj Input'!$G$7:$AJ$7=Y$6,'[26]Adj Input'!$G$9:$AJ$69),0))</f>
        <v>-1047.1108333333334</v>
      </c>
      <c r="Z114" s="144">
        <f t="array" ref="Z114">SUM(IF('[26]Adj Input'!$F$9:$F$69=$F114,IF('[26]Adj Input'!$G$7:$AJ$7=Z$6,'[26]Adj Input'!$G$9:$AJ$69),0))</f>
        <v>-1047.1108333333334</v>
      </c>
      <c r="AA114" s="144">
        <f t="array" ref="AA114">SUM(IF('[26]Adj Input'!$F$9:$F$69=$F114,IF('[26]Adj Input'!$G$7:$AJ$7=AA$6,'[26]Adj Input'!$G$9:$AJ$69),0))</f>
        <v>-1047.1108333333334</v>
      </c>
      <c r="AB114" s="144">
        <f t="array" ref="AB114">SUM(IF('[26]Adj Input'!$F$9:$F$69=$F114,IF('[26]Adj Input'!$G$7:$AJ$7=AB$6,'[26]Adj Input'!$G$9:$AJ$69),0))</f>
        <v>-1047.1108333333334</v>
      </c>
      <c r="AC114" s="144">
        <f t="array" ref="AC114">SUM(IF('[26]Adj Input'!$F$9:$F$69=$F114,IF('[26]Adj Input'!$G$7:$AJ$7=AC$6,'[26]Adj Input'!$G$9:$AJ$69),0))</f>
        <v>-1047.1108333333334</v>
      </c>
      <c r="AD114" s="144">
        <f t="array" ref="AD114">SUM(IF('[26]Adj Input'!$F$9:$F$69=$F114,IF('[26]Adj Input'!$G$7:$AJ$7=AD$6,'[26]Adj Input'!$G$9:$AJ$69),0))</f>
        <v>-1047.1108333333334</v>
      </c>
      <c r="AE114" s="144">
        <f t="array" ref="AE114">SUM(IF('[26]Adj Input'!$F$9:$F$69=$F114,IF('[26]Adj Input'!$G$7:$AJ$7=AE$6,'[26]Adj Input'!$G$9:$AJ$69),0))</f>
        <v>0</v>
      </c>
      <c r="AG114" s="144"/>
      <c r="AH114" s="144"/>
    </row>
    <row r="115" spans="1:34">
      <c r="A115" s="119" t="s">
        <v>24</v>
      </c>
      <c r="B115" s="119" t="s">
        <v>54</v>
      </c>
      <c r="C115" s="119" t="s">
        <v>78</v>
      </c>
      <c r="D115" s="119" t="s">
        <v>75</v>
      </c>
      <c r="E115" s="119" t="str">
        <f t="shared" si="2"/>
        <v>DGNLPCN</v>
      </c>
      <c r="F115" s="119" t="str">
        <f t="shared" si="3"/>
        <v>GNLPCN</v>
      </c>
      <c r="G115" s="144">
        <f t="array" ref="G115">SUM(IF('[26]Adj Input'!$F$9:$F$69=$F115,IF('[26]Adj Input'!$G$7:$AJ$7=G$6,'[26]Adj Input'!$G$9:$AJ$69),0))</f>
        <v>-127334.20816666668</v>
      </c>
      <c r="H115" s="144">
        <f t="array" ref="H115">SUM(IF('[26]Adj Input'!$F$9:$F$69=$F115,IF('[26]Adj Input'!$G$7:$AJ$7=H$6,'[26]Adj Input'!$G$9:$AJ$69),0))</f>
        <v>-127334.20816666668</v>
      </c>
      <c r="I115" s="144">
        <f t="array" ref="I115">SUM(IF('[26]Adj Input'!$F$9:$F$69=$F115,IF('[26]Adj Input'!$G$7:$AJ$7=I$6,'[26]Adj Input'!$G$9:$AJ$69),0))</f>
        <v>-127334.20816666668</v>
      </c>
      <c r="J115" s="144">
        <f t="array" ref="J115">SUM(IF('[26]Adj Input'!$F$9:$F$69=$F115,IF('[26]Adj Input'!$G$7:$AJ$7=J$6,'[26]Adj Input'!$G$9:$AJ$69),0))</f>
        <v>-127334.20816666668</v>
      </c>
      <c r="K115" s="144">
        <f t="array" ref="K115">SUM(IF('[26]Adj Input'!$F$9:$F$69=$F115,IF('[26]Adj Input'!$G$7:$AJ$7=K$6,'[26]Adj Input'!$G$9:$AJ$69),0))</f>
        <v>-127334.20816666668</v>
      </c>
      <c r="L115" s="144">
        <f t="array" ref="L115">SUM(IF('[26]Adj Input'!$F$9:$F$69=$F115,IF('[26]Adj Input'!$G$7:$AJ$7=L$6,'[26]Adj Input'!$G$9:$AJ$69),0))</f>
        <v>-127334.20816666668</v>
      </c>
      <c r="M115" s="144">
        <f t="array" ref="M115">SUM(IF('[26]Adj Input'!$F$9:$F$69=$F115,IF('[26]Adj Input'!$G$7:$AJ$7=M$6,'[26]Adj Input'!$G$9:$AJ$69),0))</f>
        <v>-127334.20816666668</v>
      </c>
      <c r="N115" s="144">
        <f t="array" ref="N115">SUM(IF('[26]Adj Input'!$F$9:$F$69=$F115,IF('[26]Adj Input'!$G$7:$AJ$7=N$6,'[26]Adj Input'!$G$9:$AJ$69),0))</f>
        <v>-127334.20816666668</v>
      </c>
      <c r="O115" s="144">
        <f t="array" ref="O115">SUM(IF('[26]Adj Input'!$F$9:$F$69=$F115,IF('[26]Adj Input'!$G$7:$AJ$7=O$6,'[26]Adj Input'!$G$9:$AJ$69),0))</f>
        <v>-127334.20816666668</v>
      </c>
      <c r="P115" s="144">
        <f t="array" ref="P115">SUM(IF('[26]Adj Input'!$F$9:$F$69=$F115,IF('[26]Adj Input'!$G$7:$AJ$7=P$6,'[26]Adj Input'!$G$9:$AJ$69),0))</f>
        <v>-127334.20816666668</v>
      </c>
      <c r="Q115" s="144">
        <f t="array" ref="Q115">SUM(IF('[26]Adj Input'!$F$9:$F$69=$F115,IF('[26]Adj Input'!$G$7:$AJ$7=Q$6,'[26]Adj Input'!$G$9:$AJ$69),0))</f>
        <v>-127334.20816666668</v>
      </c>
      <c r="R115" s="144">
        <f t="array" ref="R115">SUM(IF('[26]Adj Input'!$F$9:$F$69=$F115,IF('[26]Adj Input'!$G$7:$AJ$7=R$6,'[26]Adj Input'!$G$9:$AJ$69),0))</f>
        <v>-127334.20816666668</v>
      </c>
      <c r="S115" s="144">
        <f t="array" ref="S115">SUM(IF('[26]Adj Input'!$F$9:$F$69=$F115,IF('[26]Adj Input'!$G$7:$AJ$7=S$6,'[26]Adj Input'!$G$9:$AJ$69),0))</f>
        <v>-127334.20816666668</v>
      </c>
      <c r="T115" s="144">
        <f t="array" ref="T115">SUM(IF('[26]Adj Input'!$F$9:$F$69=$F115,IF('[26]Adj Input'!$G$7:$AJ$7=T$6,'[26]Adj Input'!$G$9:$AJ$69),0))</f>
        <v>-127334.20816666668</v>
      </c>
      <c r="U115" s="144">
        <f t="array" ref="U115">SUM(IF('[26]Adj Input'!$F$9:$F$69=$F115,IF('[26]Adj Input'!$G$7:$AJ$7=U$6,'[26]Adj Input'!$G$9:$AJ$69),0))</f>
        <v>-127334.20816666668</v>
      </c>
      <c r="V115" s="144">
        <f t="array" ref="V115">SUM(IF('[26]Adj Input'!$F$9:$F$69=$F115,IF('[26]Adj Input'!$G$7:$AJ$7=V$6,'[26]Adj Input'!$G$9:$AJ$69),0))</f>
        <v>-127334.20816666668</v>
      </c>
      <c r="W115" s="144">
        <f t="array" ref="W115">SUM(IF('[26]Adj Input'!$F$9:$F$69=$F115,IF('[26]Adj Input'!$G$7:$AJ$7=W$6,'[26]Adj Input'!$G$9:$AJ$69),0))</f>
        <v>-127334.20816666668</v>
      </c>
      <c r="X115" s="144">
        <f t="array" ref="X115">SUM(IF('[26]Adj Input'!$F$9:$F$69=$F115,IF('[26]Adj Input'!$G$7:$AJ$7=X$6,'[26]Adj Input'!$G$9:$AJ$69),0))</f>
        <v>-127334.20816666668</v>
      </c>
      <c r="Y115" s="144">
        <f t="array" ref="Y115">SUM(IF('[26]Adj Input'!$F$9:$F$69=$F115,IF('[26]Adj Input'!$G$7:$AJ$7=Y$6,'[26]Adj Input'!$G$9:$AJ$69),0))</f>
        <v>-127334.20816666668</v>
      </c>
      <c r="Z115" s="144">
        <f t="array" ref="Z115">SUM(IF('[26]Adj Input'!$F$9:$F$69=$F115,IF('[26]Adj Input'!$G$7:$AJ$7=Z$6,'[26]Adj Input'!$G$9:$AJ$69),0))</f>
        <v>-127334.20816666668</v>
      </c>
      <c r="AA115" s="144">
        <f t="array" ref="AA115">SUM(IF('[26]Adj Input'!$F$9:$F$69=$F115,IF('[26]Adj Input'!$G$7:$AJ$7=AA$6,'[26]Adj Input'!$G$9:$AJ$69),0))</f>
        <v>-127334.20816666668</v>
      </c>
      <c r="AB115" s="144">
        <f t="array" ref="AB115">SUM(IF('[26]Adj Input'!$F$9:$F$69=$F115,IF('[26]Adj Input'!$G$7:$AJ$7=AB$6,'[26]Adj Input'!$G$9:$AJ$69),0))</f>
        <v>-127334.20816666668</v>
      </c>
      <c r="AC115" s="144">
        <f t="array" ref="AC115">SUM(IF('[26]Adj Input'!$F$9:$F$69=$F115,IF('[26]Adj Input'!$G$7:$AJ$7=AC$6,'[26]Adj Input'!$G$9:$AJ$69),0))</f>
        <v>-127334.20816666668</v>
      </c>
      <c r="AD115" s="144">
        <f t="array" ref="AD115">SUM(IF('[26]Adj Input'!$F$9:$F$69=$F115,IF('[26]Adj Input'!$G$7:$AJ$7=AD$6,'[26]Adj Input'!$G$9:$AJ$69),0))</f>
        <v>-127334.20816666668</v>
      </c>
      <c r="AE115" s="144">
        <f t="array" ref="AE115">SUM(IF('[26]Adj Input'!$F$9:$F$69=$F115,IF('[26]Adj Input'!$G$7:$AJ$7=AE$6,'[26]Adj Input'!$G$9:$AJ$69),0))</f>
        <v>0</v>
      </c>
      <c r="AG115" s="144"/>
      <c r="AH115" s="144"/>
    </row>
    <row r="116" spans="1:34">
      <c r="A116" s="119" t="s">
        <v>25</v>
      </c>
      <c r="B116" s="119" t="s">
        <v>55</v>
      </c>
      <c r="C116" s="119" t="s">
        <v>78</v>
      </c>
      <c r="D116" s="119" t="s">
        <v>75</v>
      </c>
      <c r="E116" s="119" t="str">
        <f t="shared" si="2"/>
        <v>DGNLPSE</v>
      </c>
      <c r="F116" s="119" t="str">
        <f t="shared" si="3"/>
        <v>GNLPSE</v>
      </c>
      <c r="G116" s="144">
        <f t="array" ref="G116">SUM(IF('[26]Adj Input'!$F$9:$F$69=$F116,IF('[26]Adj Input'!$G$7:$AJ$7=G$6,'[26]Adj Input'!$G$9:$AJ$69),0))</f>
        <v>-6476.826666666665</v>
      </c>
      <c r="H116" s="144">
        <f t="array" ref="H116">SUM(IF('[26]Adj Input'!$F$9:$F$69=$F116,IF('[26]Adj Input'!$G$7:$AJ$7=H$6,'[26]Adj Input'!$G$9:$AJ$69),0))</f>
        <v>-6476.826666666665</v>
      </c>
      <c r="I116" s="144">
        <f t="array" ref="I116">SUM(IF('[26]Adj Input'!$F$9:$F$69=$F116,IF('[26]Adj Input'!$G$7:$AJ$7=I$6,'[26]Adj Input'!$G$9:$AJ$69),0))</f>
        <v>-6476.826666666665</v>
      </c>
      <c r="J116" s="144">
        <f t="array" ref="J116">SUM(IF('[26]Adj Input'!$F$9:$F$69=$F116,IF('[26]Adj Input'!$G$7:$AJ$7=J$6,'[26]Adj Input'!$G$9:$AJ$69),0))</f>
        <v>-6476.826666666665</v>
      </c>
      <c r="K116" s="144">
        <f t="array" ref="K116">SUM(IF('[26]Adj Input'!$F$9:$F$69=$F116,IF('[26]Adj Input'!$G$7:$AJ$7=K$6,'[26]Adj Input'!$G$9:$AJ$69),0))</f>
        <v>-6476.826666666665</v>
      </c>
      <c r="L116" s="144">
        <f t="array" ref="L116">SUM(IF('[26]Adj Input'!$F$9:$F$69=$F116,IF('[26]Adj Input'!$G$7:$AJ$7=L$6,'[26]Adj Input'!$G$9:$AJ$69),0))</f>
        <v>-6476.826666666665</v>
      </c>
      <c r="M116" s="144">
        <f t="array" ref="M116">SUM(IF('[26]Adj Input'!$F$9:$F$69=$F116,IF('[26]Adj Input'!$G$7:$AJ$7=M$6,'[26]Adj Input'!$G$9:$AJ$69),0))</f>
        <v>-6476.826666666665</v>
      </c>
      <c r="N116" s="144">
        <f t="array" ref="N116">SUM(IF('[26]Adj Input'!$F$9:$F$69=$F116,IF('[26]Adj Input'!$G$7:$AJ$7=N$6,'[26]Adj Input'!$G$9:$AJ$69),0))</f>
        <v>-6476.826666666665</v>
      </c>
      <c r="O116" s="144">
        <f t="array" ref="O116">SUM(IF('[26]Adj Input'!$F$9:$F$69=$F116,IF('[26]Adj Input'!$G$7:$AJ$7=O$6,'[26]Adj Input'!$G$9:$AJ$69),0))</f>
        <v>-6476.826666666665</v>
      </c>
      <c r="P116" s="144">
        <f t="array" ref="P116">SUM(IF('[26]Adj Input'!$F$9:$F$69=$F116,IF('[26]Adj Input'!$G$7:$AJ$7=P$6,'[26]Adj Input'!$G$9:$AJ$69),0))</f>
        <v>-6476.826666666665</v>
      </c>
      <c r="Q116" s="144">
        <f t="array" ref="Q116">SUM(IF('[26]Adj Input'!$F$9:$F$69=$F116,IF('[26]Adj Input'!$G$7:$AJ$7=Q$6,'[26]Adj Input'!$G$9:$AJ$69),0))</f>
        <v>-6476.826666666665</v>
      </c>
      <c r="R116" s="144">
        <f t="array" ref="R116">SUM(IF('[26]Adj Input'!$F$9:$F$69=$F116,IF('[26]Adj Input'!$G$7:$AJ$7=R$6,'[26]Adj Input'!$G$9:$AJ$69),0))</f>
        <v>-6476.826666666665</v>
      </c>
      <c r="S116" s="144">
        <f t="array" ref="S116">SUM(IF('[26]Adj Input'!$F$9:$F$69=$F116,IF('[26]Adj Input'!$G$7:$AJ$7=S$6,'[26]Adj Input'!$G$9:$AJ$69),0))</f>
        <v>-6476.826666666665</v>
      </c>
      <c r="T116" s="144">
        <f t="array" ref="T116">SUM(IF('[26]Adj Input'!$F$9:$F$69=$F116,IF('[26]Adj Input'!$G$7:$AJ$7=T$6,'[26]Adj Input'!$G$9:$AJ$69),0))</f>
        <v>-6476.826666666665</v>
      </c>
      <c r="U116" s="144">
        <f t="array" ref="U116">SUM(IF('[26]Adj Input'!$F$9:$F$69=$F116,IF('[26]Adj Input'!$G$7:$AJ$7=U$6,'[26]Adj Input'!$G$9:$AJ$69),0))</f>
        <v>-6476.826666666665</v>
      </c>
      <c r="V116" s="144">
        <f t="array" ref="V116">SUM(IF('[26]Adj Input'!$F$9:$F$69=$F116,IF('[26]Adj Input'!$G$7:$AJ$7=V$6,'[26]Adj Input'!$G$9:$AJ$69),0))</f>
        <v>-6476.826666666665</v>
      </c>
      <c r="W116" s="144">
        <f t="array" ref="W116">SUM(IF('[26]Adj Input'!$F$9:$F$69=$F116,IF('[26]Adj Input'!$G$7:$AJ$7=W$6,'[26]Adj Input'!$G$9:$AJ$69),0))</f>
        <v>-6476.826666666665</v>
      </c>
      <c r="X116" s="144">
        <f t="array" ref="X116">SUM(IF('[26]Adj Input'!$F$9:$F$69=$F116,IF('[26]Adj Input'!$G$7:$AJ$7=X$6,'[26]Adj Input'!$G$9:$AJ$69),0))</f>
        <v>-6476.826666666665</v>
      </c>
      <c r="Y116" s="144">
        <f t="array" ref="Y116">SUM(IF('[26]Adj Input'!$F$9:$F$69=$F116,IF('[26]Adj Input'!$G$7:$AJ$7=Y$6,'[26]Adj Input'!$G$9:$AJ$69),0))</f>
        <v>-6476.826666666665</v>
      </c>
      <c r="Z116" s="144">
        <f t="array" ref="Z116">SUM(IF('[26]Adj Input'!$F$9:$F$69=$F116,IF('[26]Adj Input'!$G$7:$AJ$7=Z$6,'[26]Adj Input'!$G$9:$AJ$69),0))</f>
        <v>-6476.826666666665</v>
      </c>
      <c r="AA116" s="144">
        <f t="array" ref="AA116">SUM(IF('[26]Adj Input'!$F$9:$F$69=$F116,IF('[26]Adj Input'!$G$7:$AJ$7=AA$6,'[26]Adj Input'!$G$9:$AJ$69),0))</f>
        <v>-6476.826666666665</v>
      </c>
      <c r="AB116" s="144">
        <f t="array" ref="AB116">SUM(IF('[26]Adj Input'!$F$9:$F$69=$F116,IF('[26]Adj Input'!$G$7:$AJ$7=AB$6,'[26]Adj Input'!$G$9:$AJ$69),0))</f>
        <v>-6476.826666666665</v>
      </c>
      <c r="AC116" s="144">
        <f t="array" ref="AC116">SUM(IF('[26]Adj Input'!$F$9:$F$69=$F116,IF('[26]Adj Input'!$G$7:$AJ$7=AC$6,'[26]Adj Input'!$G$9:$AJ$69),0))</f>
        <v>-6476.826666666665</v>
      </c>
      <c r="AD116" s="144">
        <f t="array" ref="AD116">SUM(IF('[26]Adj Input'!$F$9:$F$69=$F116,IF('[26]Adj Input'!$G$7:$AJ$7=AD$6,'[26]Adj Input'!$G$9:$AJ$69),0))</f>
        <v>-6476.826666666665</v>
      </c>
      <c r="AE116" s="144">
        <f t="array" ref="AE116">SUM(IF('[26]Adj Input'!$F$9:$F$69=$F116,IF('[26]Adj Input'!$G$7:$AJ$7=AE$6,'[26]Adj Input'!$G$9:$AJ$69),0))</f>
        <v>0</v>
      </c>
      <c r="AG116" s="144"/>
      <c r="AH116" s="144"/>
    </row>
    <row r="117" spans="1:34">
      <c r="A117" s="119" t="s">
        <v>60</v>
      </c>
      <c r="B117" s="119" t="s">
        <v>55</v>
      </c>
      <c r="C117" s="119" t="s">
        <v>78</v>
      </c>
      <c r="D117" s="119" t="s">
        <v>76</v>
      </c>
      <c r="E117" s="119" t="str">
        <f t="shared" si="2"/>
        <v>DMNGPSE</v>
      </c>
      <c r="F117" s="119" t="str">
        <f>D117&amp;B117</f>
        <v>MNGPSE</v>
      </c>
      <c r="G117" s="144">
        <f t="array" ref="G117">SUM(IF('[26]Adj Input'!$F$9:$F$69=$F117,IF('[26]Adj Input'!$G$7:$AJ$7=G$6,'[26]Adj Input'!$G$9:$AJ$69),0))</f>
        <v>-377433.7209999999</v>
      </c>
      <c r="H117" s="144">
        <f t="array" ref="H117">SUM(IF('[26]Adj Input'!$F$9:$F$69=$F117,IF('[26]Adj Input'!$G$7:$AJ$7=H$6,'[26]Adj Input'!$G$9:$AJ$69),0))</f>
        <v>-377433.7209999999</v>
      </c>
      <c r="I117" s="144">
        <f t="array" ref="I117">SUM(IF('[26]Adj Input'!$F$9:$F$69=$F117,IF('[26]Adj Input'!$G$7:$AJ$7=I$6,'[26]Adj Input'!$G$9:$AJ$69),0))</f>
        <v>-377433.7209999999</v>
      </c>
      <c r="J117" s="144">
        <f t="array" ref="J117">SUM(IF('[26]Adj Input'!$F$9:$F$69=$F117,IF('[26]Adj Input'!$G$7:$AJ$7=J$6,'[26]Adj Input'!$G$9:$AJ$69),0))</f>
        <v>-377433.7209999999</v>
      </c>
      <c r="K117" s="144">
        <f t="array" ref="K117">SUM(IF('[26]Adj Input'!$F$9:$F$69=$F117,IF('[26]Adj Input'!$G$7:$AJ$7=K$6,'[26]Adj Input'!$G$9:$AJ$69),0))</f>
        <v>-377433.7209999999</v>
      </c>
      <c r="L117" s="144">
        <f t="array" ref="L117">SUM(IF('[26]Adj Input'!$F$9:$F$69=$F117,IF('[26]Adj Input'!$G$7:$AJ$7=L$6,'[26]Adj Input'!$G$9:$AJ$69),0))</f>
        <v>-377433.7209999999</v>
      </c>
      <c r="M117" s="144">
        <f t="array" ref="M117">SUM(IF('[26]Adj Input'!$F$9:$F$69=$F117,IF('[26]Adj Input'!$G$7:$AJ$7=M$6,'[26]Adj Input'!$G$9:$AJ$69),0))</f>
        <v>-377433.7209999999</v>
      </c>
      <c r="N117" s="144">
        <f t="array" ref="N117">SUM(IF('[26]Adj Input'!$F$9:$F$69=$F117,IF('[26]Adj Input'!$G$7:$AJ$7=N$6,'[26]Adj Input'!$G$9:$AJ$69),0))</f>
        <v>-377433.7209999999</v>
      </c>
      <c r="O117" s="144">
        <f t="array" ref="O117">SUM(IF('[26]Adj Input'!$F$9:$F$69=$F117,IF('[26]Adj Input'!$G$7:$AJ$7=O$6,'[26]Adj Input'!$G$9:$AJ$69),0))</f>
        <v>-377433.7209999999</v>
      </c>
      <c r="P117" s="144">
        <f t="array" ref="P117">SUM(IF('[26]Adj Input'!$F$9:$F$69=$F117,IF('[26]Adj Input'!$G$7:$AJ$7=P$6,'[26]Adj Input'!$G$9:$AJ$69),0))</f>
        <v>-377433.7209999999</v>
      </c>
      <c r="Q117" s="144">
        <f t="array" ref="Q117">SUM(IF('[26]Adj Input'!$F$9:$F$69=$F117,IF('[26]Adj Input'!$G$7:$AJ$7=Q$6,'[26]Adj Input'!$G$9:$AJ$69),0))</f>
        <v>-377433.7209999999</v>
      </c>
      <c r="R117" s="144">
        <f t="array" ref="R117">SUM(IF('[26]Adj Input'!$F$9:$F$69=$F117,IF('[26]Adj Input'!$G$7:$AJ$7=R$6,'[26]Adj Input'!$G$9:$AJ$69),0))</f>
        <v>-377433.7209999999</v>
      </c>
      <c r="S117" s="144">
        <f t="array" ref="S117">SUM(IF('[26]Adj Input'!$F$9:$F$69=$F117,IF('[26]Adj Input'!$G$7:$AJ$7=S$6,'[26]Adj Input'!$G$9:$AJ$69),0))</f>
        <v>-377433.7209999999</v>
      </c>
      <c r="T117" s="144">
        <f t="array" ref="T117">SUM(IF('[26]Adj Input'!$F$9:$F$69=$F117,IF('[26]Adj Input'!$G$7:$AJ$7=T$6,'[26]Adj Input'!$G$9:$AJ$69),0))</f>
        <v>-377433.7209999999</v>
      </c>
      <c r="U117" s="144">
        <f t="array" ref="U117">SUM(IF('[26]Adj Input'!$F$9:$F$69=$F117,IF('[26]Adj Input'!$G$7:$AJ$7=U$6,'[26]Adj Input'!$G$9:$AJ$69),0))</f>
        <v>-377433.7209999999</v>
      </c>
      <c r="V117" s="144">
        <f t="array" ref="V117">SUM(IF('[26]Adj Input'!$F$9:$F$69=$F117,IF('[26]Adj Input'!$G$7:$AJ$7=V$6,'[26]Adj Input'!$G$9:$AJ$69),0))</f>
        <v>-377433.7209999999</v>
      </c>
      <c r="W117" s="144">
        <f t="array" ref="W117">SUM(IF('[26]Adj Input'!$F$9:$F$69=$F117,IF('[26]Adj Input'!$G$7:$AJ$7=W$6,'[26]Adj Input'!$G$9:$AJ$69),0))</f>
        <v>-377433.7209999999</v>
      </c>
      <c r="X117" s="144">
        <f t="array" ref="X117">SUM(IF('[26]Adj Input'!$F$9:$F$69=$F117,IF('[26]Adj Input'!$G$7:$AJ$7=X$6,'[26]Adj Input'!$G$9:$AJ$69),0))</f>
        <v>-377433.7209999999</v>
      </c>
      <c r="Y117" s="144">
        <f t="array" ref="Y117">SUM(IF('[26]Adj Input'!$F$9:$F$69=$F117,IF('[26]Adj Input'!$G$7:$AJ$7=Y$6,'[26]Adj Input'!$G$9:$AJ$69),0))</f>
        <v>-377433.7209999999</v>
      </c>
      <c r="Z117" s="144">
        <f t="array" ref="Z117">SUM(IF('[26]Adj Input'!$F$9:$F$69=$F117,IF('[26]Adj Input'!$G$7:$AJ$7=Z$6,'[26]Adj Input'!$G$9:$AJ$69),0))</f>
        <v>-377433.7209999999</v>
      </c>
      <c r="AA117" s="144">
        <f t="array" ref="AA117">SUM(IF('[26]Adj Input'!$F$9:$F$69=$F117,IF('[26]Adj Input'!$G$7:$AJ$7=AA$6,'[26]Adj Input'!$G$9:$AJ$69),0))</f>
        <v>-377433.7209999999</v>
      </c>
      <c r="AB117" s="144">
        <f t="array" ref="AB117">SUM(IF('[26]Adj Input'!$F$9:$F$69=$F117,IF('[26]Adj Input'!$G$7:$AJ$7=AB$6,'[26]Adj Input'!$G$9:$AJ$69),0))</f>
        <v>-377433.7209999999</v>
      </c>
      <c r="AC117" s="144">
        <f t="array" ref="AC117">SUM(IF('[26]Adj Input'!$F$9:$F$69=$F117,IF('[26]Adj Input'!$G$7:$AJ$7=AC$6,'[26]Adj Input'!$G$9:$AJ$69),0))</f>
        <v>-377433.7209999999</v>
      </c>
      <c r="AD117" s="144">
        <f t="array" ref="AD117">SUM(IF('[26]Adj Input'!$F$9:$F$69=$F117,IF('[26]Adj Input'!$G$7:$AJ$7=AD$6,'[26]Adj Input'!$G$9:$AJ$69),0))</f>
        <v>-377433.7209999999</v>
      </c>
      <c r="AE117" s="144">
        <f t="array" ref="AE117">SUM(IF('[26]Adj Input'!$F$9:$F$69=$F117,IF('[26]Adj Input'!$G$7:$AJ$7=AE$6,'[26]Adj Input'!$G$9:$AJ$69),0))</f>
        <v>0</v>
      </c>
      <c r="AG117" s="144"/>
      <c r="AH117" s="144"/>
    </row>
    <row r="118" spans="1:34">
      <c r="A118" s="119" t="s">
        <v>14</v>
      </c>
      <c r="B118" s="7" t="s">
        <v>45</v>
      </c>
      <c r="C118" s="119" t="s">
        <v>79</v>
      </c>
      <c r="D118" s="119" t="s">
        <v>77</v>
      </c>
      <c r="E118" s="119" t="str">
        <f t="shared" si="2"/>
        <v>AINTPCA</v>
      </c>
      <c r="F118" s="119" t="str">
        <f t="shared" ref="F118:F133" si="4">D118&amp;B118</f>
        <v>INTPCA</v>
      </c>
      <c r="G118" s="144">
        <f t="array" ref="G118">SUM(IF('[26]Adj Input'!$F$9:$F$69=$F118,IF('[26]Adj Input'!$G$7:$AJ$7=G$6,'[26]Adj Input'!$G$9:$AJ$69),0))</f>
        <v>0</v>
      </c>
      <c r="H118" s="144">
        <f t="array" ref="H118">SUM(IF('[26]Adj Input'!$F$9:$F$69=$F118,IF('[26]Adj Input'!$G$7:$AJ$7=H$6,'[26]Adj Input'!$G$9:$AJ$69),0))</f>
        <v>0</v>
      </c>
      <c r="I118" s="144">
        <f t="array" ref="I118">SUM(IF('[26]Adj Input'!$F$9:$F$69=$F118,IF('[26]Adj Input'!$G$7:$AJ$7=I$6,'[26]Adj Input'!$G$9:$AJ$69),0))</f>
        <v>0</v>
      </c>
      <c r="J118" s="144">
        <f t="array" ref="J118">SUM(IF('[26]Adj Input'!$F$9:$F$69=$F118,IF('[26]Adj Input'!$G$7:$AJ$7=J$6,'[26]Adj Input'!$G$9:$AJ$69),0))</f>
        <v>0</v>
      </c>
      <c r="K118" s="144">
        <f t="array" ref="K118">SUM(IF('[26]Adj Input'!$F$9:$F$69=$F118,IF('[26]Adj Input'!$G$7:$AJ$7=K$6,'[26]Adj Input'!$G$9:$AJ$69),0))</f>
        <v>0</v>
      </c>
      <c r="L118" s="144">
        <f t="array" ref="L118">SUM(IF('[26]Adj Input'!$F$9:$F$69=$F118,IF('[26]Adj Input'!$G$7:$AJ$7=L$6,'[26]Adj Input'!$G$9:$AJ$69),0))</f>
        <v>0</v>
      </c>
      <c r="M118" s="144">
        <f t="array" ref="M118">SUM(IF('[26]Adj Input'!$F$9:$F$69=$F118,IF('[26]Adj Input'!$G$7:$AJ$7=M$6,'[26]Adj Input'!$G$9:$AJ$69),0))</f>
        <v>0</v>
      </c>
      <c r="N118" s="144">
        <f t="array" ref="N118">SUM(IF('[26]Adj Input'!$F$9:$F$69=$F118,IF('[26]Adj Input'!$G$7:$AJ$7=N$6,'[26]Adj Input'!$G$9:$AJ$69),0))</f>
        <v>0</v>
      </c>
      <c r="O118" s="144">
        <f t="array" ref="O118">SUM(IF('[26]Adj Input'!$F$9:$F$69=$F118,IF('[26]Adj Input'!$G$7:$AJ$7=O$6,'[26]Adj Input'!$G$9:$AJ$69),0))</f>
        <v>0</v>
      </c>
      <c r="P118" s="144">
        <f t="array" ref="P118">SUM(IF('[26]Adj Input'!$F$9:$F$69=$F118,IF('[26]Adj Input'!$G$7:$AJ$7=P$6,'[26]Adj Input'!$G$9:$AJ$69),0))</f>
        <v>0</v>
      </c>
      <c r="Q118" s="144">
        <f t="array" ref="Q118">SUM(IF('[26]Adj Input'!$F$9:$F$69=$F118,IF('[26]Adj Input'!$G$7:$AJ$7=Q$6,'[26]Adj Input'!$G$9:$AJ$69),0))</f>
        <v>0</v>
      </c>
      <c r="R118" s="144">
        <f t="array" ref="R118">SUM(IF('[26]Adj Input'!$F$9:$F$69=$F118,IF('[26]Adj Input'!$G$7:$AJ$7=R$6,'[26]Adj Input'!$G$9:$AJ$69),0))</f>
        <v>0</v>
      </c>
      <c r="S118" s="144">
        <f t="array" ref="S118">SUM(IF('[26]Adj Input'!$F$9:$F$69=$F118,IF('[26]Adj Input'!$G$7:$AJ$7=S$6,'[26]Adj Input'!$G$9:$AJ$69),0))</f>
        <v>0</v>
      </c>
      <c r="T118" s="144">
        <f t="array" ref="T118">SUM(IF('[26]Adj Input'!$F$9:$F$69=$F118,IF('[26]Adj Input'!$G$7:$AJ$7=T$6,'[26]Adj Input'!$G$9:$AJ$69),0))</f>
        <v>0</v>
      </c>
      <c r="U118" s="144">
        <f t="array" ref="U118">SUM(IF('[26]Adj Input'!$F$9:$F$69=$F118,IF('[26]Adj Input'!$G$7:$AJ$7=U$6,'[26]Adj Input'!$G$9:$AJ$69),0))</f>
        <v>0</v>
      </c>
      <c r="V118" s="144">
        <f t="array" ref="V118">SUM(IF('[26]Adj Input'!$F$9:$F$69=$F118,IF('[26]Adj Input'!$G$7:$AJ$7=V$6,'[26]Adj Input'!$G$9:$AJ$69),0))</f>
        <v>0</v>
      </c>
      <c r="W118" s="144">
        <f t="array" ref="W118">SUM(IF('[26]Adj Input'!$F$9:$F$69=$F118,IF('[26]Adj Input'!$G$7:$AJ$7=W$6,'[26]Adj Input'!$G$9:$AJ$69),0))</f>
        <v>0</v>
      </c>
      <c r="X118" s="144">
        <f t="array" ref="X118">SUM(IF('[26]Adj Input'!$F$9:$F$69=$F118,IF('[26]Adj Input'!$G$7:$AJ$7=X$6,'[26]Adj Input'!$G$9:$AJ$69),0))</f>
        <v>0</v>
      </c>
      <c r="Y118" s="144">
        <f t="array" ref="Y118">SUM(IF('[26]Adj Input'!$F$9:$F$69=$F118,IF('[26]Adj Input'!$G$7:$AJ$7=Y$6,'[26]Adj Input'!$G$9:$AJ$69),0))</f>
        <v>0</v>
      </c>
      <c r="Z118" s="144">
        <f t="array" ref="Z118">SUM(IF('[26]Adj Input'!$F$9:$F$69=$F118,IF('[26]Adj Input'!$G$7:$AJ$7=Z$6,'[26]Adj Input'!$G$9:$AJ$69),0))</f>
        <v>0</v>
      </c>
      <c r="AA118" s="144">
        <f t="array" ref="AA118">SUM(IF('[26]Adj Input'!$F$9:$F$69=$F118,IF('[26]Adj Input'!$G$7:$AJ$7=AA$6,'[26]Adj Input'!$G$9:$AJ$69),0))</f>
        <v>0</v>
      </c>
      <c r="AB118" s="144">
        <f t="array" ref="AB118">SUM(IF('[26]Adj Input'!$F$9:$F$69=$F118,IF('[26]Adj Input'!$G$7:$AJ$7=AB$6,'[26]Adj Input'!$G$9:$AJ$69),0))</f>
        <v>0</v>
      </c>
      <c r="AC118" s="144">
        <f t="array" ref="AC118">SUM(IF('[26]Adj Input'!$F$9:$F$69=$F118,IF('[26]Adj Input'!$G$7:$AJ$7=AC$6,'[26]Adj Input'!$G$9:$AJ$69),0))</f>
        <v>0</v>
      </c>
      <c r="AD118" s="144">
        <f t="array" ref="AD118">SUM(IF('[26]Adj Input'!$F$9:$F$69=$F118,IF('[26]Adj Input'!$G$7:$AJ$7=AD$6,'[26]Adj Input'!$G$9:$AJ$69),0))</f>
        <v>0</v>
      </c>
      <c r="AE118" s="144">
        <f t="array" ref="AE118">SUM(IF('[26]Adj Input'!$F$9:$F$69=$F118,IF('[26]Adj Input'!$G$7:$AJ$7=AE$6,'[26]Adj Input'!$G$9:$AJ$69),0))</f>
        <v>0</v>
      </c>
      <c r="AG118" s="144"/>
      <c r="AH118" s="144"/>
    </row>
    <row r="119" spans="1:34">
      <c r="A119" s="119" t="s">
        <v>24</v>
      </c>
      <c r="B119" s="7" t="s">
        <v>54</v>
      </c>
      <c r="C119" s="119" t="s">
        <v>79</v>
      </c>
      <c r="D119" s="119" t="s">
        <v>77</v>
      </c>
      <c r="E119" s="119" t="str">
        <f t="shared" si="2"/>
        <v>AINTPCN</v>
      </c>
      <c r="F119" s="119" t="str">
        <f t="shared" si="4"/>
        <v>INTPCN</v>
      </c>
      <c r="G119" s="144">
        <f t="array" ref="G119">SUM(IF('[26]Adj Input'!$F$9:$F$69=$F119,IF('[26]Adj Input'!$G$7:$AJ$7=G$6,'[26]Adj Input'!$G$9:$AJ$69),0))</f>
        <v>-16439.299500000001</v>
      </c>
      <c r="H119" s="144">
        <f t="array" ref="H119">SUM(IF('[26]Adj Input'!$F$9:$F$69=$F119,IF('[26]Adj Input'!$G$7:$AJ$7=H$6,'[26]Adj Input'!$G$9:$AJ$69),0))</f>
        <v>-16439.299500000001</v>
      </c>
      <c r="I119" s="144">
        <f t="array" ref="I119">SUM(IF('[26]Adj Input'!$F$9:$F$69=$F119,IF('[26]Adj Input'!$G$7:$AJ$7=I$6,'[26]Adj Input'!$G$9:$AJ$69),0))</f>
        <v>-16439.299500000001</v>
      </c>
      <c r="J119" s="144">
        <f t="array" ref="J119">SUM(IF('[26]Adj Input'!$F$9:$F$69=$F119,IF('[26]Adj Input'!$G$7:$AJ$7=J$6,'[26]Adj Input'!$G$9:$AJ$69),0))</f>
        <v>-16439.299500000001</v>
      </c>
      <c r="K119" s="144">
        <f t="array" ref="K119">SUM(IF('[26]Adj Input'!$F$9:$F$69=$F119,IF('[26]Adj Input'!$G$7:$AJ$7=K$6,'[26]Adj Input'!$G$9:$AJ$69),0))</f>
        <v>-16439.299500000001</v>
      </c>
      <c r="L119" s="144">
        <f t="array" ref="L119">SUM(IF('[26]Adj Input'!$F$9:$F$69=$F119,IF('[26]Adj Input'!$G$7:$AJ$7=L$6,'[26]Adj Input'!$G$9:$AJ$69),0))</f>
        <v>-16439.299500000001</v>
      </c>
      <c r="M119" s="144">
        <f t="array" ref="M119">SUM(IF('[26]Adj Input'!$F$9:$F$69=$F119,IF('[26]Adj Input'!$G$7:$AJ$7=M$6,'[26]Adj Input'!$G$9:$AJ$69),0))</f>
        <v>-16439.299500000001</v>
      </c>
      <c r="N119" s="144">
        <f t="array" ref="N119">SUM(IF('[26]Adj Input'!$F$9:$F$69=$F119,IF('[26]Adj Input'!$G$7:$AJ$7=N$6,'[26]Adj Input'!$G$9:$AJ$69),0))</f>
        <v>-16439.299500000001</v>
      </c>
      <c r="O119" s="144">
        <f t="array" ref="O119">SUM(IF('[26]Adj Input'!$F$9:$F$69=$F119,IF('[26]Adj Input'!$G$7:$AJ$7=O$6,'[26]Adj Input'!$G$9:$AJ$69),0))</f>
        <v>-16439.299500000001</v>
      </c>
      <c r="P119" s="144">
        <f t="array" ref="P119">SUM(IF('[26]Adj Input'!$F$9:$F$69=$F119,IF('[26]Adj Input'!$G$7:$AJ$7=P$6,'[26]Adj Input'!$G$9:$AJ$69),0))</f>
        <v>-16439.299500000001</v>
      </c>
      <c r="Q119" s="144">
        <f t="array" ref="Q119">SUM(IF('[26]Adj Input'!$F$9:$F$69=$F119,IF('[26]Adj Input'!$G$7:$AJ$7=Q$6,'[26]Adj Input'!$G$9:$AJ$69),0))</f>
        <v>-16439.299500000001</v>
      </c>
      <c r="R119" s="144">
        <f t="array" ref="R119">SUM(IF('[26]Adj Input'!$F$9:$F$69=$F119,IF('[26]Adj Input'!$G$7:$AJ$7=R$6,'[26]Adj Input'!$G$9:$AJ$69),0))</f>
        <v>-16439.299500000001</v>
      </c>
      <c r="S119" s="144">
        <f t="array" ref="S119">SUM(IF('[26]Adj Input'!$F$9:$F$69=$F119,IF('[26]Adj Input'!$G$7:$AJ$7=S$6,'[26]Adj Input'!$G$9:$AJ$69),0))</f>
        <v>-16439.299500000001</v>
      </c>
      <c r="T119" s="144">
        <f t="array" ref="T119">SUM(IF('[26]Adj Input'!$F$9:$F$69=$F119,IF('[26]Adj Input'!$G$7:$AJ$7=T$6,'[26]Adj Input'!$G$9:$AJ$69),0))</f>
        <v>-16439.299500000001</v>
      </c>
      <c r="U119" s="144">
        <f t="array" ref="U119">SUM(IF('[26]Adj Input'!$F$9:$F$69=$F119,IF('[26]Adj Input'!$G$7:$AJ$7=U$6,'[26]Adj Input'!$G$9:$AJ$69),0))</f>
        <v>-16439.299500000001</v>
      </c>
      <c r="V119" s="144">
        <f t="array" ref="V119">SUM(IF('[26]Adj Input'!$F$9:$F$69=$F119,IF('[26]Adj Input'!$G$7:$AJ$7=V$6,'[26]Adj Input'!$G$9:$AJ$69),0))</f>
        <v>-16439.299500000001</v>
      </c>
      <c r="W119" s="144">
        <f t="array" ref="W119">SUM(IF('[26]Adj Input'!$F$9:$F$69=$F119,IF('[26]Adj Input'!$G$7:$AJ$7=W$6,'[26]Adj Input'!$G$9:$AJ$69),0))</f>
        <v>-16439.299500000001</v>
      </c>
      <c r="X119" s="144">
        <f t="array" ref="X119">SUM(IF('[26]Adj Input'!$F$9:$F$69=$F119,IF('[26]Adj Input'!$G$7:$AJ$7=X$6,'[26]Adj Input'!$G$9:$AJ$69),0))</f>
        <v>-16439.299500000001</v>
      </c>
      <c r="Y119" s="144">
        <f t="array" ref="Y119">SUM(IF('[26]Adj Input'!$F$9:$F$69=$F119,IF('[26]Adj Input'!$G$7:$AJ$7=Y$6,'[26]Adj Input'!$G$9:$AJ$69),0))</f>
        <v>-16439.299500000001</v>
      </c>
      <c r="Z119" s="144">
        <f t="array" ref="Z119">SUM(IF('[26]Adj Input'!$F$9:$F$69=$F119,IF('[26]Adj Input'!$G$7:$AJ$7=Z$6,'[26]Adj Input'!$G$9:$AJ$69),0))</f>
        <v>-16439.299500000001</v>
      </c>
      <c r="AA119" s="144">
        <f t="array" ref="AA119">SUM(IF('[26]Adj Input'!$F$9:$F$69=$F119,IF('[26]Adj Input'!$G$7:$AJ$7=AA$6,'[26]Adj Input'!$G$9:$AJ$69),0))</f>
        <v>-16439.299500000001</v>
      </c>
      <c r="AB119" s="144">
        <f t="array" ref="AB119">SUM(IF('[26]Adj Input'!$F$9:$F$69=$F119,IF('[26]Adj Input'!$G$7:$AJ$7=AB$6,'[26]Adj Input'!$G$9:$AJ$69),0))</f>
        <v>-16439.299500000001</v>
      </c>
      <c r="AC119" s="144">
        <f t="array" ref="AC119">SUM(IF('[26]Adj Input'!$F$9:$F$69=$F119,IF('[26]Adj Input'!$G$7:$AJ$7=AC$6,'[26]Adj Input'!$G$9:$AJ$69),0))</f>
        <v>-16439.299500000001</v>
      </c>
      <c r="AD119" s="144">
        <f t="array" ref="AD119">SUM(IF('[26]Adj Input'!$F$9:$F$69=$F119,IF('[26]Adj Input'!$G$7:$AJ$7=AD$6,'[26]Adj Input'!$G$9:$AJ$69),0))</f>
        <v>-16439.299500000001</v>
      </c>
      <c r="AE119" s="144">
        <f t="array" ref="AE119">SUM(IF('[26]Adj Input'!$F$9:$F$69=$F119,IF('[26]Adj Input'!$G$7:$AJ$7=AE$6,'[26]Adj Input'!$G$9:$AJ$69),0))</f>
        <v>0</v>
      </c>
      <c r="AG119" s="144"/>
      <c r="AH119" s="144"/>
    </row>
    <row r="120" spans="1:34">
      <c r="A120" s="119" t="s">
        <v>3</v>
      </c>
      <c r="B120" s="8" t="s">
        <v>35</v>
      </c>
      <c r="C120" s="119" t="s">
        <v>79</v>
      </c>
      <c r="D120" s="119" t="s">
        <v>77</v>
      </c>
      <c r="E120" s="119" t="str">
        <f t="shared" si="2"/>
        <v>AINTPDGP</v>
      </c>
      <c r="F120" s="119" t="str">
        <f>D120&amp;B120</f>
        <v>INTPDGP</v>
      </c>
      <c r="G120" s="144">
        <f t="array" ref="G120">SUM(IF('[26]Adj Input'!$F$9:$F$69=$F120,IF('[26]Adj Input'!$G$7:$AJ$7=G$6,'[26]Adj Input'!$G$9:$AJ$69),0))</f>
        <v>-5742.9236666666666</v>
      </c>
      <c r="H120" s="144">
        <f t="array" ref="H120">SUM(IF('[26]Adj Input'!$F$9:$F$69=$F120,IF('[26]Adj Input'!$G$7:$AJ$7=H$6,'[26]Adj Input'!$G$9:$AJ$69),0))</f>
        <v>-5742.9236666666666</v>
      </c>
      <c r="I120" s="144">
        <f t="array" ref="I120">SUM(IF('[26]Adj Input'!$F$9:$F$69=$F120,IF('[26]Adj Input'!$G$7:$AJ$7=I$6,'[26]Adj Input'!$G$9:$AJ$69),0))</f>
        <v>-5742.9236666666666</v>
      </c>
      <c r="J120" s="144">
        <f t="array" ref="J120">SUM(IF('[26]Adj Input'!$F$9:$F$69=$F120,IF('[26]Adj Input'!$G$7:$AJ$7=J$6,'[26]Adj Input'!$G$9:$AJ$69),0))</f>
        <v>-5742.9236666666666</v>
      </c>
      <c r="K120" s="144">
        <f t="array" ref="K120">SUM(IF('[26]Adj Input'!$F$9:$F$69=$F120,IF('[26]Adj Input'!$G$7:$AJ$7=K$6,'[26]Adj Input'!$G$9:$AJ$69),0))</f>
        <v>-5742.9236666666666</v>
      </c>
      <c r="L120" s="144">
        <f t="array" ref="L120">SUM(IF('[26]Adj Input'!$F$9:$F$69=$F120,IF('[26]Adj Input'!$G$7:$AJ$7=L$6,'[26]Adj Input'!$G$9:$AJ$69),0))</f>
        <v>-5742.9236666666666</v>
      </c>
      <c r="M120" s="144">
        <f t="array" ref="M120">SUM(IF('[26]Adj Input'!$F$9:$F$69=$F120,IF('[26]Adj Input'!$G$7:$AJ$7=M$6,'[26]Adj Input'!$G$9:$AJ$69),0))</f>
        <v>-5742.9236666666666</v>
      </c>
      <c r="N120" s="144">
        <f t="array" ref="N120">SUM(IF('[26]Adj Input'!$F$9:$F$69=$F120,IF('[26]Adj Input'!$G$7:$AJ$7=N$6,'[26]Adj Input'!$G$9:$AJ$69),0))</f>
        <v>-5742.9236666666666</v>
      </c>
      <c r="O120" s="144">
        <f t="array" ref="O120">SUM(IF('[26]Adj Input'!$F$9:$F$69=$F120,IF('[26]Adj Input'!$G$7:$AJ$7=O$6,'[26]Adj Input'!$G$9:$AJ$69),0))</f>
        <v>-5742.9236666666666</v>
      </c>
      <c r="P120" s="144">
        <f t="array" ref="P120">SUM(IF('[26]Adj Input'!$F$9:$F$69=$F120,IF('[26]Adj Input'!$G$7:$AJ$7=P$6,'[26]Adj Input'!$G$9:$AJ$69),0))</f>
        <v>-5742.9236666666666</v>
      </c>
      <c r="Q120" s="144">
        <f t="array" ref="Q120">SUM(IF('[26]Adj Input'!$F$9:$F$69=$F120,IF('[26]Adj Input'!$G$7:$AJ$7=Q$6,'[26]Adj Input'!$G$9:$AJ$69),0))</f>
        <v>-5742.9236666666666</v>
      </c>
      <c r="R120" s="144">
        <f t="array" ref="R120">SUM(IF('[26]Adj Input'!$F$9:$F$69=$F120,IF('[26]Adj Input'!$G$7:$AJ$7=R$6,'[26]Adj Input'!$G$9:$AJ$69),0))</f>
        <v>-5742.9236666666666</v>
      </c>
      <c r="S120" s="144">
        <f t="array" ref="S120">SUM(IF('[26]Adj Input'!$F$9:$F$69=$F120,IF('[26]Adj Input'!$G$7:$AJ$7=S$6,'[26]Adj Input'!$G$9:$AJ$69),0))</f>
        <v>-5742.9236666666666</v>
      </c>
      <c r="T120" s="144">
        <f t="array" ref="T120">SUM(IF('[26]Adj Input'!$F$9:$F$69=$F120,IF('[26]Adj Input'!$G$7:$AJ$7=T$6,'[26]Adj Input'!$G$9:$AJ$69),0))</f>
        <v>-5742.9236666666666</v>
      </c>
      <c r="U120" s="144">
        <f t="array" ref="U120">SUM(IF('[26]Adj Input'!$F$9:$F$69=$F120,IF('[26]Adj Input'!$G$7:$AJ$7=U$6,'[26]Adj Input'!$G$9:$AJ$69),0))</f>
        <v>-5742.9236666666666</v>
      </c>
      <c r="V120" s="144">
        <f t="array" ref="V120">SUM(IF('[26]Adj Input'!$F$9:$F$69=$F120,IF('[26]Adj Input'!$G$7:$AJ$7=V$6,'[26]Adj Input'!$G$9:$AJ$69),0))</f>
        <v>-5742.9236666666666</v>
      </c>
      <c r="W120" s="144">
        <f t="array" ref="W120">SUM(IF('[26]Adj Input'!$F$9:$F$69=$F120,IF('[26]Adj Input'!$G$7:$AJ$7=W$6,'[26]Adj Input'!$G$9:$AJ$69),0))</f>
        <v>-5742.9236666666666</v>
      </c>
      <c r="X120" s="144">
        <f t="array" ref="X120">SUM(IF('[26]Adj Input'!$F$9:$F$69=$F120,IF('[26]Adj Input'!$G$7:$AJ$7=X$6,'[26]Adj Input'!$G$9:$AJ$69),0))</f>
        <v>-5742.9236666666666</v>
      </c>
      <c r="Y120" s="144">
        <f t="array" ref="Y120">SUM(IF('[26]Adj Input'!$F$9:$F$69=$F120,IF('[26]Adj Input'!$G$7:$AJ$7=Y$6,'[26]Adj Input'!$G$9:$AJ$69),0))</f>
        <v>-5742.9236666666666</v>
      </c>
      <c r="Z120" s="144">
        <f t="array" ref="Z120">SUM(IF('[26]Adj Input'!$F$9:$F$69=$F120,IF('[26]Adj Input'!$G$7:$AJ$7=Z$6,'[26]Adj Input'!$G$9:$AJ$69),0))</f>
        <v>-5742.9236666666666</v>
      </c>
      <c r="AA120" s="144">
        <f t="array" ref="AA120">SUM(IF('[26]Adj Input'!$F$9:$F$69=$F120,IF('[26]Adj Input'!$G$7:$AJ$7=AA$6,'[26]Adj Input'!$G$9:$AJ$69),0))</f>
        <v>-5742.9236666666666</v>
      </c>
      <c r="AB120" s="144">
        <f t="array" ref="AB120">SUM(IF('[26]Adj Input'!$F$9:$F$69=$F120,IF('[26]Adj Input'!$G$7:$AJ$7=AB$6,'[26]Adj Input'!$G$9:$AJ$69),0))</f>
        <v>-5742.9236666666666</v>
      </c>
      <c r="AC120" s="144">
        <f t="array" ref="AC120">SUM(IF('[26]Adj Input'!$F$9:$F$69=$F120,IF('[26]Adj Input'!$G$7:$AJ$7=AC$6,'[26]Adj Input'!$G$9:$AJ$69),0))</f>
        <v>-5742.9236666666666</v>
      </c>
      <c r="AD120" s="144">
        <f t="array" ref="AD120">SUM(IF('[26]Adj Input'!$F$9:$F$69=$F120,IF('[26]Adj Input'!$G$7:$AJ$7=AD$6,'[26]Adj Input'!$G$9:$AJ$69),0))</f>
        <v>-5742.9236666666666</v>
      </c>
      <c r="AE120" s="144">
        <f t="array" ref="AE120">SUM(IF('[26]Adj Input'!$F$9:$F$69=$F120,IF('[26]Adj Input'!$G$7:$AJ$7=AE$6,'[26]Adj Input'!$G$9:$AJ$69),0))</f>
        <v>0</v>
      </c>
      <c r="AG120" s="144"/>
      <c r="AH120" s="144"/>
    </row>
    <row r="121" spans="1:34">
      <c r="A121" s="119" t="s">
        <v>4</v>
      </c>
      <c r="B121" s="8" t="s">
        <v>36</v>
      </c>
      <c r="C121" s="119" t="s">
        <v>79</v>
      </c>
      <c r="D121" s="119" t="s">
        <v>77</v>
      </c>
      <c r="E121" s="119" t="str">
        <f t="shared" si="2"/>
        <v>AINTPDGU</v>
      </c>
      <c r="F121" s="119" t="str">
        <f>D121&amp;B121</f>
        <v>INTPDGU</v>
      </c>
      <c r="G121" s="144">
        <f t="array" ref="G121">SUM(IF('[26]Adj Input'!$F$9:$F$69=$F121,IF('[26]Adj Input'!$G$7:$AJ$7=G$6,'[26]Adj Input'!$G$9:$AJ$69),0))</f>
        <v>0</v>
      </c>
      <c r="H121" s="144">
        <f t="array" ref="H121">SUM(IF('[26]Adj Input'!$F$9:$F$69=$F121,IF('[26]Adj Input'!$G$7:$AJ$7=H$6,'[26]Adj Input'!$G$9:$AJ$69),0))</f>
        <v>0</v>
      </c>
      <c r="I121" s="144">
        <f t="array" ref="I121">SUM(IF('[26]Adj Input'!$F$9:$F$69=$F121,IF('[26]Adj Input'!$G$7:$AJ$7=I$6,'[26]Adj Input'!$G$9:$AJ$69),0))</f>
        <v>0</v>
      </c>
      <c r="J121" s="144">
        <f t="array" ref="J121">SUM(IF('[26]Adj Input'!$F$9:$F$69=$F121,IF('[26]Adj Input'!$G$7:$AJ$7=J$6,'[26]Adj Input'!$G$9:$AJ$69),0))</f>
        <v>0</v>
      </c>
      <c r="K121" s="144">
        <f t="array" ref="K121">SUM(IF('[26]Adj Input'!$F$9:$F$69=$F121,IF('[26]Adj Input'!$G$7:$AJ$7=K$6,'[26]Adj Input'!$G$9:$AJ$69),0))</f>
        <v>0</v>
      </c>
      <c r="L121" s="144">
        <f t="array" ref="L121">SUM(IF('[26]Adj Input'!$F$9:$F$69=$F121,IF('[26]Adj Input'!$G$7:$AJ$7=L$6,'[26]Adj Input'!$G$9:$AJ$69),0))</f>
        <v>0</v>
      </c>
      <c r="M121" s="144">
        <f t="array" ref="M121">SUM(IF('[26]Adj Input'!$F$9:$F$69=$F121,IF('[26]Adj Input'!$G$7:$AJ$7=M$6,'[26]Adj Input'!$G$9:$AJ$69),0))</f>
        <v>0</v>
      </c>
      <c r="N121" s="144">
        <f t="array" ref="N121">SUM(IF('[26]Adj Input'!$F$9:$F$69=$F121,IF('[26]Adj Input'!$G$7:$AJ$7=N$6,'[26]Adj Input'!$G$9:$AJ$69),0))</f>
        <v>0</v>
      </c>
      <c r="O121" s="144">
        <f t="array" ref="O121">SUM(IF('[26]Adj Input'!$F$9:$F$69=$F121,IF('[26]Adj Input'!$G$7:$AJ$7=O$6,'[26]Adj Input'!$G$9:$AJ$69),0))</f>
        <v>0</v>
      </c>
      <c r="P121" s="144">
        <f t="array" ref="P121">SUM(IF('[26]Adj Input'!$F$9:$F$69=$F121,IF('[26]Adj Input'!$G$7:$AJ$7=P$6,'[26]Adj Input'!$G$9:$AJ$69),0))</f>
        <v>0</v>
      </c>
      <c r="Q121" s="144">
        <f t="array" ref="Q121">SUM(IF('[26]Adj Input'!$F$9:$F$69=$F121,IF('[26]Adj Input'!$G$7:$AJ$7=Q$6,'[26]Adj Input'!$G$9:$AJ$69),0))</f>
        <v>0</v>
      </c>
      <c r="R121" s="144">
        <f t="array" ref="R121">SUM(IF('[26]Adj Input'!$F$9:$F$69=$F121,IF('[26]Adj Input'!$G$7:$AJ$7=R$6,'[26]Adj Input'!$G$9:$AJ$69),0))</f>
        <v>0</v>
      </c>
      <c r="S121" s="144">
        <f t="array" ref="S121">SUM(IF('[26]Adj Input'!$F$9:$F$69=$F121,IF('[26]Adj Input'!$G$7:$AJ$7=S$6,'[26]Adj Input'!$G$9:$AJ$69),0))</f>
        <v>0</v>
      </c>
      <c r="T121" s="144">
        <f t="array" ref="T121">SUM(IF('[26]Adj Input'!$F$9:$F$69=$F121,IF('[26]Adj Input'!$G$7:$AJ$7=T$6,'[26]Adj Input'!$G$9:$AJ$69),0))</f>
        <v>0</v>
      </c>
      <c r="U121" s="144">
        <f t="array" ref="U121">SUM(IF('[26]Adj Input'!$F$9:$F$69=$F121,IF('[26]Adj Input'!$G$7:$AJ$7=U$6,'[26]Adj Input'!$G$9:$AJ$69),0))</f>
        <v>0</v>
      </c>
      <c r="V121" s="144">
        <f t="array" ref="V121">SUM(IF('[26]Adj Input'!$F$9:$F$69=$F121,IF('[26]Adj Input'!$G$7:$AJ$7=V$6,'[26]Adj Input'!$G$9:$AJ$69),0))</f>
        <v>0</v>
      </c>
      <c r="W121" s="144">
        <f t="array" ref="W121">SUM(IF('[26]Adj Input'!$F$9:$F$69=$F121,IF('[26]Adj Input'!$G$7:$AJ$7=W$6,'[26]Adj Input'!$G$9:$AJ$69),0))</f>
        <v>0</v>
      </c>
      <c r="X121" s="144">
        <f t="array" ref="X121">SUM(IF('[26]Adj Input'!$F$9:$F$69=$F121,IF('[26]Adj Input'!$G$7:$AJ$7=X$6,'[26]Adj Input'!$G$9:$AJ$69),0))</f>
        <v>0</v>
      </c>
      <c r="Y121" s="144">
        <f t="array" ref="Y121">SUM(IF('[26]Adj Input'!$F$9:$F$69=$F121,IF('[26]Adj Input'!$G$7:$AJ$7=Y$6,'[26]Adj Input'!$G$9:$AJ$69),0))</f>
        <v>0</v>
      </c>
      <c r="Z121" s="144">
        <f t="array" ref="Z121">SUM(IF('[26]Adj Input'!$F$9:$F$69=$F121,IF('[26]Adj Input'!$G$7:$AJ$7=Z$6,'[26]Adj Input'!$G$9:$AJ$69),0))</f>
        <v>0</v>
      </c>
      <c r="AA121" s="144">
        <f t="array" ref="AA121">SUM(IF('[26]Adj Input'!$F$9:$F$69=$F121,IF('[26]Adj Input'!$G$7:$AJ$7=AA$6,'[26]Adj Input'!$G$9:$AJ$69),0))</f>
        <v>0</v>
      </c>
      <c r="AB121" s="144">
        <f t="array" ref="AB121">SUM(IF('[26]Adj Input'!$F$9:$F$69=$F121,IF('[26]Adj Input'!$G$7:$AJ$7=AB$6,'[26]Adj Input'!$G$9:$AJ$69),0))</f>
        <v>0</v>
      </c>
      <c r="AC121" s="144">
        <f t="array" ref="AC121">SUM(IF('[26]Adj Input'!$F$9:$F$69=$F121,IF('[26]Adj Input'!$G$7:$AJ$7=AC$6,'[26]Adj Input'!$G$9:$AJ$69),0))</f>
        <v>0</v>
      </c>
      <c r="AD121" s="144">
        <f t="array" ref="AD121">SUM(IF('[26]Adj Input'!$F$9:$F$69=$F121,IF('[26]Adj Input'!$G$7:$AJ$7=AD$6,'[26]Adj Input'!$G$9:$AJ$69),0))</f>
        <v>0</v>
      </c>
      <c r="AE121" s="144">
        <f t="array" ref="AE121">SUM(IF('[26]Adj Input'!$F$9:$F$69=$F121,IF('[26]Adj Input'!$G$7:$AJ$7=AE$6,'[26]Adj Input'!$G$9:$AJ$69),0))</f>
        <v>0</v>
      </c>
      <c r="AG121" s="144"/>
      <c r="AH121" s="144"/>
    </row>
    <row r="122" spans="1:34">
      <c r="A122" s="119" t="s">
        <v>19</v>
      </c>
      <c r="B122" s="8" t="s">
        <v>50</v>
      </c>
      <c r="C122" s="119" t="s">
        <v>79</v>
      </c>
      <c r="D122" s="119" t="s">
        <v>77</v>
      </c>
      <c r="E122" s="119" t="str">
        <f t="shared" si="2"/>
        <v>AINTPID</v>
      </c>
      <c r="F122" s="119" t="str">
        <f t="shared" si="4"/>
        <v>INTPID</v>
      </c>
      <c r="G122" s="144">
        <f t="array" ref="G122">SUM(IF('[26]Adj Input'!$F$9:$F$69=$F122,IF('[26]Adj Input'!$G$7:$AJ$7=G$6,'[26]Adj Input'!$G$9:$AJ$69),0))</f>
        <v>-33.426166666666667</v>
      </c>
      <c r="H122" s="144">
        <f t="array" ref="H122">SUM(IF('[26]Adj Input'!$F$9:$F$69=$F122,IF('[26]Adj Input'!$G$7:$AJ$7=H$6,'[26]Adj Input'!$G$9:$AJ$69),0))</f>
        <v>-33.426166666666667</v>
      </c>
      <c r="I122" s="144">
        <f t="array" ref="I122">SUM(IF('[26]Adj Input'!$F$9:$F$69=$F122,IF('[26]Adj Input'!$G$7:$AJ$7=I$6,'[26]Adj Input'!$G$9:$AJ$69),0))</f>
        <v>-33.426166666666667</v>
      </c>
      <c r="J122" s="144">
        <f t="array" ref="J122">SUM(IF('[26]Adj Input'!$F$9:$F$69=$F122,IF('[26]Adj Input'!$G$7:$AJ$7=J$6,'[26]Adj Input'!$G$9:$AJ$69),0))</f>
        <v>-33.426166666666667</v>
      </c>
      <c r="K122" s="144">
        <f t="array" ref="K122">SUM(IF('[26]Adj Input'!$F$9:$F$69=$F122,IF('[26]Adj Input'!$G$7:$AJ$7=K$6,'[26]Adj Input'!$G$9:$AJ$69),0))</f>
        <v>-33.426166666666667</v>
      </c>
      <c r="L122" s="144">
        <f t="array" ref="L122">SUM(IF('[26]Adj Input'!$F$9:$F$69=$F122,IF('[26]Adj Input'!$G$7:$AJ$7=L$6,'[26]Adj Input'!$G$9:$AJ$69),0))</f>
        <v>-33.426166666666667</v>
      </c>
      <c r="M122" s="144">
        <f t="array" ref="M122">SUM(IF('[26]Adj Input'!$F$9:$F$69=$F122,IF('[26]Adj Input'!$G$7:$AJ$7=M$6,'[26]Adj Input'!$G$9:$AJ$69),0))</f>
        <v>-33.426166666666667</v>
      </c>
      <c r="N122" s="144">
        <f t="array" ref="N122">SUM(IF('[26]Adj Input'!$F$9:$F$69=$F122,IF('[26]Adj Input'!$G$7:$AJ$7=N$6,'[26]Adj Input'!$G$9:$AJ$69),0))</f>
        <v>-33.426166666666667</v>
      </c>
      <c r="O122" s="144">
        <f t="array" ref="O122">SUM(IF('[26]Adj Input'!$F$9:$F$69=$F122,IF('[26]Adj Input'!$G$7:$AJ$7=O$6,'[26]Adj Input'!$G$9:$AJ$69),0))</f>
        <v>-33.426166666666667</v>
      </c>
      <c r="P122" s="144">
        <f t="array" ref="P122">SUM(IF('[26]Adj Input'!$F$9:$F$69=$F122,IF('[26]Adj Input'!$G$7:$AJ$7=P$6,'[26]Adj Input'!$G$9:$AJ$69),0))</f>
        <v>-33.426166666666667</v>
      </c>
      <c r="Q122" s="144">
        <f t="array" ref="Q122">SUM(IF('[26]Adj Input'!$F$9:$F$69=$F122,IF('[26]Adj Input'!$G$7:$AJ$7=Q$6,'[26]Adj Input'!$G$9:$AJ$69),0))</f>
        <v>-33.426166666666667</v>
      </c>
      <c r="R122" s="144">
        <f t="array" ref="R122">SUM(IF('[26]Adj Input'!$F$9:$F$69=$F122,IF('[26]Adj Input'!$G$7:$AJ$7=R$6,'[26]Adj Input'!$G$9:$AJ$69),0))</f>
        <v>-33.426166666666667</v>
      </c>
      <c r="S122" s="144">
        <f t="array" ref="S122">SUM(IF('[26]Adj Input'!$F$9:$F$69=$F122,IF('[26]Adj Input'!$G$7:$AJ$7=S$6,'[26]Adj Input'!$G$9:$AJ$69),0))</f>
        <v>-33.426166666666667</v>
      </c>
      <c r="T122" s="144">
        <f t="array" ref="T122">SUM(IF('[26]Adj Input'!$F$9:$F$69=$F122,IF('[26]Adj Input'!$G$7:$AJ$7=T$6,'[26]Adj Input'!$G$9:$AJ$69),0))</f>
        <v>-33.426166666666667</v>
      </c>
      <c r="U122" s="144">
        <f t="array" ref="U122">SUM(IF('[26]Adj Input'!$F$9:$F$69=$F122,IF('[26]Adj Input'!$G$7:$AJ$7=U$6,'[26]Adj Input'!$G$9:$AJ$69),0))</f>
        <v>-33.426166666666667</v>
      </c>
      <c r="V122" s="144">
        <f t="array" ref="V122">SUM(IF('[26]Adj Input'!$F$9:$F$69=$F122,IF('[26]Adj Input'!$G$7:$AJ$7=V$6,'[26]Adj Input'!$G$9:$AJ$69),0))</f>
        <v>-33.426166666666667</v>
      </c>
      <c r="W122" s="144">
        <f t="array" ref="W122">SUM(IF('[26]Adj Input'!$F$9:$F$69=$F122,IF('[26]Adj Input'!$G$7:$AJ$7=W$6,'[26]Adj Input'!$G$9:$AJ$69),0))</f>
        <v>-33.426166666666667</v>
      </c>
      <c r="X122" s="144">
        <f t="array" ref="X122">SUM(IF('[26]Adj Input'!$F$9:$F$69=$F122,IF('[26]Adj Input'!$G$7:$AJ$7=X$6,'[26]Adj Input'!$G$9:$AJ$69),0))</f>
        <v>-33.426166666666667</v>
      </c>
      <c r="Y122" s="144">
        <f t="array" ref="Y122">SUM(IF('[26]Adj Input'!$F$9:$F$69=$F122,IF('[26]Adj Input'!$G$7:$AJ$7=Y$6,'[26]Adj Input'!$G$9:$AJ$69),0))</f>
        <v>-33.426166666666667</v>
      </c>
      <c r="Z122" s="144">
        <f t="array" ref="Z122">SUM(IF('[26]Adj Input'!$F$9:$F$69=$F122,IF('[26]Adj Input'!$G$7:$AJ$7=Z$6,'[26]Adj Input'!$G$9:$AJ$69),0))</f>
        <v>-33.426166666666667</v>
      </c>
      <c r="AA122" s="144">
        <f t="array" ref="AA122">SUM(IF('[26]Adj Input'!$F$9:$F$69=$F122,IF('[26]Adj Input'!$G$7:$AJ$7=AA$6,'[26]Adj Input'!$G$9:$AJ$69),0))</f>
        <v>-33.426166666666667</v>
      </c>
      <c r="AB122" s="144">
        <f t="array" ref="AB122">SUM(IF('[26]Adj Input'!$F$9:$F$69=$F122,IF('[26]Adj Input'!$G$7:$AJ$7=AB$6,'[26]Adj Input'!$G$9:$AJ$69),0))</f>
        <v>-33.426166666666667</v>
      </c>
      <c r="AC122" s="144">
        <f t="array" ref="AC122">SUM(IF('[26]Adj Input'!$F$9:$F$69=$F122,IF('[26]Adj Input'!$G$7:$AJ$7=AC$6,'[26]Adj Input'!$G$9:$AJ$69),0))</f>
        <v>-33.426166666666667</v>
      </c>
      <c r="AD122" s="144">
        <f t="array" ref="AD122">SUM(IF('[26]Adj Input'!$F$9:$F$69=$F122,IF('[26]Adj Input'!$G$7:$AJ$7=AD$6,'[26]Adj Input'!$G$9:$AJ$69),0))</f>
        <v>-33.426166666666667</v>
      </c>
      <c r="AE122" s="144">
        <f t="array" ref="AE122">SUM(IF('[26]Adj Input'!$F$9:$F$69=$F122,IF('[26]Adj Input'!$G$7:$AJ$7=AE$6,'[26]Adj Input'!$G$9:$AJ$69),0))</f>
        <v>0</v>
      </c>
      <c r="AG122" s="144"/>
      <c r="AH122" s="144"/>
    </row>
    <row r="123" spans="1:34">
      <c r="A123" s="119" t="s">
        <v>15</v>
      </c>
      <c r="B123" s="7" t="s">
        <v>46</v>
      </c>
      <c r="C123" s="119" t="s">
        <v>79</v>
      </c>
      <c r="D123" s="119" t="s">
        <v>77</v>
      </c>
      <c r="E123" s="119" t="str">
        <f t="shared" si="2"/>
        <v>AINTPOR</v>
      </c>
      <c r="F123" s="119" t="str">
        <f t="shared" si="4"/>
        <v>INTPOR</v>
      </c>
      <c r="G123" s="144">
        <f t="array" ref="G123">SUM(IF('[26]Adj Input'!$F$9:$F$69=$F123,IF('[26]Adj Input'!$G$7:$AJ$7=G$6,'[26]Adj Input'!$G$9:$AJ$69),0))</f>
        <v>-182.41033333333334</v>
      </c>
      <c r="H123" s="144">
        <f t="array" ref="H123">SUM(IF('[26]Adj Input'!$F$9:$F$69=$F123,IF('[26]Adj Input'!$G$7:$AJ$7=H$6,'[26]Adj Input'!$G$9:$AJ$69),0))</f>
        <v>-182.41033333333334</v>
      </c>
      <c r="I123" s="144">
        <f t="array" ref="I123">SUM(IF('[26]Adj Input'!$F$9:$F$69=$F123,IF('[26]Adj Input'!$G$7:$AJ$7=I$6,'[26]Adj Input'!$G$9:$AJ$69),0))</f>
        <v>-182.41033333333334</v>
      </c>
      <c r="J123" s="144">
        <f t="array" ref="J123">SUM(IF('[26]Adj Input'!$F$9:$F$69=$F123,IF('[26]Adj Input'!$G$7:$AJ$7=J$6,'[26]Adj Input'!$G$9:$AJ$69),0))</f>
        <v>-182.41033333333334</v>
      </c>
      <c r="K123" s="144">
        <f t="array" ref="K123">SUM(IF('[26]Adj Input'!$F$9:$F$69=$F123,IF('[26]Adj Input'!$G$7:$AJ$7=K$6,'[26]Adj Input'!$G$9:$AJ$69),0))</f>
        <v>-182.41033333333334</v>
      </c>
      <c r="L123" s="144">
        <f t="array" ref="L123">SUM(IF('[26]Adj Input'!$F$9:$F$69=$F123,IF('[26]Adj Input'!$G$7:$AJ$7=L$6,'[26]Adj Input'!$G$9:$AJ$69),0))</f>
        <v>-182.41033333333334</v>
      </c>
      <c r="M123" s="144">
        <f t="array" ref="M123">SUM(IF('[26]Adj Input'!$F$9:$F$69=$F123,IF('[26]Adj Input'!$G$7:$AJ$7=M$6,'[26]Adj Input'!$G$9:$AJ$69),0))</f>
        <v>-182.41033333333334</v>
      </c>
      <c r="N123" s="144">
        <f t="array" ref="N123">SUM(IF('[26]Adj Input'!$F$9:$F$69=$F123,IF('[26]Adj Input'!$G$7:$AJ$7=N$6,'[26]Adj Input'!$G$9:$AJ$69),0))</f>
        <v>-182.41033333333334</v>
      </c>
      <c r="O123" s="144">
        <f t="array" ref="O123">SUM(IF('[26]Adj Input'!$F$9:$F$69=$F123,IF('[26]Adj Input'!$G$7:$AJ$7=O$6,'[26]Adj Input'!$G$9:$AJ$69),0))</f>
        <v>-182.41033333333334</v>
      </c>
      <c r="P123" s="144">
        <f t="array" ref="P123">SUM(IF('[26]Adj Input'!$F$9:$F$69=$F123,IF('[26]Adj Input'!$G$7:$AJ$7=P$6,'[26]Adj Input'!$G$9:$AJ$69),0))</f>
        <v>-182.41033333333334</v>
      </c>
      <c r="Q123" s="144">
        <f t="array" ref="Q123">SUM(IF('[26]Adj Input'!$F$9:$F$69=$F123,IF('[26]Adj Input'!$G$7:$AJ$7=Q$6,'[26]Adj Input'!$G$9:$AJ$69),0))</f>
        <v>-182.41033333333334</v>
      </c>
      <c r="R123" s="144">
        <f t="array" ref="R123">SUM(IF('[26]Adj Input'!$F$9:$F$69=$F123,IF('[26]Adj Input'!$G$7:$AJ$7=R$6,'[26]Adj Input'!$G$9:$AJ$69),0))</f>
        <v>-182.41033333333334</v>
      </c>
      <c r="S123" s="144">
        <f t="array" ref="S123">SUM(IF('[26]Adj Input'!$F$9:$F$69=$F123,IF('[26]Adj Input'!$G$7:$AJ$7=S$6,'[26]Adj Input'!$G$9:$AJ$69),0))</f>
        <v>-182.41033333333334</v>
      </c>
      <c r="T123" s="144">
        <f t="array" ref="T123">SUM(IF('[26]Adj Input'!$F$9:$F$69=$F123,IF('[26]Adj Input'!$G$7:$AJ$7=T$6,'[26]Adj Input'!$G$9:$AJ$69),0))</f>
        <v>-182.41033333333334</v>
      </c>
      <c r="U123" s="144">
        <f t="array" ref="U123">SUM(IF('[26]Adj Input'!$F$9:$F$69=$F123,IF('[26]Adj Input'!$G$7:$AJ$7=U$6,'[26]Adj Input'!$G$9:$AJ$69),0))</f>
        <v>-182.41033333333334</v>
      </c>
      <c r="V123" s="144">
        <f t="array" ref="V123">SUM(IF('[26]Adj Input'!$F$9:$F$69=$F123,IF('[26]Adj Input'!$G$7:$AJ$7=V$6,'[26]Adj Input'!$G$9:$AJ$69),0))</f>
        <v>-182.41033333333334</v>
      </c>
      <c r="W123" s="144">
        <f t="array" ref="W123">SUM(IF('[26]Adj Input'!$F$9:$F$69=$F123,IF('[26]Adj Input'!$G$7:$AJ$7=W$6,'[26]Adj Input'!$G$9:$AJ$69),0))</f>
        <v>-182.41033333333334</v>
      </c>
      <c r="X123" s="144">
        <f t="array" ref="X123">SUM(IF('[26]Adj Input'!$F$9:$F$69=$F123,IF('[26]Adj Input'!$G$7:$AJ$7=X$6,'[26]Adj Input'!$G$9:$AJ$69),0))</f>
        <v>-182.41033333333334</v>
      </c>
      <c r="Y123" s="144">
        <f t="array" ref="Y123">SUM(IF('[26]Adj Input'!$F$9:$F$69=$F123,IF('[26]Adj Input'!$G$7:$AJ$7=Y$6,'[26]Adj Input'!$G$9:$AJ$69),0))</f>
        <v>-182.41033333333334</v>
      </c>
      <c r="Z123" s="144">
        <f t="array" ref="Z123">SUM(IF('[26]Adj Input'!$F$9:$F$69=$F123,IF('[26]Adj Input'!$G$7:$AJ$7=Z$6,'[26]Adj Input'!$G$9:$AJ$69),0))</f>
        <v>-182.41033333333334</v>
      </c>
      <c r="AA123" s="144">
        <f t="array" ref="AA123">SUM(IF('[26]Adj Input'!$F$9:$F$69=$F123,IF('[26]Adj Input'!$G$7:$AJ$7=AA$6,'[26]Adj Input'!$G$9:$AJ$69),0))</f>
        <v>-182.41033333333334</v>
      </c>
      <c r="AB123" s="144">
        <f t="array" ref="AB123">SUM(IF('[26]Adj Input'!$F$9:$F$69=$F123,IF('[26]Adj Input'!$G$7:$AJ$7=AB$6,'[26]Adj Input'!$G$9:$AJ$69),0))</f>
        <v>-182.41033333333334</v>
      </c>
      <c r="AC123" s="144">
        <f t="array" ref="AC123">SUM(IF('[26]Adj Input'!$F$9:$F$69=$F123,IF('[26]Adj Input'!$G$7:$AJ$7=AC$6,'[26]Adj Input'!$G$9:$AJ$69),0))</f>
        <v>-182.41033333333334</v>
      </c>
      <c r="AD123" s="144">
        <f t="array" ref="AD123">SUM(IF('[26]Adj Input'!$F$9:$F$69=$F123,IF('[26]Adj Input'!$G$7:$AJ$7=AD$6,'[26]Adj Input'!$G$9:$AJ$69),0))</f>
        <v>-182.41033333333334</v>
      </c>
      <c r="AE123" s="144">
        <f t="array" ref="AE123">SUM(IF('[26]Adj Input'!$F$9:$F$69=$F123,IF('[26]Adj Input'!$G$7:$AJ$7=AE$6,'[26]Adj Input'!$G$9:$AJ$69),0))</f>
        <v>0</v>
      </c>
      <c r="AG123" s="144"/>
      <c r="AH123" s="144"/>
    </row>
    <row r="124" spans="1:34">
      <c r="A124" s="119" t="s">
        <v>25</v>
      </c>
      <c r="B124" s="7" t="s">
        <v>55</v>
      </c>
      <c r="C124" s="119" t="s">
        <v>79</v>
      </c>
      <c r="D124" s="119" t="s">
        <v>77</v>
      </c>
      <c r="E124" s="119" t="str">
        <f t="shared" si="2"/>
        <v>AINTPSE</v>
      </c>
      <c r="F124" s="119" t="str">
        <f t="shared" si="4"/>
        <v>INTPSE</v>
      </c>
      <c r="G124" s="144">
        <f t="array" ref="G124">SUM(IF('[26]Adj Input'!$F$9:$F$69=$F124,IF('[26]Adj Input'!$G$7:$AJ$7=G$6,'[26]Adj Input'!$G$9:$AJ$69),0))</f>
        <v>-6364.3208333333341</v>
      </c>
      <c r="H124" s="144">
        <f t="array" ref="H124">SUM(IF('[26]Adj Input'!$F$9:$F$69=$F124,IF('[26]Adj Input'!$G$7:$AJ$7=H$6,'[26]Adj Input'!$G$9:$AJ$69),0))</f>
        <v>-6364.3208333333341</v>
      </c>
      <c r="I124" s="144">
        <f t="array" ref="I124">SUM(IF('[26]Adj Input'!$F$9:$F$69=$F124,IF('[26]Adj Input'!$G$7:$AJ$7=I$6,'[26]Adj Input'!$G$9:$AJ$69),0))</f>
        <v>-6364.3208333333341</v>
      </c>
      <c r="J124" s="144">
        <f t="array" ref="J124">SUM(IF('[26]Adj Input'!$F$9:$F$69=$F124,IF('[26]Adj Input'!$G$7:$AJ$7=J$6,'[26]Adj Input'!$G$9:$AJ$69),0))</f>
        <v>-6364.3208333333341</v>
      </c>
      <c r="K124" s="144">
        <f t="array" ref="K124">SUM(IF('[26]Adj Input'!$F$9:$F$69=$F124,IF('[26]Adj Input'!$G$7:$AJ$7=K$6,'[26]Adj Input'!$G$9:$AJ$69),0))</f>
        <v>-6364.3208333333341</v>
      </c>
      <c r="L124" s="144">
        <f t="array" ref="L124">SUM(IF('[26]Adj Input'!$F$9:$F$69=$F124,IF('[26]Adj Input'!$G$7:$AJ$7=L$6,'[26]Adj Input'!$G$9:$AJ$69),0))</f>
        <v>-6364.3208333333341</v>
      </c>
      <c r="M124" s="144">
        <f t="array" ref="M124">SUM(IF('[26]Adj Input'!$F$9:$F$69=$F124,IF('[26]Adj Input'!$G$7:$AJ$7=M$6,'[26]Adj Input'!$G$9:$AJ$69),0))</f>
        <v>-6364.3208333333341</v>
      </c>
      <c r="N124" s="144">
        <f t="array" ref="N124">SUM(IF('[26]Adj Input'!$F$9:$F$69=$F124,IF('[26]Adj Input'!$G$7:$AJ$7=N$6,'[26]Adj Input'!$G$9:$AJ$69),0))</f>
        <v>-6364.3208333333341</v>
      </c>
      <c r="O124" s="144">
        <f t="array" ref="O124">SUM(IF('[26]Adj Input'!$F$9:$F$69=$F124,IF('[26]Adj Input'!$G$7:$AJ$7=O$6,'[26]Adj Input'!$G$9:$AJ$69),0))</f>
        <v>-6364.3208333333341</v>
      </c>
      <c r="P124" s="144">
        <f t="array" ref="P124">SUM(IF('[26]Adj Input'!$F$9:$F$69=$F124,IF('[26]Adj Input'!$G$7:$AJ$7=P$6,'[26]Adj Input'!$G$9:$AJ$69),0))</f>
        <v>-6364.3208333333341</v>
      </c>
      <c r="Q124" s="144">
        <f t="array" ref="Q124">SUM(IF('[26]Adj Input'!$F$9:$F$69=$F124,IF('[26]Adj Input'!$G$7:$AJ$7=Q$6,'[26]Adj Input'!$G$9:$AJ$69),0))</f>
        <v>-6364.3208333333341</v>
      </c>
      <c r="R124" s="144">
        <f t="array" ref="R124">SUM(IF('[26]Adj Input'!$F$9:$F$69=$F124,IF('[26]Adj Input'!$G$7:$AJ$7=R$6,'[26]Adj Input'!$G$9:$AJ$69),0))</f>
        <v>-6364.3208333333341</v>
      </c>
      <c r="S124" s="144">
        <f t="array" ref="S124">SUM(IF('[26]Adj Input'!$F$9:$F$69=$F124,IF('[26]Adj Input'!$G$7:$AJ$7=S$6,'[26]Adj Input'!$G$9:$AJ$69),0))</f>
        <v>-6364.3208333333341</v>
      </c>
      <c r="T124" s="144">
        <f t="array" ref="T124">SUM(IF('[26]Adj Input'!$F$9:$F$69=$F124,IF('[26]Adj Input'!$G$7:$AJ$7=T$6,'[26]Adj Input'!$G$9:$AJ$69),0))</f>
        <v>-6364.3208333333341</v>
      </c>
      <c r="U124" s="144">
        <f t="array" ref="U124">SUM(IF('[26]Adj Input'!$F$9:$F$69=$F124,IF('[26]Adj Input'!$G$7:$AJ$7=U$6,'[26]Adj Input'!$G$9:$AJ$69),0))</f>
        <v>-6364.3208333333341</v>
      </c>
      <c r="V124" s="144">
        <f t="array" ref="V124">SUM(IF('[26]Adj Input'!$F$9:$F$69=$F124,IF('[26]Adj Input'!$G$7:$AJ$7=V$6,'[26]Adj Input'!$G$9:$AJ$69),0))</f>
        <v>-6364.3208333333341</v>
      </c>
      <c r="W124" s="144">
        <f t="array" ref="W124">SUM(IF('[26]Adj Input'!$F$9:$F$69=$F124,IF('[26]Adj Input'!$G$7:$AJ$7=W$6,'[26]Adj Input'!$G$9:$AJ$69),0))</f>
        <v>-6364.3208333333341</v>
      </c>
      <c r="X124" s="144">
        <f t="array" ref="X124">SUM(IF('[26]Adj Input'!$F$9:$F$69=$F124,IF('[26]Adj Input'!$G$7:$AJ$7=X$6,'[26]Adj Input'!$G$9:$AJ$69),0))</f>
        <v>-6364.3208333333341</v>
      </c>
      <c r="Y124" s="144">
        <f t="array" ref="Y124">SUM(IF('[26]Adj Input'!$F$9:$F$69=$F124,IF('[26]Adj Input'!$G$7:$AJ$7=Y$6,'[26]Adj Input'!$G$9:$AJ$69),0))</f>
        <v>-6364.3208333333341</v>
      </c>
      <c r="Z124" s="144">
        <f t="array" ref="Z124">SUM(IF('[26]Adj Input'!$F$9:$F$69=$F124,IF('[26]Adj Input'!$G$7:$AJ$7=Z$6,'[26]Adj Input'!$G$9:$AJ$69),0))</f>
        <v>-6364.3208333333341</v>
      </c>
      <c r="AA124" s="144">
        <f t="array" ref="AA124">SUM(IF('[26]Adj Input'!$F$9:$F$69=$F124,IF('[26]Adj Input'!$G$7:$AJ$7=AA$6,'[26]Adj Input'!$G$9:$AJ$69),0))</f>
        <v>-6364.3208333333341</v>
      </c>
      <c r="AB124" s="144">
        <f t="array" ref="AB124">SUM(IF('[26]Adj Input'!$F$9:$F$69=$F124,IF('[26]Adj Input'!$G$7:$AJ$7=AB$6,'[26]Adj Input'!$G$9:$AJ$69),0))</f>
        <v>-6364.3208333333341</v>
      </c>
      <c r="AC124" s="144">
        <f t="array" ref="AC124">SUM(IF('[26]Adj Input'!$F$9:$F$69=$F124,IF('[26]Adj Input'!$G$7:$AJ$7=AC$6,'[26]Adj Input'!$G$9:$AJ$69),0))</f>
        <v>-6364.3208333333341</v>
      </c>
      <c r="AD124" s="144">
        <f t="array" ref="AD124">SUM(IF('[26]Adj Input'!$F$9:$F$69=$F124,IF('[26]Adj Input'!$G$7:$AJ$7=AD$6,'[26]Adj Input'!$G$9:$AJ$69),0))</f>
        <v>-6364.3208333333341</v>
      </c>
      <c r="AE124" s="144">
        <f t="array" ref="AE124">SUM(IF('[26]Adj Input'!$F$9:$F$69=$F124,IF('[26]Adj Input'!$G$7:$AJ$7=AE$6,'[26]Adj Input'!$G$9:$AJ$69),0))</f>
        <v>0</v>
      </c>
      <c r="AG124" s="144"/>
      <c r="AH124" s="144"/>
    </row>
    <row r="125" spans="1:34">
      <c r="A125" s="119" t="s">
        <v>5</v>
      </c>
      <c r="B125" s="7" t="s">
        <v>37</v>
      </c>
      <c r="C125" s="119" t="s">
        <v>79</v>
      </c>
      <c r="D125" s="119" t="s">
        <v>77</v>
      </c>
      <c r="E125" s="119" t="str">
        <f t="shared" si="2"/>
        <v>AINTPSG</v>
      </c>
      <c r="F125" s="119" t="str">
        <f t="shared" si="4"/>
        <v>INTPSG</v>
      </c>
      <c r="G125" s="144">
        <f t="array" ref="G125">SUM(IF('[26]Adj Input'!$F$9:$F$69=$F125,IF('[26]Adj Input'!$G$7:$AJ$7=G$6,'[26]Adj Input'!$G$9:$AJ$69),0))</f>
        <v>-676753.97250000015</v>
      </c>
      <c r="H125" s="144">
        <f t="array" ref="H125">SUM(IF('[26]Adj Input'!$F$9:$F$69=$F125,IF('[26]Adj Input'!$G$7:$AJ$7=H$6,'[26]Adj Input'!$G$9:$AJ$69),0))</f>
        <v>-676753.97250000015</v>
      </c>
      <c r="I125" s="144">
        <f t="array" ref="I125">SUM(IF('[26]Adj Input'!$F$9:$F$69=$F125,IF('[26]Adj Input'!$G$7:$AJ$7=I$6,'[26]Adj Input'!$G$9:$AJ$69),0))</f>
        <v>-676753.97250000015</v>
      </c>
      <c r="J125" s="144">
        <f t="array" ref="J125">SUM(IF('[26]Adj Input'!$F$9:$F$69=$F125,IF('[26]Adj Input'!$G$7:$AJ$7=J$6,'[26]Adj Input'!$G$9:$AJ$69),0))</f>
        <v>-676753.97250000015</v>
      </c>
      <c r="K125" s="144">
        <f t="array" ref="K125">SUM(IF('[26]Adj Input'!$F$9:$F$69=$F125,IF('[26]Adj Input'!$G$7:$AJ$7=K$6,'[26]Adj Input'!$G$9:$AJ$69),0))</f>
        <v>-676753.97250000015</v>
      </c>
      <c r="L125" s="144">
        <f t="array" ref="L125">SUM(IF('[26]Adj Input'!$F$9:$F$69=$F125,IF('[26]Adj Input'!$G$7:$AJ$7=L$6,'[26]Adj Input'!$G$9:$AJ$69),0))</f>
        <v>-676753.97250000015</v>
      </c>
      <c r="M125" s="144">
        <f t="array" ref="M125">SUM(IF('[26]Adj Input'!$F$9:$F$69=$F125,IF('[26]Adj Input'!$G$7:$AJ$7=M$6,'[26]Adj Input'!$G$9:$AJ$69),0))</f>
        <v>-676753.97250000015</v>
      </c>
      <c r="N125" s="144">
        <f t="array" ref="N125">SUM(IF('[26]Adj Input'!$F$9:$F$69=$F125,IF('[26]Adj Input'!$G$7:$AJ$7=N$6,'[26]Adj Input'!$G$9:$AJ$69),0))</f>
        <v>-676753.97250000015</v>
      </c>
      <c r="O125" s="144">
        <f t="array" ref="O125">SUM(IF('[26]Adj Input'!$F$9:$F$69=$F125,IF('[26]Adj Input'!$G$7:$AJ$7=O$6,'[26]Adj Input'!$G$9:$AJ$69),0))</f>
        <v>-676753.97250000015</v>
      </c>
      <c r="P125" s="144">
        <f t="array" ref="P125">SUM(IF('[26]Adj Input'!$F$9:$F$69=$F125,IF('[26]Adj Input'!$G$7:$AJ$7=P$6,'[26]Adj Input'!$G$9:$AJ$69),0))</f>
        <v>-676753.97250000015</v>
      </c>
      <c r="Q125" s="144">
        <f t="array" ref="Q125">SUM(IF('[26]Adj Input'!$F$9:$F$69=$F125,IF('[26]Adj Input'!$G$7:$AJ$7=Q$6,'[26]Adj Input'!$G$9:$AJ$69),0))</f>
        <v>-676753.97250000015</v>
      </c>
      <c r="R125" s="144">
        <f t="array" ref="R125">SUM(IF('[26]Adj Input'!$F$9:$F$69=$F125,IF('[26]Adj Input'!$G$7:$AJ$7=R$6,'[26]Adj Input'!$G$9:$AJ$69),0))</f>
        <v>-676753.97250000015</v>
      </c>
      <c r="S125" s="144">
        <f t="array" ref="S125">SUM(IF('[26]Adj Input'!$F$9:$F$69=$F125,IF('[26]Adj Input'!$G$7:$AJ$7=S$6,'[26]Adj Input'!$G$9:$AJ$69),0))</f>
        <v>-676753.97250000015</v>
      </c>
      <c r="T125" s="144">
        <f t="array" ref="T125">SUM(IF('[26]Adj Input'!$F$9:$F$69=$F125,IF('[26]Adj Input'!$G$7:$AJ$7=T$6,'[26]Adj Input'!$G$9:$AJ$69),0))</f>
        <v>-676753.97250000015</v>
      </c>
      <c r="U125" s="144">
        <f t="array" ref="U125">SUM(IF('[26]Adj Input'!$F$9:$F$69=$F125,IF('[26]Adj Input'!$G$7:$AJ$7=U$6,'[26]Adj Input'!$G$9:$AJ$69),0))</f>
        <v>-676753.97250000015</v>
      </c>
      <c r="V125" s="144">
        <f t="array" ref="V125">SUM(IF('[26]Adj Input'!$F$9:$F$69=$F125,IF('[26]Adj Input'!$G$7:$AJ$7=V$6,'[26]Adj Input'!$G$9:$AJ$69),0))</f>
        <v>-676753.97250000015</v>
      </c>
      <c r="W125" s="144">
        <f t="array" ref="W125">SUM(IF('[26]Adj Input'!$F$9:$F$69=$F125,IF('[26]Adj Input'!$G$7:$AJ$7=W$6,'[26]Adj Input'!$G$9:$AJ$69),0))</f>
        <v>-676753.97250000015</v>
      </c>
      <c r="X125" s="144">
        <f t="array" ref="X125">SUM(IF('[26]Adj Input'!$F$9:$F$69=$F125,IF('[26]Adj Input'!$G$7:$AJ$7=X$6,'[26]Adj Input'!$G$9:$AJ$69),0))</f>
        <v>-676753.97250000015</v>
      </c>
      <c r="Y125" s="144">
        <f t="array" ref="Y125">SUM(IF('[26]Adj Input'!$F$9:$F$69=$F125,IF('[26]Adj Input'!$G$7:$AJ$7=Y$6,'[26]Adj Input'!$G$9:$AJ$69),0))</f>
        <v>-676753.97250000015</v>
      </c>
      <c r="Z125" s="144">
        <f t="array" ref="Z125">SUM(IF('[26]Adj Input'!$F$9:$F$69=$F125,IF('[26]Adj Input'!$G$7:$AJ$7=Z$6,'[26]Adj Input'!$G$9:$AJ$69),0))</f>
        <v>-676753.97250000015</v>
      </c>
      <c r="AA125" s="144">
        <f t="array" ref="AA125">SUM(IF('[26]Adj Input'!$F$9:$F$69=$F125,IF('[26]Adj Input'!$G$7:$AJ$7=AA$6,'[26]Adj Input'!$G$9:$AJ$69),0))</f>
        <v>-676753.97250000015</v>
      </c>
      <c r="AB125" s="144">
        <f t="array" ref="AB125">SUM(IF('[26]Adj Input'!$F$9:$F$69=$F125,IF('[26]Adj Input'!$G$7:$AJ$7=AB$6,'[26]Adj Input'!$G$9:$AJ$69),0))</f>
        <v>-676753.97250000015</v>
      </c>
      <c r="AC125" s="144">
        <f t="array" ref="AC125">SUM(IF('[26]Adj Input'!$F$9:$F$69=$F125,IF('[26]Adj Input'!$G$7:$AJ$7=AC$6,'[26]Adj Input'!$G$9:$AJ$69),0))</f>
        <v>-676753.97250000015</v>
      </c>
      <c r="AD125" s="144">
        <f t="array" ref="AD125">SUM(IF('[26]Adj Input'!$F$9:$F$69=$F125,IF('[26]Adj Input'!$G$7:$AJ$7=AD$6,'[26]Adj Input'!$G$9:$AJ$69),0))</f>
        <v>-676753.97250000015</v>
      </c>
      <c r="AE125" s="144">
        <f t="array" ref="AE125">SUM(IF('[26]Adj Input'!$F$9:$F$69=$F125,IF('[26]Adj Input'!$G$7:$AJ$7=AE$6,'[26]Adj Input'!$G$9:$AJ$69),0))</f>
        <v>0</v>
      </c>
      <c r="AG125" s="144"/>
      <c r="AH125" s="144"/>
    </row>
    <row r="126" spans="1:34">
      <c r="A126" s="119" t="s">
        <v>62</v>
      </c>
      <c r="B126" s="7" t="s">
        <v>40</v>
      </c>
      <c r="C126" s="119" t="s">
        <v>79</v>
      </c>
      <c r="D126" s="119" t="s">
        <v>77</v>
      </c>
      <c r="E126" s="119" t="str">
        <f t="shared" si="2"/>
        <v>AINTPSG-P</v>
      </c>
      <c r="F126" s="119" t="str">
        <f t="shared" si="4"/>
        <v>INTPSG-P</v>
      </c>
      <c r="G126" s="144">
        <f t="array" ref="G126">SUM(IF('[26]Adj Input'!$F$9:$F$69=$F126,IF('[26]Adj Input'!$G$7:$AJ$7=G$6,'[26]Adj Input'!$G$9:$AJ$69),0))</f>
        <v>-63264.513999999996</v>
      </c>
      <c r="H126" s="144">
        <f t="array" ref="H126">SUM(IF('[26]Adj Input'!$F$9:$F$69=$F126,IF('[26]Adj Input'!$G$7:$AJ$7=H$6,'[26]Adj Input'!$G$9:$AJ$69),0))</f>
        <v>-63264.513999999996</v>
      </c>
      <c r="I126" s="144">
        <f t="array" ref="I126">SUM(IF('[26]Adj Input'!$F$9:$F$69=$F126,IF('[26]Adj Input'!$G$7:$AJ$7=I$6,'[26]Adj Input'!$G$9:$AJ$69),0))</f>
        <v>-63264.513999999996</v>
      </c>
      <c r="J126" s="144">
        <f t="array" ref="J126">SUM(IF('[26]Adj Input'!$F$9:$F$69=$F126,IF('[26]Adj Input'!$G$7:$AJ$7=J$6,'[26]Adj Input'!$G$9:$AJ$69),0))</f>
        <v>-63264.513999999996</v>
      </c>
      <c r="K126" s="144">
        <f t="array" ref="K126">SUM(IF('[26]Adj Input'!$F$9:$F$69=$F126,IF('[26]Adj Input'!$G$7:$AJ$7=K$6,'[26]Adj Input'!$G$9:$AJ$69),0))</f>
        <v>-63264.513999999996</v>
      </c>
      <c r="L126" s="144">
        <f t="array" ref="L126">SUM(IF('[26]Adj Input'!$F$9:$F$69=$F126,IF('[26]Adj Input'!$G$7:$AJ$7=L$6,'[26]Adj Input'!$G$9:$AJ$69),0))</f>
        <v>-63264.513999999996</v>
      </c>
      <c r="M126" s="144">
        <f t="array" ref="M126">SUM(IF('[26]Adj Input'!$F$9:$F$69=$F126,IF('[26]Adj Input'!$G$7:$AJ$7=M$6,'[26]Adj Input'!$G$9:$AJ$69),0))</f>
        <v>-63264.513999999996</v>
      </c>
      <c r="N126" s="144">
        <f t="array" ref="N126">SUM(IF('[26]Adj Input'!$F$9:$F$69=$F126,IF('[26]Adj Input'!$G$7:$AJ$7=N$6,'[26]Adj Input'!$G$9:$AJ$69),0))</f>
        <v>-63264.513999999996</v>
      </c>
      <c r="O126" s="144">
        <f t="array" ref="O126">SUM(IF('[26]Adj Input'!$F$9:$F$69=$F126,IF('[26]Adj Input'!$G$7:$AJ$7=O$6,'[26]Adj Input'!$G$9:$AJ$69),0))</f>
        <v>-63264.513999999996</v>
      </c>
      <c r="P126" s="144">
        <f t="array" ref="P126">SUM(IF('[26]Adj Input'!$F$9:$F$69=$F126,IF('[26]Adj Input'!$G$7:$AJ$7=P$6,'[26]Adj Input'!$G$9:$AJ$69),0))</f>
        <v>-63264.513999999996</v>
      </c>
      <c r="Q126" s="144">
        <f t="array" ref="Q126">SUM(IF('[26]Adj Input'!$F$9:$F$69=$F126,IF('[26]Adj Input'!$G$7:$AJ$7=Q$6,'[26]Adj Input'!$G$9:$AJ$69),0))</f>
        <v>-63264.513999999996</v>
      </c>
      <c r="R126" s="144">
        <f t="array" ref="R126">SUM(IF('[26]Adj Input'!$F$9:$F$69=$F126,IF('[26]Adj Input'!$G$7:$AJ$7=R$6,'[26]Adj Input'!$G$9:$AJ$69),0))</f>
        <v>-63264.513999999996</v>
      </c>
      <c r="S126" s="144">
        <f t="array" ref="S126">SUM(IF('[26]Adj Input'!$F$9:$F$69=$F126,IF('[26]Adj Input'!$G$7:$AJ$7=S$6,'[26]Adj Input'!$G$9:$AJ$69),0))</f>
        <v>-63264.513999999996</v>
      </c>
      <c r="T126" s="144">
        <f t="array" ref="T126">SUM(IF('[26]Adj Input'!$F$9:$F$69=$F126,IF('[26]Adj Input'!$G$7:$AJ$7=T$6,'[26]Adj Input'!$G$9:$AJ$69),0))</f>
        <v>-63264.513999999996</v>
      </c>
      <c r="U126" s="144">
        <f t="array" ref="U126">SUM(IF('[26]Adj Input'!$F$9:$F$69=$F126,IF('[26]Adj Input'!$G$7:$AJ$7=U$6,'[26]Adj Input'!$G$9:$AJ$69),0))</f>
        <v>-63264.513999999996</v>
      </c>
      <c r="V126" s="144">
        <f t="array" ref="V126">SUM(IF('[26]Adj Input'!$F$9:$F$69=$F126,IF('[26]Adj Input'!$G$7:$AJ$7=V$6,'[26]Adj Input'!$G$9:$AJ$69),0))</f>
        <v>-63264.513999999996</v>
      </c>
      <c r="W126" s="144">
        <f t="array" ref="W126">SUM(IF('[26]Adj Input'!$F$9:$F$69=$F126,IF('[26]Adj Input'!$G$7:$AJ$7=W$6,'[26]Adj Input'!$G$9:$AJ$69),0))</f>
        <v>-63264.513999999996</v>
      </c>
      <c r="X126" s="144">
        <f t="array" ref="X126">SUM(IF('[26]Adj Input'!$F$9:$F$69=$F126,IF('[26]Adj Input'!$G$7:$AJ$7=X$6,'[26]Adj Input'!$G$9:$AJ$69),0))</f>
        <v>-63264.513999999996</v>
      </c>
      <c r="Y126" s="144">
        <f t="array" ref="Y126">SUM(IF('[26]Adj Input'!$F$9:$F$69=$F126,IF('[26]Adj Input'!$G$7:$AJ$7=Y$6,'[26]Adj Input'!$G$9:$AJ$69),0))</f>
        <v>-63264.513999999996</v>
      </c>
      <c r="Z126" s="144">
        <f t="array" ref="Z126">SUM(IF('[26]Adj Input'!$F$9:$F$69=$F126,IF('[26]Adj Input'!$G$7:$AJ$7=Z$6,'[26]Adj Input'!$G$9:$AJ$69),0))</f>
        <v>-63264.513999999996</v>
      </c>
      <c r="AA126" s="144">
        <f t="array" ref="AA126">SUM(IF('[26]Adj Input'!$F$9:$F$69=$F126,IF('[26]Adj Input'!$G$7:$AJ$7=AA$6,'[26]Adj Input'!$G$9:$AJ$69),0))</f>
        <v>-63264.513999999996</v>
      </c>
      <c r="AB126" s="144">
        <f t="array" ref="AB126">SUM(IF('[26]Adj Input'!$F$9:$F$69=$F126,IF('[26]Adj Input'!$G$7:$AJ$7=AB$6,'[26]Adj Input'!$G$9:$AJ$69),0))</f>
        <v>-63264.513999999996</v>
      </c>
      <c r="AC126" s="144">
        <f t="array" ref="AC126">SUM(IF('[26]Adj Input'!$F$9:$F$69=$F126,IF('[26]Adj Input'!$G$7:$AJ$7=AC$6,'[26]Adj Input'!$G$9:$AJ$69),0))</f>
        <v>-63264.513999999996</v>
      </c>
      <c r="AD126" s="144">
        <f t="array" ref="AD126">SUM(IF('[26]Adj Input'!$F$9:$F$69=$F126,IF('[26]Adj Input'!$G$7:$AJ$7=AD$6,'[26]Adj Input'!$G$9:$AJ$69),0))</f>
        <v>-63264.513999999996</v>
      </c>
      <c r="AE126" s="144">
        <f t="array" ref="AE126">SUM(IF('[26]Adj Input'!$F$9:$F$69=$F126,IF('[26]Adj Input'!$G$7:$AJ$7=AE$6,'[26]Adj Input'!$G$9:$AJ$69),0))</f>
        <v>0</v>
      </c>
      <c r="AG126" s="144"/>
      <c r="AH126" s="144"/>
    </row>
    <row r="127" spans="1:34">
      <c r="A127" s="119" t="s">
        <v>62</v>
      </c>
      <c r="B127" s="7" t="s">
        <v>41</v>
      </c>
      <c r="C127" s="119" t="s">
        <v>79</v>
      </c>
      <c r="D127" s="119" t="s">
        <v>77</v>
      </c>
      <c r="E127" s="119" t="str">
        <f t="shared" si="2"/>
        <v>AINTPSG-U</v>
      </c>
      <c r="F127" s="119" t="str">
        <f t="shared" si="4"/>
        <v>INTPSG-U</v>
      </c>
      <c r="G127" s="144">
        <f t="array" ref="G127">SUM(IF('[26]Adj Input'!$F$9:$F$69=$F127,IF('[26]Adj Input'!$G$7:$AJ$7=G$6,'[26]Adj Input'!$G$9:$AJ$69),0))</f>
        <v>-856.31083333333333</v>
      </c>
      <c r="H127" s="144">
        <f t="array" ref="H127">SUM(IF('[26]Adj Input'!$F$9:$F$69=$F127,IF('[26]Adj Input'!$G$7:$AJ$7=H$6,'[26]Adj Input'!$G$9:$AJ$69),0))</f>
        <v>-856.31083333333333</v>
      </c>
      <c r="I127" s="144">
        <f t="array" ref="I127">SUM(IF('[26]Adj Input'!$F$9:$F$69=$F127,IF('[26]Adj Input'!$G$7:$AJ$7=I$6,'[26]Adj Input'!$G$9:$AJ$69),0))</f>
        <v>-856.31083333333333</v>
      </c>
      <c r="J127" s="144">
        <f t="array" ref="J127">SUM(IF('[26]Adj Input'!$F$9:$F$69=$F127,IF('[26]Adj Input'!$G$7:$AJ$7=J$6,'[26]Adj Input'!$G$9:$AJ$69),0))</f>
        <v>-856.31083333333333</v>
      </c>
      <c r="K127" s="144">
        <f t="array" ref="K127">SUM(IF('[26]Adj Input'!$F$9:$F$69=$F127,IF('[26]Adj Input'!$G$7:$AJ$7=K$6,'[26]Adj Input'!$G$9:$AJ$69),0))</f>
        <v>-856.31083333333333</v>
      </c>
      <c r="L127" s="144">
        <f t="array" ref="L127">SUM(IF('[26]Adj Input'!$F$9:$F$69=$F127,IF('[26]Adj Input'!$G$7:$AJ$7=L$6,'[26]Adj Input'!$G$9:$AJ$69),0))</f>
        <v>-856.31083333333333</v>
      </c>
      <c r="M127" s="144">
        <f t="array" ref="M127">SUM(IF('[26]Adj Input'!$F$9:$F$69=$F127,IF('[26]Adj Input'!$G$7:$AJ$7=M$6,'[26]Adj Input'!$G$9:$AJ$69),0))</f>
        <v>-856.31083333333333</v>
      </c>
      <c r="N127" s="144">
        <f t="array" ref="N127">SUM(IF('[26]Adj Input'!$F$9:$F$69=$F127,IF('[26]Adj Input'!$G$7:$AJ$7=N$6,'[26]Adj Input'!$G$9:$AJ$69),0))</f>
        <v>-856.31083333333333</v>
      </c>
      <c r="O127" s="144">
        <f t="array" ref="O127">SUM(IF('[26]Adj Input'!$F$9:$F$69=$F127,IF('[26]Adj Input'!$G$7:$AJ$7=O$6,'[26]Adj Input'!$G$9:$AJ$69),0))</f>
        <v>-856.31083333333333</v>
      </c>
      <c r="P127" s="144">
        <f t="array" ref="P127">SUM(IF('[26]Adj Input'!$F$9:$F$69=$F127,IF('[26]Adj Input'!$G$7:$AJ$7=P$6,'[26]Adj Input'!$G$9:$AJ$69),0))</f>
        <v>-856.31083333333333</v>
      </c>
      <c r="Q127" s="144">
        <f t="array" ref="Q127">SUM(IF('[26]Adj Input'!$F$9:$F$69=$F127,IF('[26]Adj Input'!$G$7:$AJ$7=Q$6,'[26]Adj Input'!$G$9:$AJ$69),0))</f>
        <v>-856.31083333333333</v>
      </c>
      <c r="R127" s="144">
        <f t="array" ref="R127">SUM(IF('[26]Adj Input'!$F$9:$F$69=$F127,IF('[26]Adj Input'!$G$7:$AJ$7=R$6,'[26]Adj Input'!$G$9:$AJ$69),0))</f>
        <v>-856.31083333333333</v>
      </c>
      <c r="S127" s="144">
        <f t="array" ref="S127">SUM(IF('[26]Adj Input'!$F$9:$F$69=$F127,IF('[26]Adj Input'!$G$7:$AJ$7=S$6,'[26]Adj Input'!$G$9:$AJ$69),0))</f>
        <v>-856.31083333333333</v>
      </c>
      <c r="T127" s="144">
        <f t="array" ref="T127">SUM(IF('[26]Adj Input'!$F$9:$F$69=$F127,IF('[26]Adj Input'!$G$7:$AJ$7=T$6,'[26]Adj Input'!$G$9:$AJ$69),0))</f>
        <v>-856.31083333333333</v>
      </c>
      <c r="U127" s="144">
        <f t="array" ref="U127">SUM(IF('[26]Adj Input'!$F$9:$F$69=$F127,IF('[26]Adj Input'!$G$7:$AJ$7=U$6,'[26]Adj Input'!$G$9:$AJ$69),0))</f>
        <v>-856.31083333333333</v>
      </c>
      <c r="V127" s="144">
        <f t="array" ref="V127">SUM(IF('[26]Adj Input'!$F$9:$F$69=$F127,IF('[26]Adj Input'!$G$7:$AJ$7=V$6,'[26]Adj Input'!$G$9:$AJ$69),0))</f>
        <v>-856.31083333333333</v>
      </c>
      <c r="W127" s="144">
        <f t="array" ref="W127">SUM(IF('[26]Adj Input'!$F$9:$F$69=$F127,IF('[26]Adj Input'!$G$7:$AJ$7=W$6,'[26]Adj Input'!$G$9:$AJ$69),0))</f>
        <v>-856.31083333333333</v>
      </c>
      <c r="X127" s="144">
        <f t="array" ref="X127">SUM(IF('[26]Adj Input'!$F$9:$F$69=$F127,IF('[26]Adj Input'!$G$7:$AJ$7=X$6,'[26]Adj Input'!$G$9:$AJ$69),0))</f>
        <v>-856.31083333333333</v>
      </c>
      <c r="Y127" s="144">
        <f t="array" ref="Y127">SUM(IF('[26]Adj Input'!$F$9:$F$69=$F127,IF('[26]Adj Input'!$G$7:$AJ$7=Y$6,'[26]Adj Input'!$G$9:$AJ$69),0))</f>
        <v>-856.31083333333333</v>
      </c>
      <c r="Z127" s="144">
        <f t="array" ref="Z127">SUM(IF('[26]Adj Input'!$F$9:$F$69=$F127,IF('[26]Adj Input'!$G$7:$AJ$7=Z$6,'[26]Adj Input'!$G$9:$AJ$69),0))</f>
        <v>-856.31083333333333</v>
      </c>
      <c r="AA127" s="144">
        <f t="array" ref="AA127">SUM(IF('[26]Adj Input'!$F$9:$F$69=$F127,IF('[26]Adj Input'!$G$7:$AJ$7=AA$6,'[26]Adj Input'!$G$9:$AJ$69),0))</f>
        <v>-856.31083333333333</v>
      </c>
      <c r="AB127" s="144">
        <f t="array" ref="AB127">SUM(IF('[26]Adj Input'!$F$9:$F$69=$F127,IF('[26]Adj Input'!$G$7:$AJ$7=AB$6,'[26]Adj Input'!$G$9:$AJ$69),0))</f>
        <v>-856.31083333333333</v>
      </c>
      <c r="AC127" s="144">
        <f t="array" ref="AC127">SUM(IF('[26]Adj Input'!$F$9:$F$69=$F127,IF('[26]Adj Input'!$G$7:$AJ$7=AC$6,'[26]Adj Input'!$G$9:$AJ$69),0))</f>
        <v>-856.31083333333333</v>
      </c>
      <c r="AD127" s="144">
        <f t="array" ref="AD127">SUM(IF('[26]Adj Input'!$F$9:$F$69=$F127,IF('[26]Adj Input'!$G$7:$AJ$7=AD$6,'[26]Adj Input'!$G$9:$AJ$69),0))</f>
        <v>-856.31083333333333</v>
      </c>
      <c r="AE127" s="144">
        <f t="array" ref="AE127">SUM(IF('[26]Adj Input'!$F$9:$F$69=$F127,IF('[26]Adj Input'!$G$7:$AJ$7=AE$6,'[26]Adj Input'!$G$9:$AJ$69),0))</f>
        <v>0</v>
      </c>
      <c r="AG127" s="144"/>
      <c r="AH127" s="144"/>
    </row>
    <row r="128" spans="1:34">
      <c r="A128" s="119" t="s">
        <v>23</v>
      </c>
      <c r="B128" s="7" t="s">
        <v>53</v>
      </c>
      <c r="C128" s="119" t="s">
        <v>79</v>
      </c>
      <c r="D128" s="119" t="s">
        <v>77</v>
      </c>
      <c r="E128" s="119" t="str">
        <f t="shared" si="2"/>
        <v>AINTPSO</v>
      </c>
      <c r="F128" s="119" t="str">
        <f t="shared" si="4"/>
        <v>INTPSO</v>
      </c>
      <c r="G128" s="144">
        <f t="array" ref="G128">SUM(IF('[26]Adj Input'!$F$9:$F$69=$F128,IF('[26]Adj Input'!$G$7:$AJ$7=G$6,'[26]Adj Input'!$G$9:$AJ$69),0))</f>
        <v>-846355.80566666659</v>
      </c>
      <c r="H128" s="144">
        <f t="array" ref="H128">SUM(IF('[26]Adj Input'!$F$9:$F$69=$F128,IF('[26]Adj Input'!$G$7:$AJ$7=H$6,'[26]Adj Input'!$G$9:$AJ$69),0))</f>
        <v>-846355.80566666659</v>
      </c>
      <c r="I128" s="144">
        <f t="array" ref="I128">SUM(IF('[26]Adj Input'!$F$9:$F$69=$F128,IF('[26]Adj Input'!$G$7:$AJ$7=I$6,'[26]Adj Input'!$G$9:$AJ$69),0))</f>
        <v>-846355.80566666659</v>
      </c>
      <c r="J128" s="144">
        <f t="array" ref="J128">SUM(IF('[26]Adj Input'!$F$9:$F$69=$F128,IF('[26]Adj Input'!$G$7:$AJ$7=J$6,'[26]Adj Input'!$G$9:$AJ$69),0))</f>
        <v>-846355.80566666659</v>
      </c>
      <c r="K128" s="144">
        <f t="array" ref="K128">SUM(IF('[26]Adj Input'!$F$9:$F$69=$F128,IF('[26]Adj Input'!$G$7:$AJ$7=K$6,'[26]Adj Input'!$G$9:$AJ$69),0))</f>
        <v>-846355.80566666659</v>
      </c>
      <c r="L128" s="144">
        <f t="array" ref="L128">SUM(IF('[26]Adj Input'!$F$9:$F$69=$F128,IF('[26]Adj Input'!$G$7:$AJ$7=L$6,'[26]Adj Input'!$G$9:$AJ$69),0))</f>
        <v>-846355.80566666659</v>
      </c>
      <c r="M128" s="144">
        <f t="array" ref="M128">SUM(IF('[26]Adj Input'!$F$9:$F$69=$F128,IF('[26]Adj Input'!$G$7:$AJ$7=M$6,'[26]Adj Input'!$G$9:$AJ$69),0))</f>
        <v>-846355.80566666659</v>
      </c>
      <c r="N128" s="144">
        <f t="array" ref="N128">SUM(IF('[26]Adj Input'!$F$9:$F$69=$F128,IF('[26]Adj Input'!$G$7:$AJ$7=N$6,'[26]Adj Input'!$G$9:$AJ$69),0))</f>
        <v>-846355.80566666659</v>
      </c>
      <c r="O128" s="144">
        <f t="array" ref="O128">SUM(IF('[26]Adj Input'!$F$9:$F$69=$F128,IF('[26]Adj Input'!$G$7:$AJ$7=O$6,'[26]Adj Input'!$G$9:$AJ$69),0))</f>
        <v>-846355.80566666659</v>
      </c>
      <c r="P128" s="144">
        <f t="array" ref="P128">SUM(IF('[26]Adj Input'!$F$9:$F$69=$F128,IF('[26]Adj Input'!$G$7:$AJ$7=P$6,'[26]Adj Input'!$G$9:$AJ$69),0))</f>
        <v>-846355.80566666659</v>
      </c>
      <c r="Q128" s="144">
        <f t="array" ref="Q128">SUM(IF('[26]Adj Input'!$F$9:$F$69=$F128,IF('[26]Adj Input'!$G$7:$AJ$7=Q$6,'[26]Adj Input'!$G$9:$AJ$69),0))</f>
        <v>-846355.80566666659</v>
      </c>
      <c r="R128" s="144">
        <f t="array" ref="R128">SUM(IF('[26]Adj Input'!$F$9:$F$69=$F128,IF('[26]Adj Input'!$G$7:$AJ$7=R$6,'[26]Adj Input'!$G$9:$AJ$69),0))</f>
        <v>-846355.80566666659</v>
      </c>
      <c r="S128" s="144">
        <f t="array" ref="S128">SUM(IF('[26]Adj Input'!$F$9:$F$69=$F128,IF('[26]Adj Input'!$G$7:$AJ$7=S$6,'[26]Adj Input'!$G$9:$AJ$69),0))</f>
        <v>-846355.80566666659</v>
      </c>
      <c r="T128" s="144">
        <f t="array" ref="T128">SUM(IF('[26]Adj Input'!$F$9:$F$69=$F128,IF('[26]Adj Input'!$G$7:$AJ$7=T$6,'[26]Adj Input'!$G$9:$AJ$69),0))</f>
        <v>-846355.80566666659</v>
      </c>
      <c r="U128" s="144">
        <f t="array" ref="U128">SUM(IF('[26]Adj Input'!$F$9:$F$69=$F128,IF('[26]Adj Input'!$G$7:$AJ$7=U$6,'[26]Adj Input'!$G$9:$AJ$69),0))</f>
        <v>-846355.80566666659</v>
      </c>
      <c r="V128" s="144">
        <f t="array" ref="V128">SUM(IF('[26]Adj Input'!$F$9:$F$69=$F128,IF('[26]Adj Input'!$G$7:$AJ$7=V$6,'[26]Adj Input'!$G$9:$AJ$69),0))</f>
        <v>-846355.80566666659</v>
      </c>
      <c r="W128" s="144">
        <f t="array" ref="W128">SUM(IF('[26]Adj Input'!$F$9:$F$69=$F128,IF('[26]Adj Input'!$G$7:$AJ$7=W$6,'[26]Adj Input'!$G$9:$AJ$69),0))</f>
        <v>-846355.80566666659</v>
      </c>
      <c r="X128" s="144">
        <f t="array" ref="X128">SUM(IF('[26]Adj Input'!$F$9:$F$69=$F128,IF('[26]Adj Input'!$G$7:$AJ$7=X$6,'[26]Adj Input'!$G$9:$AJ$69),0))</f>
        <v>-846355.80566666659</v>
      </c>
      <c r="Y128" s="144">
        <f t="array" ref="Y128">SUM(IF('[26]Adj Input'!$F$9:$F$69=$F128,IF('[26]Adj Input'!$G$7:$AJ$7=Y$6,'[26]Adj Input'!$G$9:$AJ$69),0))</f>
        <v>-846355.80566666659</v>
      </c>
      <c r="Z128" s="144">
        <f t="array" ref="Z128">SUM(IF('[26]Adj Input'!$F$9:$F$69=$F128,IF('[26]Adj Input'!$G$7:$AJ$7=Z$6,'[26]Adj Input'!$G$9:$AJ$69),0))</f>
        <v>-846355.80566666659</v>
      </c>
      <c r="AA128" s="144">
        <f t="array" ref="AA128">SUM(IF('[26]Adj Input'!$F$9:$F$69=$F128,IF('[26]Adj Input'!$G$7:$AJ$7=AA$6,'[26]Adj Input'!$G$9:$AJ$69),0))</f>
        <v>-846355.80566666659</v>
      </c>
      <c r="AB128" s="144">
        <f t="array" ref="AB128">SUM(IF('[26]Adj Input'!$F$9:$F$69=$F128,IF('[26]Adj Input'!$G$7:$AJ$7=AB$6,'[26]Adj Input'!$G$9:$AJ$69),0))</f>
        <v>-846355.80566666659</v>
      </c>
      <c r="AC128" s="144">
        <f t="array" ref="AC128">SUM(IF('[26]Adj Input'!$F$9:$F$69=$F128,IF('[26]Adj Input'!$G$7:$AJ$7=AC$6,'[26]Adj Input'!$G$9:$AJ$69),0))</f>
        <v>-846355.80566666659</v>
      </c>
      <c r="AD128" s="144">
        <f t="array" ref="AD128">SUM(IF('[26]Adj Input'!$F$9:$F$69=$F128,IF('[26]Adj Input'!$G$7:$AJ$7=AD$6,'[26]Adj Input'!$G$9:$AJ$69),0))</f>
        <v>-846355.80566666659</v>
      </c>
      <c r="AE128" s="144">
        <f t="array" ref="AE128">SUM(IF('[26]Adj Input'!$F$9:$F$69=$F128,IF('[26]Adj Input'!$G$7:$AJ$7=AE$6,'[26]Adj Input'!$G$9:$AJ$69),0))</f>
        <v>0</v>
      </c>
      <c r="AG128" s="144"/>
      <c r="AH128" s="144"/>
    </row>
    <row r="129" spans="1:36">
      <c r="A129" s="119" t="s">
        <v>63</v>
      </c>
      <c r="B129" s="7" t="s">
        <v>38</v>
      </c>
      <c r="C129" s="119" t="s">
        <v>79</v>
      </c>
      <c r="D129" s="119" t="s">
        <v>77</v>
      </c>
      <c r="E129" s="119" t="str">
        <f t="shared" si="2"/>
        <v>AINTPSSGCH</v>
      </c>
      <c r="F129" s="119" t="str">
        <f t="shared" si="4"/>
        <v>INTPSSGCH</v>
      </c>
      <c r="G129" s="144">
        <f t="array" ref="G129">SUM(IF('[26]Adj Input'!$F$9:$F$69=$F129,IF('[26]Adj Input'!$G$7:$AJ$7=G$6,'[26]Adj Input'!$G$9:$AJ$69),0))</f>
        <v>0</v>
      </c>
      <c r="H129" s="144">
        <f t="array" ref="H129">SUM(IF('[26]Adj Input'!$F$9:$F$69=$F129,IF('[26]Adj Input'!$G$7:$AJ$7=H$6,'[26]Adj Input'!$G$9:$AJ$69),0))</f>
        <v>0</v>
      </c>
      <c r="I129" s="144">
        <f t="array" ref="I129">SUM(IF('[26]Adj Input'!$F$9:$F$69=$F129,IF('[26]Adj Input'!$G$7:$AJ$7=I$6,'[26]Adj Input'!$G$9:$AJ$69),0))</f>
        <v>0</v>
      </c>
      <c r="J129" s="144">
        <f t="array" ref="J129">SUM(IF('[26]Adj Input'!$F$9:$F$69=$F129,IF('[26]Adj Input'!$G$7:$AJ$7=J$6,'[26]Adj Input'!$G$9:$AJ$69),0))</f>
        <v>0</v>
      </c>
      <c r="K129" s="144">
        <f t="array" ref="K129">SUM(IF('[26]Adj Input'!$F$9:$F$69=$F129,IF('[26]Adj Input'!$G$7:$AJ$7=K$6,'[26]Adj Input'!$G$9:$AJ$69),0))</f>
        <v>0</v>
      </c>
      <c r="L129" s="144">
        <f t="array" ref="L129">SUM(IF('[26]Adj Input'!$F$9:$F$69=$F129,IF('[26]Adj Input'!$G$7:$AJ$7=L$6,'[26]Adj Input'!$G$9:$AJ$69),0))</f>
        <v>0</v>
      </c>
      <c r="M129" s="144">
        <f t="array" ref="M129">SUM(IF('[26]Adj Input'!$F$9:$F$69=$F129,IF('[26]Adj Input'!$G$7:$AJ$7=M$6,'[26]Adj Input'!$G$9:$AJ$69),0))</f>
        <v>0</v>
      </c>
      <c r="N129" s="144">
        <f t="array" ref="N129">SUM(IF('[26]Adj Input'!$F$9:$F$69=$F129,IF('[26]Adj Input'!$G$7:$AJ$7=N$6,'[26]Adj Input'!$G$9:$AJ$69),0))</f>
        <v>0</v>
      </c>
      <c r="O129" s="144">
        <f t="array" ref="O129">SUM(IF('[26]Adj Input'!$F$9:$F$69=$F129,IF('[26]Adj Input'!$G$7:$AJ$7=O$6,'[26]Adj Input'!$G$9:$AJ$69),0))</f>
        <v>0</v>
      </c>
      <c r="P129" s="144">
        <f t="array" ref="P129">SUM(IF('[26]Adj Input'!$F$9:$F$69=$F129,IF('[26]Adj Input'!$G$7:$AJ$7=P$6,'[26]Adj Input'!$G$9:$AJ$69),0))</f>
        <v>0</v>
      </c>
      <c r="Q129" s="144">
        <f t="array" ref="Q129">SUM(IF('[26]Adj Input'!$F$9:$F$69=$F129,IF('[26]Adj Input'!$G$7:$AJ$7=Q$6,'[26]Adj Input'!$G$9:$AJ$69),0))</f>
        <v>0</v>
      </c>
      <c r="R129" s="144">
        <f t="array" ref="R129">SUM(IF('[26]Adj Input'!$F$9:$F$69=$F129,IF('[26]Adj Input'!$G$7:$AJ$7=R$6,'[26]Adj Input'!$G$9:$AJ$69),0))</f>
        <v>0</v>
      </c>
      <c r="S129" s="144">
        <f t="array" ref="S129">SUM(IF('[26]Adj Input'!$F$9:$F$69=$F129,IF('[26]Adj Input'!$G$7:$AJ$7=S$6,'[26]Adj Input'!$G$9:$AJ$69),0))</f>
        <v>0</v>
      </c>
      <c r="T129" s="144">
        <f t="array" ref="T129">SUM(IF('[26]Adj Input'!$F$9:$F$69=$F129,IF('[26]Adj Input'!$G$7:$AJ$7=T$6,'[26]Adj Input'!$G$9:$AJ$69),0))</f>
        <v>0</v>
      </c>
      <c r="U129" s="144">
        <f t="array" ref="U129">SUM(IF('[26]Adj Input'!$F$9:$F$69=$F129,IF('[26]Adj Input'!$G$7:$AJ$7=U$6,'[26]Adj Input'!$G$9:$AJ$69),0))</f>
        <v>0</v>
      </c>
      <c r="V129" s="144">
        <f t="array" ref="V129">SUM(IF('[26]Adj Input'!$F$9:$F$69=$F129,IF('[26]Adj Input'!$G$7:$AJ$7=V$6,'[26]Adj Input'!$G$9:$AJ$69),0))</f>
        <v>0</v>
      </c>
      <c r="W129" s="144">
        <f t="array" ref="W129">SUM(IF('[26]Adj Input'!$F$9:$F$69=$F129,IF('[26]Adj Input'!$G$7:$AJ$7=W$6,'[26]Adj Input'!$G$9:$AJ$69),0))</f>
        <v>0</v>
      </c>
      <c r="X129" s="144">
        <f t="array" ref="X129">SUM(IF('[26]Adj Input'!$F$9:$F$69=$F129,IF('[26]Adj Input'!$G$7:$AJ$7=X$6,'[26]Adj Input'!$G$9:$AJ$69),0))</f>
        <v>0</v>
      </c>
      <c r="Y129" s="144">
        <f t="array" ref="Y129">SUM(IF('[26]Adj Input'!$F$9:$F$69=$F129,IF('[26]Adj Input'!$G$7:$AJ$7=Y$6,'[26]Adj Input'!$G$9:$AJ$69),0))</f>
        <v>0</v>
      </c>
      <c r="Z129" s="144">
        <f t="array" ref="Z129">SUM(IF('[26]Adj Input'!$F$9:$F$69=$F129,IF('[26]Adj Input'!$G$7:$AJ$7=Z$6,'[26]Adj Input'!$G$9:$AJ$69),0))</f>
        <v>0</v>
      </c>
      <c r="AA129" s="144">
        <f t="array" ref="AA129">SUM(IF('[26]Adj Input'!$F$9:$F$69=$F129,IF('[26]Adj Input'!$G$7:$AJ$7=AA$6,'[26]Adj Input'!$G$9:$AJ$69),0))</f>
        <v>0</v>
      </c>
      <c r="AB129" s="144">
        <f t="array" ref="AB129">SUM(IF('[26]Adj Input'!$F$9:$F$69=$F129,IF('[26]Adj Input'!$G$7:$AJ$7=AB$6,'[26]Adj Input'!$G$9:$AJ$69),0))</f>
        <v>0</v>
      </c>
      <c r="AC129" s="144">
        <f t="array" ref="AC129">SUM(IF('[26]Adj Input'!$F$9:$F$69=$F129,IF('[26]Adj Input'!$G$7:$AJ$7=AC$6,'[26]Adj Input'!$G$9:$AJ$69),0))</f>
        <v>0</v>
      </c>
      <c r="AD129" s="144">
        <f t="array" ref="AD129">SUM(IF('[26]Adj Input'!$F$9:$F$69=$F129,IF('[26]Adj Input'!$G$7:$AJ$7=AD$6,'[26]Adj Input'!$G$9:$AJ$69),0))</f>
        <v>0</v>
      </c>
      <c r="AE129" s="144">
        <f t="array" ref="AE129">SUM(IF('[26]Adj Input'!$F$9:$F$69=$F129,IF('[26]Adj Input'!$G$7:$AJ$7=AE$6,'[26]Adj Input'!$G$9:$AJ$69),0))</f>
        <v>0</v>
      </c>
      <c r="AG129" s="144"/>
      <c r="AH129" s="144"/>
    </row>
    <row r="130" spans="1:36">
      <c r="A130" s="119" t="s">
        <v>18</v>
      </c>
      <c r="B130" s="7" t="s">
        <v>49</v>
      </c>
      <c r="C130" s="119" t="s">
        <v>79</v>
      </c>
      <c r="D130" s="119" t="s">
        <v>77</v>
      </c>
      <c r="E130" s="119" t="str">
        <f t="shared" si="2"/>
        <v>AINTPUT</v>
      </c>
      <c r="F130" s="119" t="str">
        <f t="shared" si="4"/>
        <v>INTPUT</v>
      </c>
      <c r="G130" s="144">
        <f t="array" ref="G130">SUM(IF('[26]Adj Input'!$F$9:$F$69=$F130,IF('[26]Adj Input'!$G$7:$AJ$7=G$6,'[26]Adj Input'!$G$9:$AJ$69),0))</f>
        <v>-100.70883333333332</v>
      </c>
      <c r="H130" s="144">
        <f t="array" ref="H130">SUM(IF('[26]Adj Input'!$F$9:$F$69=$F130,IF('[26]Adj Input'!$G$7:$AJ$7=H$6,'[26]Adj Input'!$G$9:$AJ$69),0))</f>
        <v>-100.70883333333332</v>
      </c>
      <c r="I130" s="144">
        <f t="array" ref="I130">SUM(IF('[26]Adj Input'!$F$9:$F$69=$F130,IF('[26]Adj Input'!$G$7:$AJ$7=I$6,'[26]Adj Input'!$G$9:$AJ$69),0))</f>
        <v>-100.70883333333332</v>
      </c>
      <c r="J130" s="144">
        <f t="array" ref="J130">SUM(IF('[26]Adj Input'!$F$9:$F$69=$F130,IF('[26]Adj Input'!$G$7:$AJ$7=J$6,'[26]Adj Input'!$G$9:$AJ$69),0))</f>
        <v>-100.70883333333332</v>
      </c>
      <c r="K130" s="144">
        <f t="array" ref="K130">SUM(IF('[26]Adj Input'!$F$9:$F$69=$F130,IF('[26]Adj Input'!$G$7:$AJ$7=K$6,'[26]Adj Input'!$G$9:$AJ$69),0))</f>
        <v>-100.70883333333332</v>
      </c>
      <c r="L130" s="144">
        <f t="array" ref="L130">SUM(IF('[26]Adj Input'!$F$9:$F$69=$F130,IF('[26]Adj Input'!$G$7:$AJ$7=L$6,'[26]Adj Input'!$G$9:$AJ$69),0))</f>
        <v>-100.70883333333332</v>
      </c>
      <c r="M130" s="144">
        <f t="array" ref="M130">SUM(IF('[26]Adj Input'!$F$9:$F$69=$F130,IF('[26]Adj Input'!$G$7:$AJ$7=M$6,'[26]Adj Input'!$G$9:$AJ$69),0))</f>
        <v>-100.70883333333332</v>
      </c>
      <c r="N130" s="144">
        <f t="array" ref="N130">SUM(IF('[26]Adj Input'!$F$9:$F$69=$F130,IF('[26]Adj Input'!$G$7:$AJ$7=N$6,'[26]Adj Input'!$G$9:$AJ$69),0))</f>
        <v>-100.70883333333332</v>
      </c>
      <c r="O130" s="144">
        <f t="array" ref="O130">SUM(IF('[26]Adj Input'!$F$9:$F$69=$F130,IF('[26]Adj Input'!$G$7:$AJ$7=O$6,'[26]Adj Input'!$G$9:$AJ$69),0))</f>
        <v>-100.70883333333332</v>
      </c>
      <c r="P130" s="144">
        <f t="array" ref="P130">SUM(IF('[26]Adj Input'!$F$9:$F$69=$F130,IF('[26]Adj Input'!$G$7:$AJ$7=P$6,'[26]Adj Input'!$G$9:$AJ$69),0))</f>
        <v>-100.70883333333332</v>
      </c>
      <c r="Q130" s="144">
        <f t="array" ref="Q130">SUM(IF('[26]Adj Input'!$F$9:$F$69=$F130,IF('[26]Adj Input'!$G$7:$AJ$7=Q$6,'[26]Adj Input'!$G$9:$AJ$69),0))</f>
        <v>-100.70883333333332</v>
      </c>
      <c r="R130" s="144">
        <f t="array" ref="R130">SUM(IF('[26]Adj Input'!$F$9:$F$69=$F130,IF('[26]Adj Input'!$G$7:$AJ$7=R$6,'[26]Adj Input'!$G$9:$AJ$69),0))</f>
        <v>-100.70883333333332</v>
      </c>
      <c r="S130" s="144">
        <f t="array" ref="S130">SUM(IF('[26]Adj Input'!$F$9:$F$69=$F130,IF('[26]Adj Input'!$G$7:$AJ$7=S$6,'[26]Adj Input'!$G$9:$AJ$69),0))</f>
        <v>-100.70883333333332</v>
      </c>
      <c r="T130" s="144">
        <f t="array" ref="T130">SUM(IF('[26]Adj Input'!$F$9:$F$69=$F130,IF('[26]Adj Input'!$G$7:$AJ$7=T$6,'[26]Adj Input'!$G$9:$AJ$69),0))</f>
        <v>-100.70883333333332</v>
      </c>
      <c r="U130" s="144">
        <f t="array" ref="U130">SUM(IF('[26]Adj Input'!$F$9:$F$69=$F130,IF('[26]Adj Input'!$G$7:$AJ$7=U$6,'[26]Adj Input'!$G$9:$AJ$69),0))</f>
        <v>-100.70883333333332</v>
      </c>
      <c r="V130" s="144">
        <f t="array" ref="V130">SUM(IF('[26]Adj Input'!$F$9:$F$69=$F130,IF('[26]Adj Input'!$G$7:$AJ$7=V$6,'[26]Adj Input'!$G$9:$AJ$69),0))</f>
        <v>-100.70883333333332</v>
      </c>
      <c r="W130" s="144">
        <f t="array" ref="W130">SUM(IF('[26]Adj Input'!$F$9:$F$69=$F130,IF('[26]Adj Input'!$G$7:$AJ$7=W$6,'[26]Adj Input'!$G$9:$AJ$69),0))</f>
        <v>-100.70883333333332</v>
      </c>
      <c r="X130" s="144">
        <f t="array" ref="X130">SUM(IF('[26]Adj Input'!$F$9:$F$69=$F130,IF('[26]Adj Input'!$G$7:$AJ$7=X$6,'[26]Adj Input'!$G$9:$AJ$69),0))</f>
        <v>-100.70883333333332</v>
      </c>
      <c r="Y130" s="144">
        <f t="array" ref="Y130">SUM(IF('[26]Adj Input'!$F$9:$F$69=$F130,IF('[26]Adj Input'!$G$7:$AJ$7=Y$6,'[26]Adj Input'!$G$9:$AJ$69),0))</f>
        <v>-100.70883333333332</v>
      </c>
      <c r="Z130" s="144">
        <f t="array" ref="Z130">SUM(IF('[26]Adj Input'!$F$9:$F$69=$F130,IF('[26]Adj Input'!$G$7:$AJ$7=Z$6,'[26]Adj Input'!$G$9:$AJ$69),0))</f>
        <v>-100.70883333333332</v>
      </c>
      <c r="AA130" s="144">
        <f t="array" ref="AA130">SUM(IF('[26]Adj Input'!$F$9:$F$69=$F130,IF('[26]Adj Input'!$G$7:$AJ$7=AA$6,'[26]Adj Input'!$G$9:$AJ$69),0))</f>
        <v>-100.70883333333332</v>
      </c>
      <c r="AB130" s="144">
        <f t="array" ref="AB130">SUM(IF('[26]Adj Input'!$F$9:$F$69=$F130,IF('[26]Adj Input'!$G$7:$AJ$7=AB$6,'[26]Adj Input'!$G$9:$AJ$69),0))</f>
        <v>-100.70883333333332</v>
      </c>
      <c r="AC130" s="144">
        <f t="array" ref="AC130">SUM(IF('[26]Adj Input'!$F$9:$F$69=$F130,IF('[26]Adj Input'!$G$7:$AJ$7=AC$6,'[26]Adj Input'!$G$9:$AJ$69),0))</f>
        <v>-100.70883333333332</v>
      </c>
      <c r="AD130" s="144">
        <f t="array" ref="AD130">SUM(IF('[26]Adj Input'!$F$9:$F$69=$F130,IF('[26]Adj Input'!$G$7:$AJ$7=AD$6,'[26]Adj Input'!$G$9:$AJ$69),0))</f>
        <v>-100.70883333333332</v>
      </c>
      <c r="AE130" s="144">
        <f t="array" ref="AE130">SUM(IF('[26]Adj Input'!$F$9:$F$69=$F130,IF('[26]Adj Input'!$G$7:$AJ$7=AE$6,'[26]Adj Input'!$G$9:$AJ$69),0))</f>
        <v>0</v>
      </c>
      <c r="AG130" s="144"/>
      <c r="AH130" s="144"/>
    </row>
    <row r="131" spans="1:36">
      <c r="A131" s="119" t="s">
        <v>16</v>
      </c>
      <c r="B131" s="7" t="s">
        <v>47</v>
      </c>
      <c r="C131" s="119" t="s">
        <v>79</v>
      </c>
      <c r="D131" s="119" t="s">
        <v>77</v>
      </c>
      <c r="E131" s="119" t="str">
        <f t="shared" si="2"/>
        <v>AINTPWA</v>
      </c>
      <c r="F131" s="119" t="str">
        <f t="shared" si="4"/>
        <v>INTPWA</v>
      </c>
      <c r="G131" s="144">
        <f t="array" ref="G131">SUM(IF('[26]Adj Input'!$F$9:$F$69=$F131,IF('[26]Adj Input'!$G$7:$AJ$7=G$6,'[26]Adj Input'!$G$9:$AJ$69),0))</f>
        <v>-47.586500000000001</v>
      </c>
      <c r="H131" s="144">
        <f t="array" ref="H131">SUM(IF('[26]Adj Input'!$F$9:$F$69=$F131,IF('[26]Adj Input'!$G$7:$AJ$7=H$6,'[26]Adj Input'!$G$9:$AJ$69),0))</f>
        <v>-47.586500000000001</v>
      </c>
      <c r="I131" s="144">
        <f t="array" ref="I131">SUM(IF('[26]Adj Input'!$F$9:$F$69=$F131,IF('[26]Adj Input'!$G$7:$AJ$7=I$6,'[26]Adj Input'!$G$9:$AJ$69),0))</f>
        <v>-47.586500000000001</v>
      </c>
      <c r="J131" s="144">
        <f t="array" ref="J131">SUM(IF('[26]Adj Input'!$F$9:$F$69=$F131,IF('[26]Adj Input'!$G$7:$AJ$7=J$6,'[26]Adj Input'!$G$9:$AJ$69),0))</f>
        <v>-47.586500000000001</v>
      </c>
      <c r="K131" s="144">
        <f t="array" ref="K131">SUM(IF('[26]Adj Input'!$F$9:$F$69=$F131,IF('[26]Adj Input'!$G$7:$AJ$7=K$6,'[26]Adj Input'!$G$9:$AJ$69),0))</f>
        <v>-47.586500000000001</v>
      </c>
      <c r="L131" s="144">
        <f t="array" ref="L131">SUM(IF('[26]Adj Input'!$F$9:$F$69=$F131,IF('[26]Adj Input'!$G$7:$AJ$7=L$6,'[26]Adj Input'!$G$9:$AJ$69),0))</f>
        <v>-47.586500000000001</v>
      </c>
      <c r="M131" s="144">
        <f t="array" ref="M131">SUM(IF('[26]Adj Input'!$F$9:$F$69=$F131,IF('[26]Adj Input'!$G$7:$AJ$7=M$6,'[26]Adj Input'!$G$9:$AJ$69),0))</f>
        <v>-47.586500000000001</v>
      </c>
      <c r="N131" s="144">
        <f t="array" ref="N131">SUM(IF('[26]Adj Input'!$F$9:$F$69=$F131,IF('[26]Adj Input'!$G$7:$AJ$7=N$6,'[26]Adj Input'!$G$9:$AJ$69),0))</f>
        <v>-47.586500000000001</v>
      </c>
      <c r="O131" s="144">
        <f t="array" ref="O131">SUM(IF('[26]Adj Input'!$F$9:$F$69=$F131,IF('[26]Adj Input'!$G$7:$AJ$7=O$6,'[26]Adj Input'!$G$9:$AJ$69),0))</f>
        <v>-47.586500000000001</v>
      </c>
      <c r="P131" s="144">
        <f t="array" ref="P131">SUM(IF('[26]Adj Input'!$F$9:$F$69=$F131,IF('[26]Adj Input'!$G$7:$AJ$7=P$6,'[26]Adj Input'!$G$9:$AJ$69),0))</f>
        <v>-47.586500000000001</v>
      </c>
      <c r="Q131" s="144">
        <f t="array" ref="Q131">SUM(IF('[26]Adj Input'!$F$9:$F$69=$F131,IF('[26]Adj Input'!$G$7:$AJ$7=Q$6,'[26]Adj Input'!$G$9:$AJ$69),0))</f>
        <v>-47.586500000000001</v>
      </c>
      <c r="R131" s="144">
        <f t="array" ref="R131">SUM(IF('[26]Adj Input'!$F$9:$F$69=$F131,IF('[26]Adj Input'!$G$7:$AJ$7=R$6,'[26]Adj Input'!$G$9:$AJ$69),0))</f>
        <v>-47.586500000000001</v>
      </c>
      <c r="S131" s="144">
        <f t="array" ref="S131">SUM(IF('[26]Adj Input'!$F$9:$F$69=$F131,IF('[26]Adj Input'!$G$7:$AJ$7=S$6,'[26]Adj Input'!$G$9:$AJ$69),0))</f>
        <v>-47.586500000000001</v>
      </c>
      <c r="T131" s="144">
        <f t="array" ref="T131">SUM(IF('[26]Adj Input'!$F$9:$F$69=$F131,IF('[26]Adj Input'!$G$7:$AJ$7=T$6,'[26]Adj Input'!$G$9:$AJ$69),0))</f>
        <v>-47.586500000000001</v>
      </c>
      <c r="U131" s="144">
        <f t="array" ref="U131">SUM(IF('[26]Adj Input'!$F$9:$F$69=$F131,IF('[26]Adj Input'!$G$7:$AJ$7=U$6,'[26]Adj Input'!$G$9:$AJ$69),0))</f>
        <v>-47.586500000000001</v>
      </c>
      <c r="V131" s="144">
        <f t="array" ref="V131">SUM(IF('[26]Adj Input'!$F$9:$F$69=$F131,IF('[26]Adj Input'!$G$7:$AJ$7=V$6,'[26]Adj Input'!$G$9:$AJ$69),0))</f>
        <v>-47.586500000000001</v>
      </c>
      <c r="W131" s="144">
        <f t="array" ref="W131">SUM(IF('[26]Adj Input'!$F$9:$F$69=$F131,IF('[26]Adj Input'!$G$7:$AJ$7=W$6,'[26]Adj Input'!$G$9:$AJ$69),0))</f>
        <v>-47.586500000000001</v>
      </c>
      <c r="X131" s="144">
        <f t="array" ref="X131">SUM(IF('[26]Adj Input'!$F$9:$F$69=$F131,IF('[26]Adj Input'!$G$7:$AJ$7=X$6,'[26]Adj Input'!$G$9:$AJ$69),0))</f>
        <v>-47.586500000000001</v>
      </c>
      <c r="Y131" s="144">
        <f t="array" ref="Y131">SUM(IF('[26]Adj Input'!$F$9:$F$69=$F131,IF('[26]Adj Input'!$G$7:$AJ$7=Y$6,'[26]Adj Input'!$G$9:$AJ$69),0))</f>
        <v>-47.586500000000001</v>
      </c>
      <c r="Z131" s="144">
        <f t="array" ref="Z131">SUM(IF('[26]Adj Input'!$F$9:$F$69=$F131,IF('[26]Adj Input'!$G$7:$AJ$7=Z$6,'[26]Adj Input'!$G$9:$AJ$69),0))</f>
        <v>-47.586500000000001</v>
      </c>
      <c r="AA131" s="144">
        <f t="array" ref="AA131">SUM(IF('[26]Adj Input'!$F$9:$F$69=$F131,IF('[26]Adj Input'!$G$7:$AJ$7=AA$6,'[26]Adj Input'!$G$9:$AJ$69),0))</f>
        <v>-47.586500000000001</v>
      </c>
      <c r="AB131" s="144">
        <f t="array" ref="AB131">SUM(IF('[26]Adj Input'!$F$9:$F$69=$F131,IF('[26]Adj Input'!$G$7:$AJ$7=AB$6,'[26]Adj Input'!$G$9:$AJ$69),0))</f>
        <v>-47.586500000000001</v>
      </c>
      <c r="AC131" s="144">
        <f t="array" ref="AC131">SUM(IF('[26]Adj Input'!$F$9:$F$69=$F131,IF('[26]Adj Input'!$G$7:$AJ$7=AC$6,'[26]Adj Input'!$G$9:$AJ$69),0))</f>
        <v>-47.586500000000001</v>
      </c>
      <c r="AD131" s="144">
        <f t="array" ref="AD131">SUM(IF('[26]Adj Input'!$F$9:$F$69=$F131,IF('[26]Adj Input'!$G$7:$AJ$7=AD$6,'[26]Adj Input'!$G$9:$AJ$69),0))</f>
        <v>-47.586500000000001</v>
      </c>
      <c r="AE131" s="144">
        <f t="array" ref="AE131">SUM(IF('[26]Adj Input'!$F$9:$F$69=$F131,IF('[26]Adj Input'!$G$7:$AJ$7=AE$6,'[26]Adj Input'!$G$9:$AJ$69),0))</f>
        <v>0</v>
      </c>
      <c r="AG131" s="144"/>
      <c r="AH131" s="144"/>
    </row>
    <row r="132" spans="1:36">
      <c r="A132" s="119" t="s">
        <v>17</v>
      </c>
      <c r="B132" s="7" t="s">
        <v>48</v>
      </c>
      <c r="C132" s="119" t="s">
        <v>79</v>
      </c>
      <c r="D132" s="119" t="s">
        <v>77</v>
      </c>
      <c r="E132" s="119" t="str">
        <f t="shared" si="2"/>
        <v>AINTPWYP</v>
      </c>
      <c r="F132" s="119" t="str">
        <f t="shared" si="4"/>
        <v>INTPWYP</v>
      </c>
      <c r="G132" s="144">
        <f t="array" ref="G132">SUM(IF('[26]Adj Input'!$F$9:$F$69=$F132,IF('[26]Adj Input'!$G$7:$AJ$7=G$6,'[26]Adj Input'!$G$9:$AJ$69),0))</f>
        <v>-889.64949999999999</v>
      </c>
      <c r="H132" s="144">
        <f t="array" ref="H132">SUM(IF('[26]Adj Input'!$F$9:$F$69=$F132,IF('[26]Adj Input'!$G$7:$AJ$7=H$6,'[26]Adj Input'!$G$9:$AJ$69),0))</f>
        <v>-889.64949999999999</v>
      </c>
      <c r="I132" s="144">
        <f t="array" ref="I132">SUM(IF('[26]Adj Input'!$F$9:$F$69=$F132,IF('[26]Adj Input'!$G$7:$AJ$7=I$6,'[26]Adj Input'!$G$9:$AJ$69),0))</f>
        <v>-889.64949999999999</v>
      </c>
      <c r="J132" s="144">
        <f t="array" ref="J132">SUM(IF('[26]Adj Input'!$F$9:$F$69=$F132,IF('[26]Adj Input'!$G$7:$AJ$7=J$6,'[26]Adj Input'!$G$9:$AJ$69),0))</f>
        <v>-889.64949999999999</v>
      </c>
      <c r="K132" s="144">
        <f t="array" ref="K132">SUM(IF('[26]Adj Input'!$F$9:$F$69=$F132,IF('[26]Adj Input'!$G$7:$AJ$7=K$6,'[26]Adj Input'!$G$9:$AJ$69),0))</f>
        <v>-889.64949999999999</v>
      </c>
      <c r="L132" s="144">
        <f t="array" ref="L132">SUM(IF('[26]Adj Input'!$F$9:$F$69=$F132,IF('[26]Adj Input'!$G$7:$AJ$7=L$6,'[26]Adj Input'!$G$9:$AJ$69),0))</f>
        <v>-889.64949999999999</v>
      </c>
      <c r="M132" s="144">
        <f t="array" ref="M132">SUM(IF('[26]Adj Input'!$F$9:$F$69=$F132,IF('[26]Adj Input'!$G$7:$AJ$7=M$6,'[26]Adj Input'!$G$9:$AJ$69),0))</f>
        <v>-889.64949999999999</v>
      </c>
      <c r="N132" s="144">
        <f t="array" ref="N132">SUM(IF('[26]Adj Input'!$F$9:$F$69=$F132,IF('[26]Adj Input'!$G$7:$AJ$7=N$6,'[26]Adj Input'!$G$9:$AJ$69),0))</f>
        <v>-889.64949999999999</v>
      </c>
      <c r="O132" s="144">
        <f t="array" ref="O132">SUM(IF('[26]Adj Input'!$F$9:$F$69=$F132,IF('[26]Adj Input'!$G$7:$AJ$7=O$6,'[26]Adj Input'!$G$9:$AJ$69),0))</f>
        <v>-889.64949999999999</v>
      </c>
      <c r="P132" s="144">
        <f t="array" ref="P132">SUM(IF('[26]Adj Input'!$F$9:$F$69=$F132,IF('[26]Adj Input'!$G$7:$AJ$7=P$6,'[26]Adj Input'!$G$9:$AJ$69),0))</f>
        <v>-889.64949999999999</v>
      </c>
      <c r="Q132" s="144">
        <f t="array" ref="Q132">SUM(IF('[26]Adj Input'!$F$9:$F$69=$F132,IF('[26]Adj Input'!$G$7:$AJ$7=Q$6,'[26]Adj Input'!$G$9:$AJ$69),0))</f>
        <v>-889.64949999999999</v>
      </c>
      <c r="R132" s="144">
        <f t="array" ref="R132">SUM(IF('[26]Adj Input'!$F$9:$F$69=$F132,IF('[26]Adj Input'!$G$7:$AJ$7=R$6,'[26]Adj Input'!$G$9:$AJ$69),0))</f>
        <v>-889.64949999999999</v>
      </c>
      <c r="S132" s="144">
        <f t="array" ref="S132">SUM(IF('[26]Adj Input'!$F$9:$F$69=$F132,IF('[26]Adj Input'!$G$7:$AJ$7=S$6,'[26]Adj Input'!$G$9:$AJ$69),0))</f>
        <v>-889.64949999999999</v>
      </c>
      <c r="T132" s="144">
        <f t="array" ref="T132">SUM(IF('[26]Adj Input'!$F$9:$F$69=$F132,IF('[26]Adj Input'!$G$7:$AJ$7=T$6,'[26]Adj Input'!$G$9:$AJ$69),0))</f>
        <v>-889.64949999999999</v>
      </c>
      <c r="U132" s="144">
        <f t="array" ref="U132">SUM(IF('[26]Adj Input'!$F$9:$F$69=$F132,IF('[26]Adj Input'!$G$7:$AJ$7=U$6,'[26]Adj Input'!$G$9:$AJ$69),0))</f>
        <v>-889.64949999999999</v>
      </c>
      <c r="V132" s="144">
        <f t="array" ref="V132">SUM(IF('[26]Adj Input'!$F$9:$F$69=$F132,IF('[26]Adj Input'!$G$7:$AJ$7=V$6,'[26]Adj Input'!$G$9:$AJ$69),0))</f>
        <v>-889.64949999999999</v>
      </c>
      <c r="W132" s="144">
        <f t="array" ref="W132">SUM(IF('[26]Adj Input'!$F$9:$F$69=$F132,IF('[26]Adj Input'!$G$7:$AJ$7=W$6,'[26]Adj Input'!$G$9:$AJ$69),0))</f>
        <v>-889.64949999999999</v>
      </c>
      <c r="X132" s="144">
        <f t="array" ref="X132">SUM(IF('[26]Adj Input'!$F$9:$F$69=$F132,IF('[26]Adj Input'!$G$7:$AJ$7=X$6,'[26]Adj Input'!$G$9:$AJ$69),0))</f>
        <v>-889.64949999999999</v>
      </c>
      <c r="Y132" s="144">
        <f t="array" ref="Y132">SUM(IF('[26]Adj Input'!$F$9:$F$69=$F132,IF('[26]Adj Input'!$G$7:$AJ$7=Y$6,'[26]Adj Input'!$G$9:$AJ$69),0))</f>
        <v>-889.64949999999999</v>
      </c>
      <c r="Z132" s="144">
        <f t="array" ref="Z132">SUM(IF('[26]Adj Input'!$F$9:$F$69=$F132,IF('[26]Adj Input'!$G$7:$AJ$7=Z$6,'[26]Adj Input'!$G$9:$AJ$69),0))</f>
        <v>-889.64949999999999</v>
      </c>
      <c r="AA132" s="144">
        <f t="array" ref="AA132">SUM(IF('[26]Adj Input'!$F$9:$F$69=$F132,IF('[26]Adj Input'!$G$7:$AJ$7=AA$6,'[26]Adj Input'!$G$9:$AJ$69),0))</f>
        <v>-889.64949999999999</v>
      </c>
      <c r="AB132" s="144">
        <f t="array" ref="AB132">SUM(IF('[26]Adj Input'!$F$9:$F$69=$F132,IF('[26]Adj Input'!$G$7:$AJ$7=AB$6,'[26]Adj Input'!$G$9:$AJ$69),0))</f>
        <v>-889.64949999999999</v>
      </c>
      <c r="AC132" s="144">
        <f t="array" ref="AC132">SUM(IF('[26]Adj Input'!$F$9:$F$69=$F132,IF('[26]Adj Input'!$G$7:$AJ$7=AC$6,'[26]Adj Input'!$G$9:$AJ$69),0))</f>
        <v>-889.64949999999999</v>
      </c>
      <c r="AD132" s="144">
        <f t="array" ref="AD132">SUM(IF('[26]Adj Input'!$F$9:$F$69=$F132,IF('[26]Adj Input'!$G$7:$AJ$7=AD$6,'[26]Adj Input'!$G$9:$AJ$69),0))</f>
        <v>-889.64949999999999</v>
      </c>
      <c r="AE132" s="144">
        <f t="array" ref="AE132">SUM(IF('[26]Adj Input'!$F$9:$F$69=$F132,IF('[26]Adj Input'!$G$7:$AJ$7=AE$6,'[26]Adj Input'!$G$9:$AJ$69),0))</f>
        <v>0</v>
      </c>
      <c r="AG132" s="144"/>
      <c r="AH132" s="144"/>
    </row>
    <row r="133" spans="1:36">
      <c r="A133" s="119" t="s">
        <v>20</v>
      </c>
      <c r="B133" s="7" t="s">
        <v>51</v>
      </c>
      <c r="C133" s="119" t="s">
        <v>79</v>
      </c>
      <c r="D133" s="119" t="s">
        <v>77</v>
      </c>
      <c r="E133" s="119" t="str">
        <f t="shared" si="2"/>
        <v>AINTPWYU</v>
      </c>
      <c r="F133" s="119" t="str">
        <f t="shared" si="4"/>
        <v>INTPWYU</v>
      </c>
      <c r="G133" s="144">
        <f t="array" ref="G133">SUM(IF('[26]Adj Input'!$F$9:$F$69=$F133,IF('[26]Adj Input'!$G$7:$AJ$7=G$6,'[26]Adj Input'!$G$9:$AJ$69),0))</f>
        <v>0</v>
      </c>
      <c r="H133" s="144">
        <f t="array" ref="H133">SUM(IF('[26]Adj Input'!$F$9:$F$69=$F133,IF('[26]Adj Input'!$G$7:$AJ$7=H$6,'[26]Adj Input'!$G$9:$AJ$69),0))</f>
        <v>0</v>
      </c>
      <c r="I133" s="144">
        <f t="array" ref="I133">SUM(IF('[26]Adj Input'!$F$9:$F$69=$F133,IF('[26]Adj Input'!$G$7:$AJ$7=I$6,'[26]Adj Input'!$G$9:$AJ$69),0))</f>
        <v>0</v>
      </c>
      <c r="J133" s="144">
        <f t="array" ref="J133">SUM(IF('[26]Adj Input'!$F$9:$F$69=$F133,IF('[26]Adj Input'!$G$7:$AJ$7=J$6,'[26]Adj Input'!$G$9:$AJ$69),0))</f>
        <v>0</v>
      </c>
      <c r="K133" s="144">
        <f t="array" ref="K133">SUM(IF('[26]Adj Input'!$F$9:$F$69=$F133,IF('[26]Adj Input'!$G$7:$AJ$7=K$6,'[26]Adj Input'!$G$9:$AJ$69),0))</f>
        <v>0</v>
      </c>
      <c r="L133" s="144">
        <f t="array" ref="L133">SUM(IF('[26]Adj Input'!$F$9:$F$69=$F133,IF('[26]Adj Input'!$G$7:$AJ$7=L$6,'[26]Adj Input'!$G$9:$AJ$69),0))</f>
        <v>0</v>
      </c>
      <c r="M133" s="144">
        <f t="array" ref="M133">SUM(IF('[26]Adj Input'!$F$9:$F$69=$F133,IF('[26]Adj Input'!$G$7:$AJ$7=M$6,'[26]Adj Input'!$G$9:$AJ$69),0))</f>
        <v>0</v>
      </c>
      <c r="N133" s="144">
        <f t="array" ref="N133">SUM(IF('[26]Adj Input'!$F$9:$F$69=$F133,IF('[26]Adj Input'!$G$7:$AJ$7=N$6,'[26]Adj Input'!$G$9:$AJ$69),0))</f>
        <v>0</v>
      </c>
      <c r="O133" s="144">
        <f t="array" ref="O133">SUM(IF('[26]Adj Input'!$F$9:$F$69=$F133,IF('[26]Adj Input'!$G$7:$AJ$7=O$6,'[26]Adj Input'!$G$9:$AJ$69),0))</f>
        <v>0</v>
      </c>
      <c r="P133" s="144">
        <f t="array" ref="P133">SUM(IF('[26]Adj Input'!$F$9:$F$69=$F133,IF('[26]Adj Input'!$G$7:$AJ$7=P$6,'[26]Adj Input'!$G$9:$AJ$69),0))</f>
        <v>0</v>
      </c>
      <c r="Q133" s="144">
        <f t="array" ref="Q133">SUM(IF('[26]Adj Input'!$F$9:$F$69=$F133,IF('[26]Adj Input'!$G$7:$AJ$7=Q$6,'[26]Adj Input'!$G$9:$AJ$69),0))</f>
        <v>0</v>
      </c>
      <c r="R133" s="144">
        <f t="array" ref="R133">SUM(IF('[26]Adj Input'!$F$9:$F$69=$F133,IF('[26]Adj Input'!$G$7:$AJ$7=R$6,'[26]Adj Input'!$G$9:$AJ$69),0))</f>
        <v>0</v>
      </c>
      <c r="S133" s="144">
        <f t="array" ref="S133">SUM(IF('[26]Adj Input'!$F$9:$F$69=$F133,IF('[26]Adj Input'!$G$7:$AJ$7=S$6,'[26]Adj Input'!$G$9:$AJ$69),0))</f>
        <v>0</v>
      </c>
      <c r="T133" s="144">
        <f t="array" ref="T133">SUM(IF('[26]Adj Input'!$F$9:$F$69=$F133,IF('[26]Adj Input'!$G$7:$AJ$7=T$6,'[26]Adj Input'!$G$9:$AJ$69),0))</f>
        <v>0</v>
      </c>
      <c r="U133" s="144">
        <f t="array" ref="U133">SUM(IF('[26]Adj Input'!$F$9:$F$69=$F133,IF('[26]Adj Input'!$G$7:$AJ$7=U$6,'[26]Adj Input'!$G$9:$AJ$69),0))</f>
        <v>0</v>
      </c>
      <c r="V133" s="144">
        <f t="array" ref="V133">SUM(IF('[26]Adj Input'!$F$9:$F$69=$F133,IF('[26]Adj Input'!$G$7:$AJ$7=V$6,'[26]Adj Input'!$G$9:$AJ$69),0))</f>
        <v>0</v>
      </c>
      <c r="W133" s="144">
        <f t="array" ref="W133">SUM(IF('[26]Adj Input'!$F$9:$F$69=$F133,IF('[26]Adj Input'!$G$7:$AJ$7=W$6,'[26]Adj Input'!$G$9:$AJ$69),0))</f>
        <v>0</v>
      </c>
      <c r="X133" s="144">
        <f t="array" ref="X133">SUM(IF('[26]Adj Input'!$F$9:$F$69=$F133,IF('[26]Adj Input'!$G$7:$AJ$7=X$6,'[26]Adj Input'!$G$9:$AJ$69),0))</f>
        <v>0</v>
      </c>
      <c r="Y133" s="144">
        <f t="array" ref="Y133">SUM(IF('[26]Adj Input'!$F$9:$F$69=$F133,IF('[26]Adj Input'!$G$7:$AJ$7=Y$6,'[26]Adj Input'!$G$9:$AJ$69),0))</f>
        <v>0</v>
      </c>
      <c r="Z133" s="144">
        <f t="array" ref="Z133">SUM(IF('[26]Adj Input'!$F$9:$F$69=$F133,IF('[26]Adj Input'!$G$7:$AJ$7=Z$6,'[26]Adj Input'!$G$9:$AJ$69),0))</f>
        <v>0</v>
      </c>
      <c r="AA133" s="144">
        <f t="array" ref="AA133">SUM(IF('[26]Adj Input'!$F$9:$F$69=$F133,IF('[26]Adj Input'!$G$7:$AJ$7=AA$6,'[26]Adj Input'!$G$9:$AJ$69),0))</f>
        <v>0</v>
      </c>
      <c r="AB133" s="144">
        <f t="array" ref="AB133">SUM(IF('[26]Adj Input'!$F$9:$F$69=$F133,IF('[26]Adj Input'!$G$7:$AJ$7=AB$6,'[26]Adj Input'!$G$9:$AJ$69),0))</f>
        <v>0</v>
      </c>
      <c r="AC133" s="144">
        <f t="array" ref="AC133">SUM(IF('[26]Adj Input'!$F$9:$F$69=$F133,IF('[26]Adj Input'!$G$7:$AJ$7=AC$6,'[26]Adj Input'!$G$9:$AJ$69),0))</f>
        <v>0</v>
      </c>
      <c r="AD133" s="144">
        <f t="array" ref="AD133">SUM(IF('[26]Adj Input'!$F$9:$F$69=$F133,IF('[26]Adj Input'!$G$7:$AJ$7=AD$6,'[26]Adj Input'!$G$9:$AJ$69),0))</f>
        <v>0</v>
      </c>
      <c r="AE133" s="144">
        <f t="array" ref="AE133">SUM(IF('[26]Adj Input'!$F$9:$F$69=$F133,IF('[26]Adj Input'!$G$7:$AJ$7=AE$6,'[26]Adj Input'!$G$9:$AJ$69),0))</f>
        <v>0</v>
      </c>
      <c r="AG133" s="144"/>
      <c r="AH133" s="144"/>
    </row>
    <row r="135" spans="1:36">
      <c r="A135" s="14" t="s">
        <v>91</v>
      </c>
    </row>
    <row r="136" spans="1:36">
      <c r="A136" s="119" t="s">
        <v>3</v>
      </c>
      <c r="B136" s="119" t="s">
        <v>35</v>
      </c>
      <c r="C136" s="119" t="s">
        <v>78</v>
      </c>
      <c r="D136" s="119" t="s">
        <v>71</v>
      </c>
      <c r="E136" s="119" t="str">
        <f t="shared" ref="E136:E156" si="5">C136&amp;D136&amp;B136</f>
        <v>DSTMPDGP</v>
      </c>
      <c r="F136" s="119" t="str">
        <f t="shared" ref="F136:F156" si="6">D136&amp;B136</f>
        <v>STMPDGP</v>
      </c>
      <c r="G136" s="144">
        <f t="array" ref="G136">SUM(IF('June 13 - Dec 15 Expense'!$F$12:$F$119=Adjustments!$E136,IF('June 13 - Dec 15 Expense'!$J$7:$CE$7=Adjustments!G$6,IF('June 13 - Dec 15 Expense'!$J$6:$CE$6="Depreciation Expense",'June 13 - Dec 15 Expense'!$J$12:$CE$119),)))</f>
        <v>1679453.8924701668</v>
      </c>
      <c r="H136" s="144">
        <f t="array" ref="H136">SUM(IF('June 13 - Dec 15 Expense'!$F$12:$F$119=Adjustments!$E136,IF('June 13 - Dec 15 Expense'!$J$7:$CE$7=Adjustments!H$6,IF('June 13 - Dec 15 Expense'!$J$6:$CE$6="Depreciation Expense",'June 13 - Dec 15 Expense'!$J$12:$CE$119),)))</f>
        <v>1678253.6952876917</v>
      </c>
      <c r="I136" s="144">
        <f t="array" ref="I136">SUM(IF('June 13 - Dec 15 Expense'!$F$12:$F$119=Adjustments!$E136,IF('June 13 - Dec 15 Expense'!$J$7:$CE$7=Adjustments!I$6,IF('June 13 - Dec 15 Expense'!$J$6:$CE$6="Depreciation Expense",'June 13 - Dec 15 Expense'!$J$12:$CE$119),)))</f>
        <v>1675853.3009227409</v>
      </c>
      <c r="J136" s="144">
        <f t="array" ref="J136">SUM(IF('June 13 - Dec 15 Expense'!$F$12:$F$119=Adjustments!$E136,IF('June 13 - Dec 15 Expense'!$J$7:$CE$7=Adjustments!J$6,IF('June 13 - Dec 15 Expense'!$J$6:$CE$6="Depreciation Expense",'June 13 - Dec 15 Expense'!$J$12:$CE$119),)))</f>
        <v>1673452.9065577902</v>
      </c>
      <c r="K136" s="144">
        <f t="array" ref="K136">SUM(IF('June 13 - Dec 15 Expense'!$F$12:$F$119=Adjustments!$E136,IF('June 13 - Dec 15 Expense'!$J$7:$CE$7=Adjustments!K$6,IF('June 13 - Dec 15 Expense'!$J$6:$CE$6="Depreciation Expense",'June 13 - Dec 15 Expense'!$J$12:$CE$119),)))</f>
        <v>1671052.5121928395</v>
      </c>
      <c r="L136" s="144">
        <f t="array" ref="L136">SUM(IF('June 13 - Dec 15 Expense'!$F$12:$F$119=Adjustments!$E136,IF('June 13 - Dec 15 Expense'!$J$7:$CE$7=Adjustments!L$6,IF('June 13 - Dec 15 Expense'!$J$6:$CE$6="Depreciation Expense",'June 13 - Dec 15 Expense'!$J$12:$CE$119),)))</f>
        <v>1668652.1178278888</v>
      </c>
      <c r="M136" s="144">
        <f t="array" ref="M136">SUM(IF('June 13 - Dec 15 Expense'!$F$12:$F$119=Adjustments!$E136,IF('June 13 - Dec 15 Expense'!$J$7:$CE$7=Adjustments!M$6,IF('June 13 - Dec 15 Expense'!$J$6:$CE$6="Depreciation Expense",'June 13 - Dec 15 Expense'!$J$12:$CE$119),)))</f>
        <v>1666251.7234629381</v>
      </c>
      <c r="N136" s="144">
        <f t="array" ref="N136">SUM(IF('June 13 - Dec 15 Expense'!$F$12:$F$119=Adjustments!$E136,IF('June 13 - Dec 15 Expense'!$J$7:$CE$7=Adjustments!N$6,IF('June 13 - Dec 15 Expense'!$J$6:$CE$6="Depreciation Expense",'June 13 - Dec 15 Expense'!$J$12:$CE$119),)))</f>
        <v>2569453.9610094526</v>
      </c>
      <c r="O136" s="144">
        <f t="array" ref="O136">SUM(IF('June 13 - Dec 15 Expense'!$F$12:$F$119=Adjustments!$E136,IF('June 13 - Dec 15 Expense'!$J$7:$CE$7=Adjustments!O$6,IF('June 13 - Dec 15 Expense'!$J$6:$CE$6="Depreciation Expense",'June 13 - Dec 15 Expense'!$J$12:$CE$119),)))</f>
        <v>2565747.0776472525</v>
      </c>
      <c r="P136" s="144">
        <f t="array" ref="P136">SUM(IF('June 13 - Dec 15 Expense'!$F$12:$F$119=Adjustments!$E136,IF('June 13 - Dec 15 Expense'!$J$7:$CE$7=Adjustments!P$6,IF('June 13 - Dec 15 Expense'!$J$6:$CE$6="Depreciation Expense",'June 13 - Dec 15 Expense'!$J$12:$CE$119),)))</f>
        <v>2562040.1942850533</v>
      </c>
      <c r="Q136" s="144">
        <f t="array" ref="Q136">SUM(IF('June 13 - Dec 15 Expense'!$F$12:$F$119=Adjustments!$E136,IF('June 13 - Dec 15 Expense'!$J$7:$CE$7=Adjustments!Q$6,IF('June 13 - Dec 15 Expense'!$J$6:$CE$6="Depreciation Expense",'June 13 - Dec 15 Expense'!$J$12:$CE$119),)))</f>
        <v>2558333.3109228532</v>
      </c>
      <c r="R136" s="144">
        <f t="array" ref="R136">SUM(IF('June 13 - Dec 15 Expense'!$F$12:$F$119=Adjustments!$E136,IF('June 13 - Dec 15 Expense'!$J$7:$CE$7=Adjustments!R$6,IF('June 13 - Dec 15 Expense'!$J$6:$CE$6="Depreciation Expense",'June 13 - Dec 15 Expense'!$J$12:$CE$119),)))</f>
        <v>2554626.4275606535</v>
      </c>
      <c r="S136" s="144">
        <f t="array" ref="S136">SUM(IF('June 13 - Dec 15 Expense'!$F$12:$F$119=Adjustments!$E136,IF('June 13 - Dec 15 Expense'!$J$7:$CE$7=Adjustments!S$6,IF('June 13 - Dec 15 Expense'!$J$6:$CE$6="Depreciation Expense",'June 13 - Dec 15 Expense'!$J$12:$CE$119),)))</f>
        <v>2550919.5441984534</v>
      </c>
      <c r="T136" s="144">
        <f t="array" ref="T136">SUM(IF('June 13 - Dec 15 Expense'!$F$12:$F$119=Adjustments!$E136,IF('June 13 - Dec 15 Expense'!$J$7:$CE$7=Adjustments!T$6,IF('June 13 - Dec 15 Expense'!$J$6:$CE$6="Depreciation Expense",'June 13 - Dec 15 Expense'!$J$12:$CE$119),)))</f>
        <v>2547212.6608362542</v>
      </c>
      <c r="U136" s="144">
        <f t="array" ref="U136">SUM(IF('June 13 - Dec 15 Expense'!$F$12:$F$119=Adjustments!$E136,IF('June 13 - Dec 15 Expense'!$J$7:$CE$7=Adjustments!U$6,IF('June 13 - Dec 15 Expense'!$J$6:$CE$6="Depreciation Expense",'June 13 - Dec 15 Expense'!$J$12:$CE$119),)))</f>
        <v>2543505.7774740541</v>
      </c>
      <c r="V136" s="144">
        <f t="array" ref="V136">SUM(IF('June 13 - Dec 15 Expense'!$F$12:$F$119=Adjustments!$E136,IF('June 13 - Dec 15 Expense'!$J$7:$CE$7=Adjustments!V$6,IF('June 13 - Dec 15 Expense'!$J$6:$CE$6="Depreciation Expense",'June 13 - Dec 15 Expense'!$J$12:$CE$119),)))</f>
        <v>2539798.8941118545</v>
      </c>
      <c r="W136" s="144">
        <f t="array" ref="W136">SUM(IF('June 13 - Dec 15 Expense'!$F$12:$F$119=Adjustments!$E136,IF('June 13 - Dec 15 Expense'!$J$7:$CE$7=Adjustments!W$6,IF('June 13 - Dec 15 Expense'!$J$6:$CE$6="Depreciation Expense",'June 13 - Dec 15 Expense'!$J$12:$CE$119),)))</f>
        <v>2536092.0107496544</v>
      </c>
      <c r="X136" s="144">
        <f t="array" ref="X136">SUM(IF('June 13 - Dec 15 Expense'!$F$12:$F$119=Adjustments!$E136,IF('June 13 - Dec 15 Expense'!$J$7:$CE$7=Adjustments!X$6,IF('June 13 - Dec 15 Expense'!$J$6:$CE$6="Depreciation Expense",'June 13 - Dec 15 Expense'!$J$12:$CE$119),)))</f>
        <v>2532385.1273874552</v>
      </c>
      <c r="Y136" s="144">
        <f t="array" ref="Y136">SUM(IF('June 13 - Dec 15 Expense'!$F$12:$F$119=Adjustments!$E136,IF('June 13 - Dec 15 Expense'!$J$7:$CE$7=Adjustments!Y$6,IF('June 13 - Dec 15 Expense'!$J$6:$CE$6="Depreciation Expense",'June 13 - Dec 15 Expense'!$J$12:$CE$119),)))</f>
        <v>2528678.2440252551</v>
      </c>
      <c r="Z136" s="144">
        <f t="array" ref="Z136">SUM(IF('June 13 - Dec 15 Expense'!$F$12:$F$119=Adjustments!$E136,IF('June 13 - Dec 15 Expense'!$J$7:$CE$7=Adjustments!Z$6,IF('June 13 - Dec 15 Expense'!$J$6:$CE$6="Depreciation Expense",'June 13 - Dec 15 Expense'!$J$12:$CE$119),)))</f>
        <v>2524971.3606630559</v>
      </c>
      <c r="AA136" s="144">
        <f t="array" ref="AA136">SUM(IF('June 13 - Dec 15 Expense'!$F$12:$F$119=Adjustments!$E136,IF('June 13 - Dec 15 Expense'!$J$7:$CE$7=Adjustments!AA$6,IF('June 13 - Dec 15 Expense'!$J$6:$CE$6="Depreciation Expense",'June 13 - Dec 15 Expense'!$J$12:$CE$119),)))</f>
        <v>2521264.4773008558</v>
      </c>
      <c r="AB136" s="144">
        <f t="array" ref="AB136">SUM(IF('June 13 - Dec 15 Expense'!$F$12:$F$119=Adjustments!$E136,IF('June 13 - Dec 15 Expense'!$J$7:$CE$7=Adjustments!AB$6,IF('June 13 - Dec 15 Expense'!$J$6:$CE$6="Depreciation Expense",'June 13 - Dec 15 Expense'!$J$12:$CE$119),)))</f>
        <v>2517557.5939386562</v>
      </c>
      <c r="AC136" s="144">
        <f t="array" ref="AC136">SUM(IF('June 13 - Dec 15 Expense'!$F$12:$F$119=Adjustments!$E136,IF('June 13 - Dec 15 Expense'!$J$7:$CE$7=Adjustments!AC$6,IF('June 13 - Dec 15 Expense'!$J$6:$CE$6="Depreciation Expense",'June 13 - Dec 15 Expense'!$J$12:$CE$119),)))</f>
        <v>2513850.7105764565</v>
      </c>
      <c r="AD136" s="144">
        <f t="array" ref="AD136">SUM(IF('June 13 - Dec 15 Expense'!$F$12:$F$119=Adjustments!$E136,IF('June 13 - Dec 15 Expense'!$J$7:$CE$7=Adjustments!AD$6,IF('June 13 - Dec 15 Expense'!$J$6:$CE$6="Depreciation Expense",'June 13 - Dec 15 Expense'!$J$12:$CE$119),)))</f>
        <v>2510143.8272142569</v>
      </c>
      <c r="AE136" s="144">
        <f t="array" ref="AE136">SUM(IF('June 13 - Dec 15 Expense'!$F$12:$F$119=Adjustments!$E136,IF('June 13 - Dec 15 Expense'!$J$7:$CE$7=Adjustments!AE$6,IF('June 13 - Dec 15 Expense'!$J$6:$CE$6="Depreciation Expense",'June 13 - Dec 15 Expense'!$J$12:$CE$119),)))</f>
        <v>2506436.9438520567</v>
      </c>
      <c r="AG136" s="144">
        <f t="shared" ref="AG136:AG167" si="7">SUM(H136:M136)</f>
        <v>10033516.256251888</v>
      </c>
      <c r="AH136" s="144">
        <f t="shared" ref="AH136:AH167" si="8">SUM(N136:S136)</f>
        <v>15361120.515623719</v>
      </c>
      <c r="AI136" s="144">
        <f t="shared" ref="AI136:AI167" si="9">SUM(T136:Y136)</f>
        <v>15227672.714584528</v>
      </c>
      <c r="AJ136" s="144">
        <f t="shared" ref="AJ136:AJ167" si="10">SUM(Z136:AE136)</f>
        <v>15094224.913545337</v>
      </c>
    </row>
    <row r="137" spans="1:36">
      <c r="A137" s="119" t="s">
        <v>4</v>
      </c>
      <c r="B137" s="119" t="s">
        <v>36</v>
      </c>
      <c r="C137" s="119" t="s">
        <v>78</v>
      </c>
      <c r="D137" s="119" t="s">
        <v>71</v>
      </c>
      <c r="E137" s="119" t="str">
        <f t="shared" si="5"/>
        <v>DSTMPDGU</v>
      </c>
      <c r="F137" s="119" t="str">
        <f t="shared" si="6"/>
        <v>STMPDGU</v>
      </c>
      <c r="G137" s="144">
        <f t="array" ref="G137">SUM(IF('June 13 - Dec 15 Expense'!$F$12:$F$119=Adjustments!$E137,IF('June 13 - Dec 15 Expense'!$J$7:$CE$7=Adjustments!G$6,IF('June 13 - Dec 15 Expense'!$J$6:$CE$6="Depreciation Expense",'June 13 - Dec 15 Expense'!$J$12:$CE$119),)))</f>
        <v>1833512.9164157507</v>
      </c>
      <c r="H137" s="144">
        <f t="array" ref="H137">SUM(IF('June 13 - Dec 15 Expense'!$F$12:$F$119=Adjustments!$E137,IF('June 13 - Dec 15 Expense'!$J$7:$CE$7=Adjustments!H$6,IF('June 13 - Dec 15 Expense'!$J$6:$CE$6="Depreciation Expense",'June 13 - Dec 15 Expense'!$J$12:$CE$119),)))</f>
        <v>1832523.5636211981</v>
      </c>
      <c r="I137" s="144">
        <f t="array" ref="I137">SUM(IF('June 13 - Dec 15 Expense'!$F$12:$F$119=Adjustments!$E137,IF('June 13 - Dec 15 Expense'!$J$7:$CE$7=Adjustments!I$6,IF('June 13 - Dec 15 Expense'!$J$6:$CE$6="Depreciation Expense",'June 13 - Dec 15 Expense'!$J$12:$CE$119),)))</f>
        <v>1830544.8580320934</v>
      </c>
      <c r="J137" s="144">
        <f t="array" ref="J137">SUM(IF('June 13 - Dec 15 Expense'!$F$12:$F$119=Adjustments!$E137,IF('June 13 - Dec 15 Expense'!$J$7:$CE$7=Adjustments!J$6,IF('June 13 - Dec 15 Expense'!$J$6:$CE$6="Depreciation Expense",'June 13 - Dec 15 Expense'!$J$12:$CE$119),)))</f>
        <v>1828566.1524429887</v>
      </c>
      <c r="K137" s="144">
        <f t="array" ref="K137">SUM(IF('June 13 - Dec 15 Expense'!$F$12:$F$119=Adjustments!$E137,IF('June 13 - Dec 15 Expense'!$J$7:$CE$7=Adjustments!K$6,IF('June 13 - Dec 15 Expense'!$J$6:$CE$6="Depreciation Expense",'June 13 - Dec 15 Expense'!$J$12:$CE$119),)))</f>
        <v>1826587.4468538838</v>
      </c>
      <c r="L137" s="144">
        <f t="array" ref="L137">SUM(IF('June 13 - Dec 15 Expense'!$F$12:$F$119=Adjustments!$E137,IF('June 13 - Dec 15 Expense'!$J$7:$CE$7=Adjustments!L$6,IF('June 13 - Dec 15 Expense'!$J$6:$CE$6="Depreciation Expense",'June 13 - Dec 15 Expense'!$J$12:$CE$119),)))</f>
        <v>1824608.7412647791</v>
      </c>
      <c r="M137" s="144">
        <f t="array" ref="M137">SUM(IF('June 13 - Dec 15 Expense'!$F$12:$F$119=Adjustments!$E137,IF('June 13 - Dec 15 Expense'!$J$7:$CE$7=Adjustments!M$6,IF('June 13 - Dec 15 Expense'!$J$6:$CE$6="Depreciation Expense",'June 13 - Dec 15 Expense'!$J$12:$CE$119),)))</f>
        <v>1822630.0356756744</v>
      </c>
      <c r="N137" s="144">
        <f t="array" ref="N137">SUM(IF('June 13 - Dec 15 Expense'!$F$12:$F$119=Adjustments!$E137,IF('June 13 - Dec 15 Expense'!$J$7:$CE$7=Adjustments!N$6,IF('June 13 - Dec 15 Expense'!$J$6:$CE$6="Depreciation Expense",'June 13 - Dec 15 Expense'!$J$12:$CE$119),)))</f>
        <v>2682775.8959548245</v>
      </c>
      <c r="O137" s="144">
        <f t="array" ref="O137">SUM(IF('June 13 - Dec 15 Expense'!$F$12:$F$119=Adjustments!$E137,IF('June 13 - Dec 15 Expense'!$J$7:$CE$7=Adjustments!O$6,IF('June 13 - Dec 15 Expense'!$J$6:$CE$6="Depreciation Expense",'June 13 - Dec 15 Expense'!$J$12:$CE$119),)))</f>
        <v>2679860.2231008746</v>
      </c>
      <c r="P137" s="144">
        <f t="array" ref="P137">SUM(IF('June 13 - Dec 15 Expense'!$F$12:$F$119=Adjustments!$E137,IF('June 13 - Dec 15 Expense'!$J$7:$CE$7=Adjustments!P$6,IF('June 13 - Dec 15 Expense'!$J$6:$CE$6="Depreciation Expense",'June 13 - Dec 15 Expense'!$J$12:$CE$119),)))</f>
        <v>2676944.5502469246</v>
      </c>
      <c r="Q137" s="144">
        <f t="array" ref="Q137">SUM(IF('June 13 - Dec 15 Expense'!$F$12:$F$119=Adjustments!$E137,IF('June 13 - Dec 15 Expense'!$J$7:$CE$7=Adjustments!Q$6,IF('June 13 - Dec 15 Expense'!$J$6:$CE$6="Depreciation Expense",'June 13 - Dec 15 Expense'!$J$12:$CE$119),)))</f>
        <v>2674028.8773929742</v>
      </c>
      <c r="R137" s="144">
        <f t="array" ref="R137">SUM(IF('June 13 - Dec 15 Expense'!$F$12:$F$119=Adjustments!$E137,IF('June 13 - Dec 15 Expense'!$J$7:$CE$7=Adjustments!R$6,IF('June 13 - Dec 15 Expense'!$J$6:$CE$6="Depreciation Expense",'June 13 - Dec 15 Expense'!$J$12:$CE$119),)))</f>
        <v>2671113.2045390243</v>
      </c>
      <c r="S137" s="144">
        <f t="array" ref="S137">SUM(IF('June 13 - Dec 15 Expense'!$F$12:$F$119=Adjustments!$E137,IF('June 13 - Dec 15 Expense'!$J$7:$CE$7=Adjustments!S$6,IF('June 13 - Dec 15 Expense'!$J$6:$CE$6="Depreciation Expense",'June 13 - Dec 15 Expense'!$J$12:$CE$119),)))</f>
        <v>2668197.5316850743</v>
      </c>
      <c r="T137" s="144">
        <f t="array" ref="T137">SUM(IF('June 13 - Dec 15 Expense'!$F$12:$F$119=Adjustments!$E137,IF('June 13 - Dec 15 Expense'!$J$7:$CE$7=Adjustments!T$6,IF('June 13 - Dec 15 Expense'!$J$6:$CE$6="Depreciation Expense",'June 13 - Dec 15 Expense'!$J$12:$CE$119),)))</f>
        <v>2665281.8588311244</v>
      </c>
      <c r="U137" s="144">
        <f t="array" ref="U137">SUM(IF('June 13 - Dec 15 Expense'!$F$12:$F$119=Adjustments!$E137,IF('June 13 - Dec 15 Expense'!$J$7:$CE$7=Adjustments!U$6,IF('June 13 - Dec 15 Expense'!$J$6:$CE$6="Depreciation Expense",'June 13 - Dec 15 Expense'!$J$12:$CE$119),)))</f>
        <v>2662366.1859771744</v>
      </c>
      <c r="V137" s="144">
        <f t="array" ref="V137">SUM(IF('June 13 - Dec 15 Expense'!$F$12:$F$119=Adjustments!$E137,IF('June 13 - Dec 15 Expense'!$J$7:$CE$7=Adjustments!V$6,IF('June 13 - Dec 15 Expense'!$J$6:$CE$6="Depreciation Expense",'June 13 - Dec 15 Expense'!$J$12:$CE$119),)))</f>
        <v>2659450.513123224</v>
      </c>
      <c r="W137" s="144">
        <f t="array" ref="W137">SUM(IF('June 13 - Dec 15 Expense'!$F$12:$F$119=Adjustments!$E137,IF('June 13 - Dec 15 Expense'!$J$7:$CE$7=Adjustments!W$6,IF('June 13 - Dec 15 Expense'!$J$6:$CE$6="Depreciation Expense",'June 13 - Dec 15 Expense'!$J$12:$CE$119),)))</f>
        <v>2656534.8402692741</v>
      </c>
      <c r="X137" s="144">
        <f t="array" ref="X137">SUM(IF('June 13 - Dec 15 Expense'!$F$12:$F$119=Adjustments!$E137,IF('June 13 - Dec 15 Expense'!$J$7:$CE$7=Adjustments!X$6,IF('June 13 - Dec 15 Expense'!$J$6:$CE$6="Depreciation Expense",'June 13 - Dec 15 Expense'!$J$12:$CE$119),)))</f>
        <v>2653619.1674153241</v>
      </c>
      <c r="Y137" s="144">
        <f t="array" ref="Y137">SUM(IF('June 13 - Dec 15 Expense'!$F$12:$F$119=Adjustments!$E137,IF('June 13 - Dec 15 Expense'!$J$7:$CE$7=Adjustments!Y$6,IF('June 13 - Dec 15 Expense'!$J$6:$CE$6="Depreciation Expense",'June 13 - Dec 15 Expense'!$J$12:$CE$119),)))</f>
        <v>2648898.5032590469</v>
      </c>
      <c r="Z137" s="144">
        <f t="array" ref="Z137">SUM(IF('June 13 - Dec 15 Expense'!$F$12:$F$119=Adjustments!$E137,IF('June 13 - Dec 15 Expense'!$J$7:$CE$7=Adjustments!Z$6,IF('June 13 - Dec 15 Expense'!$J$6:$CE$6="Depreciation Expense",'June 13 - Dec 15 Expense'!$J$12:$CE$119),)))</f>
        <v>2644177.8391027697</v>
      </c>
      <c r="AA137" s="144">
        <f t="array" ref="AA137">SUM(IF('June 13 - Dec 15 Expense'!$F$12:$F$119=Adjustments!$E137,IF('June 13 - Dec 15 Expense'!$J$7:$CE$7=Adjustments!AA$6,IF('June 13 - Dec 15 Expense'!$J$6:$CE$6="Depreciation Expense",'June 13 - Dec 15 Expense'!$J$12:$CE$119),)))</f>
        <v>2641262.1662488198</v>
      </c>
      <c r="AB137" s="144">
        <f t="array" ref="AB137">SUM(IF('June 13 - Dec 15 Expense'!$F$12:$F$119=Adjustments!$E137,IF('June 13 - Dec 15 Expense'!$J$7:$CE$7=Adjustments!AB$6,IF('June 13 - Dec 15 Expense'!$J$6:$CE$6="Depreciation Expense",'June 13 - Dec 15 Expense'!$J$12:$CE$119),)))</f>
        <v>2638346.4933948698</v>
      </c>
      <c r="AC137" s="144">
        <f t="array" ref="AC137">SUM(IF('June 13 - Dec 15 Expense'!$F$12:$F$119=Adjustments!$E137,IF('June 13 - Dec 15 Expense'!$J$7:$CE$7=Adjustments!AC$6,IF('June 13 - Dec 15 Expense'!$J$6:$CE$6="Depreciation Expense",'June 13 - Dec 15 Expense'!$J$12:$CE$119),)))</f>
        <v>2635430.8205409199</v>
      </c>
      <c r="AD137" s="144">
        <f t="array" ref="AD137">SUM(IF('June 13 - Dec 15 Expense'!$F$12:$F$119=Adjustments!$E137,IF('June 13 - Dec 15 Expense'!$J$7:$CE$7=Adjustments!AD$6,IF('June 13 - Dec 15 Expense'!$J$6:$CE$6="Depreciation Expense",'June 13 - Dec 15 Expense'!$J$12:$CE$119),)))</f>
        <v>2632515.14768697</v>
      </c>
      <c r="AE137" s="144">
        <f t="array" ref="AE137">SUM(IF('June 13 - Dec 15 Expense'!$F$12:$F$119=Adjustments!$E137,IF('June 13 - Dec 15 Expense'!$J$7:$CE$7=Adjustments!AE$6,IF('June 13 - Dec 15 Expense'!$J$6:$CE$6="Depreciation Expense",'June 13 - Dec 15 Expense'!$J$12:$CE$119),)))</f>
        <v>2629599.4748330195</v>
      </c>
      <c r="AG137" s="144">
        <f t="shared" si="7"/>
        <v>10965460.797890618</v>
      </c>
      <c r="AH137" s="144">
        <f t="shared" si="8"/>
        <v>16052920.282919696</v>
      </c>
      <c r="AI137" s="144">
        <f t="shared" si="9"/>
        <v>15946151.068875168</v>
      </c>
      <c r="AJ137" s="144">
        <f t="shared" si="10"/>
        <v>15821331.941807369</v>
      </c>
    </row>
    <row r="138" spans="1:36">
      <c r="A138" s="119" t="s">
        <v>5</v>
      </c>
      <c r="B138" s="119" t="s">
        <v>37</v>
      </c>
      <c r="C138" s="119" t="s">
        <v>78</v>
      </c>
      <c r="D138" s="119" t="s">
        <v>71</v>
      </c>
      <c r="E138" s="119" t="str">
        <f t="shared" si="5"/>
        <v>DSTMPSG</v>
      </c>
      <c r="F138" s="119" t="str">
        <f t="shared" si="6"/>
        <v>STMPSG</v>
      </c>
      <c r="G138" s="144">
        <f t="array" ref="G138">SUM(IF('June 13 - Dec 15 Expense'!$F$12:$F$119=Adjustments!$E138,IF('June 13 - Dec 15 Expense'!$J$7:$CE$7=Adjustments!G$6,IF('June 13 - Dec 15 Expense'!$J$6:$CE$6="Depreciation Expense",'June 13 - Dec 15 Expense'!$J$12:$CE$119),)))</f>
        <v>7589164.3987562945</v>
      </c>
      <c r="H138" s="144">
        <f t="array" ref="H138">SUM(IF('June 13 - Dec 15 Expense'!$F$12:$F$119=Adjustments!$E138,IF('June 13 - Dec 15 Expense'!$J$7:$CE$7=Adjustments!H$6,IF('June 13 - Dec 15 Expense'!$J$6:$CE$6="Depreciation Expense",'June 13 - Dec 15 Expense'!$J$12:$CE$119),)))</f>
        <v>7597132.6648344733</v>
      </c>
      <c r="I138" s="144">
        <f t="array" ref="I138">SUM(IF('June 13 - Dec 15 Expense'!$F$12:$F$119=Adjustments!$E138,IF('June 13 - Dec 15 Expense'!$J$7:$CE$7=Adjustments!I$6,IF('June 13 - Dec 15 Expense'!$J$6:$CE$6="Depreciation Expense",'June 13 - Dec 15 Expense'!$J$12:$CE$119),)))</f>
        <v>7604991.9884375557</v>
      </c>
      <c r="J138" s="144">
        <f t="array" ref="J138">SUM(IF('June 13 - Dec 15 Expense'!$F$12:$F$119=Adjustments!$E138,IF('June 13 - Dec 15 Expense'!$J$7:$CE$7=Adjustments!J$6,IF('June 13 - Dec 15 Expense'!$J$6:$CE$6="Depreciation Expense",'June 13 - Dec 15 Expense'!$J$12:$CE$119),)))</f>
        <v>7604320.242017746</v>
      </c>
      <c r="K138" s="144">
        <f t="array" ref="K138">SUM(IF('June 13 - Dec 15 Expense'!$F$12:$F$119=Adjustments!$E138,IF('June 13 - Dec 15 Expense'!$J$7:$CE$7=Adjustments!K$6,IF('June 13 - Dec 15 Expense'!$J$6:$CE$6="Depreciation Expense",'June 13 - Dec 15 Expense'!$J$12:$CE$119),)))</f>
        <v>7605189.4858791167</v>
      </c>
      <c r="L138" s="144">
        <f t="array" ref="L138">SUM(IF('June 13 - Dec 15 Expense'!$F$12:$F$119=Adjustments!$E138,IF('June 13 - Dec 15 Expense'!$J$7:$CE$7=Adjustments!L$6,IF('June 13 - Dec 15 Expense'!$J$6:$CE$6="Depreciation Expense",'June 13 - Dec 15 Expense'!$J$12:$CE$119),)))</f>
        <v>7607525.7667623842</v>
      </c>
      <c r="M138" s="144">
        <f t="array" ref="M138">SUM(IF('June 13 - Dec 15 Expense'!$F$12:$F$119=Adjustments!$E138,IF('June 13 - Dec 15 Expense'!$J$7:$CE$7=Adjustments!M$6,IF('June 13 - Dec 15 Expense'!$J$6:$CE$6="Depreciation Expense",'June 13 - Dec 15 Expense'!$J$12:$CE$119),)))</f>
        <v>7617364.7781321285</v>
      </c>
      <c r="N138" s="144">
        <f t="array" ref="N138">SUM(IF('June 13 - Dec 15 Expense'!$F$12:$F$119=Adjustments!$E138,IF('June 13 - Dec 15 Expense'!$J$7:$CE$7=Adjustments!N$6,IF('June 13 - Dec 15 Expense'!$J$6:$CE$6="Depreciation Expense",'June 13 - Dec 15 Expense'!$J$12:$CE$119),)))</f>
        <v>12286327.453648061</v>
      </c>
      <c r="O138" s="144">
        <f t="array" ref="O138">SUM(IF('June 13 - Dec 15 Expense'!$F$12:$F$119=Adjustments!$E138,IF('June 13 - Dec 15 Expense'!$J$7:$CE$7=Adjustments!O$6,IF('June 13 - Dec 15 Expense'!$J$6:$CE$6="Depreciation Expense",'June 13 - Dec 15 Expense'!$J$12:$CE$119),)))</f>
        <v>12280503.314599283</v>
      </c>
      <c r="P138" s="144">
        <f t="array" ref="P138">SUM(IF('June 13 - Dec 15 Expense'!$F$12:$F$119=Adjustments!$E138,IF('June 13 - Dec 15 Expense'!$J$7:$CE$7=Adjustments!P$6,IF('June 13 - Dec 15 Expense'!$J$6:$CE$6="Depreciation Expense",'June 13 - Dec 15 Expense'!$J$12:$CE$119),)))</f>
        <v>12275899.328362808</v>
      </c>
      <c r="Q138" s="144">
        <f t="array" ref="Q138">SUM(IF('June 13 - Dec 15 Expense'!$F$12:$F$119=Adjustments!$E138,IF('June 13 - Dec 15 Expense'!$J$7:$CE$7=Adjustments!Q$6,IF('June 13 - Dec 15 Expense'!$J$6:$CE$6="Depreciation Expense",'June 13 - Dec 15 Expense'!$J$12:$CE$119),)))</f>
        <v>12275518.451116601</v>
      </c>
      <c r="R138" s="144">
        <f t="array" ref="R138">SUM(IF('June 13 - Dec 15 Expense'!$F$12:$F$119=Adjustments!$E138,IF('June 13 - Dec 15 Expense'!$J$7:$CE$7=Adjustments!R$6,IF('June 13 - Dec 15 Expense'!$J$6:$CE$6="Depreciation Expense",'June 13 - Dec 15 Expense'!$J$12:$CE$119),)))</f>
        <v>12304082.500052521</v>
      </c>
      <c r="S138" s="144">
        <f t="array" ref="S138">SUM(IF('June 13 - Dec 15 Expense'!$F$12:$F$119=Adjustments!$E138,IF('June 13 - Dec 15 Expense'!$J$7:$CE$7=Adjustments!S$6,IF('June 13 - Dec 15 Expense'!$J$6:$CE$6="Depreciation Expense",'June 13 - Dec 15 Expense'!$J$12:$CE$119),)))</f>
        <v>12364260.593938664</v>
      </c>
      <c r="T138" s="144">
        <f t="array" ref="T138">SUM(IF('June 13 - Dec 15 Expense'!$F$12:$F$119=Adjustments!$E138,IF('June 13 - Dec 15 Expense'!$J$7:$CE$7=Adjustments!T$6,IF('June 13 - Dec 15 Expense'!$J$6:$CE$6="Depreciation Expense",'June 13 - Dec 15 Expense'!$J$12:$CE$119),)))</f>
        <v>12401955.447540978</v>
      </c>
      <c r="U138" s="144">
        <f t="array" ref="U138">SUM(IF('June 13 - Dec 15 Expense'!$F$12:$F$119=Adjustments!$E138,IF('June 13 - Dec 15 Expense'!$J$7:$CE$7=Adjustments!U$6,IF('June 13 - Dec 15 Expense'!$J$6:$CE$6="Depreciation Expense",'June 13 - Dec 15 Expense'!$J$12:$CE$119),)))</f>
        <v>12410688.225626454</v>
      </c>
      <c r="V138" s="144">
        <f t="array" ref="V138">SUM(IF('June 13 - Dec 15 Expense'!$F$12:$F$119=Adjustments!$E138,IF('June 13 - Dec 15 Expense'!$J$7:$CE$7=Adjustments!V$6,IF('June 13 - Dec 15 Expense'!$J$6:$CE$6="Depreciation Expense",'June 13 - Dec 15 Expense'!$J$12:$CE$119),)))</f>
        <v>12455767.565900249</v>
      </c>
      <c r="W138" s="144">
        <f t="array" ref="W138">SUM(IF('June 13 - Dec 15 Expense'!$F$12:$F$119=Adjustments!$E138,IF('June 13 - Dec 15 Expense'!$J$7:$CE$7=Adjustments!W$6,IF('June 13 - Dec 15 Expense'!$J$6:$CE$6="Depreciation Expense",'June 13 - Dec 15 Expense'!$J$12:$CE$119),)))</f>
        <v>12499309.00334136</v>
      </c>
      <c r="X138" s="144">
        <f t="array" ref="X138">SUM(IF('June 13 - Dec 15 Expense'!$F$12:$F$119=Adjustments!$E138,IF('June 13 - Dec 15 Expense'!$J$7:$CE$7=Adjustments!X$6,IF('June 13 - Dec 15 Expense'!$J$6:$CE$6="Depreciation Expense",'June 13 - Dec 15 Expense'!$J$12:$CE$119),)))</f>
        <v>12528187.912597783</v>
      </c>
      <c r="Y138" s="144">
        <f t="array" ref="Y138">SUM(IF('June 13 - Dec 15 Expense'!$F$12:$F$119=Adjustments!$E138,IF('June 13 - Dec 15 Expense'!$J$7:$CE$7=Adjustments!Y$6,IF('June 13 - Dec 15 Expense'!$J$6:$CE$6="Depreciation Expense",'June 13 - Dec 15 Expense'!$J$12:$CE$119),)))</f>
        <v>12545451.096037241</v>
      </c>
      <c r="Z138" s="144">
        <f t="array" ref="Z138">SUM(IF('June 13 - Dec 15 Expense'!$F$12:$F$119=Adjustments!$E138,IF('June 13 - Dec 15 Expense'!$J$7:$CE$7=Adjustments!Z$6,IF('June 13 - Dec 15 Expense'!$J$6:$CE$6="Depreciation Expense",'June 13 - Dec 15 Expense'!$J$12:$CE$119),)))</f>
        <v>12534622.908534573</v>
      </c>
      <c r="AA138" s="144">
        <f t="array" ref="AA138">SUM(IF('June 13 - Dec 15 Expense'!$F$12:$F$119=Adjustments!$E138,IF('June 13 - Dec 15 Expense'!$J$7:$CE$7=Adjustments!AA$6,IF('June 13 - Dec 15 Expense'!$J$6:$CE$6="Depreciation Expense",'June 13 - Dec 15 Expense'!$J$12:$CE$119),)))</f>
        <v>12530381.212358311</v>
      </c>
      <c r="AB138" s="144">
        <f t="array" ref="AB138">SUM(IF('June 13 - Dec 15 Expense'!$F$12:$F$119=Adjustments!$E138,IF('June 13 - Dec 15 Expense'!$J$7:$CE$7=Adjustments!AB$6,IF('June 13 - Dec 15 Expense'!$J$6:$CE$6="Depreciation Expense",'June 13 - Dec 15 Expense'!$J$12:$CE$119),)))</f>
        <v>12525164.831213037</v>
      </c>
      <c r="AC138" s="144">
        <f t="array" ref="AC138">SUM(IF('June 13 - Dec 15 Expense'!$F$12:$F$119=Adjustments!$E138,IF('June 13 - Dec 15 Expense'!$J$7:$CE$7=Adjustments!AC$6,IF('June 13 - Dec 15 Expense'!$J$6:$CE$6="Depreciation Expense",'June 13 - Dec 15 Expense'!$J$12:$CE$119),)))</f>
        <v>12521239.583263753</v>
      </c>
      <c r="AD138" s="144">
        <f t="array" ref="AD138">SUM(IF('June 13 - Dec 15 Expense'!$F$12:$F$119=Adjustments!$E138,IF('June 13 - Dec 15 Expense'!$J$7:$CE$7=Adjustments!AD$6,IF('June 13 - Dec 15 Expense'!$J$6:$CE$6="Depreciation Expense",'June 13 - Dec 15 Expense'!$J$12:$CE$119),)))</f>
        <v>12577415.063545389</v>
      </c>
      <c r="AE138" s="144">
        <f t="array" ref="AE138">SUM(IF('June 13 - Dec 15 Expense'!$F$12:$F$119=Adjustments!$E138,IF('June 13 - Dec 15 Expense'!$J$7:$CE$7=Adjustments!AE$6,IF('June 13 - Dec 15 Expense'!$J$6:$CE$6="Depreciation Expense",'June 13 - Dec 15 Expense'!$J$12:$CE$119),)))</f>
        <v>12705420.712321365</v>
      </c>
      <c r="AG138" s="144">
        <f t="shared" si="7"/>
        <v>45636524.926063403</v>
      </c>
      <c r="AH138" s="144">
        <f t="shared" si="8"/>
        <v>73786591.641717941</v>
      </c>
      <c r="AI138" s="144">
        <f t="shared" si="9"/>
        <v>74841359.251044065</v>
      </c>
      <c r="AJ138" s="144">
        <f t="shared" si="10"/>
        <v>75394244.311236426</v>
      </c>
    </row>
    <row r="139" spans="1:36">
      <c r="A139" s="119" t="s">
        <v>107</v>
      </c>
      <c r="B139" s="119" t="s">
        <v>37</v>
      </c>
      <c r="C139" s="119" t="s">
        <v>78</v>
      </c>
      <c r="D139" s="119" t="s">
        <v>109</v>
      </c>
      <c r="E139" s="119" t="str">
        <f>C139&amp;D139&amp;B139</f>
        <v>DSTMPRSG</v>
      </c>
      <c r="F139" s="119" t="str">
        <f>D139&amp;B139</f>
        <v>STMPRSG</v>
      </c>
      <c r="G139" s="144">
        <f t="array" ref="G139">SUM(IF('June 13 - Dec 15 Expense'!$F$12:$F$119=Adjustments!$E139,IF('June 13 - Dec 15 Expense'!$J$7:$CE$7=Adjustments!G$6,IF('June 13 - Dec 15 Expense'!$J$6:$CE$6="Depreciation Expense",'June 13 - Dec 15 Expense'!$J$12:$CE$119),)))</f>
        <v>52926.753761495231</v>
      </c>
      <c r="H139" s="144">
        <f t="array" ref="H139">SUM(IF('June 13 - Dec 15 Expense'!$F$12:$F$119=Adjustments!$E139,IF('June 13 - Dec 15 Expense'!$J$7:$CE$7=Adjustments!H$6,IF('June 13 - Dec 15 Expense'!$J$6:$CE$6="Depreciation Expense",'June 13 - Dec 15 Expense'!$J$12:$CE$119),)))</f>
        <v>53168.109589707019</v>
      </c>
      <c r="I139" s="144">
        <f t="array" ref="I139">SUM(IF('June 13 - Dec 15 Expense'!$F$12:$F$119=Adjustments!$E139,IF('June 13 - Dec 15 Expense'!$J$7:$CE$7=Adjustments!I$6,IF('June 13 - Dec 15 Expense'!$J$6:$CE$6="Depreciation Expense",'June 13 - Dec 15 Expense'!$J$12:$CE$119),)))</f>
        <v>53442.96564326762</v>
      </c>
      <c r="J139" s="144">
        <f t="array" ref="J139">SUM(IF('June 13 - Dec 15 Expense'!$F$12:$F$119=Adjustments!$E139,IF('June 13 - Dec 15 Expense'!$J$7:$CE$7=Adjustments!J$6,IF('June 13 - Dec 15 Expense'!$J$6:$CE$6="Depreciation Expense",'June 13 - Dec 15 Expense'!$J$12:$CE$119),)))</f>
        <v>53476.46586861644</v>
      </c>
      <c r="K139" s="144">
        <f t="array" ref="K139">SUM(IF('June 13 - Dec 15 Expense'!$F$12:$F$119=Adjustments!$E139,IF('June 13 - Dec 15 Expense'!$J$7:$CE$7=Adjustments!K$6,IF('June 13 - Dec 15 Expense'!$J$6:$CE$6="Depreciation Expense",'June 13 - Dec 15 Expense'!$J$12:$CE$119),)))</f>
        <v>53476.46586861644</v>
      </c>
      <c r="L139" s="144">
        <f t="array" ref="L139">SUM(IF('June 13 - Dec 15 Expense'!$F$12:$F$119=Adjustments!$E139,IF('June 13 - Dec 15 Expense'!$J$7:$CE$7=Adjustments!L$6,IF('June 13 - Dec 15 Expense'!$J$6:$CE$6="Depreciation Expense",'June 13 - Dec 15 Expense'!$J$12:$CE$119),)))</f>
        <v>53476.46586861644</v>
      </c>
      <c r="M139" s="144">
        <f t="array" ref="M139">SUM(IF('June 13 - Dec 15 Expense'!$F$12:$F$119=Adjustments!$E139,IF('June 13 - Dec 15 Expense'!$J$7:$CE$7=Adjustments!M$6,IF('June 13 - Dec 15 Expense'!$J$6:$CE$6="Depreciation Expense",'June 13 - Dec 15 Expense'!$J$12:$CE$119),)))</f>
        <v>53476.46586861644</v>
      </c>
      <c r="N139" s="144">
        <f t="array" ref="N139">SUM(IF('June 13 - Dec 15 Expense'!$F$12:$F$119=Adjustments!$E139,IF('June 13 - Dec 15 Expense'!$J$7:$CE$7=Adjustments!N$6,IF('June 13 - Dec 15 Expense'!$J$6:$CE$6="Depreciation Expense",'June 13 - Dec 15 Expense'!$J$12:$CE$119),)))</f>
        <v>86173.582749230918</v>
      </c>
      <c r="O139" s="144">
        <f t="array" ref="O139">SUM(IF('June 13 - Dec 15 Expense'!$F$12:$F$119=Adjustments!$E139,IF('June 13 - Dec 15 Expense'!$J$7:$CE$7=Adjustments!O$6,IF('June 13 - Dec 15 Expense'!$J$6:$CE$6="Depreciation Expense",'June 13 - Dec 15 Expense'!$J$12:$CE$119),)))</f>
        <v>86173.582749230918</v>
      </c>
      <c r="P139" s="144">
        <f t="array" ref="P139">SUM(IF('June 13 - Dec 15 Expense'!$F$12:$F$119=Adjustments!$E139,IF('June 13 - Dec 15 Expense'!$J$7:$CE$7=Adjustments!P$6,IF('June 13 - Dec 15 Expense'!$J$6:$CE$6="Depreciation Expense",'June 13 - Dec 15 Expense'!$J$12:$CE$119),)))</f>
        <v>86173.582749230918</v>
      </c>
      <c r="Q139" s="144">
        <f t="array" ref="Q139">SUM(IF('June 13 - Dec 15 Expense'!$F$12:$F$119=Adjustments!$E139,IF('June 13 - Dec 15 Expense'!$J$7:$CE$7=Adjustments!Q$6,IF('June 13 - Dec 15 Expense'!$J$6:$CE$6="Depreciation Expense",'June 13 - Dec 15 Expense'!$J$12:$CE$119),)))</f>
        <v>86173.582749230918</v>
      </c>
      <c r="R139" s="144">
        <f t="array" ref="R139">SUM(IF('June 13 - Dec 15 Expense'!$F$12:$F$119=Adjustments!$E139,IF('June 13 - Dec 15 Expense'!$J$7:$CE$7=Adjustments!R$6,IF('June 13 - Dec 15 Expense'!$J$6:$CE$6="Depreciation Expense",'June 13 - Dec 15 Expense'!$J$12:$CE$119),)))</f>
        <v>86173.582749230918</v>
      </c>
      <c r="S139" s="144">
        <f t="array" ref="S139">SUM(IF('June 13 - Dec 15 Expense'!$F$12:$F$119=Adjustments!$E139,IF('June 13 - Dec 15 Expense'!$J$7:$CE$7=Adjustments!S$6,IF('June 13 - Dec 15 Expense'!$J$6:$CE$6="Depreciation Expense",'June 13 - Dec 15 Expense'!$J$12:$CE$119),)))</f>
        <v>86173.582749230918</v>
      </c>
      <c r="T139" s="144">
        <f t="array" ref="T139">SUM(IF('June 13 - Dec 15 Expense'!$F$12:$F$119=Adjustments!$E139,IF('June 13 - Dec 15 Expense'!$J$7:$CE$7=Adjustments!T$6,IF('June 13 - Dec 15 Expense'!$J$6:$CE$6="Depreciation Expense",'June 13 - Dec 15 Expense'!$J$12:$CE$119),)))</f>
        <v>86173.582749230918</v>
      </c>
      <c r="U139" s="144">
        <f t="array" ref="U139">SUM(IF('June 13 - Dec 15 Expense'!$F$12:$F$119=Adjustments!$E139,IF('June 13 - Dec 15 Expense'!$J$7:$CE$7=Adjustments!U$6,IF('June 13 - Dec 15 Expense'!$J$6:$CE$6="Depreciation Expense",'June 13 - Dec 15 Expense'!$J$12:$CE$119),)))</f>
        <v>86173.582749230918</v>
      </c>
      <c r="V139" s="144">
        <f t="array" ref="V139">SUM(IF('June 13 - Dec 15 Expense'!$F$12:$F$119=Adjustments!$E139,IF('June 13 - Dec 15 Expense'!$J$7:$CE$7=Adjustments!V$6,IF('June 13 - Dec 15 Expense'!$J$6:$CE$6="Depreciation Expense",'June 13 - Dec 15 Expense'!$J$12:$CE$119),)))</f>
        <v>86173.582749230918</v>
      </c>
      <c r="W139" s="144">
        <f t="array" ref="W139">SUM(IF('June 13 - Dec 15 Expense'!$F$12:$F$119=Adjustments!$E139,IF('June 13 - Dec 15 Expense'!$J$7:$CE$7=Adjustments!W$6,IF('June 13 - Dec 15 Expense'!$J$6:$CE$6="Depreciation Expense",'June 13 - Dec 15 Expense'!$J$12:$CE$119),)))</f>
        <v>86173.582749230918</v>
      </c>
      <c r="X139" s="144">
        <f t="array" ref="X139">SUM(IF('June 13 - Dec 15 Expense'!$F$12:$F$119=Adjustments!$E139,IF('June 13 - Dec 15 Expense'!$J$7:$CE$7=Adjustments!X$6,IF('June 13 - Dec 15 Expense'!$J$6:$CE$6="Depreciation Expense",'June 13 - Dec 15 Expense'!$J$12:$CE$119),)))</f>
        <v>86173.582749230918</v>
      </c>
      <c r="Y139" s="144">
        <f t="array" ref="Y139">SUM(IF('June 13 - Dec 15 Expense'!$F$12:$F$119=Adjustments!$E139,IF('June 13 - Dec 15 Expense'!$J$7:$CE$7=Adjustments!Y$6,IF('June 13 - Dec 15 Expense'!$J$6:$CE$6="Depreciation Expense",'June 13 - Dec 15 Expense'!$J$12:$CE$119),)))</f>
        <v>86173.582749230918</v>
      </c>
      <c r="Z139" s="144">
        <f t="array" ref="Z139">SUM(IF('June 13 - Dec 15 Expense'!$F$12:$F$119=Adjustments!$E139,IF('June 13 - Dec 15 Expense'!$J$7:$CE$7=Adjustments!Z$6,IF('June 13 - Dec 15 Expense'!$J$6:$CE$6="Depreciation Expense",'June 13 - Dec 15 Expense'!$J$12:$CE$119),)))</f>
        <v>86173.582749230918</v>
      </c>
      <c r="AA139" s="144">
        <f t="array" ref="AA139">SUM(IF('June 13 - Dec 15 Expense'!$F$12:$F$119=Adjustments!$E139,IF('June 13 - Dec 15 Expense'!$J$7:$CE$7=Adjustments!AA$6,IF('June 13 - Dec 15 Expense'!$J$6:$CE$6="Depreciation Expense",'June 13 - Dec 15 Expense'!$J$12:$CE$119),)))</f>
        <v>86173.582749230918</v>
      </c>
      <c r="AB139" s="144">
        <f t="array" ref="AB139">SUM(IF('June 13 - Dec 15 Expense'!$F$12:$F$119=Adjustments!$E139,IF('June 13 - Dec 15 Expense'!$J$7:$CE$7=Adjustments!AB$6,IF('June 13 - Dec 15 Expense'!$J$6:$CE$6="Depreciation Expense",'June 13 - Dec 15 Expense'!$J$12:$CE$119),)))</f>
        <v>86173.582749230918</v>
      </c>
      <c r="AC139" s="144">
        <f t="array" ref="AC139">SUM(IF('June 13 - Dec 15 Expense'!$F$12:$F$119=Adjustments!$E139,IF('June 13 - Dec 15 Expense'!$J$7:$CE$7=Adjustments!AC$6,IF('June 13 - Dec 15 Expense'!$J$6:$CE$6="Depreciation Expense",'June 13 - Dec 15 Expense'!$J$12:$CE$119),)))</f>
        <v>86173.582749230918</v>
      </c>
      <c r="AD139" s="144">
        <f t="array" ref="AD139">SUM(IF('June 13 - Dec 15 Expense'!$F$12:$F$119=Adjustments!$E139,IF('June 13 - Dec 15 Expense'!$J$7:$CE$7=Adjustments!AD$6,IF('June 13 - Dec 15 Expense'!$J$6:$CE$6="Depreciation Expense",'June 13 - Dec 15 Expense'!$J$12:$CE$119),)))</f>
        <v>86173.582749230918</v>
      </c>
      <c r="AE139" s="144">
        <f t="array" ref="AE139">SUM(IF('June 13 - Dec 15 Expense'!$F$12:$F$119=Adjustments!$E139,IF('June 13 - Dec 15 Expense'!$J$7:$CE$7=Adjustments!AE$6,IF('June 13 - Dec 15 Expense'!$J$6:$CE$6="Depreciation Expense",'June 13 - Dec 15 Expense'!$J$12:$CE$119),)))</f>
        <v>86173.582749230918</v>
      </c>
      <c r="AG139" s="144">
        <f t="shared" si="7"/>
        <v>320516.93870744039</v>
      </c>
      <c r="AH139" s="144">
        <f t="shared" si="8"/>
        <v>517041.49649538548</v>
      </c>
      <c r="AI139" s="144">
        <f t="shared" si="9"/>
        <v>517041.49649538548</v>
      </c>
      <c r="AJ139" s="144">
        <f t="shared" si="10"/>
        <v>517041.49649538548</v>
      </c>
    </row>
    <row r="140" spans="1:36">
      <c r="A140" s="119" t="s">
        <v>573</v>
      </c>
      <c r="B140" s="119" t="s">
        <v>37</v>
      </c>
      <c r="C140" s="119" t="s">
        <v>78</v>
      </c>
      <c r="D140" s="119" t="s">
        <v>572</v>
      </c>
      <c r="E140" s="119" t="str">
        <f>C140&amp;D140&amp;B140</f>
        <v>DSTMPCSG</v>
      </c>
      <c r="F140" s="119" t="str">
        <f>D140&amp;B140</f>
        <v>STMPCSG</v>
      </c>
      <c r="G140" s="144">
        <f t="array" ref="G140">SUM(IF('June 13 - Dec 15 Expense'!$F$12:$F$119=Adjustments!$E140,IF('June 13 - Dec 15 Expense'!$J$7:$CE$7=Adjustments!G$6,IF('June 13 - Dec 15 Expense'!$J$6:$CE$6="Depreciation Expense",'June 13 - Dec 15 Expense'!$J$12:$CE$119),)))</f>
        <v>304031.41274741659</v>
      </c>
      <c r="H140" s="144">
        <f t="array" ref="H140">SUM(IF('June 13 - Dec 15 Expense'!$F$12:$F$119=Adjustments!$E140,IF('June 13 - Dec 15 Expense'!$J$7:$CE$7=Adjustments!H$6,IF('June 13 - Dec 15 Expense'!$J$6:$CE$6="Depreciation Expense",'June 13 - Dec 15 Expense'!$J$12:$CE$119),)))</f>
        <v>304096.84801138774</v>
      </c>
      <c r="I140" s="144">
        <f t="array" ref="I140">SUM(IF('June 13 - Dec 15 Expense'!$F$12:$F$119=Adjustments!$E140,IF('June 13 - Dec 15 Expense'!$J$7:$CE$7=Adjustments!I$6,IF('June 13 - Dec 15 Expense'!$J$6:$CE$6="Depreciation Expense",'June 13 - Dec 15 Expense'!$J$12:$CE$119),)))</f>
        <v>304163.76767218614</v>
      </c>
      <c r="J140" s="144">
        <f t="array" ref="J140">SUM(IF('June 13 - Dec 15 Expense'!$F$12:$F$119=Adjustments!$E140,IF('June 13 - Dec 15 Expense'!$J$7:$CE$7=Adjustments!J$6,IF('June 13 - Dec 15 Expense'!$J$6:$CE$6="Depreciation Expense",'June 13 - Dec 15 Expense'!$J$12:$CE$119),)))</f>
        <v>304165.36937719898</v>
      </c>
      <c r="K140" s="144">
        <f t="array" ref="K140">SUM(IF('June 13 - Dec 15 Expense'!$F$12:$F$119=Adjustments!$E140,IF('June 13 - Dec 15 Expense'!$J$7:$CE$7=Adjustments!K$6,IF('June 13 - Dec 15 Expense'!$J$6:$CE$6="Depreciation Expense",'June 13 - Dec 15 Expense'!$J$12:$CE$119),)))</f>
        <v>304165.60399357014</v>
      </c>
      <c r="L140" s="144">
        <f t="array" ref="L140">SUM(IF('June 13 - Dec 15 Expense'!$F$12:$F$119=Adjustments!$E140,IF('June 13 - Dec 15 Expense'!$J$7:$CE$7=Adjustments!L$6,IF('June 13 - Dec 15 Expense'!$J$6:$CE$6="Depreciation Expense",'June 13 - Dec 15 Expense'!$J$12:$CE$119),)))</f>
        <v>304316.30996819265</v>
      </c>
      <c r="M140" s="144">
        <f t="array" ref="M140">SUM(IF('June 13 - Dec 15 Expense'!$F$12:$F$119=Adjustments!$E140,IF('June 13 - Dec 15 Expense'!$J$7:$CE$7=Adjustments!M$6,IF('June 13 - Dec 15 Expense'!$J$6:$CE$6="Depreciation Expense",'June 13 - Dec 15 Expense'!$J$12:$CE$119),)))</f>
        <v>304920.28396792035</v>
      </c>
      <c r="N140" s="144">
        <f t="array" ref="N140">SUM(IF('June 13 - Dec 15 Expense'!$F$12:$F$119=Adjustments!$E140,IF('June 13 - Dec 15 Expense'!$J$7:$CE$7=Adjustments!N$6,IF('June 13 - Dec 15 Expense'!$J$6:$CE$6="Depreciation Expense",'June 13 - Dec 15 Expense'!$J$12:$CE$119),)))</f>
        <v>3209379.5944149103</v>
      </c>
      <c r="O140" s="144">
        <f t="array" ref="O140">SUM(IF('June 13 - Dec 15 Expense'!$F$12:$F$119=Adjustments!$E140,IF('June 13 - Dec 15 Expense'!$J$7:$CE$7=Adjustments!O$6,IF('June 13 - Dec 15 Expense'!$J$6:$CE$6="Depreciation Expense",'June 13 - Dec 15 Expense'!$J$12:$CE$119),)))</f>
        <v>3209379.5944149103</v>
      </c>
      <c r="P140" s="144">
        <f t="array" ref="P140">SUM(IF('June 13 - Dec 15 Expense'!$F$12:$F$119=Adjustments!$E140,IF('June 13 - Dec 15 Expense'!$J$7:$CE$7=Adjustments!P$6,IF('June 13 - Dec 15 Expense'!$J$6:$CE$6="Depreciation Expense",'June 13 - Dec 15 Expense'!$J$12:$CE$119),)))</f>
        <v>3209379.5944149103</v>
      </c>
      <c r="Q140" s="144">
        <f t="array" ref="Q140">SUM(IF('June 13 - Dec 15 Expense'!$F$12:$F$119=Adjustments!$E140,IF('June 13 - Dec 15 Expense'!$J$7:$CE$7=Adjustments!Q$6,IF('June 13 - Dec 15 Expense'!$J$6:$CE$6="Depreciation Expense",'June 13 - Dec 15 Expense'!$J$12:$CE$119),)))</f>
        <v>3209379.5944149103</v>
      </c>
      <c r="R140" s="144">
        <f t="array" ref="R140">SUM(IF('June 13 - Dec 15 Expense'!$F$12:$F$119=Adjustments!$E140,IF('June 13 - Dec 15 Expense'!$J$7:$CE$7=Adjustments!R$6,IF('June 13 - Dec 15 Expense'!$J$6:$CE$6="Depreciation Expense",'June 13 - Dec 15 Expense'!$J$12:$CE$119),)))</f>
        <v>3209379.5944149103</v>
      </c>
      <c r="S140" s="144">
        <f t="array" ref="S140">SUM(IF('June 13 - Dec 15 Expense'!$F$12:$F$119=Adjustments!$E140,IF('June 13 - Dec 15 Expense'!$J$7:$CE$7=Adjustments!S$6,IF('June 13 - Dec 15 Expense'!$J$6:$CE$6="Depreciation Expense",'June 13 - Dec 15 Expense'!$J$12:$CE$119),)))</f>
        <v>3209379.6129423915</v>
      </c>
      <c r="T140" s="144">
        <f t="array" ref="T140">SUM(IF('June 13 - Dec 15 Expense'!$F$12:$F$119=Adjustments!$E140,IF('June 13 - Dec 15 Expense'!$J$7:$CE$7=Adjustments!T$6,IF('June 13 - Dec 15 Expense'!$J$6:$CE$6="Depreciation Expense",'June 13 - Dec 15 Expense'!$J$12:$CE$119),)))</f>
        <v>3209379.6314698718</v>
      </c>
      <c r="U140" s="144">
        <f t="array" ref="U140">SUM(IF('June 13 - Dec 15 Expense'!$F$12:$F$119=Adjustments!$E140,IF('June 13 - Dec 15 Expense'!$J$7:$CE$7=Adjustments!U$6,IF('June 13 - Dec 15 Expense'!$J$6:$CE$6="Depreciation Expense",'June 13 - Dec 15 Expense'!$J$12:$CE$119),)))</f>
        <v>3209379.6314698718</v>
      </c>
      <c r="V140" s="144">
        <f t="array" ref="V140">SUM(IF('June 13 - Dec 15 Expense'!$F$12:$F$119=Adjustments!$E140,IF('June 13 - Dec 15 Expense'!$J$7:$CE$7=Adjustments!V$6,IF('June 13 - Dec 15 Expense'!$J$6:$CE$6="Depreciation Expense",'June 13 - Dec 15 Expense'!$J$12:$CE$119),)))</f>
        <v>3209379.6314698718</v>
      </c>
      <c r="W140" s="144">
        <f t="array" ref="W140">SUM(IF('June 13 - Dec 15 Expense'!$F$12:$F$119=Adjustments!$E140,IF('June 13 - Dec 15 Expense'!$J$7:$CE$7=Adjustments!W$6,IF('June 13 - Dec 15 Expense'!$J$6:$CE$6="Depreciation Expense",'June 13 - Dec 15 Expense'!$J$12:$CE$119),)))</f>
        <v>3209379.6314698718</v>
      </c>
      <c r="X140" s="144">
        <f t="array" ref="X140">SUM(IF('June 13 - Dec 15 Expense'!$F$12:$F$119=Adjustments!$E140,IF('June 13 - Dec 15 Expense'!$J$7:$CE$7=Adjustments!X$6,IF('June 13 - Dec 15 Expense'!$J$6:$CE$6="Depreciation Expense",'June 13 - Dec 15 Expense'!$J$12:$CE$119),)))</f>
        <v>3209379.6314698718</v>
      </c>
      <c r="Y140" s="144">
        <f t="array" ref="Y140">SUM(IF('June 13 - Dec 15 Expense'!$F$12:$F$119=Adjustments!$E140,IF('June 13 - Dec 15 Expense'!$J$7:$CE$7=Adjustments!Y$6,IF('June 13 - Dec 15 Expense'!$J$6:$CE$6="Depreciation Expense",'June 13 - Dec 15 Expense'!$J$12:$CE$119),)))</f>
        <v>3209379.6314698718</v>
      </c>
      <c r="Z140" s="144">
        <f t="array" ref="Z140">SUM(IF('June 13 - Dec 15 Expense'!$F$12:$F$119=Adjustments!$E140,IF('June 13 - Dec 15 Expense'!$J$7:$CE$7=Adjustments!Z$6,IF('June 13 - Dec 15 Expense'!$J$6:$CE$6="Depreciation Expense",'June 13 - Dec 15 Expense'!$J$12:$CE$119),)))</f>
        <v>3209379.6314698718</v>
      </c>
      <c r="AA140" s="144">
        <f t="array" ref="AA140">SUM(IF('June 13 - Dec 15 Expense'!$F$12:$F$119=Adjustments!$E140,IF('June 13 - Dec 15 Expense'!$J$7:$CE$7=Adjustments!AA$6,IF('June 13 - Dec 15 Expense'!$J$6:$CE$6="Depreciation Expense",'June 13 - Dec 15 Expense'!$J$12:$CE$119),)))</f>
        <v>3209379.6314698718</v>
      </c>
      <c r="AB140" s="144">
        <f t="array" ref="AB140">SUM(IF('June 13 - Dec 15 Expense'!$F$12:$F$119=Adjustments!$E140,IF('June 13 - Dec 15 Expense'!$J$7:$CE$7=Adjustments!AB$6,IF('June 13 - Dec 15 Expense'!$J$6:$CE$6="Depreciation Expense",'June 13 - Dec 15 Expense'!$J$12:$CE$119),)))</f>
        <v>3209379.6314698718</v>
      </c>
      <c r="AC140" s="144">
        <f t="array" ref="AC140">SUM(IF('June 13 - Dec 15 Expense'!$F$12:$F$119=Adjustments!$E140,IF('June 13 - Dec 15 Expense'!$J$7:$CE$7=Adjustments!AC$6,IF('June 13 - Dec 15 Expense'!$J$6:$CE$6="Depreciation Expense",'June 13 - Dec 15 Expense'!$J$12:$CE$119),)))</f>
        <v>1604689.8157349359</v>
      </c>
      <c r="AD140" s="144">
        <f t="array" ref="AD140">SUM(IF('June 13 - Dec 15 Expense'!$F$12:$F$119=Adjustments!$E140,IF('June 13 - Dec 15 Expense'!$J$7:$CE$7=Adjustments!AD$6,IF('June 13 - Dec 15 Expense'!$J$6:$CE$6="Depreciation Expense",'June 13 - Dec 15 Expense'!$J$12:$CE$119),)))</f>
        <v>1.0587131280193269E-2</v>
      </c>
      <c r="AE140" s="144">
        <f t="array" ref="AE140">SUM(IF('June 13 - Dec 15 Expense'!$F$12:$F$119=Adjustments!$E140,IF('June 13 - Dec 15 Expense'!$J$7:$CE$7=Adjustments!AE$6,IF('June 13 - Dec 15 Expense'!$J$6:$CE$6="Depreciation Expense",'June 13 - Dec 15 Expense'!$J$12:$CE$119),)))</f>
        <v>1.0587131280193269E-2</v>
      </c>
      <c r="AG140" s="144">
        <f t="shared" si="7"/>
        <v>1825828.182990456</v>
      </c>
      <c r="AH140" s="144">
        <f t="shared" si="8"/>
        <v>19256277.585016944</v>
      </c>
      <c r="AI140" s="144">
        <f t="shared" si="9"/>
        <v>19256277.788819231</v>
      </c>
      <c r="AJ140" s="144">
        <f t="shared" si="10"/>
        <v>11232828.731318815</v>
      </c>
    </row>
    <row r="141" spans="1:36">
      <c r="A141" s="119" t="s">
        <v>108</v>
      </c>
      <c r="B141" s="119" t="s">
        <v>37</v>
      </c>
      <c r="C141" s="119" t="s">
        <v>78</v>
      </c>
      <c r="D141" s="119" t="s">
        <v>110</v>
      </c>
      <c r="E141" s="119" t="str">
        <f>C141&amp;D141&amp;B141</f>
        <v>DSTMPPCSG</v>
      </c>
      <c r="F141" s="119" t="str">
        <f>D141&amp;B141</f>
        <v>STMPPCSG</v>
      </c>
      <c r="G141" s="144">
        <f t="array" ref="G141">SUM(IF('June 13 - Dec 15 Expense'!$F$12:$F$119=Adjustments!$E141,IF('June 13 - Dec 15 Expense'!$J$7:$CE$7=Adjustments!G$6,IF('June 13 - Dec 15 Expense'!$J$6:$CE$6="Depreciation Expense",'June 13 - Dec 15 Expense'!$J$12:$CE$119),)))</f>
        <v>0</v>
      </c>
      <c r="H141" s="144">
        <f t="array" ref="H141">SUM(IF('June 13 - Dec 15 Expense'!$F$12:$F$119=Adjustments!$E141,IF('June 13 - Dec 15 Expense'!$J$7:$CE$7=Adjustments!H$6,IF('June 13 - Dec 15 Expense'!$J$6:$CE$6="Depreciation Expense",'June 13 - Dec 15 Expense'!$J$12:$CE$119),)))</f>
        <v>-30.148147664569819</v>
      </c>
      <c r="I141" s="144">
        <f t="array" ref="I141">SUM(IF('June 13 - Dec 15 Expense'!$F$12:$F$119=Adjustments!$E141,IF('June 13 - Dec 15 Expense'!$J$7:$CE$7=Adjustments!I$6,IF('June 13 - Dec 15 Expense'!$J$6:$CE$6="Depreciation Expense",'June 13 - Dec 15 Expense'!$J$12:$CE$119),)))</f>
        <v>-53.938239027884777</v>
      </c>
      <c r="J141" s="144">
        <f t="array" ref="J141">SUM(IF('June 13 - Dec 15 Expense'!$F$12:$F$119=Adjustments!$E141,IF('June 13 - Dec 15 Expense'!$J$7:$CE$7=Adjustments!J$6,IF('June 13 - Dec 15 Expense'!$J$6:$CE$6="Depreciation Expense",'June 13 - Dec 15 Expense'!$J$12:$CE$119),)))</f>
        <v>357.53829667931137</v>
      </c>
      <c r="K141" s="144">
        <f t="array" ref="K141">SUM(IF('June 13 - Dec 15 Expense'!$F$12:$F$119=Adjustments!$E141,IF('June 13 - Dec 15 Expense'!$J$7:$CE$7=Adjustments!K$6,IF('June 13 - Dec 15 Expense'!$J$6:$CE$6="Depreciation Expense",'June 13 - Dec 15 Expense'!$J$12:$CE$119),)))</f>
        <v>1027.5228379292209</v>
      </c>
      <c r="L141" s="144">
        <f t="array" ref="L141">SUM(IF('June 13 - Dec 15 Expense'!$F$12:$F$119=Adjustments!$E141,IF('June 13 - Dec 15 Expense'!$J$7:$CE$7=Adjustments!L$6,IF('June 13 - Dec 15 Expense'!$J$6:$CE$6="Depreciation Expense",'June 13 - Dec 15 Expense'!$J$12:$CE$119),)))</f>
        <v>1298.7469560744437</v>
      </c>
      <c r="M141" s="144">
        <f t="array" ref="M141">SUM(IF('June 13 - Dec 15 Expense'!$F$12:$F$119=Adjustments!$E141,IF('June 13 - Dec 15 Expense'!$J$7:$CE$7=Adjustments!M$6,IF('June 13 - Dec 15 Expense'!$J$6:$CE$6="Depreciation Expense",'June 13 - Dec 15 Expense'!$J$12:$CE$119),)))</f>
        <v>2635.1232204946477</v>
      </c>
      <c r="N141" s="144">
        <f t="array" ref="N141">SUM(IF('June 13 - Dec 15 Expense'!$F$12:$F$119=Adjustments!$E141,IF('June 13 - Dec 15 Expense'!$J$7:$CE$7=Adjustments!N$6,IF('June 13 - Dec 15 Expense'!$J$6:$CE$6="Depreciation Expense",'June 13 - Dec 15 Expense'!$J$12:$CE$119),)))</f>
        <v>6389.5479527483922</v>
      </c>
      <c r="O141" s="144">
        <f t="array" ref="O141">SUM(IF('June 13 - Dec 15 Expense'!$F$12:$F$119=Adjustments!$E141,IF('June 13 - Dec 15 Expense'!$J$7:$CE$7=Adjustments!O$6,IF('June 13 - Dec 15 Expense'!$J$6:$CE$6="Depreciation Expense",'June 13 - Dec 15 Expense'!$J$12:$CE$119),)))</f>
        <v>6389.5479527483922</v>
      </c>
      <c r="P141" s="144">
        <f t="array" ref="P141">SUM(IF('June 13 - Dec 15 Expense'!$F$12:$F$119=Adjustments!$E141,IF('June 13 - Dec 15 Expense'!$J$7:$CE$7=Adjustments!P$6,IF('June 13 - Dec 15 Expense'!$J$6:$CE$6="Depreciation Expense",'June 13 - Dec 15 Expense'!$J$12:$CE$119),)))</f>
        <v>6389.5479527483922</v>
      </c>
      <c r="Q141" s="144">
        <f t="array" ref="Q141">SUM(IF('June 13 - Dec 15 Expense'!$F$12:$F$119=Adjustments!$E141,IF('June 13 - Dec 15 Expense'!$J$7:$CE$7=Adjustments!Q$6,IF('June 13 - Dec 15 Expense'!$J$6:$CE$6="Depreciation Expense",'June 13 - Dec 15 Expense'!$J$12:$CE$119),)))</f>
        <v>6389.5479527483922</v>
      </c>
      <c r="R141" s="144">
        <f t="array" ref="R141">SUM(IF('June 13 - Dec 15 Expense'!$F$12:$F$119=Adjustments!$E141,IF('June 13 - Dec 15 Expense'!$J$7:$CE$7=Adjustments!R$6,IF('June 13 - Dec 15 Expense'!$J$6:$CE$6="Depreciation Expense",'June 13 - Dec 15 Expense'!$J$12:$CE$119),)))</f>
        <v>123785.00230679358</v>
      </c>
      <c r="S141" s="144">
        <f t="array" ref="S141">SUM(IF('June 13 - Dec 15 Expense'!$F$12:$F$119=Adjustments!$E141,IF('June 13 - Dec 15 Expense'!$J$7:$CE$7=Adjustments!S$6,IF('June 13 - Dec 15 Expense'!$J$6:$CE$6="Depreciation Expense",'June 13 - Dec 15 Expense'!$J$12:$CE$119),)))</f>
        <v>241452.74162554054</v>
      </c>
      <c r="T141" s="144">
        <f t="array" ref="T141">SUM(IF('June 13 - Dec 15 Expense'!$F$12:$F$119=Adjustments!$E141,IF('June 13 - Dec 15 Expense'!$J$7:$CE$7=Adjustments!T$6,IF('June 13 - Dec 15 Expense'!$J$6:$CE$6="Depreciation Expense",'June 13 - Dec 15 Expense'!$J$12:$CE$119),)))</f>
        <v>241759.73146200797</v>
      </c>
      <c r="U141" s="144">
        <f t="array" ref="U141">SUM(IF('June 13 - Dec 15 Expense'!$F$12:$F$119=Adjustments!$E141,IF('June 13 - Dec 15 Expense'!$J$7:$CE$7=Adjustments!U$6,IF('June 13 - Dec 15 Expense'!$J$6:$CE$6="Depreciation Expense",'June 13 - Dec 15 Expense'!$J$12:$CE$119),)))</f>
        <v>242491.94361129554</v>
      </c>
      <c r="V141" s="144">
        <f t="array" ref="V141">SUM(IF('June 13 - Dec 15 Expense'!$F$12:$F$119=Adjustments!$E141,IF('June 13 - Dec 15 Expense'!$J$7:$CE$7=Adjustments!V$6,IF('June 13 - Dec 15 Expense'!$J$6:$CE$6="Depreciation Expense",'June 13 - Dec 15 Expense'!$J$12:$CE$119),)))</f>
        <v>243189.45088881755</v>
      </c>
      <c r="W141" s="144">
        <f t="array" ref="W141">SUM(IF('June 13 - Dec 15 Expense'!$F$12:$F$119=Adjustments!$E141,IF('June 13 - Dec 15 Expense'!$J$7:$CE$7=Adjustments!W$6,IF('June 13 - Dec 15 Expense'!$J$6:$CE$6="Depreciation Expense",'June 13 - Dec 15 Expense'!$J$12:$CE$119),)))</f>
        <v>243189.45088881755</v>
      </c>
      <c r="X141" s="144">
        <f t="array" ref="X141">SUM(IF('June 13 - Dec 15 Expense'!$F$12:$F$119=Adjustments!$E141,IF('June 13 - Dec 15 Expense'!$J$7:$CE$7=Adjustments!X$6,IF('June 13 - Dec 15 Expense'!$J$6:$CE$6="Depreciation Expense",'June 13 - Dec 15 Expense'!$J$12:$CE$119),)))</f>
        <v>243189.45088881755</v>
      </c>
      <c r="Y141" s="144">
        <f t="array" ref="Y141">SUM(IF('June 13 - Dec 15 Expense'!$F$12:$F$119=Adjustments!$E141,IF('June 13 - Dec 15 Expense'!$J$7:$CE$7=Adjustments!Y$6,IF('June 13 - Dec 15 Expense'!$J$6:$CE$6="Depreciation Expense",'June 13 - Dec 15 Expense'!$J$12:$CE$119),)))</f>
        <v>223592.85604680143</v>
      </c>
      <c r="Z141" s="144">
        <f t="array" ref="Z141">SUM(IF('June 13 - Dec 15 Expense'!$F$12:$F$119=Adjustments!$E141,IF('June 13 - Dec 15 Expense'!$J$7:$CE$7=Adjustments!Z$6,IF('June 13 - Dec 15 Expense'!$J$6:$CE$6="Depreciation Expense",'June 13 - Dec 15 Expense'!$J$12:$CE$119),)))</f>
        <v>204004.388540694</v>
      </c>
      <c r="AA141" s="144">
        <f t="array" ref="AA141">SUM(IF('June 13 - Dec 15 Expense'!$F$12:$F$119=Adjustments!$E141,IF('June 13 - Dec 15 Expense'!$J$7:$CE$7=Adjustments!AA$6,IF('June 13 - Dec 15 Expense'!$J$6:$CE$6="Depreciation Expense",'June 13 - Dec 15 Expense'!$J$12:$CE$119),)))</f>
        <v>204036.94750984167</v>
      </c>
      <c r="AB141" s="144">
        <f t="array" ref="AB141">SUM(IF('June 13 - Dec 15 Expense'!$F$12:$F$119=Adjustments!$E141,IF('June 13 - Dec 15 Expense'!$J$7:$CE$7=Adjustments!AB$6,IF('June 13 - Dec 15 Expense'!$J$6:$CE$6="Depreciation Expense",'June 13 - Dec 15 Expense'!$J$12:$CE$119),)))</f>
        <v>247988.30144135901</v>
      </c>
      <c r="AC141" s="144">
        <f t="array" ref="AC141">SUM(IF('June 13 - Dec 15 Expense'!$F$12:$F$119=Adjustments!$E141,IF('June 13 - Dec 15 Expense'!$J$7:$CE$7=Adjustments!AC$6,IF('June 13 - Dec 15 Expense'!$J$6:$CE$6="Depreciation Expense",'June 13 - Dec 15 Expense'!$J$12:$CE$119),)))</f>
        <v>295986.61727172614</v>
      </c>
      <c r="AD141" s="144">
        <f t="array" ref="AD141">SUM(IF('June 13 - Dec 15 Expense'!$F$12:$F$119=Adjustments!$E141,IF('June 13 - Dec 15 Expense'!$J$7:$CE$7=Adjustments!AD$6,IF('June 13 - Dec 15 Expense'!$J$6:$CE$6="Depreciation Expense",'June 13 - Dec 15 Expense'!$J$12:$CE$119),)))</f>
        <v>332262.93771731801</v>
      </c>
      <c r="AE141" s="144">
        <f t="array" ref="AE141">SUM(IF('June 13 - Dec 15 Expense'!$F$12:$F$119=Adjustments!$E141,IF('June 13 - Dec 15 Expense'!$J$7:$CE$7=Adjustments!AE$6,IF('June 13 - Dec 15 Expense'!$J$6:$CE$6="Depreciation Expense",'June 13 - Dec 15 Expense'!$J$12:$CE$119),)))</f>
        <v>364725.39451584104</v>
      </c>
      <c r="AG141" s="144">
        <f t="shared" si="7"/>
        <v>5234.844924485169</v>
      </c>
      <c r="AH141" s="144">
        <f t="shared" si="8"/>
        <v>390795.93574332772</v>
      </c>
      <c r="AI141" s="144">
        <f t="shared" si="9"/>
        <v>1437412.8837865577</v>
      </c>
      <c r="AJ141" s="144">
        <f t="shared" si="10"/>
        <v>1649004.5869967798</v>
      </c>
    </row>
    <row r="142" spans="1:36">
      <c r="A142" s="119" t="s">
        <v>108</v>
      </c>
      <c r="B142" s="119" t="s">
        <v>36</v>
      </c>
      <c r="C142" s="119" t="s">
        <v>78</v>
      </c>
      <c r="D142" s="119" t="s">
        <v>110</v>
      </c>
      <c r="E142" s="119" t="str">
        <f>C142&amp;D142&amp;B142</f>
        <v>DSTMPPCDGU</v>
      </c>
      <c r="F142" s="119" t="str">
        <f>D142&amp;B142</f>
        <v>STMPPCDGU</v>
      </c>
      <c r="G142" s="144">
        <f t="array" ref="G142">SUM(IF('June 13 - Dec 15 Expense'!$F$12:$F$119=Adjustments!$E142,IF('June 13 - Dec 15 Expense'!$J$7:$CE$7=Adjustments!G$6,IF('June 13 - Dec 15 Expense'!$J$6:$CE$6="Depreciation Expense",'June 13 - Dec 15 Expense'!$J$12:$CE$119),)))</f>
        <v>0</v>
      </c>
      <c r="H142" s="144">
        <f t="array" ref="H142">SUM(IF('June 13 - Dec 15 Expense'!$F$12:$F$119=Adjustments!$E142,IF('June 13 - Dec 15 Expense'!$J$7:$CE$7=Adjustments!H$6,IF('June 13 - Dec 15 Expense'!$J$6:$CE$6="Depreciation Expense",'June 13 - Dec 15 Expense'!$J$12:$CE$119),)))</f>
        <v>0</v>
      </c>
      <c r="I142" s="144">
        <f t="array" ref="I142">SUM(IF('June 13 - Dec 15 Expense'!$F$12:$F$119=Adjustments!$E142,IF('June 13 - Dec 15 Expense'!$J$7:$CE$7=Adjustments!I$6,IF('June 13 - Dec 15 Expense'!$J$6:$CE$6="Depreciation Expense",'June 13 - Dec 15 Expense'!$J$12:$CE$119),)))</f>
        <v>0</v>
      </c>
      <c r="J142" s="144">
        <f t="array" ref="J142">SUM(IF('June 13 - Dec 15 Expense'!$F$12:$F$119=Adjustments!$E142,IF('June 13 - Dec 15 Expense'!$J$7:$CE$7=Adjustments!J$6,IF('June 13 - Dec 15 Expense'!$J$6:$CE$6="Depreciation Expense",'June 13 - Dec 15 Expense'!$J$12:$CE$119),)))</f>
        <v>0</v>
      </c>
      <c r="K142" s="144">
        <f t="array" ref="K142">SUM(IF('June 13 - Dec 15 Expense'!$F$12:$F$119=Adjustments!$E142,IF('June 13 - Dec 15 Expense'!$J$7:$CE$7=Adjustments!K$6,IF('June 13 - Dec 15 Expense'!$J$6:$CE$6="Depreciation Expense",'June 13 - Dec 15 Expense'!$J$12:$CE$119),)))</f>
        <v>0</v>
      </c>
      <c r="L142" s="144">
        <f t="array" ref="L142">SUM(IF('June 13 - Dec 15 Expense'!$F$12:$F$119=Adjustments!$E142,IF('June 13 - Dec 15 Expense'!$J$7:$CE$7=Adjustments!L$6,IF('June 13 - Dec 15 Expense'!$J$6:$CE$6="Depreciation Expense",'June 13 - Dec 15 Expense'!$J$12:$CE$119),)))</f>
        <v>0</v>
      </c>
      <c r="M142" s="144">
        <f t="array" ref="M142">SUM(IF('June 13 - Dec 15 Expense'!$F$12:$F$119=Adjustments!$E142,IF('June 13 - Dec 15 Expense'!$J$7:$CE$7=Adjustments!M$6,IF('June 13 - Dec 15 Expense'!$J$6:$CE$6="Depreciation Expense",'June 13 - Dec 15 Expense'!$J$12:$CE$119),)))</f>
        <v>0</v>
      </c>
      <c r="N142" s="144">
        <f t="array" ref="N142">SUM(IF('June 13 - Dec 15 Expense'!$F$12:$F$119=Adjustments!$E142,IF('June 13 - Dec 15 Expense'!$J$7:$CE$7=Adjustments!N$6,IF('June 13 - Dec 15 Expense'!$J$6:$CE$6="Depreciation Expense",'June 13 - Dec 15 Expense'!$J$12:$CE$119),)))</f>
        <v>0</v>
      </c>
      <c r="O142" s="144">
        <f t="array" ref="O142">SUM(IF('June 13 - Dec 15 Expense'!$F$12:$F$119=Adjustments!$E142,IF('June 13 - Dec 15 Expense'!$J$7:$CE$7=Adjustments!O$6,IF('June 13 - Dec 15 Expense'!$J$6:$CE$6="Depreciation Expense",'June 13 - Dec 15 Expense'!$J$12:$CE$119),)))</f>
        <v>0</v>
      </c>
      <c r="P142" s="144">
        <f t="array" ref="P142">SUM(IF('June 13 - Dec 15 Expense'!$F$12:$F$119=Adjustments!$E142,IF('June 13 - Dec 15 Expense'!$J$7:$CE$7=Adjustments!P$6,IF('June 13 - Dec 15 Expense'!$J$6:$CE$6="Depreciation Expense",'June 13 - Dec 15 Expense'!$J$12:$CE$119),)))</f>
        <v>0</v>
      </c>
      <c r="Q142" s="144">
        <f t="array" ref="Q142">SUM(IF('June 13 - Dec 15 Expense'!$F$12:$F$119=Adjustments!$E142,IF('June 13 - Dec 15 Expense'!$J$7:$CE$7=Adjustments!Q$6,IF('June 13 - Dec 15 Expense'!$J$6:$CE$6="Depreciation Expense",'June 13 - Dec 15 Expense'!$J$12:$CE$119),)))</f>
        <v>0</v>
      </c>
      <c r="R142" s="144">
        <f t="array" ref="R142">SUM(IF('June 13 - Dec 15 Expense'!$F$12:$F$119=Adjustments!$E142,IF('June 13 - Dec 15 Expense'!$J$7:$CE$7=Adjustments!R$6,IF('June 13 - Dec 15 Expense'!$J$6:$CE$6="Depreciation Expense",'June 13 - Dec 15 Expense'!$J$12:$CE$119),)))</f>
        <v>0</v>
      </c>
      <c r="S142" s="144">
        <f t="array" ref="S142">SUM(IF('June 13 - Dec 15 Expense'!$F$12:$F$119=Adjustments!$E142,IF('June 13 - Dec 15 Expense'!$J$7:$CE$7=Adjustments!S$6,IF('June 13 - Dec 15 Expense'!$J$6:$CE$6="Depreciation Expense",'June 13 - Dec 15 Expense'!$J$12:$CE$119),)))</f>
        <v>0</v>
      </c>
      <c r="T142" s="144">
        <f t="array" ref="T142">SUM(IF('June 13 - Dec 15 Expense'!$F$12:$F$119=Adjustments!$E142,IF('June 13 - Dec 15 Expense'!$J$7:$CE$7=Adjustments!T$6,IF('June 13 - Dec 15 Expense'!$J$6:$CE$6="Depreciation Expense",'June 13 - Dec 15 Expense'!$J$12:$CE$119),)))</f>
        <v>0</v>
      </c>
      <c r="U142" s="144">
        <f t="array" ref="U142">SUM(IF('June 13 - Dec 15 Expense'!$F$12:$F$119=Adjustments!$E142,IF('June 13 - Dec 15 Expense'!$J$7:$CE$7=Adjustments!U$6,IF('June 13 - Dec 15 Expense'!$J$6:$CE$6="Depreciation Expense",'June 13 - Dec 15 Expense'!$J$12:$CE$119),)))</f>
        <v>0</v>
      </c>
      <c r="V142" s="144">
        <f t="array" ref="V142">SUM(IF('June 13 - Dec 15 Expense'!$F$12:$F$119=Adjustments!$E142,IF('June 13 - Dec 15 Expense'!$J$7:$CE$7=Adjustments!V$6,IF('June 13 - Dec 15 Expense'!$J$6:$CE$6="Depreciation Expense",'June 13 - Dec 15 Expense'!$J$12:$CE$119),)))</f>
        <v>0</v>
      </c>
      <c r="W142" s="144">
        <f t="array" ref="W142">SUM(IF('June 13 - Dec 15 Expense'!$F$12:$F$119=Adjustments!$E142,IF('June 13 - Dec 15 Expense'!$J$7:$CE$7=Adjustments!W$6,IF('June 13 - Dec 15 Expense'!$J$6:$CE$6="Depreciation Expense",'June 13 - Dec 15 Expense'!$J$12:$CE$119),)))</f>
        <v>0</v>
      </c>
      <c r="X142" s="144">
        <f t="array" ref="X142">SUM(IF('June 13 - Dec 15 Expense'!$F$12:$F$119=Adjustments!$E142,IF('June 13 - Dec 15 Expense'!$J$7:$CE$7=Adjustments!X$6,IF('June 13 - Dec 15 Expense'!$J$6:$CE$6="Depreciation Expense",'June 13 - Dec 15 Expense'!$J$12:$CE$119),)))</f>
        <v>0</v>
      </c>
      <c r="Y142" s="144">
        <f t="array" ref="Y142">SUM(IF('June 13 - Dec 15 Expense'!$F$12:$F$119=Adjustments!$E142,IF('June 13 - Dec 15 Expense'!$J$7:$CE$7=Adjustments!Y$6,IF('June 13 - Dec 15 Expense'!$J$6:$CE$6="Depreciation Expense",'June 13 - Dec 15 Expense'!$J$12:$CE$119),)))</f>
        <v>-33365.264142096836</v>
      </c>
      <c r="Z142" s="144">
        <f t="array" ref="Z142">SUM(IF('June 13 - Dec 15 Expense'!$F$12:$F$119=Adjustments!$E142,IF('June 13 - Dec 15 Expense'!$J$7:$CE$7=Adjustments!Z$6,IF('June 13 - Dec 15 Expense'!$J$6:$CE$6="Depreciation Expense",'June 13 - Dec 15 Expense'!$J$12:$CE$119),)))</f>
        <v>-66730.528284193671</v>
      </c>
      <c r="AA142" s="144">
        <f t="array" ref="AA142">SUM(IF('June 13 - Dec 15 Expense'!$F$12:$F$119=Adjustments!$E142,IF('June 13 - Dec 15 Expense'!$J$7:$CE$7=Adjustments!AA$6,IF('June 13 - Dec 15 Expense'!$J$6:$CE$6="Depreciation Expense",'June 13 - Dec 15 Expense'!$J$12:$CE$119),)))</f>
        <v>-66730.528284193671</v>
      </c>
      <c r="AB142" s="144">
        <f t="array" ref="AB142">SUM(IF('June 13 - Dec 15 Expense'!$F$12:$F$119=Adjustments!$E142,IF('June 13 - Dec 15 Expense'!$J$7:$CE$7=Adjustments!AB$6,IF('June 13 - Dec 15 Expense'!$J$6:$CE$6="Depreciation Expense",'June 13 - Dec 15 Expense'!$J$12:$CE$119),)))</f>
        <v>-66730.528284193671</v>
      </c>
      <c r="AC142" s="144">
        <f t="array" ref="AC142">SUM(IF('June 13 - Dec 15 Expense'!$F$12:$F$119=Adjustments!$E142,IF('June 13 - Dec 15 Expense'!$J$7:$CE$7=Adjustments!AC$6,IF('June 13 - Dec 15 Expense'!$J$6:$CE$6="Depreciation Expense",'June 13 - Dec 15 Expense'!$J$12:$CE$119),)))</f>
        <v>-66730.528284193671</v>
      </c>
      <c r="AD142" s="144">
        <f t="array" ref="AD142">SUM(IF('June 13 - Dec 15 Expense'!$F$12:$F$119=Adjustments!$E142,IF('June 13 - Dec 15 Expense'!$J$7:$CE$7=Adjustments!AD$6,IF('June 13 - Dec 15 Expense'!$J$6:$CE$6="Depreciation Expense",'June 13 - Dec 15 Expense'!$J$12:$CE$119),)))</f>
        <v>-66730.528284193671</v>
      </c>
      <c r="AE142" s="144">
        <f t="array" ref="AE142">SUM(IF('June 13 - Dec 15 Expense'!$F$12:$F$119=Adjustments!$E142,IF('June 13 - Dec 15 Expense'!$J$7:$CE$7=Adjustments!AE$6,IF('June 13 - Dec 15 Expense'!$J$6:$CE$6="Depreciation Expense",'June 13 - Dec 15 Expense'!$J$12:$CE$119),)))</f>
        <v>-66730.528284193671</v>
      </c>
      <c r="AG142" s="144">
        <f t="shared" si="7"/>
        <v>0</v>
      </c>
      <c r="AH142" s="144">
        <f t="shared" si="8"/>
        <v>0</v>
      </c>
      <c r="AI142" s="144">
        <f t="shared" si="9"/>
        <v>-33365.264142096836</v>
      </c>
      <c r="AJ142" s="144">
        <f t="shared" si="10"/>
        <v>-400383.169705162</v>
      </c>
    </row>
    <row r="143" spans="1:36">
      <c r="A143" s="119" t="s">
        <v>108</v>
      </c>
      <c r="B143" s="119" t="s">
        <v>38</v>
      </c>
      <c r="C143" s="119" t="s">
        <v>78</v>
      </c>
      <c r="D143" s="119" t="s">
        <v>110</v>
      </c>
      <c r="E143" s="119" t="str">
        <f>C143&amp;D143&amp;B143</f>
        <v>DSTMPPCSSGCH</v>
      </c>
      <c r="F143" s="119" t="str">
        <f>D143&amp;B143</f>
        <v>STMPPCSSGCH</v>
      </c>
      <c r="G143" s="144">
        <f t="array" ref="G143">SUM(IF('June 13 - Dec 15 Expense'!$F$12:$F$119=Adjustments!$E143,IF('June 13 - Dec 15 Expense'!$J$7:$CE$7=Adjustments!G$6,IF('June 13 - Dec 15 Expense'!$J$6:$CE$6="Depreciation Expense",'June 13 - Dec 15 Expense'!$J$12:$CE$119),)))</f>
        <v>0</v>
      </c>
      <c r="H143" s="144">
        <f t="array" ref="H143">SUM(IF('June 13 - Dec 15 Expense'!$F$12:$F$119=Adjustments!$E143,IF('June 13 - Dec 15 Expense'!$J$7:$CE$7=Adjustments!H$6,IF('June 13 - Dec 15 Expense'!$J$6:$CE$6="Depreciation Expense",'June 13 - Dec 15 Expense'!$J$12:$CE$119),)))</f>
        <v>0</v>
      </c>
      <c r="I143" s="144">
        <f t="array" ref="I143">SUM(IF('June 13 - Dec 15 Expense'!$F$12:$F$119=Adjustments!$E143,IF('June 13 - Dec 15 Expense'!$J$7:$CE$7=Adjustments!I$6,IF('June 13 - Dec 15 Expense'!$J$6:$CE$6="Depreciation Expense",'June 13 - Dec 15 Expense'!$J$12:$CE$119),)))</f>
        <v>0</v>
      </c>
      <c r="J143" s="144">
        <f t="array" ref="J143">SUM(IF('June 13 - Dec 15 Expense'!$F$12:$F$119=Adjustments!$E143,IF('June 13 - Dec 15 Expense'!$J$7:$CE$7=Adjustments!J$6,IF('June 13 - Dec 15 Expense'!$J$6:$CE$6="Depreciation Expense",'June 13 - Dec 15 Expense'!$J$12:$CE$119),)))</f>
        <v>0</v>
      </c>
      <c r="K143" s="144">
        <f t="array" ref="K143">SUM(IF('June 13 - Dec 15 Expense'!$F$12:$F$119=Adjustments!$E143,IF('June 13 - Dec 15 Expense'!$J$7:$CE$7=Adjustments!K$6,IF('June 13 - Dec 15 Expense'!$J$6:$CE$6="Depreciation Expense",'June 13 - Dec 15 Expense'!$J$12:$CE$119),)))</f>
        <v>565.90894335670203</v>
      </c>
      <c r="L143" s="144">
        <f t="array" ref="L143">SUM(IF('June 13 - Dec 15 Expense'!$F$12:$F$119=Adjustments!$E143,IF('June 13 - Dec 15 Expense'!$J$7:$CE$7=Adjustments!L$6,IF('June 13 - Dec 15 Expense'!$J$6:$CE$6="Depreciation Expense",'June 13 - Dec 15 Expense'!$J$12:$CE$119),)))</f>
        <v>1131.8178867134041</v>
      </c>
      <c r="M143" s="144">
        <f t="array" ref="M143">SUM(IF('June 13 - Dec 15 Expense'!$F$12:$F$119=Adjustments!$E143,IF('June 13 - Dec 15 Expense'!$J$7:$CE$7=Adjustments!M$6,IF('June 13 - Dec 15 Expense'!$J$6:$CE$6="Depreciation Expense",'June 13 - Dec 15 Expense'!$J$12:$CE$119),)))</f>
        <v>1131.8178867134041</v>
      </c>
      <c r="N143" s="144">
        <f t="array" ref="N143">SUM(IF('June 13 - Dec 15 Expense'!$F$12:$F$119=Adjustments!$E143,IF('June 13 - Dec 15 Expense'!$J$7:$CE$7=Adjustments!N$6,IF('June 13 - Dec 15 Expense'!$J$6:$CE$6="Depreciation Expense",'June 13 - Dec 15 Expense'!$J$12:$CE$119),)))</f>
        <v>2058.4626317334287</v>
      </c>
      <c r="O143" s="144">
        <f t="array" ref="O143">SUM(IF('June 13 - Dec 15 Expense'!$F$12:$F$119=Adjustments!$E143,IF('June 13 - Dec 15 Expense'!$J$7:$CE$7=Adjustments!O$6,IF('June 13 - Dec 15 Expense'!$J$6:$CE$6="Depreciation Expense",'June 13 - Dec 15 Expense'!$J$12:$CE$119),)))</f>
        <v>2058.4626317334287</v>
      </c>
      <c r="P143" s="144">
        <f t="array" ref="P143">SUM(IF('June 13 - Dec 15 Expense'!$F$12:$F$119=Adjustments!$E143,IF('June 13 - Dec 15 Expense'!$J$7:$CE$7=Adjustments!P$6,IF('June 13 - Dec 15 Expense'!$J$6:$CE$6="Depreciation Expense",'June 13 - Dec 15 Expense'!$J$12:$CE$119),)))</f>
        <v>2058.4626317334287</v>
      </c>
      <c r="Q143" s="144">
        <f t="array" ref="Q143">SUM(IF('June 13 - Dec 15 Expense'!$F$12:$F$119=Adjustments!$E143,IF('June 13 - Dec 15 Expense'!$J$7:$CE$7=Adjustments!Q$6,IF('June 13 - Dec 15 Expense'!$J$6:$CE$6="Depreciation Expense",'June 13 - Dec 15 Expense'!$J$12:$CE$119),)))</f>
        <v>2058.4626317334287</v>
      </c>
      <c r="R143" s="144">
        <f t="array" ref="R143">SUM(IF('June 13 - Dec 15 Expense'!$F$12:$F$119=Adjustments!$E143,IF('June 13 - Dec 15 Expense'!$J$7:$CE$7=Adjustments!R$6,IF('June 13 - Dec 15 Expense'!$J$6:$CE$6="Depreciation Expense",'June 13 - Dec 15 Expense'!$J$12:$CE$119),)))</f>
        <v>2058.4626317334287</v>
      </c>
      <c r="S143" s="144">
        <f t="array" ref="S143">SUM(IF('June 13 - Dec 15 Expense'!$F$12:$F$119=Adjustments!$E143,IF('June 13 - Dec 15 Expense'!$J$7:$CE$7=Adjustments!S$6,IF('June 13 - Dec 15 Expense'!$J$6:$CE$6="Depreciation Expense",'June 13 - Dec 15 Expense'!$J$12:$CE$119),)))</f>
        <v>2058.4626317334287</v>
      </c>
      <c r="T143" s="144">
        <f t="array" ref="T143">SUM(IF('June 13 - Dec 15 Expense'!$F$12:$F$119=Adjustments!$E143,IF('June 13 - Dec 15 Expense'!$J$7:$CE$7=Adjustments!T$6,IF('June 13 - Dec 15 Expense'!$J$6:$CE$6="Depreciation Expense",'June 13 - Dec 15 Expense'!$J$12:$CE$119),)))</f>
        <v>2058.4626317334287</v>
      </c>
      <c r="U143" s="144">
        <f t="array" ref="U143">SUM(IF('June 13 - Dec 15 Expense'!$F$12:$F$119=Adjustments!$E143,IF('June 13 - Dec 15 Expense'!$J$7:$CE$7=Adjustments!U$6,IF('June 13 - Dec 15 Expense'!$J$6:$CE$6="Depreciation Expense",'June 13 - Dec 15 Expense'!$J$12:$CE$119),)))</f>
        <v>2058.4626317334287</v>
      </c>
      <c r="V143" s="144">
        <f t="array" ref="V143">SUM(IF('June 13 - Dec 15 Expense'!$F$12:$F$119=Adjustments!$E143,IF('June 13 - Dec 15 Expense'!$J$7:$CE$7=Adjustments!V$6,IF('June 13 - Dec 15 Expense'!$J$6:$CE$6="Depreciation Expense",'June 13 - Dec 15 Expense'!$J$12:$CE$119),)))</f>
        <v>2058.4626317334287</v>
      </c>
      <c r="W143" s="144">
        <f t="array" ref="W143">SUM(IF('June 13 - Dec 15 Expense'!$F$12:$F$119=Adjustments!$E143,IF('June 13 - Dec 15 Expense'!$J$7:$CE$7=Adjustments!W$6,IF('June 13 - Dec 15 Expense'!$J$6:$CE$6="Depreciation Expense",'June 13 - Dec 15 Expense'!$J$12:$CE$119),)))</f>
        <v>2058.4626317334287</v>
      </c>
      <c r="X143" s="144">
        <f t="array" ref="X143">SUM(IF('June 13 - Dec 15 Expense'!$F$12:$F$119=Adjustments!$E143,IF('June 13 - Dec 15 Expense'!$J$7:$CE$7=Adjustments!X$6,IF('June 13 - Dec 15 Expense'!$J$6:$CE$6="Depreciation Expense",'June 13 - Dec 15 Expense'!$J$12:$CE$119),)))</f>
        <v>2058.4626317334287</v>
      </c>
      <c r="Y143" s="144">
        <f t="array" ref="Y143">SUM(IF('June 13 - Dec 15 Expense'!$F$12:$F$119=Adjustments!$E143,IF('June 13 - Dec 15 Expense'!$J$7:$CE$7=Adjustments!Y$6,IF('June 13 - Dec 15 Expense'!$J$6:$CE$6="Depreciation Expense",'June 13 - Dec 15 Expense'!$J$12:$CE$119),)))</f>
        <v>2058.4626317334287</v>
      </c>
      <c r="Z143" s="144">
        <f t="array" ref="Z143">SUM(IF('June 13 - Dec 15 Expense'!$F$12:$F$119=Adjustments!$E143,IF('June 13 - Dec 15 Expense'!$J$7:$CE$7=Adjustments!Z$6,IF('June 13 - Dec 15 Expense'!$J$6:$CE$6="Depreciation Expense",'June 13 - Dec 15 Expense'!$J$12:$CE$119),)))</f>
        <v>2058.4626317334287</v>
      </c>
      <c r="AA143" s="144">
        <f t="array" ref="AA143">SUM(IF('June 13 - Dec 15 Expense'!$F$12:$F$119=Adjustments!$E143,IF('June 13 - Dec 15 Expense'!$J$7:$CE$7=Adjustments!AA$6,IF('June 13 - Dec 15 Expense'!$J$6:$CE$6="Depreciation Expense",'June 13 - Dec 15 Expense'!$J$12:$CE$119),)))</f>
        <v>2058.4626317334287</v>
      </c>
      <c r="AB143" s="144">
        <f t="array" ref="AB143">SUM(IF('June 13 - Dec 15 Expense'!$F$12:$F$119=Adjustments!$E143,IF('June 13 - Dec 15 Expense'!$J$7:$CE$7=Adjustments!AB$6,IF('June 13 - Dec 15 Expense'!$J$6:$CE$6="Depreciation Expense",'June 13 - Dec 15 Expense'!$J$12:$CE$119),)))</f>
        <v>2058.4626317334287</v>
      </c>
      <c r="AC143" s="144">
        <f t="array" ref="AC143">SUM(IF('June 13 - Dec 15 Expense'!$F$12:$F$119=Adjustments!$E143,IF('June 13 - Dec 15 Expense'!$J$7:$CE$7=Adjustments!AC$6,IF('June 13 - Dec 15 Expense'!$J$6:$CE$6="Depreciation Expense",'June 13 - Dec 15 Expense'!$J$12:$CE$119),)))</f>
        <v>2058.4626317334287</v>
      </c>
      <c r="AD143" s="144">
        <f t="array" ref="AD143">SUM(IF('June 13 - Dec 15 Expense'!$F$12:$F$119=Adjustments!$E143,IF('June 13 - Dec 15 Expense'!$J$7:$CE$7=Adjustments!AD$6,IF('June 13 - Dec 15 Expense'!$J$6:$CE$6="Depreciation Expense",'June 13 - Dec 15 Expense'!$J$12:$CE$119),)))</f>
        <v>2058.4626317334287</v>
      </c>
      <c r="AE143" s="144">
        <f t="array" ref="AE143">SUM(IF('June 13 - Dec 15 Expense'!$F$12:$F$119=Adjustments!$E143,IF('June 13 - Dec 15 Expense'!$J$7:$CE$7=Adjustments!AE$6,IF('June 13 - Dec 15 Expense'!$J$6:$CE$6="Depreciation Expense",'June 13 - Dec 15 Expense'!$J$12:$CE$119),)))</f>
        <v>2058.4626317334287</v>
      </c>
      <c r="AG143" s="144">
        <f t="shared" si="7"/>
        <v>2829.54471678351</v>
      </c>
      <c r="AH143" s="144">
        <f t="shared" si="8"/>
        <v>12350.775790400574</v>
      </c>
      <c r="AI143" s="144">
        <f t="shared" si="9"/>
        <v>12350.775790400574</v>
      </c>
      <c r="AJ143" s="144">
        <f t="shared" si="10"/>
        <v>12350.775790400574</v>
      </c>
    </row>
    <row r="144" spans="1:36">
      <c r="A144" s="119" t="s">
        <v>5</v>
      </c>
      <c r="B144" s="119" t="s">
        <v>38</v>
      </c>
      <c r="C144" s="119" t="s">
        <v>78</v>
      </c>
      <c r="D144" s="119" t="s">
        <v>71</v>
      </c>
      <c r="E144" s="119" t="str">
        <f t="shared" si="5"/>
        <v>DSTMPSSGCH</v>
      </c>
      <c r="F144" s="119" t="str">
        <f t="shared" si="6"/>
        <v>STMPSSGCH</v>
      </c>
      <c r="G144" s="144">
        <f t="array" ref="G144">SUM(IF('June 13 - Dec 15 Expense'!$F$12:$F$119=Adjustments!$E144,IF('June 13 - Dec 15 Expense'!$J$7:$CE$7=Adjustments!G$6,IF('June 13 - Dec 15 Expense'!$J$6:$CE$6="Depreciation Expense",'June 13 - Dec 15 Expense'!$J$12:$CE$119),)))</f>
        <v>674280.34674083325</v>
      </c>
      <c r="H144" s="144">
        <f t="array" ref="H144">SUM(IF('June 13 - Dec 15 Expense'!$F$12:$F$119=Adjustments!$E144,IF('June 13 - Dec 15 Expense'!$J$7:$CE$7=Adjustments!H$6,IF('June 13 - Dec 15 Expense'!$J$6:$CE$6="Depreciation Expense",'June 13 - Dec 15 Expense'!$J$12:$CE$119),)))</f>
        <v>674233.79965945461</v>
      </c>
      <c r="I144" s="144">
        <f t="array" ref="I144">SUM(IF('June 13 - Dec 15 Expense'!$F$12:$F$119=Adjustments!$E144,IF('June 13 - Dec 15 Expense'!$J$7:$CE$7=Adjustments!I$6,IF('June 13 - Dec 15 Expense'!$J$6:$CE$6="Depreciation Expense",'June 13 - Dec 15 Expense'!$J$12:$CE$119),)))</f>
        <v>673501.59785345395</v>
      </c>
      <c r="J144" s="144">
        <f t="array" ref="J144">SUM(IF('June 13 - Dec 15 Expense'!$F$12:$F$119=Adjustments!$E144,IF('June 13 - Dec 15 Expense'!$J$7:$CE$7=Adjustments!J$6,IF('June 13 - Dec 15 Expense'!$J$6:$CE$6="Depreciation Expense",'June 13 - Dec 15 Expense'!$J$12:$CE$119),)))</f>
        <v>672451.55071891483</v>
      </c>
      <c r="K144" s="144">
        <f t="array" ref="K144">SUM(IF('June 13 - Dec 15 Expense'!$F$12:$F$119=Adjustments!$E144,IF('June 13 - Dec 15 Expense'!$J$7:$CE$7=Adjustments!K$6,IF('June 13 - Dec 15 Expense'!$J$6:$CE$6="Depreciation Expense",'June 13 - Dec 15 Expense'!$J$12:$CE$119),)))</f>
        <v>671367.46656353027</v>
      </c>
      <c r="L144" s="144">
        <f t="array" ref="L144">SUM(IF('June 13 - Dec 15 Expense'!$F$12:$F$119=Adjustments!$E144,IF('June 13 - Dec 15 Expense'!$J$7:$CE$7=Adjustments!L$6,IF('June 13 - Dec 15 Expense'!$J$6:$CE$6="Depreciation Expense",'June 13 - Dec 15 Expense'!$J$12:$CE$119),)))</f>
        <v>670595.39194537129</v>
      </c>
      <c r="M144" s="144">
        <f t="array" ref="M144">SUM(IF('June 13 - Dec 15 Expense'!$F$12:$F$119=Adjustments!$E144,IF('June 13 - Dec 15 Expense'!$J$7:$CE$7=Adjustments!M$6,IF('June 13 - Dec 15 Expense'!$J$6:$CE$6="Depreciation Expense",'June 13 - Dec 15 Expense'!$J$12:$CE$119),)))</f>
        <v>670234.92388589692</v>
      </c>
      <c r="N144" s="144">
        <f t="array" ref="N144">SUM(IF('June 13 - Dec 15 Expense'!$F$12:$F$119=Adjustments!$E144,IF('June 13 - Dec 15 Expense'!$J$7:$CE$7=Adjustments!N$6,IF('June 13 - Dec 15 Expense'!$J$6:$CE$6="Depreciation Expense",'June 13 - Dec 15 Expense'!$J$12:$CE$119),)))</f>
        <v>1217114.526071161</v>
      </c>
      <c r="O144" s="144">
        <f t="array" ref="O144">SUM(IF('June 13 - Dec 15 Expense'!$F$12:$F$119=Adjustments!$E144,IF('June 13 - Dec 15 Expense'!$J$7:$CE$7=Adjustments!O$6,IF('June 13 - Dec 15 Expense'!$J$6:$CE$6="Depreciation Expense",'June 13 - Dec 15 Expense'!$J$12:$CE$119),)))</f>
        <v>1214349.8468578353</v>
      </c>
      <c r="P144" s="144">
        <f t="array" ref="P144">SUM(IF('June 13 - Dec 15 Expense'!$F$12:$F$119=Adjustments!$E144,IF('June 13 - Dec 15 Expense'!$J$7:$CE$7=Adjustments!P$6,IF('June 13 - Dec 15 Expense'!$J$6:$CE$6="Depreciation Expense",'June 13 - Dec 15 Expense'!$J$12:$CE$119),)))</f>
        <v>1211413.4367996673</v>
      </c>
      <c r="Q144" s="144">
        <f t="array" ref="Q144">SUM(IF('June 13 - Dec 15 Expense'!$F$12:$F$119=Adjustments!$E144,IF('June 13 - Dec 15 Expense'!$J$7:$CE$7=Adjustments!Q$6,IF('June 13 - Dec 15 Expense'!$J$6:$CE$6="Depreciation Expense",'June 13 - Dec 15 Expense'!$J$12:$CE$119),)))</f>
        <v>1208477.0267414993</v>
      </c>
      <c r="R144" s="144">
        <f t="array" ref="R144">SUM(IF('June 13 - Dec 15 Expense'!$F$12:$F$119=Adjustments!$E144,IF('June 13 - Dec 15 Expense'!$J$7:$CE$7=Adjustments!R$6,IF('June 13 - Dec 15 Expense'!$J$6:$CE$6="Depreciation Expense",'June 13 - Dec 15 Expense'!$J$12:$CE$119),)))</f>
        <v>1205540.6166833316</v>
      </c>
      <c r="S144" s="144">
        <f t="array" ref="S144">SUM(IF('June 13 - Dec 15 Expense'!$F$12:$F$119=Adjustments!$E144,IF('June 13 - Dec 15 Expense'!$J$7:$CE$7=Adjustments!S$6,IF('June 13 - Dec 15 Expense'!$J$6:$CE$6="Depreciation Expense",'June 13 - Dec 15 Expense'!$J$12:$CE$119),)))</f>
        <v>1202604.2066251633</v>
      </c>
      <c r="T144" s="144">
        <f t="array" ref="T144">SUM(IF('June 13 - Dec 15 Expense'!$F$12:$F$119=Adjustments!$E144,IF('June 13 - Dec 15 Expense'!$J$7:$CE$7=Adjustments!T$6,IF('June 13 - Dec 15 Expense'!$J$6:$CE$6="Depreciation Expense",'June 13 - Dec 15 Expense'!$J$12:$CE$119),)))</f>
        <v>1199721.3980480682</v>
      </c>
      <c r="U144" s="144">
        <f t="array" ref="U144">SUM(IF('June 13 - Dec 15 Expense'!$F$12:$F$119=Adjustments!$E144,IF('June 13 - Dec 15 Expense'!$J$7:$CE$7=Adjustments!U$6,IF('June 13 - Dec 15 Expense'!$J$6:$CE$6="Depreciation Expense",'June 13 - Dec 15 Expense'!$J$12:$CE$119),)))</f>
        <v>1196901.5418235902</v>
      </c>
      <c r="V144" s="144">
        <f t="array" ref="V144">SUM(IF('June 13 - Dec 15 Expense'!$F$12:$F$119=Adjustments!$E144,IF('June 13 - Dec 15 Expense'!$J$7:$CE$7=Adjustments!V$6,IF('June 13 - Dec 15 Expense'!$J$6:$CE$6="Depreciation Expense",'June 13 - Dec 15 Expense'!$J$12:$CE$119),)))</f>
        <v>1194028.08411804</v>
      </c>
      <c r="W144" s="144">
        <f t="array" ref="W144">SUM(IF('June 13 - Dec 15 Expense'!$F$12:$F$119=Adjustments!$E144,IF('June 13 - Dec 15 Expense'!$J$7:$CE$7=Adjustments!W$6,IF('June 13 - Dec 15 Expense'!$J$6:$CE$6="Depreciation Expense",'June 13 - Dec 15 Expense'!$J$12:$CE$119),)))</f>
        <v>1191091.674059872</v>
      </c>
      <c r="X144" s="144">
        <f t="array" ref="X144">SUM(IF('June 13 - Dec 15 Expense'!$F$12:$F$119=Adjustments!$E144,IF('June 13 - Dec 15 Expense'!$J$7:$CE$7=Adjustments!X$6,IF('June 13 - Dec 15 Expense'!$J$6:$CE$6="Depreciation Expense",'June 13 - Dec 15 Expense'!$J$12:$CE$119),)))</f>
        <v>1188894.3794453363</v>
      </c>
      <c r="Y144" s="144">
        <f t="array" ref="Y144">SUM(IF('June 13 - Dec 15 Expense'!$F$12:$F$119=Adjustments!$E144,IF('June 13 - Dec 15 Expense'!$J$7:$CE$7=Adjustments!Y$6,IF('June 13 - Dec 15 Expense'!$J$6:$CE$6="Depreciation Expense",'June 13 - Dec 15 Expense'!$J$12:$CE$119),)))</f>
        <v>1191754.0501064102</v>
      </c>
      <c r="Z144" s="144">
        <f t="array" ref="Z144">SUM(IF('June 13 - Dec 15 Expense'!$F$12:$F$119=Adjustments!$E144,IF('June 13 - Dec 15 Expense'!$J$7:$CE$7=Adjustments!Z$6,IF('June 13 - Dec 15 Expense'!$J$6:$CE$6="Depreciation Expense",'June 13 - Dec 15 Expense'!$J$12:$CE$119),)))</f>
        <v>1193877.1332512395</v>
      </c>
      <c r="AA144" s="144">
        <f t="array" ref="AA144">SUM(IF('June 13 - Dec 15 Expense'!$F$12:$F$119=Adjustments!$E144,IF('June 13 - Dec 15 Expense'!$J$7:$CE$7=Adjustments!AA$6,IF('June 13 - Dec 15 Expense'!$J$6:$CE$6="Depreciation Expense",'June 13 - Dec 15 Expense'!$J$12:$CE$119),)))</f>
        <v>1190945.779047847</v>
      </c>
      <c r="AB144" s="144">
        <f t="array" ref="AB144">SUM(IF('June 13 - Dec 15 Expense'!$F$12:$F$119=Adjustments!$E144,IF('June 13 - Dec 15 Expense'!$J$7:$CE$7=Adjustments!AB$6,IF('June 13 - Dec 15 Expense'!$J$6:$CE$6="Depreciation Expense",'June 13 - Dec 15 Expense'!$J$12:$CE$119),)))</f>
        <v>1188014.4248444552</v>
      </c>
      <c r="AC144" s="144">
        <f t="array" ref="AC144">SUM(IF('June 13 - Dec 15 Expense'!$F$12:$F$119=Adjustments!$E144,IF('June 13 - Dec 15 Expense'!$J$7:$CE$7=Adjustments!AC$6,IF('June 13 - Dec 15 Expense'!$J$6:$CE$6="Depreciation Expense",'June 13 - Dec 15 Expense'!$J$12:$CE$119),)))</f>
        <v>1185083.0706410627</v>
      </c>
      <c r="AD144" s="144">
        <f t="array" ref="AD144">SUM(IF('June 13 - Dec 15 Expense'!$F$12:$F$119=Adjustments!$E144,IF('June 13 - Dec 15 Expense'!$J$7:$CE$7=Adjustments!AD$6,IF('June 13 - Dec 15 Expense'!$J$6:$CE$6="Depreciation Expense",'June 13 - Dec 15 Expense'!$J$12:$CE$119),)))</f>
        <v>1182151.7164376706</v>
      </c>
      <c r="AE144" s="144">
        <f t="array" ref="AE144">SUM(IF('June 13 - Dec 15 Expense'!$F$12:$F$119=Adjustments!$E144,IF('June 13 - Dec 15 Expense'!$J$7:$CE$7=Adjustments!AE$6,IF('June 13 - Dec 15 Expense'!$J$6:$CE$6="Depreciation Expense",'June 13 - Dec 15 Expense'!$J$12:$CE$119),)))</f>
        <v>1179220.3663032926</v>
      </c>
      <c r="AG144" s="144">
        <f t="shared" si="7"/>
        <v>4032384.7306266217</v>
      </c>
      <c r="AH144" s="144">
        <f t="shared" si="8"/>
        <v>7259499.6597786583</v>
      </c>
      <c r="AI144" s="144">
        <f t="shared" si="9"/>
        <v>7162391.1276013181</v>
      </c>
      <c r="AJ144" s="144">
        <f t="shared" si="10"/>
        <v>7119292.490525566</v>
      </c>
    </row>
    <row r="145" spans="1:36">
      <c r="A145" s="119" t="s">
        <v>3</v>
      </c>
      <c r="B145" s="119" t="s">
        <v>35</v>
      </c>
      <c r="C145" s="119" t="s">
        <v>78</v>
      </c>
      <c r="D145" s="119" t="s">
        <v>72</v>
      </c>
      <c r="E145" s="119" t="str">
        <f t="shared" si="5"/>
        <v>DHYDPDGP</v>
      </c>
      <c r="F145" s="119" t="str">
        <f t="shared" si="6"/>
        <v>HYDPDGP</v>
      </c>
      <c r="G145" s="144">
        <f t="array" ref="G145">SUM(IF('June 13 - Dec 15 Expense'!$F$12:$F$119=Adjustments!$E145,IF('June 13 - Dec 15 Expense'!$J$7:$CE$7=Adjustments!G$6,IF('June 13 - Dec 15 Expense'!$J$6:$CE$6="Depreciation Expense",'June 13 - Dec 15 Expense'!$J$12:$CE$119),)))</f>
        <v>213421.22263962484</v>
      </c>
      <c r="H145" s="144">
        <f t="array" ref="H145">SUM(IF('June 13 - Dec 15 Expense'!$F$12:$F$119=Adjustments!$E145,IF('June 13 - Dec 15 Expense'!$J$7:$CE$7=Adjustments!H$6,IF('June 13 - Dec 15 Expense'!$J$6:$CE$6="Depreciation Expense",'June 13 - Dec 15 Expense'!$J$12:$CE$119),)))</f>
        <v>213326.69239461131</v>
      </c>
      <c r="I145" s="144">
        <f t="array" ref="I145">SUM(IF('June 13 - Dec 15 Expense'!$F$12:$F$119=Adjustments!$E145,IF('June 13 - Dec 15 Expense'!$J$7:$CE$7=Adjustments!I$6,IF('June 13 - Dec 15 Expense'!$J$6:$CE$6="Depreciation Expense",'June 13 - Dec 15 Expense'!$J$12:$CE$119),)))</f>
        <v>213137.63190458412</v>
      </c>
      <c r="J145" s="144">
        <f t="array" ref="J145">SUM(IF('June 13 - Dec 15 Expense'!$F$12:$F$119=Adjustments!$E145,IF('June 13 - Dec 15 Expense'!$J$7:$CE$7=Adjustments!J$6,IF('June 13 - Dec 15 Expense'!$J$6:$CE$6="Depreciation Expense",'June 13 - Dec 15 Expense'!$J$12:$CE$119),)))</f>
        <v>212948.57141455702</v>
      </c>
      <c r="K145" s="144">
        <f t="array" ref="K145">SUM(IF('June 13 - Dec 15 Expense'!$F$12:$F$119=Adjustments!$E145,IF('June 13 - Dec 15 Expense'!$J$7:$CE$7=Adjustments!K$6,IF('June 13 - Dec 15 Expense'!$J$6:$CE$6="Depreciation Expense",'June 13 - Dec 15 Expense'!$J$12:$CE$119),)))</f>
        <v>212759.51092452984</v>
      </c>
      <c r="L145" s="144">
        <f t="array" ref="L145">SUM(IF('June 13 - Dec 15 Expense'!$F$12:$F$119=Adjustments!$E145,IF('June 13 - Dec 15 Expense'!$J$7:$CE$7=Adjustments!L$6,IF('June 13 - Dec 15 Expense'!$J$6:$CE$6="Depreciation Expense",'June 13 - Dec 15 Expense'!$J$12:$CE$119),)))</f>
        <v>212570.45043450271</v>
      </c>
      <c r="M145" s="144">
        <f t="array" ref="M145">SUM(IF('June 13 - Dec 15 Expense'!$F$12:$F$119=Adjustments!$E145,IF('June 13 - Dec 15 Expense'!$J$7:$CE$7=Adjustments!M$6,IF('June 13 - Dec 15 Expense'!$J$6:$CE$6="Depreciation Expense",'June 13 - Dec 15 Expense'!$J$12:$CE$119),)))</f>
        <v>212381.38994447552</v>
      </c>
      <c r="N145" s="144">
        <f t="array" ref="N145">SUM(IF('June 13 - Dec 15 Expense'!$F$12:$F$119=Adjustments!$E145,IF('June 13 - Dec 15 Expense'!$J$7:$CE$7=Adjustments!N$6,IF('June 13 - Dec 15 Expense'!$J$6:$CE$6="Depreciation Expense",'June 13 - Dec 15 Expense'!$J$12:$CE$119),)))</f>
        <v>312585.80148882134</v>
      </c>
      <c r="O145" s="144">
        <f t="array" ref="O145">SUM(IF('June 13 - Dec 15 Expense'!$F$12:$F$119=Adjustments!$E145,IF('June 13 - Dec 15 Expense'!$J$7:$CE$7=Adjustments!O$6,IF('June 13 - Dec 15 Expense'!$J$6:$CE$6="Depreciation Expense",'June 13 - Dec 15 Expense'!$J$12:$CE$119),)))</f>
        <v>312307.2917756901</v>
      </c>
      <c r="P145" s="144">
        <f t="array" ref="P145">SUM(IF('June 13 - Dec 15 Expense'!$F$12:$F$119=Adjustments!$E145,IF('June 13 - Dec 15 Expense'!$J$7:$CE$7=Adjustments!P$6,IF('June 13 - Dec 15 Expense'!$J$6:$CE$6="Depreciation Expense",'June 13 - Dec 15 Expense'!$J$12:$CE$119),)))</f>
        <v>312028.78206255892</v>
      </c>
      <c r="Q145" s="144">
        <f t="array" ref="Q145">SUM(IF('June 13 - Dec 15 Expense'!$F$12:$F$119=Adjustments!$E145,IF('June 13 - Dec 15 Expense'!$J$7:$CE$7=Adjustments!Q$6,IF('June 13 - Dec 15 Expense'!$J$6:$CE$6="Depreciation Expense",'June 13 - Dec 15 Expense'!$J$12:$CE$119),)))</f>
        <v>311750.27234942763</v>
      </c>
      <c r="R145" s="144">
        <f t="array" ref="R145">SUM(IF('June 13 - Dec 15 Expense'!$F$12:$F$119=Adjustments!$E145,IF('June 13 - Dec 15 Expense'!$J$7:$CE$7=Adjustments!R$6,IF('June 13 - Dec 15 Expense'!$J$6:$CE$6="Depreciation Expense",'June 13 - Dec 15 Expense'!$J$12:$CE$119),)))</f>
        <v>311471.76263629645</v>
      </c>
      <c r="S145" s="144">
        <f t="array" ref="S145">SUM(IF('June 13 - Dec 15 Expense'!$F$12:$F$119=Adjustments!$E145,IF('June 13 - Dec 15 Expense'!$J$7:$CE$7=Adjustments!S$6,IF('June 13 - Dec 15 Expense'!$J$6:$CE$6="Depreciation Expense",'June 13 - Dec 15 Expense'!$J$12:$CE$119),)))</f>
        <v>311193.25292316516</v>
      </c>
      <c r="T145" s="144">
        <f t="array" ref="T145">SUM(IF('June 13 - Dec 15 Expense'!$F$12:$F$119=Adjustments!$E145,IF('June 13 - Dec 15 Expense'!$J$7:$CE$7=Adjustments!T$6,IF('June 13 - Dec 15 Expense'!$J$6:$CE$6="Depreciation Expense",'June 13 - Dec 15 Expense'!$J$12:$CE$119),)))</f>
        <v>310914.74321003404</v>
      </c>
      <c r="U145" s="144">
        <f t="array" ref="U145">SUM(IF('June 13 - Dec 15 Expense'!$F$12:$F$119=Adjustments!$E145,IF('June 13 - Dec 15 Expense'!$J$7:$CE$7=Adjustments!U$6,IF('June 13 - Dec 15 Expense'!$J$6:$CE$6="Depreciation Expense",'June 13 - Dec 15 Expense'!$J$12:$CE$119),)))</f>
        <v>310636.23349690269</v>
      </c>
      <c r="V145" s="144">
        <f t="array" ref="V145">SUM(IF('June 13 - Dec 15 Expense'!$F$12:$F$119=Adjustments!$E145,IF('June 13 - Dec 15 Expense'!$J$7:$CE$7=Adjustments!V$6,IF('June 13 - Dec 15 Expense'!$J$6:$CE$6="Depreciation Expense",'June 13 - Dec 15 Expense'!$J$12:$CE$119),)))</f>
        <v>310357.72378377157</v>
      </c>
      <c r="W145" s="144">
        <f t="array" ref="W145">SUM(IF('June 13 - Dec 15 Expense'!$F$12:$F$119=Adjustments!$E145,IF('June 13 - Dec 15 Expense'!$J$7:$CE$7=Adjustments!W$6,IF('June 13 - Dec 15 Expense'!$J$6:$CE$6="Depreciation Expense",'June 13 - Dec 15 Expense'!$J$12:$CE$119),)))</f>
        <v>310079.21407064027</v>
      </c>
      <c r="X145" s="144">
        <f t="array" ref="X145">SUM(IF('June 13 - Dec 15 Expense'!$F$12:$F$119=Adjustments!$E145,IF('June 13 - Dec 15 Expense'!$J$7:$CE$7=Adjustments!X$6,IF('June 13 - Dec 15 Expense'!$J$6:$CE$6="Depreciation Expense",'June 13 - Dec 15 Expense'!$J$12:$CE$119),)))</f>
        <v>309800.70435750909</v>
      </c>
      <c r="Y145" s="144">
        <f t="array" ref="Y145">SUM(IF('June 13 - Dec 15 Expense'!$F$12:$F$119=Adjustments!$E145,IF('June 13 - Dec 15 Expense'!$J$7:$CE$7=Adjustments!Y$6,IF('June 13 - Dec 15 Expense'!$J$6:$CE$6="Depreciation Expense",'June 13 - Dec 15 Expense'!$J$12:$CE$119),)))</f>
        <v>309522.1946443778</v>
      </c>
      <c r="Z145" s="144">
        <f t="array" ref="Z145">SUM(IF('June 13 - Dec 15 Expense'!$F$12:$F$119=Adjustments!$E145,IF('June 13 - Dec 15 Expense'!$J$7:$CE$7=Adjustments!Z$6,IF('June 13 - Dec 15 Expense'!$J$6:$CE$6="Depreciation Expense",'June 13 - Dec 15 Expense'!$J$12:$CE$119),)))</f>
        <v>309243.68493124662</v>
      </c>
      <c r="AA145" s="144">
        <f t="array" ref="AA145">SUM(IF('June 13 - Dec 15 Expense'!$F$12:$F$119=Adjustments!$E145,IF('June 13 - Dec 15 Expense'!$J$7:$CE$7=Adjustments!AA$6,IF('June 13 - Dec 15 Expense'!$J$6:$CE$6="Depreciation Expense",'June 13 - Dec 15 Expense'!$J$12:$CE$119),)))</f>
        <v>308965.17521811539</v>
      </c>
      <c r="AB145" s="144">
        <f t="array" ref="AB145">SUM(IF('June 13 - Dec 15 Expense'!$F$12:$F$119=Adjustments!$E145,IF('June 13 - Dec 15 Expense'!$J$7:$CE$7=Adjustments!AB$6,IF('June 13 - Dec 15 Expense'!$J$6:$CE$6="Depreciation Expense",'June 13 - Dec 15 Expense'!$J$12:$CE$119),)))</f>
        <v>308686.66550498415</v>
      </c>
      <c r="AC145" s="144">
        <f t="array" ref="AC145">SUM(IF('June 13 - Dec 15 Expense'!$F$12:$F$119=Adjustments!$E145,IF('June 13 - Dec 15 Expense'!$J$7:$CE$7=Adjustments!AC$6,IF('June 13 - Dec 15 Expense'!$J$6:$CE$6="Depreciation Expense",'June 13 - Dec 15 Expense'!$J$12:$CE$119),)))</f>
        <v>308408.15579185291</v>
      </c>
      <c r="AD145" s="144">
        <f t="array" ref="AD145">SUM(IF('June 13 - Dec 15 Expense'!$F$12:$F$119=Adjustments!$E145,IF('June 13 - Dec 15 Expense'!$J$7:$CE$7=Adjustments!AD$6,IF('June 13 - Dec 15 Expense'!$J$6:$CE$6="Depreciation Expense",'June 13 - Dec 15 Expense'!$J$12:$CE$119),)))</f>
        <v>308129.64607872174</v>
      </c>
      <c r="AE145" s="144">
        <f t="array" ref="AE145">SUM(IF('June 13 - Dec 15 Expense'!$F$12:$F$119=Adjustments!$E145,IF('June 13 - Dec 15 Expense'!$J$7:$CE$7=Adjustments!AE$6,IF('June 13 - Dec 15 Expense'!$J$6:$CE$6="Depreciation Expense",'June 13 - Dec 15 Expense'!$J$12:$CE$119),)))</f>
        <v>307851.13636559044</v>
      </c>
      <c r="AG145" s="144">
        <f t="shared" si="7"/>
        <v>1277124.2470172606</v>
      </c>
      <c r="AH145" s="144">
        <f t="shared" si="8"/>
        <v>1871337.1632359596</v>
      </c>
      <c r="AI145" s="144">
        <f t="shared" si="9"/>
        <v>1861310.8135632353</v>
      </c>
      <c r="AJ145" s="144">
        <f t="shared" si="10"/>
        <v>1851284.4638905113</v>
      </c>
    </row>
    <row r="146" spans="1:36">
      <c r="A146" s="119" t="s">
        <v>4</v>
      </c>
      <c r="B146" s="119" t="s">
        <v>36</v>
      </c>
      <c r="C146" s="119" t="s">
        <v>78</v>
      </c>
      <c r="D146" s="119" t="s">
        <v>72</v>
      </c>
      <c r="E146" s="119" t="str">
        <f t="shared" si="5"/>
        <v>DHYDPDGU</v>
      </c>
      <c r="F146" s="119" t="str">
        <f t="shared" si="6"/>
        <v>HYDPDGU</v>
      </c>
      <c r="G146" s="144">
        <f t="array" ref="G146">SUM(IF('June 13 - Dec 15 Expense'!$F$12:$F$119=Adjustments!$E146,IF('June 13 - Dec 15 Expense'!$J$7:$CE$7=Adjustments!G$6,IF('June 13 - Dec 15 Expense'!$J$6:$CE$6="Depreciation Expense",'June 13 - Dec 15 Expense'!$J$12:$CE$119),)))</f>
        <v>78683.167533878761</v>
      </c>
      <c r="H146" s="144">
        <f t="array" ref="H146">SUM(IF('June 13 - Dec 15 Expense'!$F$12:$F$119=Adjustments!$E146,IF('June 13 - Dec 15 Expense'!$J$7:$CE$7=Adjustments!H$6,IF('June 13 - Dec 15 Expense'!$J$6:$CE$6="Depreciation Expense",'June 13 - Dec 15 Expense'!$J$12:$CE$119),)))</f>
        <v>78645.747594592176</v>
      </c>
      <c r="I146" s="144">
        <f t="array" ref="I146">SUM(IF('June 13 - Dec 15 Expense'!$F$12:$F$119=Adjustments!$E146,IF('June 13 - Dec 15 Expense'!$J$7:$CE$7=Adjustments!I$6,IF('June 13 - Dec 15 Expense'!$J$6:$CE$6="Depreciation Expense",'June 13 - Dec 15 Expense'!$J$12:$CE$119),)))</f>
        <v>78570.907716018992</v>
      </c>
      <c r="J146" s="144">
        <f t="array" ref="J146">SUM(IF('June 13 - Dec 15 Expense'!$F$12:$F$119=Adjustments!$E146,IF('June 13 - Dec 15 Expense'!$J$7:$CE$7=Adjustments!J$6,IF('June 13 - Dec 15 Expense'!$J$6:$CE$6="Depreciation Expense",'June 13 - Dec 15 Expense'!$J$12:$CE$119),)))</f>
        <v>78496.067837445808</v>
      </c>
      <c r="K146" s="144">
        <f t="array" ref="K146">SUM(IF('June 13 - Dec 15 Expense'!$F$12:$F$119=Adjustments!$E146,IF('June 13 - Dec 15 Expense'!$J$7:$CE$7=Adjustments!K$6,IF('June 13 - Dec 15 Expense'!$J$6:$CE$6="Depreciation Expense",'June 13 - Dec 15 Expense'!$J$12:$CE$119),)))</f>
        <v>78421.227958872638</v>
      </c>
      <c r="L146" s="144">
        <f t="array" ref="L146">SUM(IF('June 13 - Dec 15 Expense'!$F$12:$F$119=Adjustments!$E146,IF('June 13 - Dec 15 Expense'!$J$7:$CE$7=Adjustments!L$6,IF('June 13 - Dec 15 Expense'!$J$6:$CE$6="Depreciation Expense",'June 13 - Dec 15 Expense'!$J$12:$CE$119),)))</f>
        <v>78346.388080299454</v>
      </c>
      <c r="M146" s="144">
        <f t="array" ref="M146">SUM(IF('June 13 - Dec 15 Expense'!$F$12:$F$119=Adjustments!$E146,IF('June 13 - Dec 15 Expense'!$J$7:$CE$7=Adjustments!M$6,IF('June 13 - Dec 15 Expense'!$J$6:$CE$6="Depreciation Expense",'June 13 - Dec 15 Expense'!$J$12:$CE$119),)))</f>
        <v>78271.548201726269</v>
      </c>
      <c r="N146" s="144">
        <f t="array" ref="N146">SUM(IF('June 13 - Dec 15 Expense'!$F$12:$F$119=Adjustments!$E146,IF('June 13 - Dec 15 Expense'!$J$7:$CE$7=Adjustments!N$6,IF('June 13 - Dec 15 Expense'!$J$6:$CE$6="Depreciation Expense",'June 13 - Dec 15 Expense'!$J$12:$CE$119),)))</f>
        <v>114890.50187910475</v>
      </c>
      <c r="O146" s="144">
        <f t="array" ref="O146">SUM(IF('June 13 - Dec 15 Expense'!$F$12:$F$119=Adjustments!$E146,IF('June 13 - Dec 15 Expense'!$J$7:$CE$7=Adjustments!O$6,IF('June 13 - Dec 15 Expense'!$J$6:$CE$6="Depreciation Expense",'June 13 - Dec 15 Expense'!$J$12:$CE$119),)))</f>
        <v>114780.54339882817</v>
      </c>
      <c r="P146" s="144">
        <f t="array" ref="P146">SUM(IF('June 13 - Dec 15 Expense'!$F$12:$F$119=Adjustments!$E146,IF('June 13 - Dec 15 Expense'!$J$7:$CE$7=Adjustments!P$6,IF('June 13 - Dec 15 Expense'!$J$6:$CE$6="Depreciation Expense",'June 13 - Dec 15 Expense'!$J$12:$CE$119),)))</f>
        <v>114670.58491855161</v>
      </c>
      <c r="Q146" s="144">
        <f t="array" ref="Q146">SUM(IF('June 13 - Dec 15 Expense'!$F$12:$F$119=Adjustments!$E146,IF('June 13 - Dec 15 Expense'!$J$7:$CE$7=Adjustments!Q$6,IF('June 13 - Dec 15 Expense'!$J$6:$CE$6="Depreciation Expense",'June 13 - Dec 15 Expense'!$J$12:$CE$119),)))</f>
        <v>114560.62643827504</v>
      </c>
      <c r="R146" s="144">
        <f t="array" ref="R146">SUM(IF('June 13 - Dec 15 Expense'!$F$12:$F$119=Adjustments!$E146,IF('June 13 - Dec 15 Expense'!$J$7:$CE$7=Adjustments!R$6,IF('June 13 - Dec 15 Expense'!$J$6:$CE$6="Depreciation Expense",'June 13 - Dec 15 Expense'!$J$12:$CE$119),)))</f>
        <v>114450.66795799848</v>
      </c>
      <c r="S146" s="144">
        <f t="array" ref="S146">SUM(IF('June 13 - Dec 15 Expense'!$F$12:$F$119=Adjustments!$E146,IF('June 13 - Dec 15 Expense'!$J$7:$CE$7=Adjustments!S$6,IF('June 13 - Dec 15 Expense'!$J$6:$CE$6="Depreciation Expense",'June 13 - Dec 15 Expense'!$J$12:$CE$119),)))</f>
        <v>114340.7094777219</v>
      </c>
      <c r="T146" s="144">
        <f t="array" ref="T146">SUM(IF('June 13 - Dec 15 Expense'!$F$12:$F$119=Adjustments!$E146,IF('June 13 - Dec 15 Expense'!$J$7:$CE$7=Adjustments!T$6,IF('June 13 - Dec 15 Expense'!$J$6:$CE$6="Depreciation Expense",'June 13 - Dec 15 Expense'!$J$12:$CE$119),)))</f>
        <v>114230.75099744533</v>
      </c>
      <c r="U146" s="144">
        <f t="array" ref="U146">SUM(IF('June 13 - Dec 15 Expense'!$F$12:$F$119=Adjustments!$E146,IF('June 13 - Dec 15 Expense'!$J$7:$CE$7=Adjustments!U$6,IF('June 13 - Dec 15 Expense'!$J$6:$CE$6="Depreciation Expense",'June 13 - Dec 15 Expense'!$J$12:$CE$119),)))</f>
        <v>114120.79251716878</v>
      </c>
      <c r="V146" s="144">
        <f t="array" ref="V146">SUM(IF('June 13 - Dec 15 Expense'!$F$12:$F$119=Adjustments!$E146,IF('June 13 - Dec 15 Expense'!$J$7:$CE$7=Adjustments!V$6,IF('June 13 - Dec 15 Expense'!$J$6:$CE$6="Depreciation Expense",'June 13 - Dec 15 Expense'!$J$12:$CE$119),)))</f>
        <v>114010.83403689221</v>
      </c>
      <c r="W146" s="144">
        <f t="array" ref="W146">SUM(IF('June 13 - Dec 15 Expense'!$F$12:$F$119=Adjustments!$E146,IF('June 13 - Dec 15 Expense'!$J$7:$CE$7=Adjustments!W$6,IF('June 13 - Dec 15 Expense'!$J$6:$CE$6="Depreciation Expense",'June 13 - Dec 15 Expense'!$J$12:$CE$119),)))</f>
        <v>113900.87555661565</v>
      </c>
      <c r="X146" s="144">
        <f t="array" ref="X146">SUM(IF('June 13 - Dec 15 Expense'!$F$12:$F$119=Adjustments!$E146,IF('June 13 - Dec 15 Expense'!$J$7:$CE$7=Adjustments!X$6,IF('June 13 - Dec 15 Expense'!$J$6:$CE$6="Depreciation Expense",'June 13 - Dec 15 Expense'!$J$12:$CE$119),)))</f>
        <v>113790.91707633907</v>
      </c>
      <c r="Y146" s="144">
        <f t="array" ref="Y146">SUM(IF('June 13 - Dec 15 Expense'!$F$12:$F$119=Adjustments!$E146,IF('June 13 - Dec 15 Expense'!$J$7:$CE$7=Adjustments!Y$6,IF('June 13 - Dec 15 Expense'!$J$6:$CE$6="Depreciation Expense",'June 13 - Dec 15 Expense'!$J$12:$CE$119),)))</f>
        <v>113680.95859606251</v>
      </c>
      <c r="Z146" s="144">
        <f t="array" ref="Z146">SUM(IF('June 13 - Dec 15 Expense'!$F$12:$F$119=Adjustments!$E146,IF('June 13 - Dec 15 Expense'!$J$7:$CE$7=Adjustments!Z$6,IF('June 13 - Dec 15 Expense'!$J$6:$CE$6="Depreciation Expense",'June 13 - Dec 15 Expense'!$J$12:$CE$119),)))</f>
        <v>113571.00011578594</v>
      </c>
      <c r="AA146" s="144">
        <f t="array" ref="AA146">SUM(IF('June 13 - Dec 15 Expense'!$F$12:$F$119=Adjustments!$E146,IF('June 13 - Dec 15 Expense'!$J$7:$CE$7=Adjustments!AA$6,IF('June 13 - Dec 15 Expense'!$J$6:$CE$6="Depreciation Expense",'June 13 - Dec 15 Expense'!$J$12:$CE$119),)))</f>
        <v>113461.04163550936</v>
      </c>
      <c r="AB146" s="144">
        <f t="array" ref="AB146">SUM(IF('June 13 - Dec 15 Expense'!$F$12:$F$119=Adjustments!$E146,IF('June 13 - Dec 15 Expense'!$J$7:$CE$7=Adjustments!AB$6,IF('June 13 - Dec 15 Expense'!$J$6:$CE$6="Depreciation Expense",'June 13 - Dec 15 Expense'!$J$12:$CE$119),)))</f>
        <v>113351.08315523282</v>
      </c>
      <c r="AC146" s="144">
        <f t="array" ref="AC146">SUM(IF('June 13 - Dec 15 Expense'!$F$12:$F$119=Adjustments!$E146,IF('June 13 - Dec 15 Expense'!$J$7:$CE$7=Adjustments!AC$6,IF('June 13 - Dec 15 Expense'!$J$6:$CE$6="Depreciation Expense",'June 13 - Dec 15 Expense'!$J$12:$CE$119),)))</f>
        <v>113241.12467495624</v>
      </c>
      <c r="AD146" s="144">
        <f t="array" ref="AD146">SUM(IF('June 13 - Dec 15 Expense'!$F$12:$F$119=Adjustments!$E146,IF('June 13 - Dec 15 Expense'!$J$7:$CE$7=Adjustments!AD$6,IF('June 13 - Dec 15 Expense'!$J$6:$CE$6="Depreciation Expense",'June 13 - Dec 15 Expense'!$J$12:$CE$119),)))</f>
        <v>113131.16619467968</v>
      </c>
      <c r="AE146" s="144">
        <f t="array" ref="AE146">SUM(IF('June 13 - Dec 15 Expense'!$F$12:$F$119=Adjustments!$E146,IF('June 13 - Dec 15 Expense'!$J$7:$CE$7=Adjustments!AE$6,IF('June 13 - Dec 15 Expense'!$J$6:$CE$6="Depreciation Expense",'June 13 - Dec 15 Expense'!$J$12:$CE$119),)))</f>
        <v>113021.20771440311</v>
      </c>
      <c r="AG146" s="144">
        <f t="shared" si="7"/>
        <v>470751.88738895534</v>
      </c>
      <c r="AH146" s="144">
        <f t="shared" si="8"/>
        <v>687693.63407048001</v>
      </c>
      <c r="AI146" s="144">
        <f t="shared" si="9"/>
        <v>683735.12878052355</v>
      </c>
      <c r="AJ146" s="144">
        <f t="shared" si="10"/>
        <v>679776.62349056709</v>
      </c>
    </row>
    <row r="147" spans="1:36">
      <c r="A147" s="119" t="s">
        <v>5</v>
      </c>
      <c r="B147" s="119" t="s">
        <v>40</v>
      </c>
      <c r="C147" s="119" t="s">
        <v>78</v>
      </c>
      <c r="D147" s="119" t="s">
        <v>72</v>
      </c>
      <c r="E147" s="119" t="str">
        <f t="shared" si="5"/>
        <v>DHYDPSG-P</v>
      </c>
      <c r="F147" s="119" t="str">
        <f t="shared" si="6"/>
        <v>HYDPSG-P</v>
      </c>
      <c r="G147" s="144">
        <f t="array" ref="G147">SUM(IF('June 13 - Dec 15 Expense'!$F$12:$F$119=Adjustments!$E147,IF('June 13 - Dec 15 Expense'!$J$7:$CE$7=Adjustments!G$6,IF('June 13 - Dec 15 Expense'!$J$6:$CE$6="Depreciation Expense",'June 13 - Dec 15 Expense'!$J$12:$CE$119),)))</f>
        <v>741196.05463016825</v>
      </c>
      <c r="H147" s="144">
        <f t="array" ref="H147">SUM(IF('June 13 - Dec 15 Expense'!$F$12:$F$119=Adjustments!$E147,IF('June 13 - Dec 15 Expense'!$J$7:$CE$7=Adjustments!H$6,IF('June 13 - Dec 15 Expense'!$J$6:$CE$6="Depreciation Expense",'June 13 - Dec 15 Expense'!$J$12:$CE$119),)))</f>
        <v>741448.05048307253</v>
      </c>
      <c r="I147" s="144">
        <f t="array" ref="I147">SUM(IF('June 13 - Dec 15 Expense'!$F$12:$F$119=Adjustments!$E147,IF('June 13 - Dec 15 Expense'!$J$7:$CE$7=Adjustments!I$6,IF('June 13 - Dec 15 Expense'!$J$6:$CE$6="Depreciation Expense",'June 13 - Dec 15 Expense'!$J$12:$CE$119),)))</f>
        <v>744830.2761173636</v>
      </c>
      <c r="J147" s="144">
        <f t="array" ref="J147">SUM(IF('June 13 - Dec 15 Expense'!$F$12:$F$119=Adjustments!$E147,IF('June 13 - Dec 15 Expense'!$J$7:$CE$7=Adjustments!J$6,IF('June 13 - Dec 15 Expense'!$J$6:$CE$6="Depreciation Expense",'June 13 - Dec 15 Expense'!$J$12:$CE$119),)))</f>
        <v>749452.93690714904</v>
      </c>
      <c r="K147" s="144">
        <f t="array" ref="K147">SUM(IF('June 13 - Dec 15 Expense'!$F$12:$F$119=Adjustments!$E147,IF('June 13 - Dec 15 Expense'!$J$7:$CE$7=Adjustments!K$6,IF('June 13 - Dec 15 Expense'!$J$6:$CE$6="Depreciation Expense",'June 13 - Dec 15 Expense'!$J$12:$CE$119),)))</f>
        <v>761326.54132290324</v>
      </c>
      <c r="L147" s="144">
        <f t="array" ref="L147">SUM(IF('June 13 - Dec 15 Expense'!$F$12:$F$119=Adjustments!$E147,IF('June 13 - Dec 15 Expense'!$J$7:$CE$7=Adjustments!L$6,IF('June 13 - Dec 15 Expense'!$J$6:$CE$6="Depreciation Expense",'June 13 - Dec 15 Expense'!$J$12:$CE$119),)))</f>
        <v>774984.8460118873</v>
      </c>
      <c r="M147" s="144">
        <f t="array" ref="M147">SUM(IF('June 13 - Dec 15 Expense'!$F$12:$F$119=Adjustments!$E147,IF('June 13 - Dec 15 Expense'!$J$7:$CE$7=Adjustments!M$6,IF('June 13 - Dec 15 Expense'!$J$6:$CE$6="Depreciation Expense",'June 13 - Dec 15 Expense'!$J$12:$CE$119),)))</f>
        <v>781459.91879646305</v>
      </c>
      <c r="N147" s="144">
        <f t="array" ref="N147">SUM(IF('June 13 - Dec 15 Expense'!$F$12:$F$119=Adjustments!$E147,IF('June 13 - Dec 15 Expense'!$J$7:$CE$7=Adjustments!N$6,IF('June 13 - Dec 15 Expense'!$J$6:$CE$6="Depreciation Expense",'June 13 - Dec 15 Expense'!$J$12:$CE$119),)))</f>
        <v>1107178.055255702</v>
      </c>
      <c r="O147" s="144">
        <f t="array" ref="O147">SUM(IF('June 13 - Dec 15 Expense'!$F$12:$F$119=Adjustments!$E147,IF('June 13 - Dec 15 Expense'!$J$7:$CE$7=Adjustments!O$6,IF('June 13 - Dec 15 Expense'!$J$6:$CE$6="Depreciation Expense",'June 13 - Dec 15 Expense'!$J$12:$CE$119),)))</f>
        <v>1172842.0357727122</v>
      </c>
      <c r="P147" s="144">
        <f t="array" ref="P147">SUM(IF('June 13 - Dec 15 Expense'!$F$12:$F$119=Adjustments!$E147,IF('June 13 - Dec 15 Expense'!$J$7:$CE$7=Adjustments!P$6,IF('June 13 - Dec 15 Expense'!$J$6:$CE$6="Depreciation Expense",'June 13 - Dec 15 Expense'!$J$12:$CE$119),)))</f>
        <v>1238506.0162897226</v>
      </c>
      <c r="Q147" s="144">
        <f t="array" ref="Q147">SUM(IF('June 13 - Dec 15 Expense'!$F$12:$F$119=Adjustments!$E147,IF('June 13 - Dec 15 Expense'!$J$7:$CE$7=Adjustments!Q$6,IF('June 13 - Dec 15 Expense'!$J$6:$CE$6="Depreciation Expense",'June 13 - Dec 15 Expense'!$J$12:$CE$119),)))</f>
        <v>1238362.0990645769</v>
      </c>
      <c r="R147" s="144">
        <f t="array" ref="R147">SUM(IF('June 13 - Dec 15 Expense'!$F$12:$F$119=Adjustments!$E147,IF('June 13 - Dec 15 Expense'!$J$7:$CE$7=Adjustments!R$6,IF('June 13 - Dec 15 Expense'!$J$6:$CE$6="Depreciation Expense",'June 13 - Dec 15 Expense'!$J$12:$CE$119),)))</f>
        <v>1238218.1818394314</v>
      </c>
      <c r="S147" s="144">
        <f t="array" ref="S147">SUM(IF('June 13 - Dec 15 Expense'!$F$12:$F$119=Adjustments!$E147,IF('June 13 - Dec 15 Expense'!$J$7:$CE$7=Adjustments!S$6,IF('June 13 - Dec 15 Expense'!$J$6:$CE$6="Depreciation Expense",'June 13 - Dec 15 Expense'!$J$12:$CE$119),)))</f>
        <v>1238074.2646254774</v>
      </c>
      <c r="T147" s="144">
        <f t="array" ref="T147">SUM(IF('June 13 - Dec 15 Expense'!$F$12:$F$119=Adjustments!$E147,IF('June 13 - Dec 15 Expense'!$J$7:$CE$7=Adjustments!T$6,IF('June 13 - Dec 15 Expense'!$J$6:$CE$6="Depreciation Expense",'June 13 - Dec 15 Expense'!$J$12:$CE$119),)))</f>
        <v>1237823.9586595416</v>
      </c>
      <c r="U147" s="144">
        <f t="array" ref="U147">SUM(IF('June 13 - Dec 15 Expense'!$F$12:$F$119=Adjustments!$E147,IF('June 13 - Dec 15 Expense'!$J$7:$CE$7=Adjustments!U$6,IF('June 13 - Dec 15 Expense'!$J$6:$CE$6="Depreciation Expense",'June 13 - Dec 15 Expense'!$J$12:$CE$119),)))</f>
        <v>1239105.3355426094</v>
      </c>
      <c r="V147" s="144">
        <f t="array" ref="V147">SUM(IF('June 13 - Dec 15 Expense'!$F$12:$F$119=Adjustments!$E147,IF('June 13 - Dec 15 Expense'!$J$7:$CE$7=Adjustments!V$6,IF('June 13 - Dec 15 Expense'!$J$6:$CE$6="Depreciation Expense",'June 13 - Dec 15 Expense'!$J$12:$CE$119),)))</f>
        <v>1241781.9036511809</v>
      </c>
      <c r="W147" s="144">
        <f t="array" ref="W147">SUM(IF('June 13 - Dec 15 Expense'!$F$12:$F$119=Adjustments!$E147,IF('June 13 - Dec 15 Expense'!$J$7:$CE$7=Adjustments!W$6,IF('June 13 - Dec 15 Expense'!$J$6:$CE$6="Depreciation Expense",'June 13 - Dec 15 Expense'!$J$12:$CE$119),)))</f>
        <v>1249751.6398981137</v>
      </c>
      <c r="X147" s="144">
        <f t="array" ref="X147">SUM(IF('June 13 - Dec 15 Expense'!$F$12:$F$119=Adjustments!$E147,IF('June 13 - Dec 15 Expense'!$J$7:$CE$7=Adjustments!X$6,IF('June 13 - Dec 15 Expense'!$J$6:$CE$6="Depreciation Expense",'June 13 - Dec 15 Expense'!$J$12:$CE$119),)))</f>
        <v>1259052.2095632649</v>
      </c>
      <c r="Y147" s="144">
        <f t="array" ref="Y147">SUM(IF('June 13 - Dec 15 Expense'!$F$12:$F$119=Adjustments!$E147,IF('June 13 - Dec 15 Expense'!$J$7:$CE$7=Adjustments!Y$6,IF('June 13 - Dec 15 Expense'!$J$6:$CE$6="Depreciation Expense",'June 13 - Dec 15 Expense'!$J$12:$CE$119),)))</f>
        <v>1274313.1634014703</v>
      </c>
      <c r="Z147" s="144">
        <f t="array" ref="Z147">SUM(IF('June 13 - Dec 15 Expense'!$F$12:$F$119=Adjustments!$E147,IF('June 13 - Dec 15 Expense'!$J$7:$CE$7=Adjustments!Z$6,IF('June 13 - Dec 15 Expense'!$J$6:$CE$6="Depreciation Expense",'June 13 - Dec 15 Expense'!$J$12:$CE$119),)))</f>
        <v>1286956.183567967</v>
      </c>
      <c r="AA147" s="144">
        <f t="array" ref="AA147">SUM(IF('June 13 - Dec 15 Expense'!$F$12:$F$119=Adjustments!$E147,IF('June 13 - Dec 15 Expense'!$J$7:$CE$7=Adjustments!AA$6,IF('June 13 - Dec 15 Expense'!$J$6:$CE$6="Depreciation Expense",'June 13 - Dec 15 Expense'!$J$12:$CE$119),)))</f>
        <v>1286815.6707828844</v>
      </c>
      <c r="AB147" s="144">
        <f t="array" ref="AB147">SUM(IF('June 13 - Dec 15 Expense'!$F$12:$F$119=Adjustments!$E147,IF('June 13 - Dec 15 Expense'!$J$7:$CE$7=Adjustments!AB$6,IF('June 13 - Dec 15 Expense'!$J$6:$CE$6="Depreciation Expense",'June 13 - Dec 15 Expense'!$J$12:$CE$119),)))</f>
        <v>1286675.1579978026</v>
      </c>
      <c r="AC147" s="144">
        <f t="array" ref="AC147">SUM(IF('June 13 - Dec 15 Expense'!$F$12:$F$119=Adjustments!$E147,IF('June 13 - Dec 15 Expense'!$J$7:$CE$7=Adjustments!AC$6,IF('June 13 - Dec 15 Expense'!$J$6:$CE$6="Depreciation Expense",'June 13 - Dec 15 Expense'!$J$12:$CE$119),)))</f>
        <v>1286534.6452127201</v>
      </c>
      <c r="AD147" s="144">
        <f t="array" ref="AD147">SUM(IF('June 13 - Dec 15 Expense'!$F$12:$F$119=Adjustments!$E147,IF('June 13 - Dec 15 Expense'!$J$7:$CE$7=Adjustments!AD$6,IF('June 13 - Dec 15 Expense'!$J$6:$CE$6="Depreciation Expense",'June 13 - Dec 15 Expense'!$J$12:$CE$119),)))</f>
        <v>1286394.1324276382</v>
      </c>
      <c r="AE147" s="144">
        <f t="array" ref="AE147">SUM(IF('June 13 - Dec 15 Expense'!$F$12:$F$119=Adjustments!$E147,IF('June 13 - Dec 15 Expense'!$J$7:$CE$7=Adjustments!AE$6,IF('June 13 - Dec 15 Expense'!$J$6:$CE$6="Depreciation Expense",'June 13 - Dec 15 Expense'!$J$12:$CE$119),)))</f>
        <v>1286253.6196539267</v>
      </c>
      <c r="AG147" s="144">
        <f t="shared" si="7"/>
        <v>4553502.569638839</v>
      </c>
      <c r="AH147" s="144">
        <f t="shared" si="8"/>
        <v>7233180.6528476235</v>
      </c>
      <c r="AI147" s="144">
        <f t="shared" si="9"/>
        <v>7501828.2107161805</v>
      </c>
      <c r="AJ147" s="144">
        <f t="shared" si="10"/>
        <v>7719629.4096429385</v>
      </c>
    </row>
    <row r="148" spans="1:36">
      <c r="A148" s="119" t="s">
        <v>5</v>
      </c>
      <c r="B148" s="119" t="s">
        <v>41</v>
      </c>
      <c r="C148" s="119" t="s">
        <v>78</v>
      </c>
      <c r="D148" s="119" t="s">
        <v>72</v>
      </c>
      <c r="E148" s="119" t="str">
        <f t="shared" si="5"/>
        <v>DHYDPSG-U</v>
      </c>
      <c r="F148" s="119" t="str">
        <f t="shared" si="6"/>
        <v>HYDPSG-U</v>
      </c>
      <c r="G148" s="144">
        <f t="array" ref="G148">SUM(IF('June 13 - Dec 15 Expense'!$F$12:$F$119=Adjustments!$E148,IF('June 13 - Dec 15 Expense'!$J$7:$CE$7=Adjustments!G$6,IF('June 13 - Dec 15 Expense'!$J$6:$CE$6="Depreciation Expense",'June 13 - Dec 15 Expense'!$J$12:$CE$119),)))</f>
        <v>263831.58489768137</v>
      </c>
      <c r="H148" s="144">
        <f t="array" ref="H148">SUM(IF('June 13 - Dec 15 Expense'!$F$12:$F$119=Adjustments!$E148,IF('June 13 - Dec 15 Expense'!$J$7:$CE$7=Adjustments!H$6,IF('June 13 - Dec 15 Expense'!$J$6:$CE$6="Depreciation Expense",'June 13 - Dec 15 Expense'!$J$12:$CE$119),)))</f>
        <v>263754.1146285471</v>
      </c>
      <c r="I148" s="144">
        <f t="array" ref="I148">SUM(IF('June 13 - Dec 15 Expense'!$F$12:$F$119=Adjustments!$E148,IF('June 13 - Dec 15 Expense'!$J$7:$CE$7=Adjustments!I$6,IF('June 13 - Dec 15 Expense'!$J$6:$CE$6="Depreciation Expense",'June 13 - Dec 15 Expense'!$J$12:$CE$119),)))</f>
        <v>264536.48388526187</v>
      </c>
      <c r="J148" s="144">
        <f t="array" ref="J148">SUM(IF('June 13 - Dec 15 Expense'!$F$12:$F$119=Adjustments!$E148,IF('June 13 - Dec 15 Expense'!$J$7:$CE$7=Adjustments!J$6,IF('June 13 - Dec 15 Expense'!$J$6:$CE$6="Depreciation Expense",'June 13 - Dec 15 Expense'!$J$12:$CE$119),)))</f>
        <v>265451.05390056898</v>
      </c>
      <c r="K148" s="144">
        <f t="array" ref="K148">SUM(IF('June 13 - Dec 15 Expense'!$F$12:$F$119=Adjustments!$E148,IF('June 13 - Dec 15 Expense'!$J$7:$CE$7=Adjustments!K$6,IF('June 13 - Dec 15 Expense'!$J$6:$CE$6="Depreciation Expense",'June 13 - Dec 15 Expense'!$J$12:$CE$119),)))</f>
        <v>265500.57432073931</v>
      </c>
      <c r="L148" s="144">
        <f t="array" ref="L148">SUM(IF('June 13 - Dec 15 Expense'!$F$12:$F$119=Adjustments!$E148,IF('June 13 - Dec 15 Expense'!$J$7:$CE$7=Adjustments!L$6,IF('June 13 - Dec 15 Expense'!$J$6:$CE$6="Depreciation Expense",'June 13 - Dec 15 Expense'!$J$12:$CE$119),)))</f>
        <v>265454.83443787554</v>
      </c>
      <c r="M148" s="144">
        <f t="array" ref="M148">SUM(IF('June 13 - Dec 15 Expense'!$F$12:$F$119=Adjustments!$E148,IF('June 13 - Dec 15 Expense'!$J$7:$CE$7=Adjustments!M$6,IF('June 13 - Dec 15 Expense'!$J$6:$CE$6="Depreciation Expense",'June 13 - Dec 15 Expense'!$J$12:$CE$119),)))</f>
        <v>267087.42290939006</v>
      </c>
      <c r="N148" s="144">
        <f t="array" ref="N148">SUM(IF('June 13 - Dec 15 Expense'!$F$12:$F$119=Adjustments!$E148,IF('June 13 - Dec 15 Expense'!$J$7:$CE$7=Adjustments!N$6,IF('June 13 - Dec 15 Expense'!$J$6:$CE$6="Depreciation Expense",'June 13 - Dec 15 Expense'!$J$12:$CE$119),)))</f>
        <v>453788.84152827464</v>
      </c>
      <c r="O148" s="144">
        <f t="array" ref="O148">SUM(IF('June 13 - Dec 15 Expense'!$F$12:$F$119=Adjustments!$E148,IF('June 13 - Dec 15 Expense'!$J$7:$CE$7=Adjustments!O$6,IF('June 13 - Dec 15 Expense'!$J$6:$CE$6="Depreciation Expense",'June 13 - Dec 15 Expense'!$J$12:$CE$119),)))</f>
        <v>453385.4154200565</v>
      </c>
      <c r="P148" s="144">
        <f t="array" ref="P148">SUM(IF('June 13 - Dec 15 Expense'!$F$12:$F$119=Adjustments!$E148,IF('June 13 - Dec 15 Expense'!$J$7:$CE$7=Adjustments!P$6,IF('June 13 - Dec 15 Expense'!$J$6:$CE$6="Depreciation Expense",'June 13 - Dec 15 Expense'!$J$12:$CE$119),)))</f>
        <v>452981.98931183812</v>
      </c>
      <c r="Q148" s="144">
        <f t="array" ref="Q148">SUM(IF('June 13 - Dec 15 Expense'!$F$12:$F$119=Adjustments!$E148,IF('June 13 - Dec 15 Expense'!$J$7:$CE$7=Adjustments!Q$6,IF('June 13 - Dec 15 Expense'!$J$6:$CE$6="Depreciation Expense",'June 13 - Dec 15 Expense'!$J$12:$CE$119),)))</f>
        <v>452578.56320361997</v>
      </c>
      <c r="R148" s="144">
        <f t="array" ref="R148">SUM(IF('June 13 - Dec 15 Expense'!$F$12:$F$119=Adjustments!$E148,IF('June 13 - Dec 15 Expense'!$J$7:$CE$7=Adjustments!R$6,IF('June 13 - Dec 15 Expense'!$J$6:$CE$6="Depreciation Expense",'June 13 - Dec 15 Expense'!$J$12:$CE$119),)))</f>
        <v>452175.13709540159</v>
      </c>
      <c r="S148" s="144">
        <f t="array" ref="S148">SUM(IF('June 13 - Dec 15 Expense'!$F$12:$F$119=Adjustments!$E148,IF('June 13 - Dec 15 Expense'!$J$7:$CE$7=Adjustments!S$6,IF('June 13 - Dec 15 Expense'!$J$6:$CE$6="Depreciation Expense",'June 13 - Dec 15 Expense'!$J$12:$CE$119),)))</f>
        <v>451900.62163121015</v>
      </c>
      <c r="T148" s="144">
        <f t="array" ref="T148">SUM(IF('June 13 - Dec 15 Expense'!$F$12:$F$119=Adjustments!$E148,IF('June 13 - Dec 15 Expense'!$J$7:$CE$7=Adjustments!T$6,IF('June 13 - Dec 15 Expense'!$J$6:$CE$6="Depreciation Expense",'June 13 - Dec 15 Expense'!$J$12:$CE$119),)))</f>
        <v>451626.10616701859</v>
      </c>
      <c r="U148" s="144">
        <f t="array" ref="U148">SUM(IF('June 13 - Dec 15 Expense'!$F$12:$F$119=Adjustments!$E148,IF('June 13 - Dec 15 Expense'!$J$7:$CE$7=Adjustments!U$6,IF('June 13 - Dec 15 Expense'!$J$6:$CE$6="Depreciation Expense",'June 13 - Dec 15 Expense'!$J$12:$CE$119),)))</f>
        <v>451222.68005880032</v>
      </c>
      <c r="V148" s="144">
        <f t="array" ref="V148">SUM(IF('June 13 - Dec 15 Expense'!$F$12:$F$119=Adjustments!$E148,IF('June 13 - Dec 15 Expense'!$J$7:$CE$7=Adjustments!V$6,IF('June 13 - Dec 15 Expense'!$J$6:$CE$6="Depreciation Expense",'June 13 - Dec 15 Expense'!$J$12:$CE$119),)))</f>
        <v>450887.89889217558</v>
      </c>
      <c r="W148" s="144">
        <f t="array" ref="W148">SUM(IF('June 13 - Dec 15 Expense'!$F$12:$F$119=Adjustments!$E148,IF('June 13 - Dec 15 Expense'!$J$7:$CE$7=Adjustments!W$6,IF('June 13 - Dec 15 Expense'!$J$6:$CE$6="Depreciation Expense",'June 13 - Dec 15 Expense'!$J$12:$CE$119),)))</f>
        <v>450553.11772555084</v>
      </c>
      <c r="X148" s="144">
        <f t="array" ref="X148">SUM(IF('June 13 - Dec 15 Expense'!$F$12:$F$119=Adjustments!$E148,IF('June 13 - Dec 15 Expense'!$J$7:$CE$7=Adjustments!X$6,IF('June 13 - Dec 15 Expense'!$J$6:$CE$6="Depreciation Expense",'June 13 - Dec 15 Expense'!$J$12:$CE$119),)))</f>
        <v>453359.69895573775</v>
      </c>
      <c r="Y148" s="144">
        <f t="array" ref="Y148">SUM(IF('June 13 - Dec 15 Expense'!$F$12:$F$119=Adjustments!$E148,IF('June 13 - Dec 15 Expense'!$J$7:$CE$7=Adjustments!Y$6,IF('June 13 - Dec 15 Expense'!$J$6:$CE$6="Depreciation Expense",'June 13 - Dec 15 Expense'!$J$12:$CE$119),)))</f>
        <v>458764.36025950435</v>
      </c>
      <c r="Z148" s="144">
        <f t="array" ref="Z148">SUM(IF('June 13 - Dec 15 Expense'!$F$12:$F$119=Adjustments!$E148,IF('June 13 - Dec 15 Expense'!$J$7:$CE$7=Adjustments!Z$6,IF('June 13 - Dec 15 Expense'!$J$6:$CE$6="Depreciation Expense",'June 13 - Dec 15 Expense'!$J$12:$CE$119),)))</f>
        <v>460959.01422486571</v>
      </c>
      <c r="AA148" s="144">
        <f t="array" ref="AA148">SUM(IF('June 13 - Dec 15 Expense'!$F$12:$F$119=Adjustments!$E148,IF('June 13 - Dec 15 Expense'!$J$7:$CE$7=Adjustments!AA$6,IF('June 13 - Dec 15 Expense'!$J$6:$CE$6="Depreciation Expense",'June 13 - Dec 15 Expense'!$J$12:$CE$119),)))</f>
        <v>460555.58811664738</v>
      </c>
      <c r="AB148" s="144">
        <f t="array" ref="AB148">SUM(IF('June 13 - Dec 15 Expense'!$F$12:$F$119=Adjustments!$E148,IF('June 13 - Dec 15 Expense'!$J$7:$CE$7=Adjustments!AB$6,IF('June 13 - Dec 15 Expense'!$J$6:$CE$6="Depreciation Expense",'June 13 - Dec 15 Expense'!$J$12:$CE$119),)))</f>
        <v>460152.16200842918</v>
      </c>
      <c r="AC148" s="144">
        <f t="array" ref="AC148">SUM(IF('June 13 - Dec 15 Expense'!$F$12:$F$119=Adjustments!$E148,IF('June 13 - Dec 15 Expense'!$J$7:$CE$7=Adjustments!AC$6,IF('June 13 - Dec 15 Expense'!$J$6:$CE$6="Depreciation Expense",'June 13 - Dec 15 Expense'!$J$12:$CE$119),)))</f>
        <v>459748.73590021086</v>
      </c>
      <c r="AD148" s="144">
        <f t="array" ref="AD148">SUM(IF('June 13 - Dec 15 Expense'!$F$12:$F$119=Adjustments!$E148,IF('June 13 - Dec 15 Expense'!$J$7:$CE$7=Adjustments!AD$6,IF('June 13 - Dec 15 Expense'!$J$6:$CE$6="Depreciation Expense",'June 13 - Dec 15 Expense'!$J$12:$CE$119),)))</f>
        <v>459345.30979199265</v>
      </c>
      <c r="AE148" s="144">
        <f t="array" ref="AE148">SUM(IF('June 13 - Dec 15 Expense'!$F$12:$F$119=Adjustments!$E148,IF('June 13 - Dec 15 Expense'!$J$7:$CE$7=Adjustments!AE$6,IF('June 13 - Dec 15 Expense'!$J$6:$CE$6="Depreciation Expense",'June 13 - Dec 15 Expense'!$J$12:$CE$119),)))</f>
        <v>459029.19917973038</v>
      </c>
      <c r="AG148" s="144">
        <f t="shared" si="7"/>
        <v>1591784.4840823831</v>
      </c>
      <c r="AH148" s="144">
        <f t="shared" si="8"/>
        <v>2716810.568190401</v>
      </c>
      <c r="AI148" s="144">
        <f t="shared" si="9"/>
        <v>2716413.8620587876</v>
      </c>
      <c r="AJ148" s="144">
        <f t="shared" si="10"/>
        <v>2759790.009221876</v>
      </c>
    </row>
    <row r="149" spans="1:36">
      <c r="A149" s="119" t="s">
        <v>123</v>
      </c>
      <c r="B149" s="119" t="s">
        <v>40</v>
      </c>
      <c r="C149" s="119" t="s">
        <v>78</v>
      </c>
      <c r="D149" s="119" t="s">
        <v>125</v>
      </c>
      <c r="E149" s="119" t="str">
        <f t="shared" si="5"/>
        <v>DHYDPKDSG-P</v>
      </c>
      <c r="F149" s="119" t="str">
        <f t="shared" si="6"/>
        <v>HYDPKDSG-P</v>
      </c>
      <c r="G149" s="144">
        <f t="array" ref="G149">SUM(IF('June 13 - Dec 15 Expense'!$F$12:$F$119=Adjustments!$E149,IF('June 13 - Dec 15 Expense'!$J$7:$CE$7=Adjustments!G$6,IF('June 13 - Dec 15 Expense'!$J$6:$CE$6="Depreciation Expense",'June 13 - Dec 15 Expense'!$J$12:$CE$119),)))</f>
        <v>430223.87431575841</v>
      </c>
      <c r="H149" s="144">
        <f t="array" ref="H149">SUM(IF('June 13 - Dec 15 Expense'!$F$12:$F$119=Adjustments!$E149,IF('June 13 - Dec 15 Expense'!$J$7:$CE$7=Adjustments!H$6,IF('June 13 - Dec 15 Expense'!$J$6:$CE$6="Depreciation Expense",'June 13 - Dec 15 Expense'!$J$12:$CE$119),)))</f>
        <v>430250.49263902451</v>
      </c>
      <c r="I149" s="144">
        <f t="array" ref="I149">SUM(IF('June 13 - Dec 15 Expense'!$F$12:$F$119=Adjustments!$E149,IF('June 13 - Dec 15 Expense'!$J$7:$CE$7=Adjustments!I$6,IF('June 13 - Dec 15 Expense'!$J$6:$CE$6="Depreciation Expense",'June 13 - Dec 15 Expense'!$J$12:$CE$119),)))</f>
        <v>430360.92059523618</v>
      </c>
      <c r="J149" s="144">
        <f t="array" ref="J149">SUM(IF('June 13 - Dec 15 Expense'!$F$12:$F$119=Adjustments!$E149,IF('June 13 - Dec 15 Expense'!$J$7:$CE$7=Adjustments!J$6,IF('June 13 - Dec 15 Expense'!$J$6:$CE$6="Depreciation Expense",'June 13 - Dec 15 Expense'!$J$12:$CE$119),)))</f>
        <v>430444.7302281817</v>
      </c>
      <c r="K149" s="144">
        <f t="array" ref="K149">SUM(IF('June 13 - Dec 15 Expense'!$F$12:$F$119=Adjustments!$E149,IF('June 13 - Dec 15 Expense'!$J$7:$CE$7=Adjustments!K$6,IF('June 13 - Dec 15 Expense'!$J$6:$CE$6="Depreciation Expense",'June 13 - Dec 15 Expense'!$J$12:$CE$119),)))</f>
        <v>430491.43457887252</v>
      </c>
      <c r="L149" s="144">
        <f t="array" ref="L149">SUM(IF('June 13 - Dec 15 Expense'!$F$12:$F$119=Adjustments!$E149,IF('June 13 - Dec 15 Expense'!$J$7:$CE$7=Adjustments!L$6,IF('June 13 - Dec 15 Expense'!$J$6:$CE$6="Depreciation Expense",'June 13 - Dec 15 Expense'!$J$12:$CE$119),)))</f>
        <v>430766.12083720136</v>
      </c>
      <c r="M149" s="144">
        <f t="array" ref="M149">SUM(IF('June 13 - Dec 15 Expense'!$F$12:$F$119=Adjustments!$E149,IF('June 13 - Dec 15 Expense'!$J$7:$CE$7=Adjustments!M$6,IF('June 13 - Dec 15 Expense'!$J$6:$CE$6="Depreciation Expense",'June 13 - Dec 15 Expense'!$J$12:$CE$119),)))</f>
        <v>433036.80477374722</v>
      </c>
      <c r="N149" s="144">
        <f t="array" ref="N149">SUM(IF('June 13 - Dec 15 Expense'!$F$12:$F$119=Adjustments!$E149,IF('June 13 - Dec 15 Expense'!$J$7:$CE$7=Adjustments!N$6,IF('June 13 - Dec 15 Expense'!$J$6:$CE$6="Depreciation Expense",'June 13 - Dec 15 Expense'!$J$12:$CE$119),)))</f>
        <v>438080.19350348529</v>
      </c>
      <c r="O149" s="144">
        <f t="array" ref="O149">SUM(IF('June 13 - Dec 15 Expense'!$F$12:$F$119=Adjustments!$E149,IF('June 13 - Dec 15 Expense'!$J$7:$CE$7=Adjustments!O$6,IF('June 13 - Dec 15 Expense'!$J$6:$CE$6="Depreciation Expense",'June 13 - Dec 15 Expense'!$J$12:$CE$119),)))</f>
        <v>438080.19350348529</v>
      </c>
      <c r="P149" s="144">
        <f t="array" ref="P149">SUM(IF('June 13 - Dec 15 Expense'!$F$12:$F$119=Adjustments!$E149,IF('June 13 - Dec 15 Expense'!$J$7:$CE$7=Adjustments!P$6,IF('June 13 - Dec 15 Expense'!$J$6:$CE$6="Depreciation Expense",'June 13 - Dec 15 Expense'!$J$12:$CE$119),)))</f>
        <v>438080.19350348529</v>
      </c>
      <c r="Q149" s="144">
        <f t="array" ref="Q149">SUM(IF('June 13 - Dec 15 Expense'!$F$12:$F$119=Adjustments!$E149,IF('June 13 - Dec 15 Expense'!$J$7:$CE$7=Adjustments!Q$6,IF('June 13 - Dec 15 Expense'!$J$6:$CE$6="Depreciation Expense",'June 13 - Dec 15 Expense'!$J$12:$CE$119),)))</f>
        <v>438080.19350348529</v>
      </c>
      <c r="R149" s="144">
        <f t="array" ref="R149">SUM(IF('June 13 - Dec 15 Expense'!$F$12:$F$119=Adjustments!$E149,IF('June 13 - Dec 15 Expense'!$J$7:$CE$7=Adjustments!R$6,IF('June 13 - Dec 15 Expense'!$J$6:$CE$6="Depreciation Expense",'June 13 - Dec 15 Expense'!$J$12:$CE$119),)))</f>
        <v>438080.19350348529</v>
      </c>
      <c r="S149" s="144">
        <f t="array" ref="S149">SUM(IF('June 13 - Dec 15 Expense'!$F$12:$F$119=Adjustments!$E149,IF('June 13 - Dec 15 Expense'!$J$7:$CE$7=Adjustments!S$6,IF('June 13 - Dec 15 Expense'!$J$6:$CE$6="Depreciation Expense",'June 13 - Dec 15 Expense'!$J$12:$CE$119),)))</f>
        <v>438080.19350348529</v>
      </c>
      <c r="T149" s="144">
        <f t="array" ref="T149">SUM(IF('June 13 - Dec 15 Expense'!$F$12:$F$119=Adjustments!$E149,IF('June 13 - Dec 15 Expense'!$J$7:$CE$7=Adjustments!T$6,IF('June 13 - Dec 15 Expense'!$J$6:$CE$6="Depreciation Expense",'June 13 - Dec 15 Expense'!$J$12:$CE$119),)))</f>
        <v>438080.19350348529</v>
      </c>
      <c r="U149" s="144">
        <f t="array" ref="U149">SUM(IF('June 13 - Dec 15 Expense'!$F$12:$F$119=Adjustments!$E149,IF('June 13 - Dec 15 Expense'!$J$7:$CE$7=Adjustments!U$6,IF('June 13 - Dec 15 Expense'!$J$6:$CE$6="Depreciation Expense",'June 13 - Dec 15 Expense'!$J$12:$CE$119),)))</f>
        <v>438080.19350348529</v>
      </c>
      <c r="V149" s="144">
        <f t="array" ref="V149">SUM(IF('June 13 - Dec 15 Expense'!$F$12:$F$119=Adjustments!$E149,IF('June 13 - Dec 15 Expense'!$J$7:$CE$7=Adjustments!V$6,IF('June 13 - Dec 15 Expense'!$J$6:$CE$6="Depreciation Expense",'June 13 - Dec 15 Expense'!$J$12:$CE$119),)))</f>
        <v>438080.19350348529</v>
      </c>
      <c r="W149" s="144">
        <f t="array" ref="W149">SUM(IF('June 13 - Dec 15 Expense'!$F$12:$F$119=Adjustments!$E149,IF('June 13 - Dec 15 Expense'!$J$7:$CE$7=Adjustments!W$6,IF('June 13 - Dec 15 Expense'!$J$6:$CE$6="Depreciation Expense",'June 13 - Dec 15 Expense'!$J$12:$CE$119),)))</f>
        <v>438080.19350348529</v>
      </c>
      <c r="X149" s="144">
        <f t="array" ref="X149">SUM(IF('June 13 - Dec 15 Expense'!$F$12:$F$119=Adjustments!$E149,IF('June 13 - Dec 15 Expense'!$J$7:$CE$7=Adjustments!X$6,IF('June 13 - Dec 15 Expense'!$J$6:$CE$6="Depreciation Expense",'June 13 - Dec 15 Expense'!$J$12:$CE$119),)))</f>
        <v>438080.19350348529</v>
      </c>
      <c r="Y149" s="144">
        <f t="array" ref="Y149">SUM(IF('June 13 - Dec 15 Expense'!$F$12:$F$119=Adjustments!$E149,IF('June 13 - Dec 15 Expense'!$J$7:$CE$7=Adjustments!Y$6,IF('June 13 - Dec 15 Expense'!$J$6:$CE$6="Depreciation Expense",'June 13 - Dec 15 Expense'!$J$12:$CE$119),)))</f>
        <v>438583.52448162442</v>
      </c>
      <c r="Z149" s="144">
        <f t="array" ref="Z149">SUM(IF('June 13 - Dec 15 Expense'!$F$12:$F$119=Adjustments!$E149,IF('June 13 - Dec 15 Expense'!$J$7:$CE$7=Adjustments!Z$6,IF('June 13 - Dec 15 Expense'!$J$6:$CE$6="Depreciation Expense",'June 13 - Dec 15 Expense'!$J$12:$CE$119),)))</f>
        <v>439086.85545976367</v>
      </c>
      <c r="AA149" s="144">
        <f t="array" ref="AA149">SUM(IF('June 13 - Dec 15 Expense'!$F$12:$F$119=Adjustments!$E149,IF('June 13 - Dec 15 Expense'!$J$7:$CE$7=Adjustments!AA$6,IF('June 13 - Dec 15 Expense'!$J$6:$CE$6="Depreciation Expense",'June 13 - Dec 15 Expense'!$J$12:$CE$119),)))</f>
        <v>439086.85545976367</v>
      </c>
      <c r="AB149" s="144">
        <f t="array" ref="AB149">SUM(IF('June 13 - Dec 15 Expense'!$F$12:$F$119=Adjustments!$E149,IF('June 13 - Dec 15 Expense'!$J$7:$CE$7=Adjustments!AB$6,IF('June 13 - Dec 15 Expense'!$J$6:$CE$6="Depreciation Expense",'June 13 - Dec 15 Expense'!$J$12:$CE$119),)))</f>
        <v>439086.85545976367</v>
      </c>
      <c r="AC149" s="144">
        <f t="array" ref="AC149">SUM(IF('June 13 - Dec 15 Expense'!$F$12:$F$119=Adjustments!$E149,IF('June 13 - Dec 15 Expense'!$J$7:$CE$7=Adjustments!AC$6,IF('June 13 - Dec 15 Expense'!$J$6:$CE$6="Depreciation Expense",'June 13 - Dec 15 Expense'!$J$12:$CE$119),)))</f>
        <v>439086.85545976367</v>
      </c>
      <c r="AD149" s="144">
        <f t="array" ref="AD149">SUM(IF('June 13 - Dec 15 Expense'!$F$12:$F$119=Adjustments!$E149,IF('June 13 - Dec 15 Expense'!$J$7:$CE$7=Adjustments!AD$6,IF('June 13 - Dec 15 Expense'!$J$6:$CE$6="Depreciation Expense",'June 13 - Dec 15 Expense'!$J$12:$CE$119),)))</f>
        <v>439086.85545976367</v>
      </c>
      <c r="AE149" s="144">
        <f t="array" ref="AE149">SUM(IF('June 13 - Dec 15 Expense'!$F$12:$F$119=Adjustments!$E149,IF('June 13 - Dec 15 Expense'!$J$7:$CE$7=Adjustments!AE$6,IF('June 13 - Dec 15 Expense'!$J$6:$CE$6="Depreciation Expense",'June 13 - Dec 15 Expense'!$J$12:$CE$119),)))</f>
        <v>439086.85545976367</v>
      </c>
      <c r="AG149" s="144">
        <f t="shared" si="7"/>
        <v>2585350.5036522634</v>
      </c>
      <c r="AH149" s="144">
        <f t="shared" si="8"/>
        <v>2628481.1610209113</v>
      </c>
      <c r="AI149" s="144">
        <f t="shared" si="9"/>
        <v>2628984.4919990506</v>
      </c>
      <c r="AJ149" s="144">
        <f t="shared" si="10"/>
        <v>2634521.132758582</v>
      </c>
    </row>
    <row r="150" spans="1:36">
      <c r="A150" s="119" t="s">
        <v>4</v>
      </c>
      <c r="B150" s="119" t="s">
        <v>36</v>
      </c>
      <c r="C150" s="119" t="s">
        <v>78</v>
      </c>
      <c r="D150" s="119" t="s">
        <v>73</v>
      </c>
      <c r="E150" s="119" t="str">
        <f t="shared" si="5"/>
        <v>DOTHPDGU</v>
      </c>
      <c r="F150" s="119" t="str">
        <f t="shared" si="6"/>
        <v>OTHPDGU</v>
      </c>
      <c r="G150" s="144">
        <f t="array" ref="G150">SUM(IF('June 13 - Dec 15 Expense'!$F$12:$F$119=Adjustments!$E150,IF('June 13 - Dec 15 Expense'!$J$7:$CE$7=Adjustments!G$6,IF('June 13 - Dec 15 Expense'!$J$6:$CE$6="Depreciation Expense",'June 13 - Dec 15 Expense'!$J$12:$CE$119),)))</f>
        <v>0</v>
      </c>
      <c r="H150" s="144">
        <f t="array" ref="H150">SUM(IF('June 13 - Dec 15 Expense'!$F$12:$F$119=Adjustments!$E150,IF('June 13 - Dec 15 Expense'!$J$7:$CE$7=Adjustments!H$6,IF('June 13 - Dec 15 Expense'!$J$6:$CE$6="Depreciation Expense",'June 13 - Dec 15 Expense'!$J$12:$CE$119),)))</f>
        <v>0</v>
      </c>
      <c r="I150" s="144">
        <f t="array" ref="I150">SUM(IF('June 13 - Dec 15 Expense'!$F$12:$F$119=Adjustments!$E150,IF('June 13 - Dec 15 Expense'!$J$7:$CE$7=Adjustments!I$6,IF('June 13 - Dec 15 Expense'!$J$6:$CE$6="Depreciation Expense",'June 13 - Dec 15 Expense'!$J$12:$CE$119),)))</f>
        <v>0</v>
      </c>
      <c r="J150" s="144">
        <f t="array" ref="J150">SUM(IF('June 13 - Dec 15 Expense'!$F$12:$F$119=Adjustments!$E150,IF('June 13 - Dec 15 Expense'!$J$7:$CE$7=Adjustments!J$6,IF('June 13 - Dec 15 Expense'!$J$6:$CE$6="Depreciation Expense",'June 13 - Dec 15 Expense'!$J$12:$CE$119),)))</f>
        <v>0</v>
      </c>
      <c r="K150" s="144">
        <f t="array" ref="K150">SUM(IF('June 13 - Dec 15 Expense'!$F$12:$F$119=Adjustments!$E150,IF('June 13 - Dec 15 Expense'!$J$7:$CE$7=Adjustments!K$6,IF('June 13 - Dec 15 Expense'!$J$6:$CE$6="Depreciation Expense",'June 13 - Dec 15 Expense'!$J$12:$CE$119),)))</f>
        <v>0</v>
      </c>
      <c r="L150" s="144">
        <f t="array" ref="L150">SUM(IF('June 13 - Dec 15 Expense'!$F$12:$F$119=Adjustments!$E150,IF('June 13 - Dec 15 Expense'!$J$7:$CE$7=Adjustments!L$6,IF('June 13 - Dec 15 Expense'!$J$6:$CE$6="Depreciation Expense",'June 13 - Dec 15 Expense'!$J$12:$CE$119),)))</f>
        <v>0</v>
      </c>
      <c r="M150" s="144">
        <f t="array" ref="M150">SUM(IF('June 13 - Dec 15 Expense'!$F$12:$F$119=Adjustments!$E150,IF('June 13 - Dec 15 Expense'!$J$7:$CE$7=Adjustments!M$6,IF('June 13 - Dec 15 Expense'!$J$6:$CE$6="Depreciation Expense",'June 13 - Dec 15 Expense'!$J$12:$CE$119),)))</f>
        <v>0</v>
      </c>
      <c r="N150" s="144">
        <f t="array" ref="N150">SUM(IF('June 13 - Dec 15 Expense'!$F$12:$F$119=Adjustments!$E150,IF('June 13 - Dec 15 Expense'!$J$7:$CE$7=Adjustments!N$6,IF('June 13 - Dec 15 Expense'!$J$6:$CE$6="Depreciation Expense",'June 13 - Dec 15 Expense'!$J$12:$CE$119),)))</f>
        <v>0</v>
      </c>
      <c r="O150" s="144">
        <f t="array" ref="O150">SUM(IF('June 13 - Dec 15 Expense'!$F$12:$F$119=Adjustments!$E150,IF('June 13 - Dec 15 Expense'!$J$7:$CE$7=Adjustments!O$6,IF('June 13 - Dec 15 Expense'!$J$6:$CE$6="Depreciation Expense",'June 13 - Dec 15 Expense'!$J$12:$CE$119),)))</f>
        <v>0</v>
      </c>
      <c r="P150" s="144">
        <f t="array" ref="P150">SUM(IF('June 13 - Dec 15 Expense'!$F$12:$F$119=Adjustments!$E150,IF('June 13 - Dec 15 Expense'!$J$7:$CE$7=Adjustments!P$6,IF('June 13 - Dec 15 Expense'!$J$6:$CE$6="Depreciation Expense",'June 13 - Dec 15 Expense'!$J$12:$CE$119),)))</f>
        <v>0</v>
      </c>
      <c r="Q150" s="144">
        <f t="array" ref="Q150">SUM(IF('June 13 - Dec 15 Expense'!$F$12:$F$119=Adjustments!$E150,IF('June 13 - Dec 15 Expense'!$J$7:$CE$7=Adjustments!Q$6,IF('June 13 - Dec 15 Expense'!$J$6:$CE$6="Depreciation Expense",'June 13 - Dec 15 Expense'!$J$12:$CE$119),)))</f>
        <v>0</v>
      </c>
      <c r="R150" s="144">
        <f t="array" ref="R150">SUM(IF('June 13 - Dec 15 Expense'!$F$12:$F$119=Adjustments!$E150,IF('June 13 - Dec 15 Expense'!$J$7:$CE$7=Adjustments!R$6,IF('June 13 - Dec 15 Expense'!$J$6:$CE$6="Depreciation Expense",'June 13 - Dec 15 Expense'!$J$12:$CE$119),)))</f>
        <v>0</v>
      </c>
      <c r="S150" s="144">
        <f t="array" ref="S150">SUM(IF('June 13 - Dec 15 Expense'!$F$12:$F$119=Adjustments!$E150,IF('June 13 - Dec 15 Expense'!$J$7:$CE$7=Adjustments!S$6,IF('June 13 - Dec 15 Expense'!$J$6:$CE$6="Depreciation Expense",'June 13 - Dec 15 Expense'!$J$12:$CE$119),)))</f>
        <v>0</v>
      </c>
      <c r="T150" s="144">
        <f t="array" ref="T150">SUM(IF('June 13 - Dec 15 Expense'!$F$12:$F$119=Adjustments!$E150,IF('June 13 - Dec 15 Expense'!$J$7:$CE$7=Adjustments!T$6,IF('June 13 - Dec 15 Expense'!$J$6:$CE$6="Depreciation Expense",'June 13 - Dec 15 Expense'!$J$12:$CE$119),)))</f>
        <v>0</v>
      </c>
      <c r="U150" s="144">
        <f t="array" ref="U150">SUM(IF('June 13 - Dec 15 Expense'!$F$12:$F$119=Adjustments!$E150,IF('June 13 - Dec 15 Expense'!$J$7:$CE$7=Adjustments!U$6,IF('June 13 - Dec 15 Expense'!$J$6:$CE$6="Depreciation Expense",'June 13 - Dec 15 Expense'!$J$12:$CE$119),)))</f>
        <v>0</v>
      </c>
      <c r="V150" s="144">
        <f t="array" ref="V150">SUM(IF('June 13 - Dec 15 Expense'!$F$12:$F$119=Adjustments!$E150,IF('June 13 - Dec 15 Expense'!$J$7:$CE$7=Adjustments!V$6,IF('June 13 - Dec 15 Expense'!$J$6:$CE$6="Depreciation Expense",'June 13 - Dec 15 Expense'!$J$12:$CE$119),)))</f>
        <v>0</v>
      </c>
      <c r="W150" s="144">
        <f t="array" ref="W150">SUM(IF('June 13 - Dec 15 Expense'!$F$12:$F$119=Adjustments!$E150,IF('June 13 - Dec 15 Expense'!$J$7:$CE$7=Adjustments!W$6,IF('June 13 - Dec 15 Expense'!$J$6:$CE$6="Depreciation Expense",'June 13 - Dec 15 Expense'!$J$12:$CE$119),)))</f>
        <v>0</v>
      </c>
      <c r="X150" s="144">
        <f t="array" ref="X150">SUM(IF('June 13 - Dec 15 Expense'!$F$12:$F$119=Adjustments!$E150,IF('June 13 - Dec 15 Expense'!$J$7:$CE$7=Adjustments!X$6,IF('June 13 - Dec 15 Expense'!$J$6:$CE$6="Depreciation Expense",'June 13 - Dec 15 Expense'!$J$12:$CE$119),)))</f>
        <v>0</v>
      </c>
      <c r="Y150" s="144">
        <f t="array" ref="Y150">SUM(IF('June 13 - Dec 15 Expense'!$F$12:$F$119=Adjustments!$E150,IF('June 13 - Dec 15 Expense'!$J$7:$CE$7=Adjustments!Y$6,IF('June 13 - Dec 15 Expense'!$J$6:$CE$6="Depreciation Expense",'June 13 - Dec 15 Expense'!$J$12:$CE$119),)))</f>
        <v>0</v>
      </c>
      <c r="Z150" s="144">
        <f t="array" ref="Z150">SUM(IF('June 13 - Dec 15 Expense'!$F$12:$F$119=Adjustments!$E150,IF('June 13 - Dec 15 Expense'!$J$7:$CE$7=Adjustments!Z$6,IF('June 13 - Dec 15 Expense'!$J$6:$CE$6="Depreciation Expense",'June 13 - Dec 15 Expense'!$J$12:$CE$119),)))</f>
        <v>0</v>
      </c>
      <c r="AA150" s="144">
        <f t="array" ref="AA150">SUM(IF('June 13 - Dec 15 Expense'!$F$12:$F$119=Adjustments!$E150,IF('June 13 - Dec 15 Expense'!$J$7:$CE$7=Adjustments!AA$6,IF('June 13 - Dec 15 Expense'!$J$6:$CE$6="Depreciation Expense",'June 13 - Dec 15 Expense'!$J$12:$CE$119),)))</f>
        <v>0</v>
      </c>
      <c r="AB150" s="144">
        <f t="array" ref="AB150">SUM(IF('June 13 - Dec 15 Expense'!$F$12:$F$119=Adjustments!$E150,IF('June 13 - Dec 15 Expense'!$J$7:$CE$7=Adjustments!AB$6,IF('June 13 - Dec 15 Expense'!$J$6:$CE$6="Depreciation Expense",'June 13 - Dec 15 Expense'!$J$12:$CE$119),)))</f>
        <v>0</v>
      </c>
      <c r="AC150" s="144">
        <f t="array" ref="AC150">SUM(IF('June 13 - Dec 15 Expense'!$F$12:$F$119=Adjustments!$E150,IF('June 13 - Dec 15 Expense'!$J$7:$CE$7=Adjustments!AC$6,IF('June 13 - Dec 15 Expense'!$J$6:$CE$6="Depreciation Expense",'June 13 - Dec 15 Expense'!$J$12:$CE$119),)))</f>
        <v>0</v>
      </c>
      <c r="AD150" s="144">
        <f t="array" ref="AD150">SUM(IF('June 13 - Dec 15 Expense'!$F$12:$F$119=Adjustments!$E150,IF('June 13 - Dec 15 Expense'!$J$7:$CE$7=Adjustments!AD$6,IF('June 13 - Dec 15 Expense'!$J$6:$CE$6="Depreciation Expense",'June 13 - Dec 15 Expense'!$J$12:$CE$119),)))</f>
        <v>0</v>
      </c>
      <c r="AE150" s="144">
        <f t="array" ref="AE150">SUM(IF('June 13 - Dec 15 Expense'!$F$12:$F$119=Adjustments!$E150,IF('June 13 - Dec 15 Expense'!$J$7:$CE$7=Adjustments!AE$6,IF('June 13 - Dec 15 Expense'!$J$6:$CE$6="Depreciation Expense",'June 13 - Dec 15 Expense'!$J$12:$CE$119),)))</f>
        <v>0</v>
      </c>
      <c r="AG150" s="144">
        <f t="shared" si="7"/>
        <v>0</v>
      </c>
      <c r="AH150" s="144">
        <f t="shared" si="8"/>
        <v>0</v>
      </c>
      <c r="AI150" s="144">
        <f t="shared" si="9"/>
        <v>0</v>
      </c>
      <c r="AJ150" s="144">
        <f t="shared" si="10"/>
        <v>0</v>
      </c>
    </row>
    <row r="151" spans="1:36">
      <c r="A151" s="119" t="s">
        <v>5</v>
      </c>
      <c r="B151" s="119" t="s">
        <v>37</v>
      </c>
      <c r="C151" s="119" t="s">
        <v>78</v>
      </c>
      <c r="D151" s="119" t="s">
        <v>73</v>
      </c>
      <c r="E151" s="119" t="str">
        <f t="shared" si="5"/>
        <v>DOTHPSG</v>
      </c>
      <c r="F151" s="119" t="str">
        <f t="shared" si="6"/>
        <v>OTHPSG</v>
      </c>
      <c r="G151" s="144">
        <f t="array" ref="G151">SUM(IF('June 13 - Dec 15 Expense'!$F$12:$F$119=Adjustments!$E151,IF('June 13 - Dec 15 Expense'!$J$7:$CE$7=Adjustments!G$6,IF('June 13 - Dec 15 Expense'!$J$6:$CE$6="Depreciation Expense",'June 13 - Dec 15 Expense'!$J$12:$CE$119),)))</f>
        <v>2664692.1543225944</v>
      </c>
      <c r="H151" s="144">
        <f t="array" ref="H151">SUM(IF('June 13 - Dec 15 Expense'!$F$12:$F$119=Adjustments!$E151,IF('June 13 - Dec 15 Expense'!$J$7:$CE$7=Adjustments!H$6,IF('June 13 - Dec 15 Expense'!$J$6:$CE$6="Depreciation Expense",'June 13 - Dec 15 Expense'!$J$12:$CE$119),)))</f>
        <v>2673541.4959784574</v>
      </c>
      <c r="I151" s="144">
        <f t="array" ref="I151">SUM(IF('June 13 - Dec 15 Expense'!$F$12:$F$119=Adjustments!$E151,IF('June 13 - Dec 15 Expense'!$J$7:$CE$7=Adjustments!I$6,IF('June 13 - Dec 15 Expense'!$J$6:$CE$6="Depreciation Expense",'June 13 - Dec 15 Expense'!$J$12:$CE$119),)))</f>
        <v>2684001.3704622639</v>
      </c>
      <c r="J151" s="144">
        <f t="array" ref="J151">SUM(IF('June 13 - Dec 15 Expense'!$F$12:$F$119=Adjustments!$E151,IF('June 13 - Dec 15 Expense'!$J$7:$CE$7=Adjustments!J$6,IF('June 13 - Dec 15 Expense'!$J$6:$CE$6="Depreciation Expense",'June 13 - Dec 15 Expense'!$J$12:$CE$119),)))</f>
        <v>2685094.0211082147</v>
      </c>
      <c r="K151" s="144">
        <f t="array" ref="K151">SUM(IF('June 13 - Dec 15 Expense'!$F$12:$F$119=Adjustments!$E151,IF('June 13 - Dec 15 Expense'!$J$7:$CE$7=Adjustments!K$6,IF('June 13 - Dec 15 Expense'!$J$6:$CE$6="Depreciation Expense",'June 13 - Dec 15 Expense'!$J$12:$CE$119),)))</f>
        <v>2683736.3180736233</v>
      </c>
      <c r="L151" s="144">
        <f t="array" ref="L151">SUM(IF('June 13 - Dec 15 Expense'!$F$12:$F$119=Adjustments!$E151,IF('June 13 - Dec 15 Expense'!$J$7:$CE$7=Adjustments!L$6,IF('June 13 - Dec 15 Expense'!$J$6:$CE$6="Depreciation Expense",'June 13 - Dec 15 Expense'!$J$12:$CE$119),)))</f>
        <v>2682238.3866427462</v>
      </c>
      <c r="M151" s="144">
        <f t="array" ref="M151">SUM(IF('June 13 - Dec 15 Expense'!$F$12:$F$119=Adjustments!$E151,IF('June 13 - Dec 15 Expense'!$J$7:$CE$7=Adjustments!M$6,IF('June 13 - Dec 15 Expense'!$J$6:$CE$6="Depreciation Expense",'June 13 - Dec 15 Expense'!$J$12:$CE$119),)))</f>
        <v>2684959.936860573</v>
      </c>
      <c r="N151" s="144">
        <f t="array" ref="N151">SUM(IF('June 13 - Dec 15 Expense'!$F$12:$F$119=Adjustments!$E151,IF('June 13 - Dec 15 Expense'!$J$7:$CE$7=Adjustments!N$6,IF('June 13 - Dec 15 Expense'!$J$6:$CE$6="Depreciation Expense",'June 13 - Dec 15 Expense'!$J$12:$CE$119),)))</f>
        <v>3082899.364387685</v>
      </c>
      <c r="O151" s="144">
        <f t="array" ref="O151">SUM(IF('June 13 - Dec 15 Expense'!$F$12:$F$119=Adjustments!$E151,IF('June 13 - Dec 15 Expense'!$J$7:$CE$7=Adjustments!O$6,IF('June 13 - Dec 15 Expense'!$J$6:$CE$6="Depreciation Expense",'June 13 - Dec 15 Expense'!$J$12:$CE$119),)))</f>
        <v>3080869.846210646</v>
      </c>
      <c r="P151" s="144">
        <f t="array" ref="P151">SUM(IF('June 13 - Dec 15 Expense'!$F$12:$F$119=Adjustments!$E151,IF('June 13 - Dec 15 Expense'!$J$7:$CE$7=Adjustments!P$6,IF('June 13 - Dec 15 Expense'!$J$6:$CE$6="Depreciation Expense",'June 13 - Dec 15 Expense'!$J$12:$CE$119),)))</f>
        <v>3078840.3280336075</v>
      </c>
      <c r="Q151" s="144">
        <f t="array" ref="Q151">SUM(IF('June 13 - Dec 15 Expense'!$F$12:$F$119=Adjustments!$E151,IF('June 13 - Dec 15 Expense'!$J$7:$CE$7=Adjustments!Q$6,IF('June 13 - Dec 15 Expense'!$J$6:$CE$6="Depreciation Expense",'June 13 - Dec 15 Expense'!$J$12:$CE$119),)))</f>
        <v>3076810.809856568</v>
      </c>
      <c r="R151" s="144">
        <f t="array" ref="R151">SUM(IF('June 13 - Dec 15 Expense'!$F$12:$F$119=Adjustments!$E151,IF('June 13 - Dec 15 Expense'!$J$7:$CE$7=Adjustments!R$6,IF('June 13 - Dec 15 Expense'!$J$6:$CE$6="Depreciation Expense",'June 13 - Dec 15 Expense'!$J$12:$CE$119),)))</f>
        <v>3074917.8756129039</v>
      </c>
      <c r="S151" s="144">
        <f t="array" ref="S151">SUM(IF('June 13 - Dec 15 Expense'!$F$12:$F$119=Adjustments!$E151,IF('June 13 - Dec 15 Expense'!$J$7:$CE$7=Adjustments!S$6,IF('June 13 - Dec 15 Expense'!$J$6:$CE$6="Depreciation Expense",'June 13 - Dec 15 Expense'!$J$12:$CE$119),)))</f>
        <v>3881767.1336086076</v>
      </c>
      <c r="T151" s="144">
        <f t="array" ref="T151">SUM(IF('June 13 - Dec 15 Expense'!$F$12:$F$119=Adjustments!$E151,IF('June 13 - Dec 15 Expense'!$J$7:$CE$7=Adjustments!T$6,IF('June 13 - Dec 15 Expense'!$J$6:$CE$6="Depreciation Expense",'June 13 - Dec 15 Expense'!$J$12:$CE$119),)))</f>
        <v>4689687.1654006448</v>
      </c>
      <c r="U151" s="144">
        <f t="array" ref="U151">SUM(IF('June 13 - Dec 15 Expense'!$F$12:$F$119=Adjustments!$E151,IF('June 13 - Dec 15 Expense'!$J$7:$CE$7=Adjustments!U$6,IF('June 13 - Dec 15 Expense'!$J$6:$CE$6="Depreciation Expense",'June 13 - Dec 15 Expense'!$J$12:$CE$119),)))</f>
        <v>4690803.9492595401</v>
      </c>
      <c r="V151" s="144">
        <f t="array" ref="V151">SUM(IF('June 13 - Dec 15 Expense'!$F$12:$F$119=Adjustments!$E151,IF('June 13 - Dec 15 Expense'!$J$7:$CE$7=Adjustments!V$6,IF('June 13 - Dec 15 Expense'!$J$6:$CE$6="Depreciation Expense",'June 13 - Dec 15 Expense'!$J$12:$CE$119),)))</f>
        <v>4691020.5687160967</v>
      </c>
      <c r="W151" s="144">
        <f t="array" ref="W151">SUM(IF('June 13 - Dec 15 Expense'!$F$12:$F$119=Adjustments!$E151,IF('June 13 - Dec 15 Expense'!$J$7:$CE$7=Adjustments!W$6,IF('June 13 - Dec 15 Expense'!$J$6:$CE$6="Depreciation Expense",'June 13 - Dec 15 Expense'!$J$12:$CE$119),)))</f>
        <v>4689873.9745192965</v>
      </c>
      <c r="X151" s="144">
        <f t="array" ref="X151">SUM(IF('June 13 - Dec 15 Expense'!$F$12:$F$119=Adjustments!$E151,IF('June 13 - Dec 15 Expense'!$J$7:$CE$7=Adjustments!X$6,IF('June 13 - Dec 15 Expense'!$J$6:$CE$6="Depreciation Expense",'June 13 - Dec 15 Expense'!$J$12:$CE$119),)))</f>
        <v>4688691.4399438072</v>
      </c>
      <c r="Y151" s="144">
        <f t="array" ref="Y151">SUM(IF('June 13 - Dec 15 Expense'!$F$12:$F$119=Adjustments!$E151,IF('June 13 - Dec 15 Expense'!$J$7:$CE$7=Adjustments!Y$6,IF('June 13 - Dec 15 Expense'!$J$6:$CE$6="Depreciation Expense",'June 13 - Dec 15 Expense'!$J$12:$CE$119),)))</f>
        <v>4687902.5676466571</v>
      </c>
      <c r="Z151" s="144">
        <f t="array" ref="Z151">SUM(IF('June 13 - Dec 15 Expense'!$F$12:$F$119=Adjustments!$E151,IF('June 13 - Dec 15 Expense'!$J$7:$CE$7=Adjustments!Z$6,IF('June 13 - Dec 15 Expense'!$J$6:$CE$6="Depreciation Expense",'June 13 - Dec 15 Expense'!$J$12:$CE$119),)))</f>
        <v>4686899.1623259233</v>
      </c>
      <c r="AA151" s="144">
        <f t="array" ref="AA151">SUM(IF('June 13 - Dec 15 Expense'!$F$12:$F$119=Adjustments!$E151,IF('June 13 - Dec 15 Expense'!$J$7:$CE$7=Adjustments!AA$6,IF('June 13 - Dec 15 Expense'!$J$6:$CE$6="Depreciation Expense",'June 13 - Dec 15 Expense'!$J$12:$CE$119),)))</f>
        <v>4684983.0839990694</v>
      </c>
      <c r="AB151" s="144">
        <f t="array" ref="AB151">SUM(IF('June 13 - Dec 15 Expense'!$F$12:$F$119=Adjustments!$E151,IF('June 13 - Dec 15 Expense'!$J$7:$CE$7=Adjustments!AB$6,IF('June 13 - Dec 15 Expense'!$J$6:$CE$6="Depreciation Expense",'June 13 - Dec 15 Expense'!$J$12:$CE$119),)))</f>
        <v>4723207.3314183876</v>
      </c>
      <c r="AC151" s="144">
        <f t="array" ref="AC151">SUM(IF('June 13 - Dec 15 Expense'!$F$12:$F$119=Adjustments!$E151,IF('June 13 - Dec 15 Expense'!$J$7:$CE$7=Adjustments!AC$6,IF('June 13 - Dec 15 Expense'!$J$6:$CE$6="Depreciation Expense",'June 13 - Dec 15 Expense'!$J$12:$CE$119),)))</f>
        <v>4761431.5788377067</v>
      </c>
      <c r="AD151" s="144">
        <f t="array" ref="AD151">SUM(IF('June 13 - Dec 15 Expense'!$F$12:$F$119=Adjustments!$E151,IF('June 13 - Dec 15 Expense'!$J$7:$CE$7=Adjustments!AD$6,IF('June 13 - Dec 15 Expense'!$J$6:$CE$6="Depreciation Expense",'June 13 - Dec 15 Expense'!$J$12:$CE$119),)))</f>
        <v>4759515.5005108528</v>
      </c>
      <c r="AE151" s="144">
        <f t="array" ref="AE151">SUM(IF('June 13 - Dec 15 Expense'!$F$12:$F$119=Adjustments!$E151,IF('June 13 - Dec 15 Expense'!$J$7:$CE$7=Adjustments!AE$6,IF('June 13 - Dec 15 Expense'!$J$6:$CE$6="Depreciation Expense",'June 13 - Dec 15 Expense'!$J$12:$CE$119),)))</f>
        <v>4796910.9314192263</v>
      </c>
      <c r="AG151" s="144">
        <f t="shared" si="7"/>
        <v>16093571.529125879</v>
      </c>
      <c r="AH151" s="144">
        <f t="shared" si="8"/>
        <v>19276105.357710019</v>
      </c>
      <c r="AI151" s="144">
        <f t="shared" si="9"/>
        <v>28137979.665486041</v>
      </c>
      <c r="AJ151" s="144">
        <f t="shared" si="10"/>
        <v>28412947.588511169</v>
      </c>
    </row>
    <row r="152" spans="1:36">
      <c r="A152" s="119" t="s">
        <v>99</v>
      </c>
      <c r="B152" s="119" t="s">
        <v>436</v>
      </c>
      <c r="C152" s="119" t="s">
        <v>78</v>
      </c>
      <c r="D152" s="119" t="s">
        <v>73</v>
      </c>
      <c r="E152" s="119" t="str">
        <f t="shared" si="5"/>
        <v>DOTHPSG-W</v>
      </c>
      <c r="F152" s="119" t="str">
        <f t="shared" si="6"/>
        <v>OTHPSG-W</v>
      </c>
      <c r="G152" s="144">
        <f t="array" ref="G152">SUM(IF('June 13 - Dec 15 Expense'!$F$12:$F$119=Adjustments!$E152,IF('June 13 - Dec 15 Expense'!$J$7:$CE$7=Adjustments!G$6,IF('June 13 - Dec 15 Expense'!$J$6:$CE$6="Depreciation Expense",'June 13 - Dec 15 Expense'!$J$12:$CE$119),)))</f>
        <v>6748021.8918493176</v>
      </c>
      <c r="H152" s="144">
        <f t="array" ref="H152">SUM(IF('June 13 - Dec 15 Expense'!$F$12:$F$119=Adjustments!$E152,IF('June 13 - Dec 15 Expense'!$J$7:$CE$7=Adjustments!H$6,IF('June 13 - Dec 15 Expense'!$J$6:$CE$6="Depreciation Expense",'June 13 - Dec 15 Expense'!$J$12:$CE$119),)))</f>
        <v>6749146.2539426684</v>
      </c>
      <c r="I152" s="144">
        <f t="array" ref="I152">SUM(IF('June 13 - Dec 15 Expense'!$F$12:$F$119=Adjustments!$E152,IF('June 13 - Dec 15 Expense'!$J$7:$CE$7=Adjustments!I$6,IF('June 13 - Dec 15 Expense'!$J$6:$CE$6="Depreciation Expense",'June 13 - Dec 15 Expense'!$J$12:$CE$119),)))</f>
        <v>6751599.6943781227</v>
      </c>
      <c r="J152" s="144">
        <f t="array" ref="J152">SUM(IF('June 13 - Dec 15 Expense'!$F$12:$F$119=Adjustments!$E152,IF('June 13 - Dec 15 Expense'!$J$7:$CE$7=Adjustments!J$6,IF('June 13 - Dec 15 Expense'!$J$6:$CE$6="Depreciation Expense",'June 13 - Dec 15 Expense'!$J$12:$CE$119),)))</f>
        <v>6752729.5410219738</v>
      </c>
      <c r="K152" s="144">
        <f t="array" ref="K152">SUM(IF('June 13 - Dec 15 Expense'!$F$12:$F$119=Adjustments!$E152,IF('June 13 - Dec 15 Expense'!$J$7:$CE$7=Adjustments!K$6,IF('June 13 - Dec 15 Expense'!$J$6:$CE$6="Depreciation Expense",'June 13 - Dec 15 Expense'!$J$12:$CE$119),)))</f>
        <v>6752912.7829120411</v>
      </c>
      <c r="L152" s="144">
        <f t="array" ref="L152">SUM(IF('June 13 - Dec 15 Expense'!$F$12:$F$119=Adjustments!$E152,IF('June 13 - Dec 15 Expense'!$J$7:$CE$7=Adjustments!L$6,IF('June 13 - Dec 15 Expense'!$J$6:$CE$6="Depreciation Expense",'June 13 - Dec 15 Expense'!$J$12:$CE$119),)))</f>
        <v>6753096.0248021074</v>
      </c>
      <c r="M152" s="144">
        <f t="array" ref="M152">SUM(IF('June 13 - Dec 15 Expense'!$F$12:$F$119=Adjustments!$E152,IF('June 13 - Dec 15 Expense'!$J$7:$CE$7=Adjustments!M$6,IF('June 13 - Dec 15 Expense'!$J$6:$CE$6="Depreciation Expense",'June 13 - Dec 15 Expense'!$J$12:$CE$119),)))</f>
        <v>6755313.6713180477</v>
      </c>
      <c r="N152" s="144">
        <f t="array" ref="N152">SUM(IF('June 13 - Dec 15 Expense'!$F$12:$F$119=Adjustments!$E152,IF('June 13 - Dec 15 Expense'!$J$7:$CE$7=Adjustments!N$6,IF('June 13 - Dec 15 Expense'!$J$6:$CE$6="Depreciation Expense",'June 13 - Dec 15 Expense'!$J$12:$CE$119),)))</f>
        <v>5533074.5580671569</v>
      </c>
      <c r="O152" s="144">
        <f t="array" ref="O152">SUM(IF('June 13 - Dec 15 Expense'!$F$12:$F$119=Adjustments!$E152,IF('June 13 - Dec 15 Expense'!$J$7:$CE$7=Adjustments!O$6,IF('June 13 - Dec 15 Expense'!$J$6:$CE$6="Depreciation Expense",'June 13 - Dec 15 Expense'!$J$12:$CE$119),)))</f>
        <v>5534590.1496293554</v>
      </c>
      <c r="P152" s="144">
        <f t="array" ref="P152">SUM(IF('June 13 - Dec 15 Expense'!$F$12:$F$119=Adjustments!$E152,IF('June 13 - Dec 15 Expense'!$J$7:$CE$7=Adjustments!P$6,IF('June 13 - Dec 15 Expense'!$J$6:$CE$6="Depreciation Expense",'June 13 - Dec 15 Expense'!$J$12:$CE$119),)))</f>
        <v>5536105.7411915557</v>
      </c>
      <c r="Q152" s="144">
        <f t="array" ref="Q152">SUM(IF('June 13 - Dec 15 Expense'!$F$12:$F$119=Adjustments!$E152,IF('June 13 - Dec 15 Expense'!$J$7:$CE$7=Adjustments!Q$6,IF('June 13 - Dec 15 Expense'!$J$6:$CE$6="Depreciation Expense",'June 13 - Dec 15 Expense'!$J$12:$CE$119),)))</f>
        <v>5537621.3327537552</v>
      </c>
      <c r="R152" s="144">
        <f t="array" ref="R152">SUM(IF('June 13 - Dec 15 Expense'!$F$12:$F$119=Adjustments!$E152,IF('June 13 - Dec 15 Expense'!$J$7:$CE$7=Adjustments!R$6,IF('June 13 - Dec 15 Expense'!$J$6:$CE$6="Depreciation Expense",'June 13 - Dec 15 Expense'!$J$12:$CE$119),)))</f>
        <v>5539136.9243159555</v>
      </c>
      <c r="S152" s="144">
        <f t="array" ref="S152">SUM(IF('June 13 - Dec 15 Expense'!$F$12:$F$119=Adjustments!$E152,IF('June 13 - Dec 15 Expense'!$J$7:$CE$7=Adjustments!S$6,IF('June 13 - Dec 15 Expense'!$J$6:$CE$6="Depreciation Expense",'June 13 - Dec 15 Expense'!$J$12:$CE$119),)))</f>
        <v>5540652.515878154</v>
      </c>
      <c r="T152" s="144">
        <f t="array" ref="T152">SUM(IF('June 13 - Dec 15 Expense'!$F$12:$F$119=Adjustments!$E152,IF('June 13 - Dec 15 Expense'!$J$7:$CE$7=Adjustments!T$6,IF('June 13 - Dec 15 Expense'!$J$6:$CE$6="Depreciation Expense",'June 13 - Dec 15 Expense'!$J$12:$CE$119),)))</f>
        <v>5542168.1074403543</v>
      </c>
      <c r="U152" s="144">
        <f t="array" ref="U152">SUM(IF('June 13 - Dec 15 Expense'!$F$12:$F$119=Adjustments!$E152,IF('June 13 - Dec 15 Expense'!$J$7:$CE$7=Adjustments!U$6,IF('June 13 - Dec 15 Expense'!$J$6:$CE$6="Depreciation Expense",'June 13 - Dec 15 Expense'!$J$12:$CE$119),)))</f>
        <v>5543683.6990025537</v>
      </c>
      <c r="V152" s="144">
        <f t="array" ref="V152">SUM(IF('June 13 - Dec 15 Expense'!$F$12:$F$119=Adjustments!$E152,IF('June 13 - Dec 15 Expense'!$J$7:$CE$7=Adjustments!V$6,IF('June 13 - Dec 15 Expense'!$J$6:$CE$6="Depreciation Expense",'June 13 - Dec 15 Expense'!$J$12:$CE$119),)))</f>
        <v>5545199.290564754</v>
      </c>
      <c r="W152" s="144">
        <f t="array" ref="W152">SUM(IF('June 13 - Dec 15 Expense'!$F$12:$F$119=Adjustments!$E152,IF('June 13 - Dec 15 Expense'!$J$7:$CE$7=Adjustments!W$6,IF('June 13 - Dec 15 Expense'!$J$6:$CE$6="Depreciation Expense",'June 13 - Dec 15 Expense'!$J$12:$CE$119),)))</f>
        <v>5546714.8821269525</v>
      </c>
      <c r="X152" s="144">
        <f t="array" ref="X152">SUM(IF('June 13 - Dec 15 Expense'!$F$12:$F$119=Adjustments!$E152,IF('June 13 - Dec 15 Expense'!$J$7:$CE$7=Adjustments!X$6,IF('June 13 - Dec 15 Expense'!$J$6:$CE$6="Depreciation Expense",'June 13 - Dec 15 Expense'!$J$12:$CE$119),)))</f>
        <v>5548230.4736891529</v>
      </c>
      <c r="Y152" s="144">
        <f t="array" ref="Y152">SUM(IF('June 13 - Dec 15 Expense'!$F$12:$F$119=Adjustments!$E152,IF('June 13 - Dec 15 Expense'!$J$7:$CE$7=Adjustments!Y$6,IF('June 13 - Dec 15 Expense'!$J$6:$CE$6="Depreciation Expense",'June 13 - Dec 15 Expense'!$J$12:$CE$119),)))</f>
        <v>5554923.6898022974</v>
      </c>
      <c r="Z152" s="144">
        <f t="array" ref="Z152">SUM(IF('June 13 - Dec 15 Expense'!$F$12:$F$119=Adjustments!$E152,IF('June 13 - Dec 15 Expense'!$J$7:$CE$7=Adjustments!Z$6,IF('June 13 - Dec 15 Expense'!$J$6:$CE$6="Depreciation Expense",'June 13 - Dec 15 Expense'!$J$12:$CE$119),)))</f>
        <v>5561631.6414930979</v>
      </c>
      <c r="AA152" s="144">
        <f t="array" ref="AA152">SUM(IF('June 13 - Dec 15 Expense'!$F$12:$F$119=Adjustments!$E152,IF('June 13 - Dec 15 Expense'!$J$7:$CE$7=Adjustments!AA$6,IF('June 13 - Dec 15 Expense'!$J$6:$CE$6="Depreciation Expense",'June 13 - Dec 15 Expense'!$J$12:$CE$119),)))</f>
        <v>5563176.7042106101</v>
      </c>
      <c r="AB152" s="144">
        <f t="array" ref="AB152">SUM(IF('June 13 - Dec 15 Expense'!$F$12:$F$119=Adjustments!$E152,IF('June 13 - Dec 15 Expense'!$J$7:$CE$7=Adjustments!AB$6,IF('June 13 - Dec 15 Expense'!$J$6:$CE$6="Depreciation Expense",'June 13 - Dec 15 Expense'!$J$12:$CE$119),)))</f>
        <v>5564721.7669281224</v>
      </c>
      <c r="AC152" s="144">
        <f t="array" ref="AC152">SUM(IF('June 13 - Dec 15 Expense'!$F$12:$F$119=Adjustments!$E152,IF('June 13 - Dec 15 Expense'!$J$7:$CE$7=Adjustments!AC$6,IF('June 13 - Dec 15 Expense'!$J$6:$CE$6="Depreciation Expense",'June 13 - Dec 15 Expense'!$J$12:$CE$119),)))</f>
        <v>5566266.8296456346</v>
      </c>
      <c r="AD152" s="144">
        <f t="array" ref="AD152">SUM(IF('June 13 - Dec 15 Expense'!$F$12:$F$119=Adjustments!$E152,IF('June 13 - Dec 15 Expense'!$J$7:$CE$7=Adjustments!AD$6,IF('June 13 - Dec 15 Expense'!$J$6:$CE$6="Depreciation Expense",'June 13 - Dec 15 Expense'!$J$12:$CE$119),)))</f>
        <v>5567811.8923631469</v>
      </c>
      <c r="AE152" s="144">
        <f t="array" ref="AE152">SUM(IF('June 13 - Dec 15 Expense'!$F$12:$F$119=Adjustments!$E152,IF('June 13 - Dec 15 Expense'!$J$7:$CE$7=Adjustments!AE$6,IF('June 13 - Dec 15 Expense'!$J$6:$CE$6="Depreciation Expense",'June 13 - Dec 15 Expense'!$J$12:$CE$119),)))</f>
        <v>5569356.9550806582</v>
      </c>
      <c r="AG152" s="144">
        <f t="shared" si="7"/>
        <v>40514797.96837496</v>
      </c>
      <c r="AH152" s="144">
        <f t="shared" si="8"/>
        <v>33221181.221835934</v>
      </c>
      <c r="AI152" s="144">
        <f t="shared" si="9"/>
        <v>33280920.142626066</v>
      </c>
      <c r="AJ152" s="144">
        <f t="shared" si="10"/>
        <v>33392965.789721269</v>
      </c>
    </row>
    <row r="153" spans="1:36">
      <c r="A153" s="119" t="s">
        <v>5</v>
      </c>
      <c r="B153" s="119" t="s">
        <v>43</v>
      </c>
      <c r="C153" s="119" t="s">
        <v>78</v>
      </c>
      <c r="D153" s="119" t="s">
        <v>73</v>
      </c>
      <c r="E153" s="119" t="str">
        <f t="shared" si="5"/>
        <v>DOTHPSSGCT</v>
      </c>
      <c r="F153" s="119" t="str">
        <f t="shared" si="6"/>
        <v>OTHPSSGCT</v>
      </c>
      <c r="G153" s="144">
        <f t="array" ref="G153">SUM(IF('June 13 - Dec 15 Expense'!$F$12:$F$119=Adjustments!$E153,IF('June 13 - Dec 15 Expense'!$J$7:$CE$7=Adjustments!G$6,IF('June 13 - Dec 15 Expense'!$J$6:$CE$6="Depreciation Expense",'June 13 - Dec 15 Expense'!$J$12:$CE$119),)))</f>
        <v>223730.91721175006</v>
      </c>
      <c r="H153" s="144">
        <f t="array" ref="H153">SUM(IF('June 13 - Dec 15 Expense'!$F$12:$F$119=Adjustments!$E153,IF('June 13 - Dec 15 Expense'!$J$7:$CE$7=Adjustments!H$6,IF('June 13 - Dec 15 Expense'!$J$6:$CE$6="Depreciation Expense",'June 13 - Dec 15 Expense'!$J$12:$CE$119),)))</f>
        <v>223806.59634915972</v>
      </c>
      <c r="I153" s="144">
        <f t="array" ref="I153">SUM(IF('June 13 - Dec 15 Expense'!$F$12:$F$119=Adjustments!$E153,IF('June 13 - Dec 15 Expense'!$J$7:$CE$7=Adjustments!I$6,IF('June 13 - Dec 15 Expense'!$J$6:$CE$6="Depreciation Expense",'June 13 - Dec 15 Expense'!$J$12:$CE$119),)))</f>
        <v>223756.26665202959</v>
      </c>
      <c r="J153" s="144">
        <f t="array" ref="J153">SUM(IF('June 13 - Dec 15 Expense'!$F$12:$F$119=Adjustments!$E153,IF('June 13 - Dec 15 Expense'!$J$7:$CE$7=Adjustments!J$6,IF('June 13 - Dec 15 Expense'!$J$6:$CE$6="Depreciation Expense",'June 13 - Dec 15 Expense'!$J$12:$CE$119),)))</f>
        <v>223548.33613585844</v>
      </c>
      <c r="K153" s="144">
        <f t="array" ref="K153">SUM(IF('June 13 - Dec 15 Expense'!$F$12:$F$119=Adjustments!$E153,IF('June 13 - Dec 15 Expense'!$J$7:$CE$7=Adjustments!K$6,IF('June 13 - Dec 15 Expense'!$J$6:$CE$6="Depreciation Expense",'June 13 - Dec 15 Expense'!$J$12:$CE$119),)))</f>
        <v>223340.67368132807</v>
      </c>
      <c r="L153" s="144">
        <f t="array" ref="L153">SUM(IF('June 13 - Dec 15 Expense'!$F$12:$F$119=Adjustments!$E153,IF('June 13 - Dec 15 Expense'!$J$7:$CE$7=Adjustments!L$6,IF('June 13 - Dec 15 Expense'!$J$6:$CE$6="Depreciation Expense",'June 13 - Dec 15 Expense'!$J$12:$CE$119),)))</f>
        <v>223089.19213553003</v>
      </c>
      <c r="M153" s="144">
        <f t="array" ref="M153">SUM(IF('June 13 - Dec 15 Expense'!$F$12:$F$119=Adjustments!$E153,IF('June 13 - Dec 15 Expense'!$J$7:$CE$7=Adjustments!M$6,IF('June 13 - Dec 15 Expense'!$J$6:$CE$6="Depreciation Expense",'June 13 - Dec 15 Expense'!$J$12:$CE$119),)))</f>
        <v>222837.44252809125</v>
      </c>
      <c r="N153" s="144">
        <f t="array" ref="N153">SUM(IF('June 13 - Dec 15 Expense'!$F$12:$F$119=Adjustments!$E153,IF('June 13 - Dec 15 Expense'!$J$7:$CE$7=Adjustments!N$6,IF('June 13 - Dec 15 Expense'!$J$6:$CE$6="Depreciation Expense",'June 13 - Dec 15 Expense'!$J$12:$CE$119),)))</f>
        <v>255610.29375145599</v>
      </c>
      <c r="O153" s="144">
        <f t="array" ref="O153">SUM(IF('June 13 - Dec 15 Expense'!$F$12:$F$119=Adjustments!$E153,IF('June 13 - Dec 15 Expense'!$J$7:$CE$7=Adjustments!O$6,IF('June 13 - Dec 15 Expense'!$J$6:$CE$6="Depreciation Expense",'June 13 - Dec 15 Expense'!$J$12:$CE$119),)))</f>
        <v>255359.46590173247</v>
      </c>
      <c r="P153" s="144">
        <f t="array" ref="P153">SUM(IF('June 13 - Dec 15 Expense'!$F$12:$F$119=Adjustments!$E153,IF('June 13 - Dec 15 Expense'!$J$7:$CE$7=Adjustments!P$6,IF('June 13 - Dec 15 Expense'!$J$6:$CE$6="Depreciation Expense",'June 13 - Dec 15 Expense'!$J$12:$CE$119),)))</f>
        <v>255108.63805200896</v>
      </c>
      <c r="Q153" s="144">
        <f t="array" ref="Q153">SUM(IF('June 13 - Dec 15 Expense'!$F$12:$F$119=Adjustments!$E153,IF('June 13 - Dec 15 Expense'!$J$7:$CE$7=Adjustments!Q$6,IF('June 13 - Dec 15 Expense'!$J$6:$CE$6="Depreciation Expense",'June 13 - Dec 15 Expense'!$J$12:$CE$119),)))</f>
        <v>254857.81020228544</v>
      </c>
      <c r="R153" s="144">
        <f t="array" ref="R153">SUM(IF('June 13 - Dec 15 Expense'!$F$12:$F$119=Adjustments!$E153,IF('June 13 - Dec 15 Expense'!$J$7:$CE$7=Adjustments!R$6,IF('June 13 - Dec 15 Expense'!$J$6:$CE$6="Depreciation Expense",'June 13 - Dec 15 Expense'!$J$12:$CE$119),)))</f>
        <v>254606.98235256199</v>
      </c>
      <c r="S153" s="144">
        <f t="array" ref="S153">SUM(IF('June 13 - Dec 15 Expense'!$F$12:$F$119=Adjustments!$E153,IF('June 13 - Dec 15 Expense'!$J$7:$CE$7=Adjustments!S$6,IF('June 13 - Dec 15 Expense'!$J$6:$CE$6="Depreciation Expense",'June 13 - Dec 15 Expense'!$J$12:$CE$119),)))</f>
        <v>254356.15450283847</v>
      </c>
      <c r="T153" s="144">
        <f t="array" ref="T153">SUM(IF('June 13 - Dec 15 Expense'!$F$12:$F$119=Adjustments!$E153,IF('June 13 - Dec 15 Expense'!$J$7:$CE$7=Adjustments!T$6,IF('June 13 - Dec 15 Expense'!$J$6:$CE$6="Depreciation Expense",'June 13 - Dec 15 Expense'!$J$12:$CE$119),)))</f>
        <v>254160.09813703407</v>
      </c>
      <c r="U153" s="144">
        <f t="array" ref="U153">SUM(IF('June 13 - Dec 15 Expense'!$F$12:$F$119=Adjustments!$E153,IF('June 13 - Dec 15 Expense'!$J$7:$CE$7=Adjustments!U$6,IF('June 13 - Dec 15 Expense'!$J$6:$CE$6="Depreciation Expense",'June 13 - Dec 15 Expense'!$J$12:$CE$119),)))</f>
        <v>253964.04177122971</v>
      </c>
      <c r="V153" s="144">
        <f t="array" ref="V153">SUM(IF('June 13 - Dec 15 Expense'!$F$12:$F$119=Adjustments!$E153,IF('June 13 - Dec 15 Expense'!$J$7:$CE$7=Adjustments!V$6,IF('June 13 - Dec 15 Expense'!$J$6:$CE$6="Depreciation Expense",'June 13 - Dec 15 Expense'!$J$12:$CE$119),)))</f>
        <v>253713.21392150619</v>
      </c>
      <c r="W153" s="144">
        <f t="array" ref="W153">SUM(IF('June 13 - Dec 15 Expense'!$F$12:$F$119=Adjustments!$E153,IF('June 13 - Dec 15 Expense'!$J$7:$CE$7=Adjustments!W$6,IF('June 13 - Dec 15 Expense'!$J$6:$CE$6="Depreciation Expense",'June 13 - Dec 15 Expense'!$J$12:$CE$119),)))</f>
        <v>253462.38607178268</v>
      </c>
      <c r="X153" s="144">
        <f t="array" ref="X153">SUM(IF('June 13 - Dec 15 Expense'!$F$12:$F$119=Adjustments!$E153,IF('June 13 - Dec 15 Expense'!$J$7:$CE$7=Adjustments!X$6,IF('June 13 - Dec 15 Expense'!$J$6:$CE$6="Depreciation Expense",'June 13 - Dec 15 Expense'!$J$12:$CE$119),)))</f>
        <v>253211.55822205916</v>
      </c>
      <c r="Y153" s="144">
        <f t="array" ref="Y153">SUM(IF('June 13 - Dec 15 Expense'!$F$12:$F$119=Adjustments!$E153,IF('June 13 - Dec 15 Expense'!$J$7:$CE$7=Adjustments!Y$6,IF('June 13 - Dec 15 Expense'!$J$6:$CE$6="Depreciation Expense",'June 13 - Dec 15 Expense'!$J$12:$CE$119),)))</f>
        <v>252960.73021357218</v>
      </c>
      <c r="Z153" s="144">
        <f t="array" ref="Z153">SUM(IF('June 13 - Dec 15 Expense'!$F$12:$F$119=Adjustments!$E153,IF('June 13 - Dec 15 Expense'!$J$7:$CE$7=Adjustments!Z$6,IF('June 13 - Dec 15 Expense'!$J$6:$CE$6="Depreciation Expense",'June 13 - Dec 15 Expense'!$J$12:$CE$119),)))</f>
        <v>252710.21068271599</v>
      </c>
      <c r="AA153" s="144">
        <f t="array" ref="AA153">SUM(IF('June 13 - Dec 15 Expense'!$F$12:$F$119=Adjustments!$E153,IF('June 13 - Dec 15 Expense'!$J$7:$CE$7=Adjustments!AA$6,IF('June 13 - Dec 15 Expense'!$J$6:$CE$6="Depreciation Expense",'June 13 - Dec 15 Expense'!$J$12:$CE$119),)))</f>
        <v>252459.99978825403</v>
      </c>
      <c r="AB153" s="144">
        <f t="array" ref="AB153">SUM(IF('June 13 - Dec 15 Expense'!$F$12:$F$119=Adjustments!$E153,IF('June 13 - Dec 15 Expense'!$J$7:$CE$7=Adjustments!AB$6,IF('June 13 - Dec 15 Expense'!$J$6:$CE$6="Depreciation Expense",'June 13 - Dec 15 Expense'!$J$12:$CE$119),)))</f>
        <v>252209.78889379205</v>
      </c>
      <c r="AC153" s="144">
        <f t="array" ref="AC153">SUM(IF('June 13 - Dec 15 Expense'!$F$12:$F$119=Adjustments!$E153,IF('June 13 - Dec 15 Expense'!$J$7:$CE$7=Adjustments!AC$6,IF('June 13 - Dec 15 Expense'!$J$6:$CE$6="Depreciation Expense",'June 13 - Dec 15 Expense'!$J$12:$CE$119),)))</f>
        <v>251959.5779993301</v>
      </c>
      <c r="AD153" s="144">
        <f t="array" ref="AD153">SUM(IF('June 13 - Dec 15 Expense'!$F$12:$F$119=Adjustments!$E153,IF('June 13 - Dec 15 Expense'!$J$7:$CE$7=Adjustments!AD$6,IF('June 13 - Dec 15 Expense'!$J$6:$CE$6="Depreciation Expense",'June 13 - Dec 15 Expense'!$J$12:$CE$119),)))</f>
        <v>251709.36710486808</v>
      </c>
      <c r="AE153" s="144">
        <f t="array" ref="AE153">SUM(IF('June 13 - Dec 15 Expense'!$F$12:$F$119=Adjustments!$E153,IF('June 13 - Dec 15 Expense'!$J$7:$CE$7=Adjustments!AE$6,IF('June 13 - Dec 15 Expense'!$J$6:$CE$6="Depreciation Expense",'June 13 - Dec 15 Expense'!$J$12:$CE$119),)))</f>
        <v>252160.98884596545</v>
      </c>
      <c r="AG153" s="144">
        <f t="shared" si="7"/>
        <v>1340378.5074819969</v>
      </c>
      <c r="AH153" s="144">
        <f t="shared" si="8"/>
        <v>1529899.3447628831</v>
      </c>
      <c r="AI153" s="144">
        <f t="shared" si="9"/>
        <v>1521472.0283371841</v>
      </c>
      <c r="AJ153" s="144">
        <f t="shared" si="10"/>
        <v>1513209.9333149258</v>
      </c>
    </row>
    <row r="154" spans="1:36">
      <c r="A154" s="119" t="s">
        <v>3</v>
      </c>
      <c r="B154" s="119" t="s">
        <v>35</v>
      </c>
      <c r="C154" s="119" t="s">
        <v>78</v>
      </c>
      <c r="D154" s="119" t="s">
        <v>89</v>
      </c>
      <c r="E154" s="119" t="str">
        <f t="shared" si="5"/>
        <v>DTRNPDGP</v>
      </c>
      <c r="F154" s="119" t="str">
        <f t="shared" si="6"/>
        <v>TRNPDGP</v>
      </c>
      <c r="G154" s="144">
        <f t="array" ref="G154">SUM(IF('June 13 - Dec 15 Expense'!$F$12:$F$119=Adjustments!$E154,IF('June 13 - Dec 15 Expense'!$J$7:$CE$7=Adjustments!G$6,IF('June 13 - Dec 15 Expense'!$J$6:$CE$6="Depreciation Expense",'June 13 - Dec 15 Expense'!$J$12:$CE$119),)))</f>
        <v>889857.10104228335</v>
      </c>
      <c r="H154" s="144">
        <f t="array" ref="H154">SUM(IF('June 13 - Dec 15 Expense'!$F$12:$F$119=Adjustments!$E154,IF('June 13 - Dec 15 Expense'!$J$7:$CE$7=Adjustments!H$6,IF('June 13 - Dec 15 Expense'!$J$6:$CE$6="Depreciation Expense",'June 13 - Dec 15 Expense'!$J$12:$CE$119),)))</f>
        <v>889592.87161902629</v>
      </c>
      <c r="I154" s="144">
        <f t="array" ref="I154">SUM(IF('June 13 - Dec 15 Expense'!$F$12:$F$119=Adjustments!$E154,IF('June 13 - Dec 15 Expense'!$J$7:$CE$7=Adjustments!I$6,IF('June 13 - Dec 15 Expense'!$J$6:$CE$6="Depreciation Expense",'June 13 - Dec 15 Expense'!$J$12:$CE$119),)))</f>
        <v>889064.41277251218</v>
      </c>
      <c r="J154" s="144">
        <f t="array" ref="J154">SUM(IF('June 13 - Dec 15 Expense'!$F$12:$F$119=Adjustments!$E154,IF('June 13 - Dec 15 Expense'!$J$7:$CE$7=Adjustments!J$6,IF('June 13 - Dec 15 Expense'!$J$6:$CE$6="Depreciation Expense",'June 13 - Dec 15 Expense'!$J$12:$CE$119),)))</f>
        <v>888535.95392599807</v>
      </c>
      <c r="K154" s="144">
        <f t="array" ref="K154">SUM(IF('June 13 - Dec 15 Expense'!$F$12:$F$119=Adjustments!$E154,IF('June 13 - Dec 15 Expense'!$J$7:$CE$7=Adjustments!K$6,IF('June 13 - Dec 15 Expense'!$J$6:$CE$6="Depreciation Expense",'June 13 - Dec 15 Expense'!$J$12:$CE$119),)))</f>
        <v>888007.49507948395</v>
      </c>
      <c r="L154" s="144">
        <f t="array" ref="L154">SUM(IF('June 13 - Dec 15 Expense'!$F$12:$F$119=Adjustments!$E154,IF('June 13 - Dec 15 Expense'!$J$7:$CE$7=Adjustments!L$6,IF('June 13 - Dec 15 Expense'!$J$6:$CE$6="Depreciation Expense",'June 13 - Dec 15 Expense'!$J$12:$CE$119),)))</f>
        <v>887479.03623296984</v>
      </c>
      <c r="M154" s="144">
        <f t="array" ref="M154">SUM(IF('June 13 - Dec 15 Expense'!$F$12:$F$119=Adjustments!$E154,IF('June 13 - Dec 15 Expense'!$J$7:$CE$7=Adjustments!M$6,IF('June 13 - Dec 15 Expense'!$J$6:$CE$6="Depreciation Expense",'June 13 - Dec 15 Expense'!$J$12:$CE$119),)))</f>
        <v>886950.57738645573</v>
      </c>
      <c r="N154" s="144">
        <f t="array" ref="N154">SUM(IF('June 13 - Dec 15 Expense'!$F$12:$F$119=Adjustments!$E154,IF('June 13 - Dec 15 Expense'!$J$7:$CE$7=Adjustments!N$6,IF('June 13 - Dec 15 Expense'!$J$6:$CE$6="Depreciation Expense",'June 13 - Dec 15 Expense'!$J$12:$CE$119),)))</f>
        <v>800772.2931551534</v>
      </c>
      <c r="O154" s="144">
        <f t="array" ref="O154">SUM(IF('June 13 - Dec 15 Expense'!$F$12:$F$119=Adjustments!$E154,IF('June 13 - Dec 15 Expense'!$J$7:$CE$7=Adjustments!O$6,IF('June 13 - Dec 15 Expense'!$J$6:$CE$6="Depreciation Expense",'June 13 - Dec 15 Expense'!$J$12:$CE$119),)))</f>
        <v>800294.89622031804</v>
      </c>
      <c r="P154" s="144">
        <f t="array" ref="P154">SUM(IF('June 13 - Dec 15 Expense'!$F$12:$F$119=Adjustments!$E154,IF('June 13 - Dec 15 Expense'!$J$7:$CE$7=Adjustments!P$6,IF('June 13 - Dec 15 Expense'!$J$6:$CE$6="Depreciation Expense",'June 13 - Dec 15 Expense'!$J$12:$CE$119),)))</f>
        <v>799817.4992854828</v>
      </c>
      <c r="Q154" s="144">
        <f t="array" ref="Q154">SUM(IF('June 13 - Dec 15 Expense'!$F$12:$F$119=Adjustments!$E154,IF('June 13 - Dec 15 Expense'!$J$7:$CE$7=Adjustments!Q$6,IF('June 13 - Dec 15 Expense'!$J$6:$CE$6="Depreciation Expense",'June 13 - Dec 15 Expense'!$J$12:$CE$119),)))</f>
        <v>799340.10235064744</v>
      </c>
      <c r="R154" s="144">
        <f t="array" ref="R154">SUM(IF('June 13 - Dec 15 Expense'!$F$12:$F$119=Adjustments!$E154,IF('June 13 - Dec 15 Expense'!$J$7:$CE$7=Adjustments!R$6,IF('June 13 - Dec 15 Expense'!$J$6:$CE$6="Depreciation Expense",'June 13 - Dec 15 Expense'!$J$12:$CE$119),)))</f>
        <v>798862.70541581197</v>
      </c>
      <c r="S154" s="144">
        <f t="array" ref="S154">SUM(IF('June 13 - Dec 15 Expense'!$F$12:$F$119=Adjustments!$E154,IF('June 13 - Dec 15 Expense'!$J$7:$CE$7=Adjustments!S$6,IF('June 13 - Dec 15 Expense'!$J$6:$CE$6="Depreciation Expense",'June 13 - Dec 15 Expense'!$J$12:$CE$119),)))</f>
        <v>798385.30848097662</v>
      </c>
      <c r="T154" s="144">
        <f t="array" ref="T154">SUM(IF('June 13 - Dec 15 Expense'!$F$12:$F$119=Adjustments!$E154,IF('June 13 - Dec 15 Expense'!$J$7:$CE$7=Adjustments!T$6,IF('June 13 - Dec 15 Expense'!$J$6:$CE$6="Depreciation Expense",'June 13 - Dec 15 Expense'!$J$12:$CE$119),)))</f>
        <v>797907.91154614137</v>
      </c>
      <c r="U154" s="144">
        <f t="array" ref="U154">SUM(IF('June 13 - Dec 15 Expense'!$F$12:$F$119=Adjustments!$E154,IF('June 13 - Dec 15 Expense'!$J$7:$CE$7=Adjustments!U$6,IF('June 13 - Dec 15 Expense'!$J$6:$CE$6="Depreciation Expense",'June 13 - Dec 15 Expense'!$J$12:$CE$119),)))</f>
        <v>797430.51461130602</v>
      </c>
      <c r="V154" s="144">
        <f t="array" ref="V154">SUM(IF('June 13 - Dec 15 Expense'!$F$12:$F$119=Adjustments!$E154,IF('June 13 - Dec 15 Expense'!$J$7:$CE$7=Adjustments!V$6,IF('June 13 - Dec 15 Expense'!$J$6:$CE$6="Depreciation Expense",'June 13 - Dec 15 Expense'!$J$12:$CE$119),)))</f>
        <v>796953.11767647055</v>
      </c>
      <c r="W154" s="144">
        <f t="array" ref="W154">SUM(IF('June 13 - Dec 15 Expense'!$F$12:$F$119=Adjustments!$E154,IF('June 13 - Dec 15 Expense'!$J$7:$CE$7=Adjustments!W$6,IF('June 13 - Dec 15 Expense'!$J$6:$CE$6="Depreciation Expense",'June 13 - Dec 15 Expense'!$J$12:$CE$119),)))</f>
        <v>796475.7207416353</v>
      </c>
      <c r="X154" s="144">
        <f t="array" ref="X154">SUM(IF('June 13 - Dec 15 Expense'!$F$12:$F$119=Adjustments!$E154,IF('June 13 - Dec 15 Expense'!$J$7:$CE$7=Adjustments!X$6,IF('June 13 - Dec 15 Expense'!$J$6:$CE$6="Depreciation Expense",'June 13 - Dec 15 Expense'!$J$12:$CE$119),)))</f>
        <v>795998.32380679995</v>
      </c>
      <c r="Y154" s="144">
        <f t="array" ref="Y154">SUM(IF('June 13 - Dec 15 Expense'!$F$12:$F$119=Adjustments!$E154,IF('June 13 - Dec 15 Expense'!$J$7:$CE$7=Adjustments!Y$6,IF('June 13 - Dec 15 Expense'!$J$6:$CE$6="Depreciation Expense",'June 13 - Dec 15 Expense'!$J$12:$CE$119),)))</f>
        <v>795520.92687196459</v>
      </c>
      <c r="Z154" s="144">
        <f t="array" ref="Z154">SUM(IF('June 13 - Dec 15 Expense'!$F$12:$F$119=Adjustments!$E154,IF('June 13 - Dec 15 Expense'!$J$7:$CE$7=Adjustments!Z$6,IF('June 13 - Dec 15 Expense'!$J$6:$CE$6="Depreciation Expense",'June 13 - Dec 15 Expense'!$J$12:$CE$119),)))</f>
        <v>795043.52993712912</v>
      </c>
      <c r="AA154" s="144">
        <f t="array" ref="AA154">SUM(IF('June 13 - Dec 15 Expense'!$F$12:$F$119=Adjustments!$E154,IF('June 13 - Dec 15 Expense'!$J$7:$CE$7=Adjustments!AA$6,IF('June 13 - Dec 15 Expense'!$J$6:$CE$6="Depreciation Expense",'June 13 - Dec 15 Expense'!$J$12:$CE$119),)))</f>
        <v>794566.13300229388</v>
      </c>
      <c r="AB154" s="144">
        <f t="array" ref="AB154">SUM(IF('June 13 - Dec 15 Expense'!$F$12:$F$119=Adjustments!$E154,IF('June 13 - Dec 15 Expense'!$J$7:$CE$7=Adjustments!AB$6,IF('June 13 - Dec 15 Expense'!$J$6:$CE$6="Depreciation Expense",'June 13 - Dec 15 Expense'!$J$12:$CE$119),)))</f>
        <v>794088.73606745852</v>
      </c>
      <c r="AC154" s="144">
        <f t="array" ref="AC154">SUM(IF('June 13 - Dec 15 Expense'!$F$12:$F$119=Adjustments!$E154,IF('June 13 - Dec 15 Expense'!$J$7:$CE$7=Adjustments!AC$6,IF('June 13 - Dec 15 Expense'!$J$6:$CE$6="Depreciation Expense",'June 13 - Dec 15 Expense'!$J$12:$CE$119),)))</f>
        <v>793611.33913262316</v>
      </c>
      <c r="AD154" s="144">
        <f t="array" ref="AD154">SUM(IF('June 13 - Dec 15 Expense'!$F$12:$F$119=Adjustments!$E154,IF('June 13 - Dec 15 Expense'!$J$7:$CE$7=Adjustments!AD$6,IF('June 13 - Dec 15 Expense'!$J$6:$CE$6="Depreciation Expense",'June 13 - Dec 15 Expense'!$J$12:$CE$119),)))</f>
        <v>793133.94219778769</v>
      </c>
      <c r="AE154" s="144">
        <f t="array" ref="AE154">SUM(IF('June 13 - Dec 15 Expense'!$F$12:$F$119=Adjustments!$E154,IF('June 13 - Dec 15 Expense'!$J$7:$CE$7=Adjustments!AE$6,IF('June 13 - Dec 15 Expense'!$J$6:$CE$6="Depreciation Expense",'June 13 - Dec 15 Expense'!$J$12:$CE$119),)))</f>
        <v>792656.54526295245</v>
      </c>
      <c r="AG154" s="144">
        <f t="shared" si="7"/>
        <v>5329630.3470164463</v>
      </c>
      <c r="AH154" s="144">
        <f t="shared" si="8"/>
        <v>4797472.8049083902</v>
      </c>
      <c r="AI154" s="144">
        <f t="shared" si="9"/>
        <v>4780286.5152543178</v>
      </c>
      <c r="AJ154" s="144">
        <f t="shared" si="10"/>
        <v>4763100.2256002454</v>
      </c>
    </row>
    <row r="155" spans="1:36">
      <c r="A155" s="119" t="s">
        <v>4</v>
      </c>
      <c r="B155" s="119" t="s">
        <v>36</v>
      </c>
      <c r="C155" s="119" t="s">
        <v>78</v>
      </c>
      <c r="D155" s="119" t="s">
        <v>89</v>
      </c>
      <c r="E155" s="119" t="str">
        <f t="shared" si="5"/>
        <v>DTRNPDGU</v>
      </c>
      <c r="F155" s="119" t="str">
        <f t="shared" si="6"/>
        <v>TRNPDGU</v>
      </c>
      <c r="G155" s="144">
        <f t="array" ref="G155">SUM(IF('June 13 - Dec 15 Expense'!$F$12:$F$119=Adjustments!$E155,IF('June 13 - Dec 15 Expense'!$J$7:$CE$7=Adjustments!G$6,IF('June 13 - Dec 15 Expense'!$J$6:$CE$6="Depreciation Expense",'June 13 - Dec 15 Expense'!$J$12:$CE$119),)))</f>
        <v>1023782.5900513901</v>
      </c>
      <c r="H155" s="144">
        <f t="array" ref="H155">SUM(IF('June 13 - Dec 15 Expense'!$F$12:$F$119=Adjustments!$E155,IF('June 13 - Dec 15 Expense'!$J$7:$CE$7=Adjustments!H$6,IF('June 13 - Dec 15 Expense'!$J$6:$CE$6="Depreciation Expense",'June 13 - Dec 15 Expense'!$J$12:$CE$119),)))</f>
        <v>1023495.7673313301</v>
      </c>
      <c r="I155" s="144">
        <f t="array" ref="I155">SUM(IF('June 13 - Dec 15 Expense'!$F$12:$F$119=Adjustments!$E155,IF('June 13 - Dec 15 Expense'!$J$7:$CE$7=Adjustments!I$6,IF('June 13 - Dec 15 Expense'!$J$6:$CE$6="Depreciation Expense",'June 13 - Dec 15 Expense'!$J$12:$CE$119),)))</f>
        <v>1022922.1218912102</v>
      </c>
      <c r="J155" s="144">
        <f t="array" ref="J155">SUM(IF('June 13 - Dec 15 Expense'!$F$12:$F$119=Adjustments!$E155,IF('June 13 - Dec 15 Expense'!$J$7:$CE$7=Adjustments!J$6,IF('June 13 - Dec 15 Expense'!$J$6:$CE$6="Depreciation Expense",'June 13 - Dec 15 Expense'!$J$12:$CE$119),)))</f>
        <v>1022348.4764510901</v>
      </c>
      <c r="K155" s="144">
        <f t="array" ref="K155">SUM(IF('June 13 - Dec 15 Expense'!$F$12:$F$119=Adjustments!$E155,IF('June 13 - Dec 15 Expense'!$J$7:$CE$7=Adjustments!K$6,IF('June 13 - Dec 15 Expense'!$J$6:$CE$6="Depreciation Expense",'June 13 - Dec 15 Expense'!$J$12:$CE$119),)))</f>
        <v>1021774.8310109702</v>
      </c>
      <c r="L155" s="144">
        <f t="array" ref="L155">SUM(IF('June 13 - Dec 15 Expense'!$F$12:$F$119=Adjustments!$E155,IF('June 13 - Dec 15 Expense'!$J$7:$CE$7=Adjustments!L$6,IF('June 13 - Dec 15 Expense'!$J$6:$CE$6="Depreciation Expense",'June 13 - Dec 15 Expense'!$J$12:$CE$119),)))</f>
        <v>1021201.18557085</v>
      </c>
      <c r="M155" s="144">
        <f t="array" ref="M155">SUM(IF('June 13 - Dec 15 Expense'!$F$12:$F$119=Adjustments!$E155,IF('June 13 - Dec 15 Expense'!$J$7:$CE$7=Adjustments!M$6,IF('June 13 - Dec 15 Expense'!$J$6:$CE$6="Depreciation Expense",'June 13 - Dec 15 Expense'!$J$12:$CE$119),)))</f>
        <v>1020627.5401307301</v>
      </c>
      <c r="N155" s="144">
        <f t="array" ref="N155">SUM(IF('June 13 - Dec 15 Expense'!$F$12:$F$119=Adjustments!$E155,IF('June 13 - Dec 15 Expense'!$J$7:$CE$7=Adjustments!N$6,IF('June 13 - Dec 15 Expense'!$J$6:$CE$6="Depreciation Expense",'June 13 - Dec 15 Expense'!$J$12:$CE$119),)))</f>
        <v>924457.53848736966</v>
      </c>
      <c r="O155" s="144">
        <f t="array" ref="O155">SUM(IF('June 13 - Dec 15 Expense'!$F$12:$F$119=Adjustments!$E155,IF('June 13 - Dec 15 Expense'!$J$7:$CE$7=Adjustments!O$6,IF('June 13 - Dec 15 Expense'!$J$6:$CE$6="Depreciation Expense",'June 13 - Dec 15 Expense'!$J$12:$CE$119),)))</f>
        <v>923937.65335747786</v>
      </c>
      <c r="P155" s="144">
        <f t="array" ref="P155">SUM(IF('June 13 - Dec 15 Expense'!$F$12:$F$119=Adjustments!$E155,IF('June 13 - Dec 15 Expense'!$J$7:$CE$7=Adjustments!P$6,IF('June 13 - Dec 15 Expense'!$J$6:$CE$6="Depreciation Expense",'June 13 - Dec 15 Expense'!$J$12:$CE$119),)))</f>
        <v>923417.76822758606</v>
      </c>
      <c r="Q155" s="144">
        <f t="array" ref="Q155">SUM(IF('June 13 - Dec 15 Expense'!$F$12:$F$119=Adjustments!$E155,IF('June 13 - Dec 15 Expense'!$J$7:$CE$7=Adjustments!Q$6,IF('June 13 - Dec 15 Expense'!$J$6:$CE$6="Depreciation Expense",'June 13 - Dec 15 Expense'!$J$12:$CE$119),)))</f>
        <v>922897.88309769426</v>
      </c>
      <c r="R155" s="144">
        <f t="array" ref="R155">SUM(IF('June 13 - Dec 15 Expense'!$F$12:$F$119=Adjustments!$E155,IF('June 13 - Dec 15 Expense'!$J$7:$CE$7=Adjustments!R$6,IF('June 13 - Dec 15 Expense'!$J$6:$CE$6="Depreciation Expense",'June 13 - Dec 15 Expense'!$J$12:$CE$119),)))</f>
        <v>922377.99796780245</v>
      </c>
      <c r="S155" s="144">
        <f t="array" ref="S155">SUM(IF('June 13 - Dec 15 Expense'!$F$12:$F$119=Adjustments!$E155,IF('June 13 - Dec 15 Expense'!$J$7:$CE$7=Adjustments!S$6,IF('June 13 - Dec 15 Expense'!$J$6:$CE$6="Depreciation Expense",'June 13 - Dec 15 Expense'!$J$12:$CE$119),)))</f>
        <v>921858.11283791077</v>
      </c>
      <c r="T155" s="144">
        <f t="array" ref="T155">SUM(IF('June 13 - Dec 15 Expense'!$F$12:$F$119=Adjustments!$E155,IF('June 13 - Dec 15 Expense'!$J$7:$CE$7=Adjustments!T$6,IF('June 13 - Dec 15 Expense'!$J$6:$CE$6="Depreciation Expense",'June 13 - Dec 15 Expense'!$J$12:$CE$119),)))</f>
        <v>921338.22770801897</v>
      </c>
      <c r="U155" s="144">
        <f t="array" ref="U155">SUM(IF('June 13 - Dec 15 Expense'!$F$12:$F$119=Adjustments!$E155,IF('June 13 - Dec 15 Expense'!$J$7:$CE$7=Adjustments!U$6,IF('June 13 - Dec 15 Expense'!$J$6:$CE$6="Depreciation Expense",'June 13 - Dec 15 Expense'!$J$12:$CE$119),)))</f>
        <v>920818.34257812717</v>
      </c>
      <c r="V155" s="144">
        <f t="array" ref="V155">SUM(IF('June 13 - Dec 15 Expense'!$F$12:$F$119=Adjustments!$E155,IF('June 13 - Dec 15 Expense'!$J$7:$CE$7=Adjustments!V$6,IF('June 13 - Dec 15 Expense'!$J$6:$CE$6="Depreciation Expense",'June 13 - Dec 15 Expense'!$J$12:$CE$119),)))</f>
        <v>920298.45744823536</v>
      </c>
      <c r="W155" s="144">
        <f t="array" ref="W155">SUM(IF('June 13 - Dec 15 Expense'!$F$12:$F$119=Adjustments!$E155,IF('June 13 - Dec 15 Expense'!$J$7:$CE$7=Adjustments!W$6,IF('June 13 - Dec 15 Expense'!$J$6:$CE$6="Depreciation Expense",'June 13 - Dec 15 Expense'!$J$12:$CE$119),)))</f>
        <v>919778.57231834356</v>
      </c>
      <c r="X155" s="144">
        <f t="array" ref="X155">SUM(IF('June 13 - Dec 15 Expense'!$F$12:$F$119=Adjustments!$E155,IF('June 13 - Dec 15 Expense'!$J$7:$CE$7=Adjustments!X$6,IF('June 13 - Dec 15 Expense'!$J$6:$CE$6="Depreciation Expense",'June 13 - Dec 15 Expense'!$J$12:$CE$119),)))</f>
        <v>919258.68718845176</v>
      </c>
      <c r="Y155" s="144">
        <f t="array" ref="Y155">SUM(IF('June 13 - Dec 15 Expense'!$F$12:$F$119=Adjustments!$E155,IF('June 13 - Dec 15 Expense'!$J$7:$CE$7=Adjustments!Y$6,IF('June 13 - Dec 15 Expense'!$J$6:$CE$6="Depreciation Expense",'June 13 - Dec 15 Expense'!$J$12:$CE$119),)))</f>
        <v>918738.80205855996</v>
      </c>
      <c r="Z155" s="144">
        <f t="array" ref="Z155">SUM(IF('June 13 - Dec 15 Expense'!$F$12:$F$119=Adjustments!$E155,IF('June 13 - Dec 15 Expense'!$J$7:$CE$7=Adjustments!Z$6,IF('June 13 - Dec 15 Expense'!$J$6:$CE$6="Depreciation Expense",'June 13 - Dec 15 Expense'!$J$12:$CE$119),)))</f>
        <v>918218.91692866839</v>
      </c>
      <c r="AA155" s="144">
        <f t="array" ref="AA155">SUM(IF('June 13 - Dec 15 Expense'!$F$12:$F$119=Adjustments!$E155,IF('June 13 - Dec 15 Expense'!$J$7:$CE$7=Adjustments!AA$6,IF('June 13 - Dec 15 Expense'!$J$6:$CE$6="Depreciation Expense",'June 13 - Dec 15 Expense'!$J$12:$CE$119),)))</f>
        <v>917699.03179877659</v>
      </c>
      <c r="AB155" s="144">
        <f t="array" ref="AB155">SUM(IF('June 13 - Dec 15 Expense'!$F$12:$F$119=Adjustments!$E155,IF('June 13 - Dec 15 Expense'!$J$7:$CE$7=Adjustments!AB$6,IF('June 13 - Dec 15 Expense'!$J$6:$CE$6="Depreciation Expense",'June 13 - Dec 15 Expense'!$J$12:$CE$119),)))</f>
        <v>917179.14666888479</v>
      </c>
      <c r="AC155" s="144">
        <f t="array" ref="AC155">SUM(IF('June 13 - Dec 15 Expense'!$F$12:$F$119=Adjustments!$E155,IF('June 13 - Dec 15 Expense'!$J$7:$CE$7=Adjustments!AC$6,IF('June 13 - Dec 15 Expense'!$J$6:$CE$6="Depreciation Expense",'June 13 - Dec 15 Expense'!$J$12:$CE$119),)))</f>
        <v>916659.26153899299</v>
      </c>
      <c r="AD155" s="144">
        <f t="array" ref="AD155">SUM(IF('June 13 - Dec 15 Expense'!$F$12:$F$119=Adjustments!$E155,IF('June 13 - Dec 15 Expense'!$J$7:$CE$7=Adjustments!AD$6,IF('June 13 - Dec 15 Expense'!$J$6:$CE$6="Depreciation Expense",'June 13 - Dec 15 Expense'!$J$12:$CE$119),)))</f>
        <v>916139.37640910118</v>
      </c>
      <c r="AE155" s="144">
        <f t="array" ref="AE155">SUM(IF('June 13 - Dec 15 Expense'!$F$12:$F$119=Adjustments!$E155,IF('June 13 - Dec 15 Expense'!$J$7:$CE$7=Adjustments!AE$6,IF('June 13 - Dec 15 Expense'!$J$6:$CE$6="Depreciation Expense",'June 13 - Dec 15 Expense'!$J$12:$CE$119),)))</f>
        <v>915619.49127920938</v>
      </c>
      <c r="AG155" s="144">
        <f t="shared" si="7"/>
        <v>6132369.9223861806</v>
      </c>
      <c r="AH155" s="144">
        <f t="shared" si="8"/>
        <v>5538946.9539758414</v>
      </c>
      <c r="AI155" s="144">
        <f t="shared" si="9"/>
        <v>5520231.0892997365</v>
      </c>
      <c r="AJ155" s="144">
        <f t="shared" si="10"/>
        <v>5501515.2246236326</v>
      </c>
    </row>
    <row r="156" spans="1:36">
      <c r="A156" s="119" t="s">
        <v>5</v>
      </c>
      <c r="B156" s="119" t="s">
        <v>37</v>
      </c>
      <c r="C156" s="119" t="s">
        <v>78</v>
      </c>
      <c r="D156" s="119" t="s">
        <v>89</v>
      </c>
      <c r="E156" s="119" t="str">
        <f t="shared" si="5"/>
        <v>DTRNPSG</v>
      </c>
      <c r="F156" s="119" t="str">
        <f t="shared" si="6"/>
        <v>TRNPSG</v>
      </c>
      <c r="G156" s="144">
        <f t="array" ref="G156">SUM(IF('June 13 - Dec 15 Expense'!$F$12:$F$119=Adjustments!$E156,IF('June 13 - Dec 15 Expense'!$J$7:$CE$7=Adjustments!G$6,IF('June 13 - Dec 15 Expense'!$J$6:$CE$6="Depreciation Expense",'June 13 - Dec 15 Expense'!$J$12:$CE$119),)))</f>
        <v>6214446.3432696611</v>
      </c>
      <c r="H156" s="144">
        <f t="array" ref="H156">SUM(IF('June 13 - Dec 15 Expense'!$F$12:$F$119=Adjustments!$E156,IF('June 13 - Dec 15 Expense'!$J$7:$CE$7=Adjustments!H$6,IF('June 13 - Dec 15 Expense'!$J$6:$CE$6="Depreciation Expense",'June 13 - Dec 15 Expense'!$J$12:$CE$119),)))</f>
        <v>6219520.8855581386</v>
      </c>
      <c r="I156" s="144">
        <f t="array" ref="I156">SUM(IF('June 13 - Dec 15 Expense'!$F$12:$F$119=Adjustments!$E156,IF('June 13 - Dec 15 Expense'!$J$7:$CE$7=Adjustments!I$6,IF('June 13 - Dec 15 Expense'!$J$6:$CE$6="Depreciation Expense",'June 13 - Dec 15 Expense'!$J$12:$CE$119),)))</f>
        <v>6231804.067927341</v>
      </c>
      <c r="J156" s="144">
        <f t="array" ref="J156">SUM(IF('June 13 - Dec 15 Expense'!$F$12:$F$119=Adjustments!$E156,IF('June 13 - Dec 15 Expense'!$J$7:$CE$7=Adjustments!J$6,IF('June 13 - Dec 15 Expense'!$J$6:$CE$6="Depreciation Expense",'June 13 - Dec 15 Expense'!$J$12:$CE$119),)))</f>
        <v>6263844.6636837982</v>
      </c>
      <c r="K156" s="144">
        <f t="array" ref="K156">SUM(IF('June 13 - Dec 15 Expense'!$F$12:$F$119=Adjustments!$E156,IF('June 13 - Dec 15 Expense'!$J$7:$CE$7=Adjustments!K$6,IF('June 13 - Dec 15 Expense'!$J$6:$CE$6="Depreciation Expense",'June 13 - Dec 15 Expense'!$J$12:$CE$119),)))</f>
        <v>6305282.6951166913</v>
      </c>
      <c r="L156" s="144">
        <f t="array" ref="L156">SUM(IF('June 13 - Dec 15 Expense'!$F$12:$F$119=Adjustments!$E156,IF('June 13 - Dec 15 Expense'!$J$7:$CE$7=Adjustments!L$6,IF('June 13 - Dec 15 Expense'!$J$6:$CE$6="Depreciation Expense",'June 13 - Dec 15 Expense'!$J$12:$CE$119),)))</f>
        <v>6334891.7014861377</v>
      </c>
      <c r="M156" s="144">
        <f t="array" ref="M156">SUM(IF('June 13 - Dec 15 Expense'!$F$12:$F$119=Adjustments!$E156,IF('June 13 - Dec 15 Expense'!$J$7:$CE$7=Adjustments!M$6,IF('June 13 - Dec 15 Expense'!$J$6:$CE$6="Depreciation Expense",'June 13 - Dec 15 Expense'!$J$12:$CE$119),)))</f>
        <v>6355029.0314863576</v>
      </c>
      <c r="N156" s="144">
        <f t="array" ref="N156">SUM(IF('June 13 - Dec 15 Expense'!$F$12:$F$119=Adjustments!$E156,IF('June 13 - Dec 15 Expense'!$J$7:$CE$7=Adjustments!N$6,IF('June 13 - Dec 15 Expense'!$J$6:$CE$6="Depreciation Expense",'June 13 - Dec 15 Expense'!$J$12:$CE$119),)))</f>
        <v>5878017.6620032107</v>
      </c>
      <c r="O156" s="144">
        <f t="array" ref="O156">SUM(IF('June 13 - Dec 15 Expense'!$F$12:$F$119=Adjustments!$E156,IF('June 13 - Dec 15 Expense'!$J$7:$CE$7=Adjustments!O$6,IF('June 13 - Dec 15 Expense'!$J$6:$CE$6="Depreciation Expense",'June 13 - Dec 15 Expense'!$J$12:$CE$119),)))</f>
        <v>5889715.471624068</v>
      </c>
      <c r="P156" s="144">
        <f t="array" ref="P156">SUM(IF('June 13 - Dec 15 Expense'!$F$12:$F$119=Adjustments!$E156,IF('June 13 - Dec 15 Expense'!$J$7:$CE$7=Adjustments!P$6,IF('June 13 - Dec 15 Expense'!$J$6:$CE$6="Depreciation Expense",'June 13 - Dec 15 Expense'!$J$12:$CE$119),)))</f>
        <v>5902073.6328805694</v>
      </c>
      <c r="Q156" s="144">
        <f t="array" ref="Q156">SUM(IF('June 13 - Dec 15 Expense'!$F$12:$F$119=Adjustments!$E156,IF('June 13 - Dec 15 Expense'!$J$7:$CE$7=Adjustments!Q$6,IF('June 13 - Dec 15 Expense'!$J$6:$CE$6="Depreciation Expense",'June 13 - Dec 15 Expense'!$J$12:$CE$119),)))</f>
        <v>5926605.9617736787</v>
      </c>
      <c r="R156" s="144">
        <f t="array" ref="R156">SUM(IF('June 13 - Dec 15 Expense'!$F$12:$F$119=Adjustments!$E156,IF('June 13 - Dec 15 Expense'!$J$7:$CE$7=Adjustments!R$6,IF('June 13 - Dec 15 Expense'!$J$6:$CE$6="Depreciation Expense",'June 13 - Dec 15 Expense'!$J$12:$CE$119),)))</f>
        <v>5954604.1036050739</v>
      </c>
      <c r="S156" s="144">
        <f t="array" ref="S156">SUM(IF('June 13 - Dec 15 Expense'!$F$12:$F$119=Adjustments!$E156,IF('June 13 - Dec 15 Expense'!$J$7:$CE$7=Adjustments!S$6,IF('June 13 - Dec 15 Expense'!$J$6:$CE$6="Depreciation Expense",'June 13 - Dec 15 Expense'!$J$12:$CE$119),)))</f>
        <v>5967071.9163413122</v>
      </c>
      <c r="T156" s="144">
        <f t="array" ref="T156">SUM(IF('June 13 - Dec 15 Expense'!$F$12:$F$119=Adjustments!$E156,IF('June 13 - Dec 15 Expense'!$J$7:$CE$7=Adjustments!T$6,IF('June 13 - Dec 15 Expense'!$J$6:$CE$6="Depreciation Expense",'June 13 - Dec 15 Expense'!$J$12:$CE$119),)))</f>
        <v>5981651.1071388843</v>
      </c>
      <c r="U156" s="144">
        <f t="array" ref="U156">SUM(IF('June 13 - Dec 15 Expense'!$F$12:$F$119=Adjustments!$E156,IF('June 13 - Dec 15 Expense'!$J$7:$CE$7=Adjustments!U$6,IF('June 13 - Dec 15 Expense'!$J$6:$CE$6="Depreciation Expense",'June 13 - Dec 15 Expense'!$J$12:$CE$119),)))</f>
        <v>5994277.2131281747</v>
      </c>
      <c r="V156" s="144">
        <f t="array" ref="V156">SUM(IF('June 13 - Dec 15 Expense'!$F$12:$F$119=Adjustments!$E156,IF('June 13 - Dec 15 Expense'!$J$7:$CE$7=Adjustments!V$6,IF('June 13 - Dec 15 Expense'!$J$6:$CE$6="Depreciation Expense",'June 13 - Dec 15 Expense'!$J$12:$CE$119),)))</f>
        <v>6013726.1396421641</v>
      </c>
      <c r="W156" s="144">
        <f t="array" ref="W156">SUM(IF('June 13 - Dec 15 Expense'!$F$12:$F$119=Adjustments!$E156,IF('June 13 - Dec 15 Expense'!$J$7:$CE$7=Adjustments!W$6,IF('June 13 - Dec 15 Expense'!$J$6:$CE$6="Depreciation Expense",'June 13 - Dec 15 Expense'!$J$12:$CE$119),)))</f>
        <v>6043035.4572346108</v>
      </c>
      <c r="X156" s="144">
        <f t="array" ref="X156">SUM(IF('June 13 - Dec 15 Expense'!$F$12:$F$119=Adjustments!$E156,IF('June 13 - Dec 15 Expense'!$J$7:$CE$7=Adjustments!X$6,IF('June 13 - Dec 15 Expense'!$J$6:$CE$6="Depreciation Expense",'June 13 - Dec 15 Expense'!$J$12:$CE$119),)))</f>
        <v>6075016.7675827695</v>
      </c>
      <c r="Y156" s="144">
        <f t="array" ref="Y156">SUM(IF('June 13 - Dec 15 Expense'!$F$12:$F$119=Adjustments!$E156,IF('June 13 - Dec 15 Expense'!$J$7:$CE$7=Adjustments!Y$6,IF('June 13 - Dec 15 Expense'!$J$6:$CE$6="Depreciation Expense",'June 13 - Dec 15 Expense'!$J$12:$CE$119),)))</f>
        <v>6099782.8950379668</v>
      </c>
      <c r="Z156" s="144">
        <f t="array" ref="Z156">SUM(IF('June 13 - Dec 15 Expense'!$F$12:$F$119=Adjustments!$E156,IF('June 13 - Dec 15 Expense'!$J$7:$CE$7=Adjustments!Z$6,IF('June 13 - Dec 15 Expense'!$J$6:$CE$6="Depreciation Expense",'June 13 - Dec 15 Expense'!$J$12:$CE$119),)))</f>
        <v>6108225.3130116696</v>
      </c>
      <c r="AA156" s="144">
        <f t="array" ref="AA156">SUM(IF('June 13 - Dec 15 Expense'!$F$12:$F$119=Adjustments!$E156,IF('June 13 - Dec 15 Expense'!$J$7:$CE$7=Adjustments!AA$6,IF('June 13 - Dec 15 Expense'!$J$6:$CE$6="Depreciation Expense",'June 13 - Dec 15 Expense'!$J$12:$CE$119),)))</f>
        <v>6110180.0434002988</v>
      </c>
      <c r="AB156" s="144">
        <f t="array" ref="AB156">SUM(IF('June 13 - Dec 15 Expense'!$F$12:$F$119=Adjustments!$E156,IF('June 13 - Dec 15 Expense'!$J$7:$CE$7=Adjustments!AB$6,IF('June 13 - Dec 15 Expense'!$J$6:$CE$6="Depreciation Expense",'June 13 - Dec 15 Expense'!$J$12:$CE$119),)))</f>
        <v>6126595.619697093</v>
      </c>
      <c r="AC156" s="144">
        <f t="array" ref="AC156">SUM(IF('June 13 - Dec 15 Expense'!$F$12:$F$119=Adjustments!$E156,IF('June 13 - Dec 15 Expense'!$J$7:$CE$7=Adjustments!AC$6,IF('June 13 - Dec 15 Expense'!$J$6:$CE$6="Depreciation Expense",'June 13 - Dec 15 Expense'!$J$12:$CE$119),)))</f>
        <v>6183793.3459304869</v>
      </c>
      <c r="AD156" s="144">
        <f t="array" ref="AD156">SUM(IF('June 13 - Dec 15 Expense'!$F$12:$F$119=Adjustments!$E156,IF('June 13 - Dec 15 Expense'!$J$7:$CE$7=Adjustments!AD$6,IF('June 13 - Dec 15 Expense'!$J$6:$CE$6="Depreciation Expense",'June 13 - Dec 15 Expense'!$J$12:$CE$119),)))</f>
        <v>6234827.3519264879</v>
      </c>
      <c r="AE156" s="144">
        <f t="array" ref="AE156">SUM(IF('June 13 - Dec 15 Expense'!$F$12:$F$119=Adjustments!$E156,IF('June 13 - Dec 15 Expense'!$J$7:$CE$7=Adjustments!AE$6,IF('June 13 - Dec 15 Expense'!$J$6:$CE$6="Depreciation Expense",'June 13 - Dec 15 Expense'!$J$12:$CE$119),)))</f>
        <v>6528680.8468468115</v>
      </c>
      <c r="AG156" s="144">
        <f t="shared" si="7"/>
        <v>37710373.045258462</v>
      </c>
      <c r="AH156" s="144">
        <f t="shared" si="8"/>
        <v>35518088.748227909</v>
      </c>
      <c r="AI156" s="144">
        <f t="shared" si="9"/>
        <v>36207489.579764567</v>
      </c>
      <c r="AJ156" s="144">
        <f t="shared" si="10"/>
        <v>37292302.520812847</v>
      </c>
    </row>
    <row r="157" spans="1:36">
      <c r="A157" s="119" t="s">
        <v>14</v>
      </c>
      <c r="B157" s="119" t="s">
        <v>45</v>
      </c>
      <c r="C157" s="119" t="s">
        <v>78</v>
      </c>
      <c r="D157" s="119" t="s">
        <v>74</v>
      </c>
      <c r="E157" s="119" t="str">
        <f t="shared" ref="E157:E163" si="11">C157&amp;D157&amp;B157</f>
        <v>DDSTPCA</v>
      </c>
      <c r="F157" s="119" t="str">
        <f t="shared" ref="F157:F163" si="12">D157&amp;B157</f>
        <v>DSTPCA</v>
      </c>
      <c r="G157" s="144">
        <f t="array" ref="G157">SUM(IF('June 13 - Dec 15 Expense'!$F$12:$F$119=Adjustments!$E157,IF('June 13 - Dec 15 Expense'!$J$7:$CE$7=Adjustments!G$6,IF('June 13 - Dec 15 Expense'!$J$6:$CE$6="Depreciation Expense",'June 13 - Dec 15 Expense'!$J$12:$CE$119),)))</f>
        <v>559698.63812813174</v>
      </c>
      <c r="H157" s="144">
        <f t="array" ref="H157">SUM(IF('June 13 - Dec 15 Expense'!$F$12:$F$119=Adjustments!$E157,IF('June 13 - Dec 15 Expense'!$J$7:$CE$7=Adjustments!H$6,IF('June 13 - Dec 15 Expense'!$J$6:$CE$6="Depreciation Expense",'June 13 - Dec 15 Expense'!$J$12:$CE$119),)))</f>
        <v>560256.52575264662</v>
      </c>
      <c r="I157" s="144">
        <f t="array" ref="I157">SUM(IF('June 13 - Dec 15 Expense'!$F$12:$F$119=Adjustments!$E157,IF('June 13 - Dec 15 Expense'!$J$7:$CE$7=Adjustments!I$6,IF('June 13 - Dec 15 Expense'!$J$6:$CE$6="Depreciation Expense",'June 13 - Dec 15 Expense'!$J$12:$CE$119),)))</f>
        <v>561451.26829510101</v>
      </c>
      <c r="J157" s="144">
        <f t="array" ref="J157">SUM(IF('June 13 - Dec 15 Expense'!$F$12:$F$119=Adjustments!$E157,IF('June 13 - Dec 15 Expense'!$J$7:$CE$7=Adjustments!J$6,IF('June 13 - Dec 15 Expense'!$J$6:$CE$6="Depreciation Expense",'June 13 - Dec 15 Expense'!$J$12:$CE$119),)))</f>
        <v>562934.76824186987</v>
      </c>
      <c r="K157" s="144">
        <f t="array" ref="K157">SUM(IF('June 13 - Dec 15 Expense'!$F$12:$F$119=Adjustments!$E157,IF('June 13 - Dec 15 Expense'!$J$7:$CE$7=Adjustments!K$6,IF('June 13 - Dec 15 Expense'!$J$6:$CE$6="Depreciation Expense",'June 13 - Dec 15 Expense'!$J$12:$CE$119),)))</f>
        <v>564218.62095965561</v>
      </c>
      <c r="L157" s="144">
        <f t="array" ref="L157">SUM(IF('June 13 - Dec 15 Expense'!$F$12:$F$119=Adjustments!$E157,IF('June 13 - Dec 15 Expense'!$J$7:$CE$7=Adjustments!L$6,IF('June 13 - Dec 15 Expense'!$J$6:$CE$6="Depreciation Expense",'June 13 - Dec 15 Expense'!$J$12:$CE$119),)))</f>
        <v>565014.94131875737</v>
      </c>
      <c r="M157" s="144">
        <f t="array" ref="M157">SUM(IF('June 13 - Dec 15 Expense'!$F$12:$F$119=Adjustments!$E157,IF('June 13 - Dec 15 Expense'!$J$7:$CE$7=Adjustments!M$6,IF('June 13 - Dec 15 Expense'!$J$6:$CE$6="Depreciation Expense",'June 13 - Dec 15 Expense'!$J$12:$CE$119),)))</f>
        <v>565820.80049720453</v>
      </c>
      <c r="N157" s="144">
        <f t="array" ref="N157">SUM(IF('June 13 - Dec 15 Expense'!$F$12:$F$119=Adjustments!$E157,IF('June 13 - Dec 15 Expense'!$J$7:$CE$7=Adjustments!N$6,IF('June 13 - Dec 15 Expense'!$J$6:$CE$6="Depreciation Expense",'June 13 - Dec 15 Expense'!$J$12:$CE$119),)))</f>
        <v>566681.52880831074</v>
      </c>
      <c r="O157" s="144">
        <f t="array" ref="O157">SUM(IF('June 13 - Dec 15 Expense'!$F$12:$F$119=Adjustments!$E157,IF('June 13 - Dec 15 Expense'!$J$7:$CE$7=Adjustments!O$6,IF('June 13 - Dec 15 Expense'!$J$6:$CE$6="Depreciation Expense",'June 13 - Dec 15 Expense'!$J$12:$CE$119),)))</f>
        <v>567557.28408942872</v>
      </c>
      <c r="P157" s="144">
        <f t="array" ref="P157">SUM(IF('June 13 - Dec 15 Expense'!$F$12:$F$119=Adjustments!$E157,IF('June 13 - Dec 15 Expense'!$J$7:$CE$7=Adjustments!P$6,IF('June 13 - Dec 15 Expense'!$J$6:$CE$6="Depreciation Expense",'June 13 - Dec 15 Expense'!$J$12:$CE$119),)))</f>
        <v>568558.86255669</v>
      </c>
      <c r="Q157" s="144">
        <f t="array" ref="Q157">SUM(IF('June 13 - Dec 15 Expense'!$F$12:$F$119=Adjustments!$E157,IF('June 13 - Dec 15 Expense'!$J$7:$CE$7=Adjustments!Q$6,IF('June 13 - Dec 15 Expense'!$J$6:$CE$6="Depreciation Expense",'June 13 - Dec 15 Expense'!$J$12:$CE$119),)))</f>
        <v>569552.2010684096</v>
      </c>
      <c r="R157" s="144">
        <f t="array" ref="R157">SUM(IF('June 13 - Dec 15 Expense'!$F$12:$F$119=Adjustments!$E157,IF('June 13 - Dec 15 Expense'!$J$7:$CE$7=Adjustments!R$6,IF('June 13 - Dec 15 Expense'!$J$6:$CE$6="Depreciation Expense",'June 13 - Dec 15 Expense'!$J$12:$CE$119),)))</f>
        <v>571429.10784953099</v>
      </c>
      <c r="S157" s="144">
        <f t="array" ref="S157">SUM(IF('June 13 - Dec 15 Expense'!$F$12:$F$119=Adjustments!$E157,IF('June 13 - Dec 15 Expense'!$J$7:$CE$7=Adjustments!S$6,IF('June 13 - Dec 15 Expense'!$J$6:$CE$6="Depreciation Expense",'June 13 - Dec 15 Expense'!$J$12:$CE$119),)))</f>
        <v>573349.09315562539</v>
      </c>
      <c r="T157" s="144">
        <f t="array" ref="T157">SUM(IF('June 13 - Dec 15 Expense'!$F$12:$F$119=Adjustments!$E157,IF('June 13 - Dec 15 Expense'!$J$7:$CE$7=Adjustments!T$6,IF('June 13 - Dec 15 Expense'!$J$6:$CE$6="Depreciation Expense",'June 13 - Dec 15 Expense'!$J$12:$CE$119),)))</f>
        <v>574307.44853929465</v>
      </c>
      <c r="U157" s="144">
        <f t="array" ref="U157">SUM(IF('June 13 - Dec 15 Expense'!$F$12:$F$119=Adjustments!$E157,IF('June 13 - Dec 15 Expense'!$J$7:$CE$7=Adjustments!U$6,IF('June 13 - Dec 15 Expense'!$J$6:$CE$6="Depreciation Expense",'June 13 - Dec 15 Expense'!$J$12:$CE$119),)))</f>
        <v>575358.56549368519</v>
      </c>
      <c r="V157" s="144">
        <f t="array" ref="V157">SUM(IF('June 13 - Dec 15 Expense'!$F$12:$F$119=Adjustments!$E157,IF('June 13 - Dec 15 Expense'!$J$7:$CE$7=Adjustments!V$6,IF('June 13 - Dec 15 Expense'!$J$6:$CE$6="Depreciation Expense",'June 13 - Dec 15 Expense'!$J$12:$CE$119),)))</f>
        <v>576410.46860501531</v>
      </c>
      <c r="W157" s="144">
        <f t="array" ref="W157">SUM(IF('June 13 - Dec 15 Expense'!$F$12:$F$119=Adjustments!$E157,IF('June 13 - Dec 15 Expense'!$J$7:$CE$7=Adjustments!W$6,IF('June 13 - Dec 15 Expense'!$J$6:$CE$6="Depreciation Expense",'June 13 - Dec 15 Expense'!$J$12:$CE$119),)))</f>
        <v>577312.64153142867</v>
      </c>
      <c r="X157" s="144">
        <f t="array" ref="X157">SUM(IF('June 13 - Dec 15 Expense'!$F$12:$F$119=Adjustments!$E157,IF('June 13 - Dec 15 Expense'!$J$7:$CE$7=Adjustments!X$6,IF('June 13 - Dec 15 Expense'!$J$6:$CE$6="Depreciation Expense",'June 13 - Dec 15 Expense'!$J$12:$CE$119),)))</f>
        <v>578171.80718321656</v>
      </c>
      <c r="Y157" s="144">
        <f t="array" ref="Y157">SUM(IF('June 13 - Dec 15 Expense'!$F$12:$F$119=Adjustments!$E157,IF('June 13 - Dec 15 Expense'!$J$7:$CE$7=Adjustments!Y$6,IF('June 13 - Dec 15 Expense'!$J$6:$CE$6="Depreciation Expense",'June 13 - Dec 15 Expense'!$J$12:$CE$119),)))</f>
        <v>579082.62783596606</v>
      </c>
      <c r="Z157" s="144">
        <f t="array" ref="Z157">SUM(IF('June 13 - Dec 15 Expense'!$F$12:$F$119=Adjustments!$E157,IF('June 13 - Dec 15 Expense'!$J$7:$CE$7=Adjustments!Z$6,IF('June 13 - Dec 15 Expense'!$J$6:$CE$6="Depreciation Expense",'June 13 - Dec 15 Expense'!$J$12:$CE$119),)))</f>
        <v>580043.55349051335</v>
      </c>
      <c r="AA157" s="144">
        <f t="array" ref="AA157">SUM(IF('June 13 - Dec 15 Expense'!$F$12:$F$119=Adjustments!$E157,IF('June 13 - Dec 15 Expense'!$J$7:$CE$7=Adjustments!AA$6,IF('June 13 - Dec 15 Expense'!$J$6:$CE$6="Depreciation Expense",'June 13 - Dec 15 Expense'!$J$12:$CE$119),)))</f>
        <v>581053.52856179839</v>
      </c>
      <c r="AB157" s="144">
        <f t="array" ref="AB157">SUM(IF('June 13 - Dec 15 Expense'!$F$12:$F$119=Adjustments!$E157,IF('June 13 - Dec 15 Expense'!$J$7:$CE$7=Adjustments!AB$6,IF('June 13 - Dec 15 Expense'!$J$6:$CE$6="Depreciation Expense",'June 13 - Dec 15 Expense'!$J$12:$CE$119),)))</f>
        <v>582228.56913941575</v>
      </c>
      <c r="AC157" s="144">
        <f t="array" ref="AC157">SUM(IF('June 13 - Dec 15 Expense'!$F$12:$F$119=Adjustments!$E157,IF('June 13 - Dec 15 Expense'!$J$7:$CE$7=Adjustments!AC$6,IF('June 13 - Dec 15 Expense'!$J$6:$CE$6="Depreciation Expense",'June 13 - Dec 15 Expense'!$J$12:$CE$119),)))</f>
        <v>583414.23926505086</v>
      </c>
      <c r="AD157" s="144">
        <f t="array" ref="AD157">SUM(IF('June 13 - Dec 15 Expense'!$F$12:$F$119=Adjustments!$E157,IF('June 13 - Dec 15 Expense'!$J$7:$CE$7=Adjustments!AD$6,IF('June 13 - Dec 15 Expense'!$J$6:$CE$6="Depreciation Expense",'June 13 - Dec 15 Expense'!$J$12:$CE$119),)))</f>
        <v>584538.27908616245</v>
      </c>
      <c r="AE157" s="144">
        <f t="array" ref="AE157">SUM(IF('June 13 - Dec 15 Expense'!$F$12:$F$119=Adjustments!$E157,IF('June 13 - Dec 15 Expense'!$J$7:$CE$7=Adjustments!AE$6,IF('June 13 - Dec 15 Expense'!$J$6:$CE$6="Depreciation Expense",'June 13 - Dec 15 Expense'!$J$12:$CE$119),)))</f>
        <v>585883.20521138667</v>
      </c>
      <c r="AG157" s="144">
        <f t="shared" si="7"/>
        <v>3379696.9250652352</v>
      </c>
      <c r="AH157" s="144">
        <f t="shared" si="8"/>
        <v>3417128.0775279952</v>
      </c>
      <c r="AI157" s="144">
        <f t="shared" si="9"/>
        <v>3460643.5591886067</v>
      </c>
      <c r="AJ157" s="144">
        <f t="shared" si="10"/>
        <v>3497161.3747543273</v>
      </c>
    </row>
    <row r="158" spans="1:36">
      <c r="A158" s="119" t="s">
        <v>15</v>
      </c>
      <c r="B158" s="119" t="s">
        <v>46</v>
      </c>
      <c r="C158" s="119" t="s">
        <v>78</v>
      </c>
      <c r="D158" s="119" t="s">
        <v>74</v>
      </c>
      <c r="E158" s="119" t="str">
        <f t="shared" si="11"/>
        <v>DDSTPOR</v>
      </c>
      <c r="F158" s="119" t="str">
        <f t="shared" si="12"/>
        <v>DSTPOR</v>
      </c>
      <c r="G158" s="144">
        <f t="array" ref="G158">SUM(IF('June 13 - Dec 15 Expense'!$F$12:$F$119=Adjustments!$E158,IF('June 13 - Dec 15 Expense'!$J$7:$CE$7=Adjustments!G$6,IF('June 13 - Dec 15 Expense'!$J$6:$CE$6="Depreciation Expense",'June 13 - Dec 15 Expense'!$J$12:$CE$119),)))</f>
        <v>4281637.3091827929</v>
      </c>
      <c r="H158" s="144">
        <f t="array" ref="H158">SUM(IF('June 13 - Dec 15 Expense'!$F$12:$F$119=Adjustments!$E158,IF('June 13 - Dec 15 Expense'!$J$7:$CE$7=Adjustments!H$6,IF('June 13 - Dec 15 Expense'!$J$6:$CE$6="Depreciation Expense",'June 13 - Dec 15 Expense'!$J$12:$CE$119),)))</f>
        <v>4285808.6200721124</v>
      </c>
      <c r="I158" s="144">
        <f t="array" ref="I158">SUM(IF('June 13 - Dec 15 Expense'!$F$12:$F$119=Adjustments!$E158,IF('June 13 - Dec 15 Expense'!$J$7:$CE$7=Adjustments!I$6,IF('June 13 - Dec 15 Expense'!$J$6:$CE$6="Depreciation Expense",'June 13 - Dec 15 Expense'!$J$12:$CE$119),)))</f>
        <v>4293955.082576286</v>
      </c>
      <c r="J158" s="144">
        <f t="array" ref="J158">SUM(IF('June 13 - Dec 15 Expense'!$F$12:$F$119=Adjustments!$E158,IF('June 13 - Dec 15 Expense'!$J$7:$CE$7=Adjustments!J$6,IF('June 13 - Dec 15 Expense'!$J$6:$CE$6="Depreciation Expense",'June 13 - Dec 15 Expense'!$J$12:$CE$119),)))</f>
        <v>4309345.3625236908</v>
      </c>
      <c r="K158" s="144">
        <f t="array" ref="K158">SUM(IF('June 13 - Dec 15 Expense'!$F$12:$F$119=Adjustments!$E158,IF('June 13 - Dec 15 Expense'!$J$7:$CE$7=Adjustments!K$6,IF('June 13 - Dec 15 Expense'!$J$6:$CE$6="Depreciation Expense",'June 13 - Dec 15 Expense'!$J$12:$CE$119),)))</f>
        <v>4324605.173221102</v>
      </c>
      <c r="L158" s="144">
        <f t="array" ref="L158">SUM(IF('June 13 - Dec 15 Expense'!$F$12:$F$119=Adjustments!$E158,IF('June 13 - Dec 15 Expense'!$J$7:$CE$7=Adjustments!L$6,IF('June 13 - Dec 15 Expense'!$J$6:$CE$6="Depreciation Expense",'June 13 - Dec 15 Expense'!$J$12:$CE$119),)))</f>
        <v>4337220.7998129642</v>
      </c>
      <c r="M158" s="144">
        <f t="array" ref="M158">SUM(IF('June 13 - Dec 15 Expense'!$F$12:$F$119=Adjustments!$E158,IF('June 13 - Dec 15 Expense'!$J$7:$CE$7=Adjustments!M$6,IF('June 13 - Dec 15 Expense'!$J$6:$CE$6="Depreciation Expense",'June 13 - Dec 15 Expense'!$J$12:$CE$119),)))</f>
        <v>4350314.3775057644</v>
      </c>
      <c r="N158" s="144">
        <f t="array" ref="N158">SUM(IF('June 13 - Dec 15 Expense'!$F$12:$F$119=Adjustments!$E158,IF('June 13 - Dec 15 Expense'!$J$7:$CE$7=Adjustments!N$6,IF('June 13 - Dec 15 Expense'!$J$6:$CE$6="Depreciation Expense",'June 13 - Dec 15 Expense'!$J$12:$CE$119),)))</f>
        <v>3872263.9770962745</v>
      </c>
      <c r="O158" s="144">
        <f t="array" ref="O158">SUM(IF('June 13 - Dec 15 Expense'!$F$12:$F$119=Adjustments!$E158,IF('June 13 - Dec 15 Expense'!$J$7:$CE$7=Adjustments!O$6,IF('June 13 - Dec 15 Expense'!$J$6:$CE$6="Depreciation Expense",'June 13 - Dec 15 Expense'!$J$12:$CE$119),)))</f>
        <v>3877130.9028639202</v>
      </c>
      <c r="P158" s="144">
        <f t="array" ref="P158">SUM(IF('June 13 - Dec 15 Expense'!$F$12:$F$119=Adjustments!$E158,IF('June 13 - Dec 15 Expense'!$J$7:$CE$7=Adjustments!P$6,IF('June 13 - Dec 15 Expense'!$J$6:$CE$6="Depreciation Expense",'June 13 - Dec 15 Expense'!$J$12:$CE$119),)))</f>
        <v>3882789.1105884626</v>
      </c>
      <c r="Q158" s="144">
        <f t="array" ref="Q158">SUM(IF('June 13 - Dec 15 Expense'!$F$12:$F$119=Adjustments!$E158,IF('June 13 - Dec 15 Expense'!$J$7:$CE$7=Adjustments!Q$6,IF('June 13 - Dec 15 Expense'!$J$6:$CE$6="Depreciation Expense",'June 13 - Dec 15 Expense'!$J$12:$CE$119),)))</f>
        <v>3888771.3023694213</v>
      </c>
      <c r="R158" s="144">
        <f t="array" ref="R158">SUM(IF('June 13 - Dec 15 Expense'!$F$12:$F$119=Adjustments!$E158,IF('June 13 - Dec 15 Expense'!$J$7:$CE$7=Adjustments!R$6,IF('June 13 - Dec 15 Expense'!$J$6:$CE$6="Depreciation Expense",'June 13 - Dec 15 Expense'!$J$12:$CE$119),)))</f>
        <v>3894236.9734199638</v>
      </c>
      <c r="S158" s="144">
        <f t="array" ref="S158">SUM(IF('June 13 - Dec 15 Expense'!$F$12:$F$119=Adjustments!$E158,IF('June 13 - Dec 15 Expense'!$J$7:$CE$7=Adjustments!S$6,IF('June 13 - Dec 15 Expense'!$J$6:$CE$6="Depreciation Expense",'June 13 - Dec 15 Expense'!$J$12:$CE$119),)))</f>
        <v>3899776.3369607632</v>
      </c>
      <c r="T158" s="144">
        <f t="array" ref="T158">SUM(IF('June 13 - Dec 15 Expense'!$F$12:$F$119=Adjustments!$E158,IF('June 13 - Dec 15 Expense'!$J$7:$CE$7=Adjustments!T$6,IF('June 13 - Dec 15 Expense'!$J$6:$CE$6="Depreciation Expense",'June 13 - Dec 15 Expense'!$J$12:$CE$119),)))</f>
        <v>3905863.9170730361</v>
      </c>
      <c r="U158" s="144">
        <f t="array" ref="U158">SUM(IF('June 13 - Dec 15 Expense'!$F$12:$F$119=Adjustments!$E158,IF('June 13 - Dec 15 Expense'!$J$7:$CE$7=Adjustments!U$6,IF('June 13 - Dec 15 Expense'!$J$6:$CE$6="Depreciation Expense",'June 13 - Dec 15 Expense'!$J$12:$CE$119),)))</f>
        <v>3912582.908741958</v>
      </c>
      <c r="V158" s="144">
        <f t="array" ref="V158">SUM(IF('June 13 - Dec 15 Expense'!$F$12:$F$119=Adjustments!$E158,IF('June 13 - Dec 15 Expense'!$J$7:$CE$7=Adjustments!V$6,IF('June 13 - Dec 15 Expense'!$J$6:$CE$6="Depreciation Expense",'June 13 - Dec 15 Expense'!$J$12:$CE$119),)))</f>
        <v>3918635.1613588836</v>
      </c>
      <c r="W158" s="144">
        <f t="array" ref="W158">SUM(IF('June 13 - Dec 15 Expense'!$F$12:$F$119=Adjustments!$E158,IF('June 13 - Dec 15 Expense'!$J$7:$CE$7=Adjustments!W$6,IF('June 13 - Dec 15 Expense'!$J$6:$CE$6="Depreciation Expense",'June 13 - Dec 15 Expense'!$J$12:$CE$119),)))</f>
        <v>3923894.2977696401</v>
      </c>
      <c r="X158" s="144">
        <f t="array" ref="X158">SUM(IF('June 13 - Dec 15 Expense'!$F$12:$F$119=Adjustments!$E158,IF('June 13 - Dec 15 Expense'!$J$7:$CE$7=Adjustments!X$6,IF('June 13 - Dec 15 Expense'!$J$6:$CE$6="Depreciation Expense",'June 13 - Dec 15 Expense'!$J$12:$CE$119),)))</f>
        <v>3929111.0256441515</v>
      </c>
      <c r="Y158" s="144">
        <f t="array" ref="Y158">SUM(IF('June 13 - Dec 15 Expense'!$F$12:$F$119=Adjustments!$E158,IF('June 13 - Dec 15 Expense'!$J$7:$CE$7=Adjustments!Y$6,IF('June 13 - Dec 15 Expense'!$J$6:$CE$6="Depreciation Expense",'June 13 - Dec 15 Expense'!$J$12:$CE$119),)))</f>
        <v>3936637.0195353725</v>
      </c>
      <c r="Z158" s="144">
        <f t="array" ref="Z158">SUM(IF('June 13 - Dec 15 Expense'!$F$12:$F$119=Adjustments!$E158,IF('June 13 - Dec 15 Expense'!$J$7:$CE$7=Adjustments!Z$6,IF('June 13 - Dec 15 Expense'!$J$6:$CE$6="Depreciation Expense",'June 13 - Dec 15 Expense'!$J$12:$CE$119),)))</f>
        <v>3944198.0520397811</v>
      </c>
      <c r="AA158" s="144">
        <f t="array" ref="AA158">SUM(IF('June 13 - Dec 15 Expense'!$F$12:$F$119=Adjustments!$E158,IF('June 13 - Dec 15 Expense'!$J$7:$CE$7=Adjustments!AA$6,IF('June 13 - Dec 15 Expense'!$J$6:$CE$6="Depreciation Expense",'June 13 - Dec 15 Expense'!$J$12:$CE$119),)))</f>
        <v>3949386.7222560104</v>
      </c>
      <c r="AB158" s="144">
        <f t="array" ref="AB158">SUM(IF('June 13 - Dec 15 Expense'!$F$12:$F$119=Adjustments!$E158,IF('June 13 - Dec 15 Expense'!$J$7:$CE$7=Adjustments!AB$6,IF('June 13 - Dec 15 Expense'!$J$6:$CE$6="Depreciation Expense",'June 13 - Dec 15 Expense'!$J$12:$CE$119),)))</f>
        <v>3955395.0506195049</v>
      </c>
      <c r="AC158" s="144">
        <f t="array" ref="AC158">SUM(IF('June 13 - Dec 15 Expense'!$F$12:$F$119=Adjustments!$E158,IF('June 13 - Dec 15 Expense'!$J$7:$CE$7=Adjustments!AC$6,IF('June 13 - Dec 15 Expense'!$J$6:$CE$6="Depreciation Expense",'June 13 - Dec 15 Expense'!$J$12:$CE$119),)))</f>
        <v>3961743.0579386544</v>
      </c>
      <c r="AD158" s="144">
        <f t="array" ref="AD158">SUM(IF('June 13 - Dec 15 Expense'!$F$12:$F$119=Adjustments!$E158,IF('June 13 - Dec 15 Expense'!$J$7:$CE$7=Adjustments!AD$6,IF('June 13 - Dec 15 Expense'!$J$6:$CE$6="Depreciation Expense",'June 13 - Dec 15 Expense'!$J$12:$CE$119),)))</f>
        <v>3967566.4430468227</v>
      </c>
      <c r="AE158" s="144">
        <f t="array" ref="AE158">SUM(IF('June 13 - Dec 15 Expense'!$F$12:$F$119=Adjustments!$E158,IF('June 13 - Dec 15 Expense'!$J$7:$CE$7=Adjustments!AE$6,IF('June 13 - Dec 15 Expense'!$J$6:$CE$6="Depreciation Expense",'June 13 - Dec 15 Expense'!$J$12:$CE$119),)))</f>
        <v>3973423.2318367879</v>
      </c>
      <c r="AG158" s="144">
        <f t="shared" si="7"/>
        <v>25901249.415711917</v>
      </c>
      <c r="AH158" s="144">
        <f t="shared" si="8"/>
        <v>23314968.603298806</v>
      </c>
      <c r="AI158" s="144">
        <f t="shared" si="9"/>
        <v>23526724.330123041</v>
      </c>
      <c r="AJ158" s="144">
        <f t="shared" si="10"/>
        <v>23751712.557737563</v>
      </c>
    </row>
    <row r="159" spans="1:36">
      <c r="A159" s="119" t="s">
        <v>16</v>
      </c>
      <c r="B159" s="119" t="s">
        <v>47</v>
      </c>
      <c r="C159" s="119" t="s">
        <v>78</v>
      </c>
      <c r="D159" s="119" t="s">
        <v>74</v>
      </c>
      <c r="E159" s="119" t="str">
        <f t="shared" si="11"/>
        <v>DDSTPWA</v>
      </c>
      <c r="F159" s="119" t="str">
        <f t="shared" si="12"/>
        <v>DSTPWA</v>
      </c>
      <c r="G159" s="144">
        <f t="array" ref="G159">SUM(IF('June 13 - Dec 15 Expense'!$F$12:$F$119=Adjustments!$E159,IF('June 13 - Dec 15 Expense'!$J$7:$CE$7=Adjustments!G$6,IF('June 13 - Dec 15 Expense'!$J$6:$CE$6="Depreciation Expense",'June 13 - Dec 15 Expense'!$J$12:$CE$119),)))</f>
        <v>1087982.5336536672</v>
      </c>
      <c r="H159" s="144">
        <f t="array" ref="H159">SUM(IF('June 13 - Dec 15 Expense'!$F$12:$F$119=Adjustments!$E159,IF('June 13 - Dec 15 Expense'!$J$7:$CE$7=Adjustments!H$6,IF('June 13 - Dec 15 Expense'!$J$6:$CE$6="Depreciation Expense",'June 13 - Dec 15 Expense'!$J$12:$CE$119),)))</f>
        <v>1088605.7394962129</v>
      </c>
      <c r="I159" s="144">
        <f t="array" ref="I159">SUM(IF('June 13 - Dec 15 Expense'!$F$12:$F$119=Adjustments!$E159,IF('June 13 - Dec 15 Expense'!$J$7:$CE$7=Adjustments!I$6,IF('June 13 - Dec 15 Expense'!$J$6:$CE$6="Depreciation Expense",'June 13 - Dec 15 Expense'!$J$12:$CE$119),)))</f>
        <v>1089769.1356426743</v>
      </c>
      <c r="J159" s="144">
        <f t="array" ref="J159">SUM(IF('June 13 - Dec 15 Expense'!$F$12:$F$119=Adjustments!$E159,IF('June 13 - Dec 15 Expense'!$J$7:$CE$7=Adjustments!J$6,IF('June 13 - Dec 15 Expense'!$J$6:$CE$6="Depreciation Expense",'June 13 - Dec 15 Expense'!$J$12:$CE$119),)))</f>
        <v>1090737.1884843777</v>
      </c>
      <c r="K159" s="144">
        <f t="array" ref="K159">SUM(IF('June 13 - Dec 15 Expense'!$F$12:$F$119=Adjustments!$E159,IF('June 13 - Dec 15 Expense'!$J$7:$CE$7=Adjustments!K$6,IF('June 13 - Dec 15 Expense'!$J$6:$CE$6="Depreciation Expense",'June 13 - Dec 15 Expense'!$J$12:$CE$119),)))</f>
        <v>1091456.6060803852</v>
      </c>
      <c r="L159" s="144">
        <f t="array" ref="L159">SUM(IF('June 13 - Dec 15 Expense'!$F$12:$F$119=Adjustments!$E159,IF('June 13 - Dec 15 Expense'!$J$7:$CE$7=Adjustments!L$6,IF('June 13 - Dec 15 Expense'!$J$6:$CE$6="Depreciation Expense",'June 13 - Dec 15 Expense'!$J$12:$CE$119),)))</f>
        <v>1092037.6100633645</v>
      </c>
      <c r="M159" s="144">
        <f t="array" ref="M159">SUM(IF('June 13 - Dec 15 Expense'!$F$12:$F$119=Adjustments!$E159,IF('June 13 - Dec 15 Expense'!$J$7:$CE$7=Adjustments!M$6,IF('June 13 - Dec 15 Expense'!$J$6:$CE$6="Depreciation Expense",'June 13 - Dec 15 Expense'!$J$12:$CE$119),)))</f>
        <v>1092783.746889123</v>
      </c>
      <c r="N159" s="144">
        <f t="array" ref="N159">SUM(IF('June 13 - Dec 15 Expense'!$F$12:$F$119=Adjustments!$E159,IF('June 13 - Dec 15 Expense'!$J$7:$CE$7=Adjustments!N$6,IF('June 13 - Dec 15 Expense'!$J$6:$CE$6="Depreciation Expense",'June 13 - Dec 15 Expense'!$J$12:$CE$119),)))</f>
        <v>983223.87089313765</v>
      </c>
      <c r="O159" s="144">
        <f t="array" ref="O159">SUM(IF('June 13 - Dec 15 Expense'!$F$12:$F$119=Adjustments!$E159,IF('June 13 - Dec 15 Expense'!$J$7:$CE$7=Adjustments!O$6,IF('June 13 - Dec 15 Expense'!$J$6:$CE$6="Depreciation Expense",'June 13 - Dec 15 Expense'!$J$12:$CE$119),)))</f>
        <v>984174.92271407193</v>
      </c>
      <c r="P159" s="144">
        <f t="array" ref="P159">SUM(IF('June 13 - Dec 15 Expense'!$F$12:$F$119=Adjustments!$E159,IF('June 13 - Dec 15 Expense'!$J$7:$CE$7=Adjustments!P$6,IF('June 13 - Dec 15 Expense'!$J$6:$CE$6="Depreciation Expense",'June 13 - Dec 15 Expense'!$J$12:$CE$119),)))</f>
        <v>985383.31296560226</v>
      </c>
      <c r="Q159" s="144">
        <f t="array" ref="Q159">SUM(IF('June 13 - Dec 15 Expense'!$F$12:$F$119=Adjustments!$E159,IF('June 13 - Dec 15 Expense'!$J$7:$CE$7=Adjustments!Q$6,IF('June 13 - Dec 15 Expense'!$J$6:$CE$6="Depreciation Expense",'June 13 - Dec 15 Expense'!$J$12:$CE$119),)))</f>
        <v>987669.79676660383</v>
      </c>
      <c r="R159" s="144">
        <f t="array" ref="R159">SUM(IF('June 13 - Dec 15 Expense'!$F$12:$F$119=Adjustments!$E159,IF('June 13 - Dec 15 Expense'!$J$7:$CE$7=Adjustments!R$6,IF('June 13 - Dec 15 Expense'!$J$6:$CE$6="Depreciation Expense",'June 13 - Dec 15 Expense'!$J$12:$CE$119),)))</f>
        <v>989843.34875323472</v>
      </c>
      <c r="S159" s="144">
        <f t="array" ref="S159">SUM(IF('June 13 - Dec 15 Expense'!$F$12:$F$119=Adjustments!$E159,IF('June 13 - Dec 15 Expense'!$J$7:$CE$7=Adjustments!S$6,IF('June 13 - Dec 15 Expense'!$J$6:$CE$6="Depreciation Expense",'June 13 - Dec 15 Expense'!$J$12:$CE$119),)))</f>
        <v>996422.34955334698</v>
      </c>
      <c r="T159" s="144">
        <f t="array" ref="T159">SUM(IF('June 13 - Dec 15 Expense'!$F$12:$F$119=Adjustments!$E159,IF('June 13 - Dec 15 Expense'!$J$7:$CE$7=Adjustments!T$6,IF('June 13 - Dec 15 Expense'!$J$6:$CE$6="Depreciation Expense",'June 13 - Dec 15 Expense'!$J$12:$CE$119),)))</f>
        <v>1002945.4000318152</v>
      </c>
      <c r="U159" s="144">
        <f t="array" ref="U159">SUM(IF('June 13 - Dec 15 Expense'!$F$12:$F$119=Adjustments!$E159,IF('June 13 - Dec 15 Expense'!$J$7:$CE$7=Adjustments!U$6,IF('June 13 - Dec 15 Expense'!$J$6:$CE$6="Depreciation Expense",'June 13 - Dec 15 Expense'!$J$12:$CE$119),)))</f>
        <v>1004266.0206603842</v>
      </c>
      <c r="V159" s="144">
        <f t="array" ref="V159">SUM(IF('June 13 - Dec 15 Expense'!$F$12:$F$119=Adjustments!$E159,IF('June 13 - Dec 15 Expense'!$J$7:$CE$7=Adjustments!V$6,IF('June 13 - Dec 15 Expense'!$J$6:$CE$6="Depreciation Expense",'June 13 - Dec 15 Expense'!$J$12:$CE$119),)))</f>
        <v>1005526.7289843383</v>
      </c>
      <c r="W159" s="144">
        <f t="array" ref="W159">SUM(IF('June 13 - Dec 15 Expense'!$F$12:$F$119=Adjustments!$E159,IF('June 13 - Dec 15 Expense'!$J$7:$CE$7=Adjustments!W$6,IF('June 13 - Dec 15 Expense'!$J$6:$CE$6="Depreciation Expense",'June 13 - Dec 15 Expense'!$J$12:$CE$119),)))</f>
        <v>1012173.0670737013</v>
      </c>
      <c r="X159" s="144">
        <f t="array" ref="X159">SUM(IF('June 13 - Dec 15 Expense'!$F$12:$F$119=Adjustments!$E159,IF('June 13 - Dec 15 Expense'!$J$7:$CE$7=Adjustments!X$6,IF('June 13 - Dec 15 Expense'!$J$6:$CE$6="Depreciation Expense",'June 13 - Dec 15 Expense'!$J$12:$CE$119),)))</f>
        <v>1018920.3521786025</v>
      </c>
      <c r="Y159" s="144">
        <f t="array" ref="Y159">SUM(IF('June 13 - Dec 15 Expense'!$F$12:$F$119=Adjustments!$E159,IF('June 13 - Dec 15 Expense'!$J$7:$CE$7=Adjustments!Y$6,IF('June 13 - Dec 15 Expense'!$J$6:$CE$6="Depreciation Expense",'June 13 - Dec 15 Expense'!$J$12:$CE$119),)))</f>
        <v>1020151.3654621531</v>
      </c>
      <c r="Z159" s="144">
        <f t="array" ref="Z159">SUM(IF('June 13 - Dec 15 Expense'!$F$12:$F$119=Adjustments!$E159,IF('June 13 - Dec 15 Expense'!$J$7:$CE$7=Adjustments!Z$6,IF('June 13 - Dec 15 Expense'!$J$6:$CE$6="Depreciation Expense",'June 13 - Dec 15 Expense'!$J$12:$CE$119),)))</f>
        <v>1021255.1193217806</v>
      </c>
      <c r="AA159" s="144">
        <f t="array" ref="AA159">SUM(IF('June 13 - Dec 15 Expense'!$F$12:$F$119=Adjustments!$E159,IF('June 13 - Dec 15 Expense'!$J$7:$CE$7=Adjustments!AA$6,IF('June 13 - Dec 15 Expense'!$J$6:$CE$6="Depreciation Expense",'June 13 - Dec 15 Expense'!$J$12:$CE$119),)))</f>
        <v>1022228.365755692</v>
      </c>
      <c r="AB159" s="144">
        <f t="array" ref="AB159">SUM(IF('June 13 - Dec 15 Expense'!$F$12:$F$119=Adjustments!$E159,IF('June 13 - Dec 15 Expense'!$J$7:$CE$7=Adjustments!AB$6,IF('June 13 - Dec 15 Expense'!$J$6:$CE$6="Depreciation Expense",'June 13 - Dec 15 Expense'!$J$12:$CE$119),)))</f>
        <v>1023462.5652357233</v>
      </c>
      <c r="AC159" s="144">
        <f t="array" ref="AC159">SUM(IF('June 13 - Dec 15 Expense'!$F$12:$F$119=Adjustments!$E159,IF('June 13 - Dec 15 Expense'!$J$7:$CE$7=Adjustments!AC$6,IF('June 13 - Dec 15 Expense'!$J$6:$CE$6="Depreciation Expense",'June 13 - Dec 15 Expense'!$J$12:$CE$119),)))</f>
        <v>1024794.4380679085</v>
      </c>
      <c r="AD159" s="144">
        <f t="array" ref="AD159">SUM(IF('June 13 - Dec 15 Expense'!$F$12:$F$119=Adjustments!$E159,IF('June 13 - Dec 15 Expense'!$J$7:$CE$7=Adjustments!AD$6,IF('June 13 - Dec 15 Expense'!$J$6:$CE$6="Depreciation Expense",'June 13 - Dec 15 Expense'!$J$12:$CE$119),)))</f>
        <v>1025966.3940655655</v>
      </c>
      <c r="AE159" s="144">
        <f t="array" ref="AE159">SUM(IF('June 13 - Dec 15 Expense'!$F$12:$F$119=Adjustments!$E159,IF('June 13 - Dec 15 Expense'!$J$7:$CE$7=Adjustments!AE$6,IF('June 13 - Dec 15 Expense'!$J$6:$CE$6="Depreciation Expense",'June 13 - Dec 15 Expense'!$J$12:$CE$119),)))</f>
        <v>1027161.6604882437</v>
      </c>
      <c r="AG159" s="144">
        <f t="shared" si="7"/>
        <v>6545390.0266561378</v>
      </c>
      <c r="AH159" s="144">
        <f t="shared" si="8"/>
        <v>5926717.6016459968</v>
      </c>
      <c r="AI159" s="144">
        <f t="shared" si="9"/>
        <v>6063982.9343909947</v>
      </c>
      <c r="AJ159" s="144">
        <f t="shared" si="10"/>
        <v>6144868.5429349132</v>
      </c>
    </row>
    <row r="160" spans="1:36">
      <c r="A160" s="119" t="s">
        <v>17</v>
      </c>
      <c r="B160" s="119" t="s">
        <v>48</v>
      </c>
      <c r="C160" s="119" t="s">
        <v>78</v>
      </c>
      <c r="D160" s="119" t="s">
        <v>74</v>
      </c>
      <c r="E160" s="119" t="str">
        <f t="shared" si="11"/>
        <v>DDSTPWYP</v>
      </c>
      <c r="F160" s="119" t="str">
        <f t="shared" si="12"/>
        <v>DSTPWYP</v>
      </c>
      <c r="G160" s="144">
        <f t="array" ref="G160">SUM(IF('June 13 - Dec 15 Expense'!$F$12:$F$119=Adjustments!$E160,IF('June 13 - Dec 15 Expense'!$J$7:$CE$7=Adjustments!G$6,IF('June 13 - Dec 15 Expense'!$J$6:$CE$6="Depreciation Expense",'June 13 - Dec 15 Expense'!$J$12:$CE$119),)))</f>
        <v>1234664.725859402</v>
      </c>
      <c r="H160" s="144">
        <f t="array" ref="H160">SUM(IF('June 13 - Dec 15 Expense'!$F$12:$F$119=Adjustments!$E160,IF('June 13 - Dec 15 Expense'!$J$7:$CE$7=Adjustments!H$6,IF('June 13 - Dec 15 Expense'!$J$6:$CE$6="Depreciation Expense",'June 13 - Dec 15 Expense'!$J$12:$CE$119),)))</f>
        <v>1236913.8951253083</v>
      </c>
      <c r="I160" s="144">
        <f t="array" ref="I160">SUM(IF('June 13 - Dec 15 Expense'!$F$12:$F$119=Adjustments!$E160,IF('June 13 - Dec 15 Expense'!$J$7:$CE$7=Adjustments!I$6,IF('June 13 - Dec 15 Expense'!$J$6:$CE$6="Depreciation Expense",'June 13 - Dec 15 Expense'!$J$12:$CE$119),)))</f>
        <v>1241587.311922628</v>
      </c>
      <c r="J160" s="144">
        <f t="array" ref="J160">SUM(IF('June 13 - Dec 15 Expense'!$F$12:$F$119=Adjustments!$E160,IF('June 13 - Dec 15 Expense'!$J$7:$CE$7=Adjustments!J$6,IF('June 13 - Dec 15 Expense'!$J$6:$CE$6="Depreciation Expense",'June 13 - Dec 15 Expense'!$J$12:$CE$119),)))</f>
        <v>1246638.9976311284</v>
      </c>
      <c r="K160" s="144">
        <f t="array" ref="K160">SUM(IF('June 13 - Dec 15 Expense'!$F$12:$F$119=Adjustments!$E160,IF('June 13 - Dec 15 Expense'!$J$7:$CE$7=Adjustments!K$6,IF('June 13 - Dec 15 Expense'!$J$6:$CE$6="Depreciation Expense",'June 13 - Dec 15 Expense'!$J$12:$CE$119),)))</f>
        <v>1253489.4823624201</v>
      </c>
      <c r="L160" s="144">
        <f t="array" ref="L160">SUM(IF('June 13 - Dec 15 Expense'!$F$12:$F$119=Adjustments!$E160,IF('June 13 - Dec 15 Expense'!$J$7:$CE$7=Adjustments!L$6,IF('June 13 - Dec 15 Expense'!$J$6:$CE$6="Depreciation Expense",'June 13 - Dec 15 Expense'!$J$12:$CE$119),)))</f>
        <v>1260141.0706830972</v>
      </c>
      <c r="M160" s="144">
        <f t="array" ref="M160">SUM(IF('June 13 - Dec 15 Expense'!$F$12:$F$119=Adjustments!$E160,IF('June 13 - Dec 15 Expense'!$J$7:$CE$7=Adjustments!M$6,IF('June 13 - Dec 15 Expense'!$J$6:$CE$6="Depreciation Expense",'June 13 - Dec 15 Expense'!$J$12:$CE$119),)))</f>
        <v>1264194.6008595619</v>
      </c>
      <c r="N160" s="144">
        <f t="array" ref="N160">SUM(IF('June 13 - Dec 15 Expense'!$F$12:$F$119=Adjustments!$E160,IF('June 13 - Dec 15 Expense'!$J$7:$CE$7=Adjustments!N$6,IF('June 13 - Dec 15 Expense'!$J$6:$CE$6="Depreciation Expense",'June 13 - Dec 15 Expense'!$J$12:$CE$119),)))</f>
        <v>1303963.1872026783</v>
      </c>
      <c r="O160" s="144">
        <f t="array" ref="O160">SUM(IF('June 13 - Dec 15 Expense'!$F$12:$F$119=Adjustments!$E160,IF('June 13 - Dec 15 Expense'!$J$7:$CE$7=Adjustments!O$6,IF('June 13 - Dec 15 Expense'!$J$6:$CE$6="Depreciation Expense",'June 13 - Dec 15 Expense'!$J$12:$CE$119),)))</f>
        <v>1305656.4834204109</v>
      </c>
      <c r="P160" s="144">
        <f t="array" ref="P160">SUM(IF('June 13 - Dec 15 Expense'!$F$12:$F$119=Adjustments!$E160,IF('June 13 - Dec 15 Expense'!$J$7:$CE$7=Adjustments!P$6,IF('June 13 - Dec 15 Expense'!$J$6:$CE$6="Depreciation Expense",'June 13 - Dec 15 Expense'!$J$12:$CE$119),)))</f>
        <v>1308005.1022940439</v>
      </c>
      <c r="Q160" s="144">
        <f t="array" ref="Q160">SUM(IF('June 13 - Dec 15 Expense'!$F$12:$F$119=Adjustments!$E160,IF('June 13 - Dec 15 Expense'!$J$7:$CE$7=Adjustments!Q$6,IF('June 13 - Dec 15 Expense'!$J$6:$CE$6="Depreciation Expense",'June 13 - Dec 15 Expense'!$J$12:$CE$119),)))</f>
        <v>1310568.9654884846</v>
      </c>
      <c r="R160" s="144">
        <f t="array" ref="R160">SUM(IF('June 13 - Dec 15 Expense'!$F$12:$F$119=Adjustments!$E160,IF('June 13 - Dec 15 Expense'!$J$7:$CE$7=Adjustments!R$6,IF('June 13 - Dec 15 Expense'!$J$6:$CE$6="Depreciation Expense",'June 13 - Dec 15 Expense'!$J$12:$CE$119),)))</f>
        <v>1318789.1082426079</v>
      </c>
      <c r="S160" s="144">
        <f t="array" ref="S160">SUM(IF('June 13 - Dec 15 Expense'!$F$12:$F$119=Adjustments!$E160,IF('June 13 - Dec 15 Expense'!$J$7:$CE$7=Adjustments!S$6,IF('June 13 - Dec 15 Expense'!$J$6:$CE$6="Depreciation Expense",'June 13 - Dec 15 Expense'!$J$12:$CE$119),)))</f>
        <v>1327412.3972593334</v>
      </c>
      <c r="T160" s="144">
        <f t="array" ref="T160">SUM(IF('June 13 - Dec 15 Expense'!$F$12:$F$119=Adjustments!$E160,IF('June 13 - Dec 15 Expense'!$J$7:$CE$7=Adjustments!T$6,IF('June 13 - Dec 15 Expense'!$J$6:$CE$6="Depreciation Expense",'June 13 - Dec 15 Expense'!$J$12:$CE$119),)))</f>
        <v>1330471.1734012708</v>
      </c>
      <c r="U160" s="144">
        <f t="array" ref="U160">SUM(IF('June 13 - Dec 15 Expense'!$F$12:$F$119=Adjustments!$E160,IF('June 13 - Dec 15 Expense'!$J$7:$CE$7=Adjustments!U$6,IF('June 13 - Dec 15 Expense'!$J$6:$CE$6="Depreciation Expense",'June 13 - Dec 15 Expense'!$J$12:$CE$119),)))</f>
        <v>1333512.4079176285</v>
      </c>
      <c r="V160" s="144">
        <f t="array" ref="V160">SUM(IF('June 13 - Dec 15 Expense'!$F$12:$F$119=Adjustments!$E160,IF('June 13 - Dec 15 Expense'!$J$7:$CE$7=Adjustments!V$6,IF('June 13 - Dec 15 Expense'!$J$6:$CE$6="Depreciation Expense",'June 13 - Dec 15 Expense'!$J$12:$CE$119),)))</f>
        <v>1336511.6964817685</v>
      </c>
      <c r="W160" s="144">
        <f t="array" ref="W160">SUM(IF('June 13 - Dec 15 Expense'!$F$12:$F$119=Adjustments!$E160,IF('June 13 - Dec 15 Expense'!$J$7:$CE$7=Adjustments!W$6,IF('June 13 - Dec 15 Expense'!$J$6:$CE$6="Depreciation Expense",'June 13 - Dec 15 Expense'!$J$12:$CE$119),)))</f>
        <v>1339310.4807488516</v>
      </c>
      <c r="X160" s="144">
        <f t="array" ref="X160">SUM(IF('June 13 - Dec 15 Expense'!$F$12:$F$119=Adjustments!$E160,IF('June 13 - Dec 15 Expense'!$J$7:$CE$7=Adjustments!X$6,IF('June 13 - Dec 15 Expense'!$J$6:$CE$6="Depreciation Expense",'June 13 - Dec 15 Expense'!$J$12:$CE$119),)))</f>
        <v>1341746.0319916352</v>
      </c>
      <c r="Y160" s="144">
        <f t="array" ref="Y160">SUM(IF('June 13 - Dec 15 Expense'!$F$12:$F$119=Adjustments!$E160,IF('June 13 - Dec 15 Expense'!$J$7:$CE$7=Adjustments!Y$6,IF('June 13 - Dec 15 Expense'!$J$6:$CE$6="Depreciation Expense",'June 13 - Dec 15 Expense'!$J$12:$CE$119),)))</f>
        <v>1343852.6052659557</v>
      </c>
      <c r="Z160" s="144">
        <f t="array" ref="Z160">SUM(IF('June 13 - Dec 15 Expense'!$F$12:$F$119=Adjustments!$E160,IF('June 13 - Dec 15 Expense'!$J$7:$CE$7=Adjustments!Z$6,IF('June 13 - Dec 15 Expense'!$J$6:$CE$6="Depreciation Expense",'June 13 - Dec 15 Expense'!$J$12:$CE$119),)))</f>
        <v>1345570.948561254</v>
      </c>
      <c r="AA160" s="144">
        <f t="array" ref="AA160">SUM(IF('June 13 - Dec 15 Expense'!$F$12:$F$119=Adjustments!$E160,IF('June 13 - Dec 15 Expense'!$J$7:$CE$7=Adjustments!AA$6,IF('June 13 - Dec 15 Expense'!$J$6:$CE$6="Depreciation Expense",'June 13 - Dec 15 Expense'!$J$12:$CE$119),)))</f>
        <v>1347160.1174386714</v>
      </c>
      <c r="AB160" s="144">
        <f t="array" ref="AB160">SUM(IF('June 13 - Dec 15 Expense'!$F$12:$F$119=Adjustments!$E160,IF('June 13 - Dec 15 Expense'!$J$7:$CE$7=Adjustments!AB$6,IF('June 13 - Dec 15 Expense'!$J$6:$CE$6="Depreciation Expense",'June 13 - Dec 15 Expense'!$J$12:$CE$119),)))</f>
        <v>1349244.9270045706</v>
      </c>
      <c r="AC160" s="144">
        <f t="array" ref="AC160">SUM(IF('June 13 - Dec 15 Expense'!$F$12:$F$119=Adjustments!$E160,IF('June 13 - Dec 15 Expense'!$J$7:$CE$7=Adjustments!AC$6,IF('June 13 - Dec 15 Expense'!$J$6:$CE$6="Depreciation Expense",'June 13 - Dec 15 Expense'!$J$12:$CE$119),)))</f>
        <v>1351455.9612144895</v>
      </c>
      <c r="AD160" s="144">
        <f t="array" ref="AD160">SUM(IF('June 13 - Dec 15 Expense'!$F$12:$F$119=Adjustments!$E160,IF('June 13 - Dec 15 Expense'!$J$7:$CE$7=Adjustments!AD$6,IF('June 13 - Dec 15 Expense'!$J$6:$CE$6="Depreciation Expense",'June 13 - Dec 15 Expense'!$J$12:$CE$119),)))</f>
        <v>1353528.5307416741</v>
      </c>
      <c r="AE160" s="144">
        <f t="array" ref="AE160">SUM(IF('June 13 - Dec 15 Expense'!$F$12:$F$119=Adjustments!$E160,IF('June 13 - Dec 15 Expense'!$J$7:$CE$7=Adjustments!AE$6,IF('June 13 - Dec 15 Expense'!$J$6:$CE$6="Depreciation Expense",'June 13 - Dec 15 Expense'!$J$12:$CE$119),)))</f>
        <v>1355861.2113666923</v>
      </c>
      <c r="AG160" s="144">
        <f t="shared" si="7"/>
        <v>7502965.3585841442</v>
      </c>
      <c r="AH160" s="144">
        <f t="shared" si="8"/>
        <v>7874395.2439075578</v>
      </c>
      <c r="AI160" s="144">
        <f t="shared" si="9"/>
        <v>8025404.3958071098</v>
      </c>
      <c r="AJ160" s="144">
        <f t="shared" si="10"/>
        <v>8102821.696327352</v>
      </c>
    </row>
    <row r="161" spans="1:36">
      <c r="A161" s="119" t="s">
        <v>18</v>
      </c>
      <c r="B161" s="119" t="s">
        <v>49</v>
      </c>
      <c r="C161" s="119" t="s">
        <v>78</v>
      </c>
      <c r="D161" s="119" t="s">
        <v>74</v>
      </c>
      <c r="E161" s="119" t="str">
        <f t="shared" si="11"/>
        <v>DDSTPUT</v>
      </c>
      <c r="F161" s="119" t="str">
        <f t="shared" si="12"/>
        <v>DSTPUT</v>
      </c>
      <c r="G161" s="144">
        <f t="array" ref="G161">SUM(IF('June 13 - Dec 15 Expense'!$F$12:$F$119=Adjustments!$E161,IF('June 13 - Dec 15 Expense'!$J$7:$CE$7=Adjustments!G$6,IF('June 13 - Dec 15 Expense'!$J$6:$CE$6="Depreciation Expense",'June 13 - Dec 15 Expense'!$J$12:$CE$119),)))</f>
        <v>5220725.2416503215</v>
      </c>
      <c r="H161" s="144">
        <f t="array" ref="H161">SUM(IF('June 13 - Dec 15 Expense'!$F$12:$F$119=Adjustments!$E161,IF('June 13 - Dec 15 Expense'!$J$7:$CE$7=Adjustments!H$6,IF('June 13 - Dec 15 Expense'!$J$6:$CE$6="Depreciation Expense",'June 13 - Dec 15 Expense'!$J$12:$CE$119),)))</f>
        <v>5225523.7731676735</v>
      </c>
      <c r="I161" s="144">
        <f t="array" ref="I161">SUM(IF('June 13 - Dec 15 Expense'!$F$12:$F$119=Adjustments!$E161,IF('June 13 - Dec 15 Expense'!$J$7:$CE$7=Adjustments!I$6,IF('June 13 - Dec 15 Expense'!$J$6:$CE$6="Depreciation Expense",'June 13 - Dec 15 Expense'!$J$12:$CE$119),)))</f>
        <v>5235828.1578119053</v>
      </c>
      <c r="J161" s="144">
        <f t="array" ref="J161">SUM(IF('June 13 - Dec 15 Expense'!$F$12:$F$119=Adjustments!$E161,IF('June 13 - Dec 15 Expense'!$J$7:$CE$7=Adjustments!J$6,IF('June 13 - Dec 15 Expense'!$J$6:$CE$6="Depreciation Expense",'June 13 - Dec 15 Expense'!$J$12:$CE$119),)))</f>
        <v>5246415.302090344</v>
      </c>
      <c r="K161" s="144">
        <f t="array" ref="K161">SUM(IF('June 13 - Dec 15 Expense'!$F$12:$F$119=Adjustments!$E161,IF('June 13 - Dec 15 Expense'!$J$7:$CE$7=Adjustments!K$6,IF('June 13 - Dec 15 Expense'!$J$6:$CE$6="Depreciation Expense",'June 13 - Dec 15 Expense'!$J$12:$CE$119),)))</f>
        <v>5256892.4925612044</v>
      </c>
      <c r="L161" s="144">
        <f t="array" ref="L161">SUM(IF('June 13 - Dec 15 Expense'!$F$12:$F$119=Adjustments!$E161,IF('June 13 - Dec 15 Expense'!$J$7:$CE$7=Adjustments!L$6,IF('June 13 - Dec 15 Expense'!$J$6:$CE$6="Depreciation Expense",'June 13 - Dec 15 Expense'!$J$12:$CE$119),)))</f>
        <v>5267451.0797330718</v>
      </c>
      <c r="M161" s="144">
        <f t="array" ref="M161">SUM(IF('June 13 - Dec 15 Expense'!$F$12:$F$119=Adjustments!$E161,IF('June 13 - Dec 15 Expense'!$J$7:$CE$7=Adjustments!M$6,IF('June 13 - Dec 15 Expense'!$J$6:$CE$6="Depreciation Expense",'June 13 - Dec 15 Expense'!$J$12:$CE$119),)))</f>
        <v>5276322.2151488522</v>
      </c>
      <c r="N161" s="144">
        <f t="array" ref="N161">SUM(IF('June 13 - Dec 15 Expense'!$F$12:$F$119=Adjustments!$E161,IF('June 13 - Dec 15 Expense'!$J$7:$CE$7=Adjustments!N$6,IF('June 13 - Dec 15 Expense'!$J$6:$CE$6="Depreciation Expense",'June 13 - Dec 15 Expense'!$J$12:$CE$119),)))</f>
        <v>5571525.3540816465</v>
      </c>
      <c r="O161" s="144">
        <f t="array" ref="O161">SUM(IF('June 13 - Dec 15 Expense'!$F$12:$F$119=Adjustments!$E161,IF('June 13 - Dec 15 Expense'!$J$7:$CE$7=Adjustments!O$6,IF('June 13 - Dec 15 Expense'!$J$6:$CE$6="Depreciation Expense",'June 13 - Dec 15 Expense'!$J$12:$CE$119),)))</f>
        <v>5578454.3924210742</v>
      </c>
      <c r="P161" s="144">
        <f t="array" ref="P161">SUM(IF('June 13 - Dec 15 Expense'!$F$12:$F$119=Adjustments!$E161,IF('June 13 - Dec 15 Expense'!$J$7:$CE$7=Adjustments!P$6,IF('June 13 - Dec 15 Expense'!$J$6:$CE$6="Depreciation Expense",'June 13 - Dec 15 Expense'!$J$12:$CE$119),)))</f>
        <v>5586704.358135079</v>
      </c>
      <c r="Q161" s="144">
        <f t="array" ref="Q161">SUM(IF('June 13 - Dec 15 Expense'!$F$12:$F$119=Adjustments!$E161,IF('June 13 - Dec 15 Expense'!$J$7:$CE$7=Adjustments!Q$6,IF('June 13 - Dec 15 Expense'!$J$6:$CE$6="Depreciation Expense",'June 13 - Dec 15 Expense'!$J$12:$CE$119),)))</f>
        <v>5595643.8428269224</v>
      </c>
      <c r="R161" s="144">
        <f t="array" ref="R161">SUM(IF('June 13 - Dec 15 Expense'!$F$12:$F$119=Adjustments!$E161,IF('June 13 - Dec 15 Expense'!$J$7:$CE$7=Adjustments!R$6,IF('June 13 - Dec 15 Expense'!$J$6:$CE$6="Depreciation Expense",'June 13 - Dec 15 Expense'!$J$12:$CE$119),)))</f>
        <v>5604650.4680677271</v>
      </c>
      <c r="S161" s="144">
        <f t="array" ref="S161">SUM(IF('June 13 - Dec 15 Expense'!$F$12:$F$119=Adjustments!$E161,IF('June 13 - Dec 15 Expense'!$J$7:$CE$7=Adjustments!S$6,IF('June 13 - Dec 15 Expense'!$J$6:$CE$6="Depreciation Expense",'June 13 - Dec 15 Expense'!$J$12:$CE$119),)))</f>
        <v>5614352.7402357971</v>
      </c>
      <c r="T161" s="144">
        <f t="array" ref="T161">SUM(IF('June 13 - Dec 15 Expense'!$F$12:$F$119=Adjustments!$E161,IF('June 13 - Dec 15 Expense'!$J$7:$CE$7=Adjustments!T$6,IF('June 13 - Dec 15 Expense'!$J$6:$CE$6="Depreciation Expense",'June 13 - Dec 15 Expense'!$J$12:$CE$119),)))</f>
        <v>5623671.5725004748</v>
      </c>
      <c r="U161" s="144">
        <f t="array" ref="U161">SUM(IF('June 13 - Dec 15 Expense'!$F$12:$F$119=Adjustments!$E161,IF('June 13 - Dec 15 Expense'!$J$7:$CE$7=Adjustments!U$6,IF('June 13 - Dec 15 Expense'!$J$6:$CE$6="Depreciation Expense",'June 13 - Dec 15 Expense'!$J$12:$CE$119),)))</f>
        <v>5632839.0234963307</v>
      </c>
      <c r="V161" s="144">
        <f t="array" ref="V161">SUM(IF('June 13 - Dec 15 Expense'!$F$12:$F$119=Adjustments!$E161,IF('June 13 - Dec 15 Expense'!$J$7:$CE$7=Adjustments!V$6,IF('June 13 - Dec 15 Expense'!$J$6:$CE$6="Depreciation Expense",'June 13 - Dec 15 Expense'!$J$12:$CE$119),)))</f>
        <v>5642304.5669160346</v>
      </c>
      <c r="W161" s="144">
        <f t="array" ref="W161">SUM(IF('June 13 - Dec 15 Expense'!$F$12:$F$119=Adjustments!$E161,IF('June 13 - Dec 15 Expense'!$J$7:$CE$7=Adjustments!W$6,IF('June 13 - Dec 15 Expense'!$J$6:$CE$6="Depreciation Expense",'June 13 - Dec 15 Expense'!$J$12:$CE$119),)))</f>
        <v>5651716.2744034277</v>
      </c>
      <c r="X161" s="144">
        <f t="array" ref="X161">SUM(IF('June 13 - Dec 15 Expense'!$F$12:$F$119=Adjustments!$E161,IF('June 13 - Dec 15 Expense'!$J$7:$CE$7=Adjustments!X$6,IF('June 13 - Dec 15 Expense'!$J$6:$CE$6="Depreciation Expense",'June 13 - Dec 15 Expense'!$J$12:$CE$119),)))</f>
        <v>5660340.9289096659</v>
      </c>
      <c r="Y161" s="144">
        <f t="array" ref="Y161">SUM(IF('June 13 - Dec 15 Expense'!$F$12:$F$119=Adjustments!$E161,IF('June 13 - Dec 15 Expense'!$J$7:$CE$7=Adjustments!Y$6,IF('June 13 - Dec 15 Expense'!$J$6:$CE$6="Depreciation Expense",'June 13 - Dec 15 Expense'!$J$12:$CE$119),)))</f>
        <v>5668513.3875882849</v>
      </c>
      <c r="Z161" s="144">
        <f t="array" ref="Z161">SUM(IF('June 13 - Dec 15 Expense'!$F$12:$F$119=Adjustments!$E161,IF('June 13 - Dec 15 Expense'!$J$7:$CE$7=Adjustments!Z$6,IF('June 13 - Dec 15 Expense'!$J$6:$CE$6="Depreciation Expense",'June 13 - Dec 15 Expense'!$J$12:$CE$119),)))</f>
        <v>5676912.8385763569</v>
      </c>
      <c r="AA161" s="144">
        <f t="array" ref="AA161">SUM(IF('June 13 - Dec 15 Expense'!$F$12:$F$119=Adjustments!$E161,IF('June 13 - Dec 15 Expense'!$J$7:$CE$7=Adjustments!AA$6,IF('June 13 - Dec 15 Expense'!$J$6:$CE$6="Depreciation Expense",'June 13 - Dec 15 Expense'!$J$12:$CE$119),)))</f>
        <v>5685282.2729440257</v>
      </c>
      <c r="AB161" s="144">
        <f t="array" ref="AB161">SUM(IF('June 13 - Dec 15 Expense'!$F$12:$F$119=Adjustments!$E161,IF('June 13 - Dec 15 Expense'!$J$7:$CE$7=Adjustments!AB$6,IF('June 13 - Dec 15 Expense'!$J$6:$CE$6="Depreciation Expense",'June 13 - Dec 15 Expense'!$J$12:$CE$119),)))</f>
        <v>5694922.2733023688</v>
      </c>
      <c r="AC161" s="144">
        <f t="array" ref="AC161">SUM(IF('June 13 - Dec 15 Expense'!$F$12:$F$119=Adjustments!$E161,IF('June 13 - Dec 15 Expense'!$J$7:$CE$7=Adjustments!AC$6,IF('June 13 - Dec 15 Expense'!$J$6:$CE$6="Depreciation Expense",'June 13 - Dec 15 Expense'!$J$12:$CE$119),)))</f>
        <v>5714144.0959921693</v>
      </c>
      <c r="AD161" s="144">
        <f t="array" ref="AD161">SUM(IF('June 13 - Dec 15 Expense'!$F$12:$F$119=Adjustments!$E161,IF('June 13 - Dec 15 Expense'!$J$7:$CE$7=Adjustments!AD$6,IF('June 13 - Dec 15 Expense'!$J$6:$CE$6="Depreciation Expense",'June 13 - Dec 15 Expense'!$J$12:$CE$119),)))</f>
        <v>5733069.4025618704</v>
      </c>
      <c r="AE161" s="144">
        <f t="array" ref="AE161">SUM(IF('June 13 - Dec 15 Expense'!$F$12:$F$119=Adjustments!$E161,IF('June 13 - Dec 15 Expense'!$J$7:$CE$7=Adjustments!AE$6,IF('June 13 - Dec 15 Expense'!$J$6:$CE$6="Depreciation Expense",'June 13 - Dec 15 Expense'!$J$12:$CE$119),)))</f>
        <v>5743365.38336764</v>
      </c>
      <c r="AG161" s="144">
        <f t="shared" si="7"/>
        <v>31508433.02051305</v>
      </c>
      <c r="AH161" s="144">
        <f t="shared" si="8"/>
        <v>33551331.155768245</v>
      </c>
      <c r="AI161" s="144">
        <f t="shared" si="9"/>
        <v>33879385.75381422</v>
      </c>
      <c r="AJ161" s="144">
        <f t="shared" si="10"/>
        <v>34247696.266744435</v>
      </c>
    </row>
    <row r="162" spans="1:36">
      <c r="A162" s="119" t="s">
        <v>19</v>
      </c>
      <c r="B162" s="119" t="s">
        <v>50</v>
      </c>
      <c r="C162" s="119" t="s">
        <v>78</v>
      </c>
      <c r="D162" s="119" t="s">
        <v>74</v>
      </c>
      <c r="E162" s="119" t="str">
        <f t="shared" si="11"/>
        <v>DDSTPID</v>
      </c>
      <c r="F162" s="119" t="str">
        <f t="shared" si="12"/>
        <v>DSTPID</v>
      </c>
      <c r="G162" s="144">
        <f t="array" ref="G162">SUM(IF('June 13 - Dec 15 Expense'!$F$12:$F$119=Adjustments!$E162,IF('June 13 - Dec 15 Expense'!$J$7:$CE$7=Adjustments!G$6,IF('June 13 - Dec 15 Expense'!$J$6:$CE$6="Depreciation Expense",'June 13 - Dec 15 Expense'!$J$12:$CE$119),)))</f>
        <v>634050.28910813702</v>
      </c>
      <c r="H162" s="144">
        <f t="array" ref="H162">SUM(IF('June 13 - Dec 15 Expense'!$F$12:$F$119=Adjustments!$E162,IF('June 13 - Dec 15 Expense'!$J$7:$CE$7=Adjustments!H$6,IF('June 13 - Dec 15 Expense'!$J$6:$CE$6="Depreciation Expense",'June 13 - Dec 15 Expense'!$J$12:$CE$119),)))</f>
        <v>634709.30589507089</v>
      </c>
      <c r="I162" s="144">
        <f t="array" ref="I162">SUM(IF('June 13 - Dec 15 Expense'!$F$12:$F$119=Adjustments!$E162,IF('June 13 - Dec 15 Expense'!$J$7:$CE$7=Adjustments!I$6,IF('June 13 - Dec 15 Expense'!$J$6:$CE$6="Depreciation Expense",'June 13 - Dec 15 Expense'!$J$12:$CE$119),)))</f>
        <v>636177.73486709141</v>
      </c>
      <c r="J162" s="144">
        <f t="array" ref="J162">SUM(IF('June 13 - Dec 15 Expense'!$F$12:$F$119=Adjustments!$E162,IF('June 13 - Dec 15 Expense'!$J$7:$CE$7=Adjustments!J$6,IF('June 13 - Dec 15 Expense'!$J$6:$CE$6="Depreciation Expense",'June 13 - Dec 15 Expense'!$J$12:$CE$119),)))</f>
        <v>637742.57791498117</v>
      </c>
      <c r="K162" s="144">
        <f t="array" ref="K162">SUM(IF('June 13 - Dec 15 Expense'!$F$12:$F$119=Adjustments!$E162,IF('June 13 - Dec 15 Expense'!$J$7:$CE$7=Adjustments!K$6,IF('June 13 - Dec 15 Expense'!$J$6:$CE$6="Depreciation Expense",'June 13 - Dec 15 Expense'!$J$12:$CE$119),)))</f>
        <v>639214.06124937278</v>
      </c>
      <c r="L162" s="144">
        <f t="array" ref="L162">SUM(IF('June 13 - Dec 15 Expense'!$F$12:$F$119=Adjustments!$E162,IF('June 13 - Dec 15 Expense'!$J$7:$CE$7=Adjustments!L$6,IF('June 13 - Dec 15 Expense'!$J$6:$CE$6="Depreciation Expense",'June 13 - Dec 15 Expense'!$J$12:$CE$119),)))</f>
        <v>640633.90667121019</v>
      </c>
      <c r="M162" s="144">
        <f t="array" ref="M162">SUM(IF('June 13 - Dec 15 Expense'!$F$12:$F$119=Adjustments!$E162,IF('June 13 - Dec 15 Expense'!$J$7:$CE$7=Adjustments!M$6,IF('June 13 - Dec 15 Expense'!$J$6:$CE$6="Depreciation Expense",'June 13 - Dec 15 Expense'!$J$12:$CE$119),)))</f>
        <v>641924.03259166307</v>
      </c>
      <c r="N162" s="144">
        <f t="array" ref="N162">SUM(IF('June 13 - Dec 15 Expense'!$F$12:$F$119=Adjustments!$E162,IF('June 13 - Dec 15 Expense'!$J$7:$CE$7=Adjustments!N$6,IF('June 13 - Dec 15 Expense'!$J$6:$CE$6="Depreciation Expense",'June 13 - Dec 15 Expense'!$J$12:$CE$119),)))</f>
        <v>673190.47872628924</v>
      </c>
      <c r="O162" s="144">
        <f t="array" ref="O162">SUM(IF('June 13 - Dec 15 Expense'!$F$12:$F$119=Adjustments!$E162,IF('June 13 - Dec 15 Expense'!$J$7:$CE$7=Adjustments!O$6,IF('June 13 - Dec 15 Expense'!$J$6:$CE$6="Depreciation Expense",'June 13 - Dec 15 Expense'!$J$12:$CE$119),)))</f>
        <v>674981.26082254725</v>
      </c>
      <c r="P162" s="144">
        <f t="array" ref="P162">SUM(IF('June 13 - Dec 15 Expense'!$F$12:$F$119=Adjustments!$E162,IF('June 13 - Dec 15 Expense'!$J$7:$CE$7=Adjustments!P$6,IF('June 13 - Dec 15 Expense'!$J$6:$CE$6="Depreciation Expense",'June 13 - Dec 15 Expense'!$J$12:$CE$119),)))</f>
        <v>677466.94632061676</v>
      </c>
      <c r="Q162" s="144">
        <f t="array" ref="Q162">SUM(IF('June 13 - Dec 15 Expense'!$F$12:$F$119=Adjustments!$E162,IF('June 13 - Dec 15 Expense'!$J$7:$CE$7=Adjustments!Q$6,IF('June 13 - Dec 15 Expense'!$J$6:$CE$6="Depreciation Expense",'June 13 - Dec 15 Expense'!$J$12:$CE$119),)))</f>
        <v>680105.14342411398</v>
      </c>
      <c r="R162" s="144">
        <f t="array" ref="R162">SUM(IF('June 13 - Dec 15 Expense'!$F$12:$F$119=Adjustments!$E162,IF('June 13 - Dec 15 Expense'!$J$7:$CE$7=Adjustments!R$6,IF('June 13 - Dec 15 Expense'!$J$6:$CE$6="Depreciation Expense",'June 13 - Dec 15 Expense'!$J$12:$CE$119),)))</f>
        <v>682479.07051164028</v>
      </c>
      <c r="S162" s="144">
        <f t="array" ref="S162">SUM(IF('June 13 - Dec 15 Expense'!$F$12:$F$119=Adjustments!$E162,IF('June 13 - Dec 15 Expense'!$J$7:$CE$7=Adjustments!S$6,IF('June 13 - Dec 15 Expense'!$J$6:$CE$6="Depreciation Expense",'June 13 - Dec 15 Expense'!$J$12:$CE$119),)))</f>
        <v>685333.89193592069</v>
      </c>
      <c r="T162" s="144">
        <f t="array" ref="T162">SUM(IF('June 13 - Dec 15 Expense'!$F$12:$F$119=Adjustments!$E162,IF('June 13 - Dec 15 Expense'!$J$7:$CE$7=Adjustments!T$6,IF('June 13 - Dec 15 Expense'!$J$6:$CE$6="Depreciation Expense",'June 13 - Dec 15 Expense'!$J$12:$CE$119),)))</f>
        <v>688238.73338031548</v>
      </c>
      <c r="U162" s="144">
        <f t="array" ref="U162">SUM(IF('June 13 - Dec 15 Expense'!$F$12:$F$119=Adjustments!$E162,IF('June 13 - Dec 15 Expense'!$J$7:$CE$7=Adjustments!U$6,IF('June 13 - Dec 15 Expense'!$J$6:$CE$6="Depreciation Expense",'June 13 - Dec 15 Expense'!$J$12:$CE$119),)))</f>
        <v>690821.71470642253</v>
      </c>
      <c r="V162" s="144">
        <f t="array" ref="V162">SUM(IF('June 13 - Dec 15 Expense'!$F$12:$F$119=Adjustments!$E162,IF('June 13 - Dec 15 Expense'!$J$7:$CE$7=Adjustments!V$6,IF('June 13 - Dec 15 Expense'!$J$6:$CE$6="Depreciation Expense",'June 13 - Dec 15 Expense'!$J$12:$CE$119),)))</f>
        <v>693374.95133813447</v>
      </c>
      <c r="W162" s="144">
        <f t="array" ref="W162">SUM(IF('June 13 - Dec 15 Expense'!$F$12:$F$119=Adjustments!$E162,IF('June 13 - Dec 15 Expense'!$J$7:$CE$7=Adjustments!W$6,IF('June 13 - Dec 15 Expense'!$J$6:$CE$6="Depreciation Expense",'June 13 - Dec 15 Expense'!$J$12:$CE$119),)))</f>
        <v>697014.40693345037</v>
      </c>
      <c r="X162" s="144">
        <f t="array" ref="X162">SUM(IF('June 13 - Dec 15 Expense'!$F$12:$F$119=Adjustments!$E162,IF('June 13 - Dec 15 Expense'!$J$7:$CE$7=Adjustments!X$6,IF('June 13 - Dec 15 Expense'!$J$6:$CE$6="Depreciation Expense",'June 13 - Dec 15 Expense'!$J$12:$CE$119),)))</f>
        <v>700448.41733090254</v>
      </c>
      <c r="Y162" s="144">
        <f t="array" ref="Y162">SUM(IF('June 13 - Dec 15 Expense'!$F$12:$F$119=Adjustments!$E162,IF('June 13 - Dec 15 Expense'!$J$7:$CE$7=Adjustments!Y$6,IF('June 13 - Dec 15 Expense'!$J$6:$CE$6="Depreciation Expense",'June 13 - Dec 15 Expense'!$J$12:$CE$119),)))</f>
        <v>702396.45390055107</v>
      </c>
      <c r="Z162" s="144">
        <f t="array" ref="Z162">SUM(IF('June 13 - Dec 15 Expense'!$F$12:$F$119=Adjustments!$E162,IF('June 13 - Dec 15 Expense'!$J$7:$CE$7=Adjustments!Z$6,IF('June 13 - Dec 15 Expense'!$J$6:$CE$6="Depreciation Expense",'June 13 - Dec 15 Expense'!$J$12:$CE$119),)))</f>
        <v>703903.14568142279</v>
      </c>
      <c r="AA162" s="144">
        <f t="array" ref="AA162">SUM(IF('June 13 - Dec 15 Expense'!$F$12:$F$119=Adjustments!$E162,IF('June 13 - Dec 15 Expense'!$J$7:$CE$7=Adjustments!AA$6,IF('June 13 - Dec 15 Expense'!$J$6:$CE$6="Depreciation Expense",'June 13 - Dec 15 Expense'!$J$12:$CE$119),)))</f>
        <v>705227.30804854527</v>
      </c>
      <c r="AB162" s="144">
        <f t="array" ref="AB162">SUM(IF('June 13 - Dec 15 Expense'!$F$12:$F$119=Adjustments!$E162,IF('June 13 - Dec 15 Expense'!$J$7:$CE$7=Adjustments!AB$6,IF('June 13 - Dec 15 Expense'!$J$6:$CE$6="Depreciation Expense",'June 13 - Dec 15 Expense'!$J$12:$CE$119),)))</f>
        <v>706988.02860054455</v>
      </c>
      <c r="AC162" s="144">
        <f t="array" ref="AC162">SUM(IF('June 13 - Dec 15 Expense'!$F$12:$F$119=Adjustments!$E162,IF('June 13 - Dec 15 Expense'!$J$7:$CE$7=Adjustments!AC$6,IF('June 13 - Dec 15 Expense'!$J$6:$CE$6="Depreciation Expense",'June 13 - Dec 15 Expense'!$J$12:$CE$119),)))</f>
        <v>708873.07293825678</v>
      </c>
      <c r="AD162" s="144">
        <f t="array" ref="AD162">SUM(IF('June 13 - Dec 15 Expense'!$F$12:$F$119=Adjustments!$E162,IF('June 13 - Dec 15 Expense'!$J$7:$CE$7=Adjustments!AD$6,IF('June 13 - Dec 15 Expense'!$J$6:$CE$6="Depreciation Expense",'June 13 - Dec 15 Expense'!$J$12:$CE$119),)))</f>
        <v>710595.09496924735</v>
      </c>
      <c r="AE162" s="144">
        <f t="array" ref="AE162">SUM(IF('June 13 - Dec 15 Expense'!$F$12:$F$119=Adjustments!$E162,IF('June 13 - Dec 15 Expense'!$J$7:$CE$7=Adjustments!AE$6,IF('June 13 - Dec 15 Expense'!$J$6:$CE$6="Depreciation Expense",'June 13 - Dec 15 Expense'!$J$12:$CE$119),)))</f>
        <v>712395.73638954433</v>
      </c>
      <c r="AG162" s="144">
        <f t="shared" si="7"/>
        <v>3830401.61918939</v>
      </c>
      <c r="AH162" s="144">
        <f t="shared" si="8"/>
        <v>4073556.7917411276</v>
      </c>
      <c r="AI162" s="144">
        <f t="shared" si="9"/>
        <v>4172294.6775897765</v>
      </c>
      <c r="AJ162" s="144">
        <f t="shared" si="10"/>
        <v>4247982.3866275614</v>
      </c>
    </row>
    <row r="163" spans="1:36">
      <c r="A163" s="119" t="s">
        <v>20</v>
      </c>
      <c r="B163" s="119" t="s">
        <v>51</v>
      </c>
      <c r="C163" s="119" t="s">
        <v>78</v>
      </c>
      <c r="D163" s="119" t="s">
        <v>74</v>
      </c>
      <c r="E163" s="119" t="str">
        <f t="shared" si="11"/>
        <v>DDSTPWYU</v>
      </c>
      <c r="F163" s="119" t="str">
        <f t="shared" si="12"/>
        <v>DSTPWYU</v>
      </c>
      <c r="G163" s="144">
        <f t="array" ref="G163">SUM(IF('June 13 - Dec 15 Expense'!$F$12:$F$119=Adjustments!$E163,IF('June 13 - Dec 15 Expense'!$J$7:$CE$7=Adjustments!G$6,IF('June 13 - Dec 15 Expense'!$J$6:$CE$6="Depreciation Expense",'June 13 - Dec 15 Expense'!$J$12:$CE$119),)))</f>
        <v>257674.05367479997</v>
      </c>
      <c r="H163" s="144">
        <f t="array" ref="H163">SUM(IF('June 13 - Dec 15 Expense'!$F$12:$F$119=Adjustments!$E163,IF('June 13 - Dec 15 Expense'!$J$7:$CE$7=Adjustments!H$6,IF('June 13 - Dec 15 Expense'!$J$6:$CE$6="Depreciation Expense",'June 13 - Dec 15 Expense'!$J$12:$CE$119),)))</f>
        <v>257580.25704971238</v>
      </c>
      <c r="I163" s="144">
        <f t="array" ref="I163">SUM(IF('June 13 - Dec 15 Expense'!$F$12:$F$119=Adjustments!$E163,IF('June 13 - Dec 15 Expense'!$J$7:$CE$7=Adjustments!I$6,IF('June 13 - Dec 15 Expense'!$J$6:$CE$6="Depreciation Expense",'June 13 - Dec 15 Expense'!$J$12:$CE$119),)))</f>
        <v>257392.66379953714</v>
      </c>
      <c r="J163" s="144">
        <f t="array" ref="J163">SUM(IF('June 13 - Dec 15 Expense'!$F$12:$F$119=Adjustments!$E163,IF('June 13 - Dec 15 Expense'!$J$7:$CE$7=Adjustments!J$6,IF('June 13 - Dec 15 Expense'!$J$6:$CE$6="Depreciation Expense",'June 13 - Dec 15 Expense'!$J$12:$CE$119),)))</f>
        <v>257205.07054936199</v>
      </c>
      <c r="K163" s="144">
        <f t="array" ref="K163">SUM(IF('June 13 - Dec 15 Expense'!$F$12:$F$119=Adjustments!$E163,IF('June 13 - Dec 15 Expense'!$J$7:$CE$7=Adjustments!K$6,IF('June 13 - Dec 15 Expense'!$J$6:$CE$6="Depreciation Expense",'June 13 - Dec 15 Expense'!$J$12:$CE$119),)))</f>
        <v>257017.47729918678</v>
      </c>
      <c r="L163" s="144">
        <f t="array" ref="L163">SUM(IF('June 13 - Dec 15 Expense'!$F$12:$F$119=Adjustments!$E163,IF('June 13 - Dec 15 Expense'!$J$7:$CE$7=Adjustments!L$6,IF('June 13 - Dec 15 Expense'!$J$6:$CE$6="Depreciation Expense",'June 13 - Dec 15 Expense'!$J$12:$CE$119),)))</f>
        <v>256829.88404901163</v>
      </c>
      <c r="M163" s="144">
        <f t="array" ref="M163">SUM(IF('June 13 - Dec 15 Expense'!$F$12:$F$119=Adjustments!$E163,IF('June 13 - Dec 15 Expense'!$J$7:$CE$7=Adjustments!M$6,IF('June 13 - Dec 15 Expense'!$J$6:$CE$6="Depreciation Expense",'June 13 - Dec 15 Expense'!$J$12:$CE$119),)))</f>
        <v>256642.29079883639</v>
      </c>
      <c r="N163" s="144">
        <f t="array" ref="N163">SUM(IF('June 13 - Dec 15 Expense'!$F$12:$F$119=Adjustments!$E163,IF('June 13 - Dec 15 Expense'!$J$7:$CE$7=Adjustments!N$6,IF('June 13 - Dec 15 Expense'!$J$6:$CE$6="Depreciation Expense",'June 13 - Dec 15 Expense'!$J$12:$CE$119),)))</f>
        <v>264712.64889692998</v>
      </c>
      <c r="O163" s="144">
        <f t="array" ref="O163">SUM(IF('June 13 - Dec 15 Expense'!$F$12:$F$119=Adjustments!$E163,IF('June 13 - Dec 15 Expense'!$J$7:$CE$7=Adjustments!O$6,IF('June 13 - Dec 15 Expense'!$J$6:$CE$6="Depreciation Expense",'June 13 - Dec 15 Expense'!$J$12:$CE$119),)))</f>
        <v>264519.0150635718</v>
      </c>
      <c r="P163" s="144">
        <f t="array" ref="P163">SUM(IF('June 13 - Dec 15 Expense'!$F$12:$F$119=Adjustments!$E163,IF('June 13 - Dec 15 Expense'!$J$7:$CE$7=Adjustments!P$6,IF('June 13 - Dec 15 Expense'!$J$6:$CE$6="Depreciation Expense",'June 13 - Dec 15 Expense'!$J$12:$CE$119),)))</f>
        <v>264325.38123021362</v>
      </c>
      <c r="Q163" s="144">
        <f t="array" ref="Q163">SUM(IF('June 13 - Dec 15 Expense'!$F$12:$F$119=Adjustments!$E163,IF('June 13 - Dec 15 Expense'!$J$7:$CE$7=Adjustments!Q$6,IF('June 13 - Dec 15 Expense'!$J$6:$CE$6="Depreciation Expense",'June 13 - Dec 15 Expense'!$J$12:$CE$119),)))</f>
        <v>264131.74739685544</v>
      </c>
      <c r="R163" s="144">
        <f t="array" ref="R163">SUM(IF('June 13 - Dec 15 Expense'!$F$12:$F$119=Adjustments!$E163,IF('June 13 - Dec 15 Expense'!$J$7:$CE$7=Adjustments!R$6,IF('June 13 - Dec 15 Expense'!$J$6:$CE$6="Depreciation Expense",'June 13 - Dec 15 Expense'!$J$12:$CE$119),)))</f>
        <v>263938.11356349726</v>
      </c>
      <c r="S163" s="144">
        <f t="array" ref="S163">SUM(IF('June 13 - Dec 15 Expense'!$F$12:$F$119=Adjustments!$E163,IF('June 13 - Dec 15 Expense'!$J$7:$CE$7=Adjustments!S$6,IF('June 13 - Dec 15 Expense'!$J$6:$CE$6="Depreciation Expense",'June 13 - Dec 15 Expense'!$J$12:$CE$119),)))</f>
        <v>263744.47973013908</v>
      </c>
      <c r="T163" s="144">
        <f t="array" ref="T163">SUM(IF('June 13 - Dec 15 Expense'!$F$12:$F$119=Adjustments!$E163,IF('June 13 - Dec 15 Expense'!$J$7:$CE$7=Adjustments!T$6,IF('June 13 - Dec 15 Expense'!$J$6:$CE$6="Depreciation Expense",'June 13 - Dec 15 Expense'!$J$12:$CE$119),)))</f>
        <v>263550.8458967809</v>
      </c>
      <c r="U163" s="144">
        <f t="array" ref="U163">SUM(IF('June 13 - Dec 15 Expense'!$F$12:$F$119=Adjustments!$E163,IF('June 13 - Dec 15 Expense'!$J$7:$CE$7=Adjustments!U$6,IF('June 13 - Dec 15 Expense'!$J$6:$CE$6="Depreciation Expense",'June 13 - Dec 15 Expense'!$J$12:$CE$119),)))</f>
        <v>263357.21206342272</v>
      </c>
      <c r="V163" s="144">
        <f t="array" ref="V163">SUM(IF('June 13 - Dec 15 Expense'!$F$12:$F$119=Adjustments!$E163,IF('June 13 - Dec 15 Expense'!$J$7:$CE$7=Adjustments!V$6,IF('June 13 - Dec 15 Expense'!$J$6:$CE$6="Depreciation Expense",'June 13 - Dec 15 Expense'!$J$12:$CE$119),)))</f>
        <v>263163.57823006454</v>
      </c>
      <c r="W163" s="144">
        <f t="array" ref="W163">SUM(IF('June 13 - Dec 15 Expense'!$F$12:$F$119=Adjustments!$E163,IF('June 13 - Dec 15 Expense'!$J$7:$CE$7=Adjustments!W$6,IF('June 13 - Dec 15 Expense'!$J$6:$CE$6="Depreciation Expense",'June 13 - Dec 15 Expense'!$J$12:$CE$119),)))</f>
        <v>262969.94439670636</v>
      </c>
      <c r="X163" s="144">
        <f t="array" ref="X163">SUM(IF('June 13 - Dec 15 Expense'!$F$12:$F$119=Adjustments!$E163,IF('June 13 - Dec 15 Expense'!$J$7:$CE$7=Adjustments!X$6,IF('June 13 - Dec 15 Expense'!$J$6:$CE$6="Depreciation Expense",'June 13 - Dec 15 Expense'!$J$12:$CE$119),)))</f>
        <v>262776.31056334818</v>
      </c>
      <c r="Y163" s="144">
        <f t="array" ref="Y163">SUM(IF('June 13 - Dec 15 Expense'!$F$12:$F$119=Adjustments!$E163,IF('June 13 - Dec 15 Expense'!$J$7:$CE$7=Adjustments!Y$6,IF('June 13 - Dec 15 Expense'!$J$6:$CE$6="Depreciation Expense",'June 13 - Dec 15 Expense'!$J$12:$CE$119),)))</f>
        <v>262582.67672998994</v>
      </c>
      <c r="Z163" s="144">
        <f t="array" ref="Z163">SUM(IF('June 13 - Dec 15 Expense'!$F$12:$F$119=Adjustments!$E163,IF('June 13 - Dec 15 Expense'!$J$7:$CE$7=Adjustments!Z$6,IF('June 13 - Dec 15 Expense'!$J$6:$CE$6="Depreciation Expense",'June 13 - Dec 15 Expense'!$J$12:$CE$119),)))</f>
        <v>262389.04289663181</v>
      </c>
      <c r="AA163" s="144">
        <f t="array" ref="AA163">SUM(IF('June 13 - Dec 15 Expense'!$F$12:$F$119=Adjustments!$E163,IF('June 13 - Dec 15 Expense'!$J$7:$CE$7=Adjustments!AA$6,IF('June 13 - Dec 15 Expense'!$J$6:$CE$6="Depreciation Expense",'June 13 - Dec 15 Expense'!$J$12:$CE$119),)))</f>
        <v>262195.40906327358</v>
      </c>
      <c r="AB163" s="144">
        <f t="array" ref="AB163">SUM(IF('June 13 - Dec 15 Expense'!$F$12:$F$119=Adjustments!$E163,IF('June 13 - Dec 15 Expense'!$J$7:$CE$7=Adjustments!AB$6,IF('June 13 - Dec 15 Expense'!$J$6:$CE$6="Depreciation Expense",'June 13 - Dec 15 Expense'!$J$12:$CE$119),)))</f>
        <v>262001.77522991542</v>
      </c>
      <c r="AC163" s="144">
        <f t="array" ref="AC163">SUM(IF('June 13 - Dec 15 Expense'!$F$12:$F$119=Adjustments!$E163,IF('June 13 - Dec 15 Expense'!$J$7:$CE$7=Adjustments!AC$6,IF('June 13 - Dec 15 Expense'!$J$6:$CE$6="Depreciation Expense",'June 13 - Dec 15 Expense'!$J$12:$CE$119),)))</f>
        <v>261808.14139655721</v>
      </c>
      <c r="AD163" s="144">
        <f t="array" ref="AD163">SUM(IF('June 13 - Dec 15 Expense'!$F$12:$F$119=Adjustments!$E163,IF('June 13 - Dec 15 Expense'!$J$7:$CE$7=Adjustments!AD$6,IF('June 13 - Dec 15 Expense'!$J$6:$CE$6="Depreciation Expense",'June 13 - Dec 15 Expense'!$J$12:$CE$119),)))</f>
        <v>261614.50756319906</v>
      </c>
      <c r="AE163" s="144">
        <f t="array" ref="AE163">SUM(IF('June 13 - Dec 15 Expense'!$F$12:$F$119=Adjustments!$E163,IF('June 13 - Dec 15 Expense'!$J$7:$CE$7=Adjustments!AE$6,IF('June 13 - Dec 15 Expense'!$J$6:$CE$6="Depreciation Expense",'June 13 - Dec 15 Expense'!$J$12:$CE$119),)))</f>
        <v>261420.87372984085</v>
      </c>
      <c r="AG163" s="144">
        <f t="shared" si="7"/>
        <v>1542667.6435456462</v>
      </c>
      <c r="AH163" s="144">
        <f t="shared" si="8"/>
        <v>1585371.3858812072</v>
      </c>
      <c r="AI163" s="144">
        <f t="shared" si="9"/>
        <v>1578400.5678803127</v>
      </c>
      <c r="AJ163" s="144">
        <f t="shared" si="10"/>
        <v>1571429.7498794179</v>
      </c>
    </row>
    <row r="164" spans="1:36">
      <c r="A164" s="119" t="s">
        <v>14</v>
      </c>
      <c r="B164" s="119" t="s">
        <v>45</v>
      </c>
      <c r="C164" s="119" t="s">
        <v>78</v>
      </c>
      <c r="D164" s="119" t="s">
        <v>75</v>
      </c>
      <c r="E164" s="119" t="str">
        <f t="shared" ref="E164:E178" si="13">C164&amp;D164&amp;B164</f>
        <v>DGNLPCA</v>
      </c>
      <c r="F164" s="119" t="str">
        <f t="shared" ref="F164:F178" si="14">D164&amp;B164</f>
        <v>GNLPCA</v>
      </c>
      <c r="G164" s="144">
        <f t="array" ref="G164">SUM(IF('June 13 - Dec 15 Expense'!$F$12:$F$119=Adjustments!$E164,IF('June 13 - Dec 15 Expense'!$J$7:$CE$7=Adjustments!G$6,IF('June 13 - Dec 15 Expense'!$J$6:$CE$6="Depreciation Expense",'June 13 - Dec 15 Expense'!$J$12:$CE$119),)))</f>
        <v>29609.169294793159</v>
      </c>
      <c r="H164" s="144">
        <f t="array" ref="H164">SUM(IF('June 13 - Dec 15 Expense'!$F$12:$F$119=Adjustments!$E164,IF('June 13 - Dec 15 Expense'!$J$7:$CE$7=Adjustments!H$6,IF('June 13 - Dec 15 Expense'!$J$6:$CE$6="Depreciation Expense",'June 13 - Dec 15 Expense'!$J$12:$CE$119),)))</f>
        <v>29579.952337362502</v>
      </c>
      <c r="I164" s="144">
        <f t="array" ref="I164">SUM(IF('June 13 - Dec 15 Expense'!$F$12:$F$119=Adjustments!$E164,IF('June 13 - Dec 15 Expense'!$J$7:$CE$7=Adjustments!I$6,IF('June 13 - Dec 15 Expense'!$J$6:$CE$6="Depreciation Expense",'June 13 - Dec 15 Expense'!$J$12:$CE$119),)))</f>
        <v>29538.978115444377</v>
      </c>
      <c r="J164" s="144">
        <f t="array" ref="J164">SUM(IF('June 13 - Dec 15 Expense'!$F$12:$F$119=Adjustments!$E164,IF('June 13 - Dec 15 Expense'!$J$7:$CE$7=Adjustments!J$6,IF('June 13 - Dec 15 Expense'!$J$6:$CE$6="Depreciation Expense",'June 13 - Dec 15 Expense'!$J$12:$CE$119),)))</f>
        <v>29668.685556068594</v>
      </c>
      <c r="K164" s="144">
        <f t="array" ref="K164">SUM(IF('June 13 - Dec 15 Expense'!$F$12:$F$119=Adjustments!$E164,IF('June 13 - Dec 15 Expense'!$J$7:$CE$7=Adjustments!K$6,IF('June 13 - Dec 15 Expense'!$J$6:$CE$6="Depreciation Expense",'June 13 - Dec 15 Expense'!$J$12:$CE$119),)))</f>
        <v>30822.893224226285</v>
      </c>
      <c r="L164" s="144">
        <f t="array" ref="L164">SUM(IF('June 13 - Dec 15 Expense'!$F$12:$F$119=Adjustments!$E164,IF('June 13 - Dec 15 Expense'!$J$7:$CE$7=Adjustments!L$6,IF('June 13 - Dec 15 Expense'!$J$6:$CE$6="Depreciation Expense",'June 13 - Dec 15 Expense'!$J$12:$CE$119),)))</f>
        <v>31792.939484133229</v>
      </c>
      <c r="M164" s="144">
        <f t="array" ref="M164">SUM(IF('June 13 - Dec 15 Expense'!$F$12:$F$119=Adjustments!$E164,IF('June 13 - Dec 15 Expense'!$J$7:$CE$7=Adjustments!M$6,IF('June 13 - Dec 15 Expense'!$J$6:$CE$6="Depreciation Expense",'June 13 - Dec 15 Expense'!$J$12:$CE$119),)))</f>
        <v>32926.328944310342</v>
      </c>
      <c r="N164" s="144">
        <f t="array" ref="N164">SUM(IF('June 13 - Dec 15 Expense'!$F$12:$F$119=Adjustments!$E164,IF('June 13 - Dec 15 Expense'!$J$7:$CE$7=Adjustments!N$6,IF('June 13 - Dec 15 Expense'!$J$6:$CE$6="Depreciation Expense",'June 13 - Dec 15 Expense'!$J$12:$CE$119),)))</f>
        <v>33562.324697286538</v>
      </c>
      <c r="O164" s="144">
        <f t="array" ref="O164">SUM(IF('June 13 - Dec 15 Expense'!$F$12:$F$119=Adjustments!$E164,IF('June 13 - Dec 15 Expense'!$J$7:$CE$7=Adjustments!O$6,IF('June 13 - Dec 15 Expense'!$J$6:$CE$6="Depreciation Expense",'June 13 - Dec 15 Expense'!$J$12:$CE$119),)))</f>
        <v>33560.687395569061</v>
      </c>
      <c r="P164" s="144">
        <f t="array" ref="P164">SUM(IF('June 13 - Dec 15 Expense'!$F$12:$F$119=Adjustments!$E164,IF('June 13 - Dec 15 Expense'!$J$7:$CE$7=Adjustments!P$6,IF('June 13 - Dec 15 Expense'!$J$6:$CE$6="Depreciation Expense",'June 13 - Dec 15 Expense'!$J$12:$CE$119),)))</f>
        <v>33563.080530109619</v>
      </c>
      <c r="Q164" s="144">
        <f t="array" ref="Q164">SUM(IF('June 13 - Dec 15 Expense'!$F$12:$F$119=Adjustments!$E164,IF('June 13 - Dec 15 Expense'!$J$7:$CE$7=Adjustments!Q$6,IF('June 13 - Dec 15 Expense'!$J$6:$CE$6="Depreciation Expense",'June 13 - Dec 15 Expense'!$J$12:$CE$119),)))</f>
        <v>33566.785465663736</v>
      </c>
      <c r="R164" s="144">
        <f t="array" ref="R164">SUM(IF('June 13 - Dec 15 Expense'!$F$12:$F$119=Adjustments!$E164,IF('June 13 - Dec 15 Expense'!$J$7:$CE$7=Adjustments!R$6,IF('June 13 - Dec 15 Expense'!$J$6:$CE$6="Depreciation Expense",'June 13 - Dec 15 Expense'!$J$12:$CE$119),)))</f>
        <v>33568.302133356883</v>
      </c>
      <c r="S164" s="144">
        <f t="array" ref="S164">SUM(IF('June 13 - Dec 15 Expense'!$F$12:$F$119=Adjustments!$E164,IF('June 13 - Dec 15 Expense'!$J$7:$CE$7=Adjustments!S$6,IF('June 13 - Dec 15 Expense'!$J$6:$CE$6="Depreciation Expense",'June 13 - Dec 15 Expense'!$J$12:$CE$119),)))</f>
        <v>33570.141379163586</v>
      </c>
      <c r="T164" s="144">
        <f t="array" ref="T164">SUM(IF('June 13 - Dec 15 Expense'!$F$12:$F$119=Adjustments!$E164,IF('June 13 - Dec 15 Expense'!$J$7:$CE$7=Adjustments!T$6,IF('June 13 - Dec 15 Expense'!$J$6:$CE$6="Depreciation Expense",'June 13 - Dec 15 Expense'!$J$12:$CE$119),)))</f>
        <v>33571.234446879891</v>
      </c>
      <c r="U164" s="144">
        <f t="array" ref="U164">SUM(IF('June 13 - Dec 15 Expense'!$F$12:$F$119=Adjustments!$E164,IF('June 13 - Dec 15 Expense'!$J$7:$CE$7=Adjustments!U$6,IF('June 13 - Dec 15 Expense'!$J$6:$CE$6="Depreciation Expense",'June 13 - Dec 15 Expense'!$J$12:$CE$119),)))</f>
        <v>33571.613294553768</v>
      </c>
      <c r="V164" s="144">
        <f t="array" ref="V164">SUM(IF('June 13 - Dec 15 Expense'!$F$12:$F$119=Adjustments!$E164,IF('June 13 - Dec 15 Expense'!$J$7:$CE$7=Adjustments!V$6,IF('June 13 - Dec 15 Expense'!$J$6:$CE$6="Depreciation Expense",'June 13 - Dec 15 Expense'!$J$12:$CE$119),)))</f>
        <v>33646.459654323371</v>
      </c>
      <c r="W164" s="144">
        <f t="array" ref="W164">SUM(IF('June 13 - Dec 15 Expense'!$F$12:$F$119=Adjustments!$E164,IF('June 13 - Dec 15 Expense'!$J$7:$CE$7=Adjustments!W$6,IF('June 13 - Dec 15 Expense'!$J$6:$CE$6="Depreciation Expense",'June 13 - Dec 15 Expense'!$J$12:$CE$119),)))</f>
        <v>33727.862271251048</v>
      </c>
      <c r="X164" s="144">
        <f t="array" ref="X164">SUM(IF('June 13 - Dec 15 Expense'!$F$12:$F$119=Adjustments!$E164,IF('June 13 - Dec 15 Expense'!$J$7:$CE$7=Adjustments!X$6,IF('June 13 - Dec 15 Expense'!$J$6:$CE$6="Depreciation Expense",'June 13 - Dec 15 Expense'!$J$12:$CE$119),)))</f>
        <v>33741.987713642149</v>
      </c>
      <c r="Y164" s="144">
        <f t="array" ref="Y164">SUM(IF('June 13 - Dec 15 Expense'!$F$12:$F$119=Adjustments!$E164,IF('June 13 - Dec 15 Expense'!$J$7:$CE$7=Adjustments!Y$6,IF('June 13 - Dec 15 Expense'!$J$6:$CE$6="Depreciation Expense",'June 13 - Dec 15 Expense'!$J$12:$CE$119),)))</f>
        <v>33754.211909942314</v>
      </c>
      <c r="Z164" s="144">
        <f t="array" ref="Z164">SUM(IF('June 13 - Dec 15 Expense'!$F$12:$F$119=Adjustments!$E164,IF('June 13 - Dec 15 Expense'!$J$7:$CE$7=Adjustments!Z$6,IF('June 13 - Dec 15 Expense'!$J$6:$CE$6="Depreciation Expense",'June 13 - Dec 15 Expense'!$J$12:$CE$119),)))</f>
        <v>33846.572917721751</v>
      </c>
      <c r="AA164" s="144">
        <f t="array" ref="AA164">SUM(IF('June 13 - Dec 15 Expense'!$F$12:$F$119=Adjustments!$E164,IF('June 13 - Dec 15 Expense'!$J$7:$CE$7=Adjustments!AA$6,IF('June 13 - Dec 15 Expense'!$J$6:$CE$6="Depreciation Expense",'June 13 - Dec 15 Expense'!$J$12:$CE$119),)))</f>
        <v>34018.230508124652</v>
      </c>
      <c r="AB164" s="144">
        <f t="array" ref="AB164">SUM(IF('June 13 - Dec 15 Expense'!$F$12:$F$119=Adjustments!$E164,IF('June 13 - Dec 15 Expense'!$J$7:$CE$7=Adjustments!AB$6,IF('June 13 - Dec 15 Expense'!$J$6:$CE$6="Depreciation Expense",'June 13 - Dec 15 Expense'!$J$12:$CE$119),)))</f>
        <v>34186.751810452537</v>
      </c>
      <c r="AC164" s="144">
        <f t="array" ref="AC164">SUM(IF('June 13 - Dec 15 Expense'!$F$12:$F$119=Adjustments!$E164,IF('June 13 - Dec 15 Expense'!$J$7:$CE$7=Adjustments!AC$6,IF('June 13 - Dec 15 Expense'!$J$6:$CE$6="Depreciation Expense",'June 13 - Dec 15 Expense'!$J$12:$CE$119),)))</f>
        <v>34348.10635969125</v>
      </c>
      <c r="AD164" s="144">
        <f t="array" ref="AD164">SUM(IF('June 13 - Dec 15 Expense'!$F$12:$F$119=Adjustments!$E164,IF('June 13 - Dec 15 Expense'!$J$7:$CE$7=Adjustments!AD$6,IF('June 13 - Dec 15 Expense'!$J$6:$CE$6="Depreciation Expense",'June 13 - Dec 15 Expense'!$J$12:$CE$119),)))</f>
        <v>34502.373553726269</v>
      </c>
      <c r="AE164" s="144">
        <f t="array" ref="AE164">SUM(IF('June 13 - Dec 15 Expense'!$F$12:$F$119=Adjustments!$E164,IF('June 13 - Dec 15 Expense'!$J$7:$CE$7=Adjustments!AE$6,IF('June 13 - Dec 15 Expense'!$J$6:$CE$6="Depreciation Expense",'June 13 - Dec 15 Expense'!$J$12:$CE$119),)))</f>
        <v>34661.024333705784</v>
      </c>
      <c r="AG164" s="144">
        <f t="shared" si="7"/>
        <v>184329.77766154532</v>
      </c>
      <c r="AH164" s="144">
        <f t="shared" si="8"/>
        <v>201391.32160114945</v>
      </c>
      <c r="AI164" s="144">
        <f t="shared" si="9"/>
        <v>202013.36929059256</v>
      </c>
      <c r="AJ164" s="144">
        <f t="shared" si="10"/>
        <v>205563.05948342223</v>
      </c>
    </row>
    <row r="165" spans="1:36">
      <c r="A165" s="119" t="s">
        <v>15</v>
      </c>
      <c r="B165" s="119" t="s">
        <v>46</v>
      </c>
      <c r="C165" s="119" t="s">
        <v>78</v>
      </c>
      <c r="D165" s="119" t="s">
        <v>75</v>
      </c>
      <c r="E165" s="119" t="str">
        <f t="shared" si="13"/>
        <v>DGNLPOR</v>
      </c>
      <c r="F165" s="119" t="str">
        <f t="shared" si="14"/>
        <v>GNLPOR</v>
      </c>
      <c r="G165" s="144">
        <f t="array" ref="G165">SUM(IF('June 13 - Dec 15 Expense'!$F$12:$F$119=Adjustments!$E165,IF('June 13 - Dec 15 Expense'!$J$7:$CE$7=Adjustments!G$6,IF('June 13 - Dec 15 Expense'!$J$6:$CE$6="Depreciation Expense",'June 13 - Dec 15 Expense'!$J$12:$CE$119),)))</f>
        <v>349584.64273144695</v>
      </c>
      <c r="H165" s="144">
        <f t="array" ref="H165">SUM(IF('June 13 - Dec 15 Expense'!$F$12:$F$119=Adjustments!$E165,IF('June 13 - Dec 15 Expense'!$J$7:$CE$7=Adjustments!H$6,IF('June 13 - Dec 15 Expense'!$J$6:$CE$6="Depreciation Expense",'June 13 - Dec 15 Expense'!$J$12:$CE$119),)))</f>
        <v>349765.40465208446</v>
      </c>
      <c r="I165" s="144">
        <f t="array" ref="I165">SUM(IF('June 13 - Dec 15 Expense'!$F$12:$F$119=Adjustments!$E165,IF('June 13 - Dec 15 Expense'!$J$7:$CE$7=Adjustments!I$6,IF('June 13 - Dec 15 Expense'!$J$6:$CE$6="Depreciation Expense",'June 13 - Dec 15 Expense'!$J$12:$CE$119),)))</f>
        <v>349922.81389157195</v>
      </c>
      <c r="J165" s="144">
        <f t="array" ref="J165">SUM(IF('June 13 - Dec 15 Expense'!$F$12:$F$119=Adjustments!$E165,IF('June 13 - Dec 15 Expense'!$J$7:$CE$7=Adjustments!J$6,IF('June 13 - Dec 15 Expense'!$J$6:$CE$6="Depreciation Expense",'June 13 - Dec 15 Expense'!$J$12:$CE$119),)))</f>
        <v>351201.00979867275</v>
      </c>
      <c r="K165" s="144">
        <f t="array" ref="K165">SUM(IF('June 13 - Dec 15 Expense'!$F$12:$F$119=Adjustments!$E165,IF('June 13 - Dec 15 Expense'!$J$7:$CE$7=Adjustments!K$6,IF('June 13 - Dec 15 Expense'!$J$6:$CE$6="Depreciation Expense",'June 13 - Dec 15 Expense'!$J$12:$CE$119),)))</f>
        <v>354056.94711822271</v>
      </c>
      <c r="L165" s="144">
        <f t="array" ref="L165">SUM(IF('June 13 - Dec 15 Expense'!$F$12:$F$119=Adjustments!$E165,IF('June 13 - Dec 15 Expense'!$J$7:$CE$7=Adjustments!L$6,IF('June 13 - Dec 15 Expense'!$J$6:$CE$6="Depreciation Expense",'June 13 - Dec 15 Expense'!$J$12:$CE$119),)))</f>
        <v>355985.18935481476</v>
      </c>
      <c r="M165" s="144">
        <f t="array" ref="M165">SUM(IF('June 13 - Dec 15 Expense'!$F$12:$F$119=Adjustments!$E165,IF('June 13 - Dec 15 Expense'!$J$7:$CE$7=Adjustments!M$6,IF('June 13 - Dec 15 Expense'!$J$6:$CE$6="Depreciation Expense",'June 13 - Dec 15 Expense'!$J$12:$CE$119),)))</f>
        <v>360926.22902889963</v>
      </c>
      <c r="N165" s="144">
        <f t="array" ref="N165">SUM(IF('June 13 - Dec 15 Expense'!$F$12:$F$119=Adjustments!$E165,IF('June 13 - Dec 15 Expense'!$J$7:$CE$7=Adjustments!N$6,IF('June 13 - Dec 15 Expense'!$J$6:$CE$6="Depreciation Expense",'June 13 - Dec 15 Expense'!$J$12:$CE$119),)))</f>
        <v>366428.25132658408</v>
      </c>
      <c r="O165" s="144">
        <f t="array" ref="O165">SUM(IF('June 13 - Dec 15 Expense'!$F$12:$F$119=Adjustments!$E165,IF('June 13 - Dec 15 Expense'!$J$7:$CE$7=Adjustments!O$6,IF('June 13 - Dec 15 Expense'!$J$6:$CE$6="Depreciation Expense",'June 13 - Dec 15 Expense'!$J$12:$CE$119),)))</f>
        <v>366051.73212804878</v>
      </c>
      <c r="P165" s="144">
        <f t="array" ref="P165">SUM(IF('June 13 - Dec 15 Expense'!$F$12:$F$119=Adjustments!$E165,IF('June 13 - Dec 15 Expense'!$J$7:$CE$7=Adjustments!P$6,IF('June 13 - Dec 15 Expense'!$J$6:$CE$6="Depreciation Expense",'June 13 - Dec 15 Expense'!$J$12:$CE$119),)))</f>
        <v>365716.23756382387</v>
      </c>
      <c r="Q165" s="144">
        <f t="array" ref="Q165">SUM(IF('June 13 - Dec 15 Expense'!$F$12:$F$119=Adjustments!$E165,IF('June 13 - Dec 15 Expense'!$J$7:$CE$7=Adjustments!Q$6,IF('June 13 - Dec 15 Expense'!$J$6:$CE$6="Depreciation Expense",'June 13 - Dec 15 Expense'!$J$12:$CE$119),)))</f>
        <v>365402.32141727005</v>
      </c>
      <c r="R165" s="144">
        <f t="array" ref="R165">SUM(IF('June 13 - Dec 15 Expense'!$F$12:$F$119=Adjustments!$E165,IF('June 13 - Dec 15 Expense'!$J$7:$CE$7=Adjustments!R$6,IF('June 13 - Dec 15 Expense'!$J$6:$CE$6="Depreciation Expense",'June 13 - Dec 15 Expense'!$J$12:$CE$119),)))</f>
        <v>365067.45358307689</v>
      </c>
      <c r="S165" s="144">
        <f t="array" ref="S165">SUM(IF('June 13 - Dec 15 Expense'!$F$12:$F$119=Adjustments!$E165,IF('June 13 - Dec 15 Expense'!$J$7:$CE$7=Adjustments!S$6,IF('June 13 - Dec 15 Expense'!$J$6:$CE$6="Depreciation Expense",'June 13 - Dec 15 Expense'!$J$12:$CE$119),)))</f>
        <v>364752.29545939068</v>
      </c>
      <c r="T165" s="144">
        <f t="array" ref="T165">SUM(IF('June 13 - Dec 15 Expense'!$F$12:$F$119=Adjustments!$E165,IF('June 13 - Dec 15 Expense'!$J$7:$CE$7=Adjustments!T$6,IF('June 13 - Dec 15 Expense'!$J$6:$CE$6="Depreciation Expense",'June 13 - Dec 15 Expense'!$J$12:$CE$119),)))</f>
        <v>364427.100862369</v>
      </c>
      <c r="U165" s="144">
        <f t="array" ref="U165">SUM(IF('June 13 - Dec 15 Expense'!$F$12:$F$119=Adjustments!$E165,IF('June 13 - Dec 15 Expense'!$J$7:$CE$7=Adjustments!U$6,IF('June 13 - Dec 15 Expense'!$J$6:$CE$6="Depreciation Expense",'June 13 - Dec 15 Expense'!$J$12:$CE$119),)))</f>
        <v>364083.4636960419</v>
      </c>
      <c r="V165" s="144">
        <f t="array" ref="V165">SUM(IF('June 13 - Dec 15 Expense'!$F$12:$F$119=Adjustments!$E165,IF('June 13 - Dec 15 Expense'!$J$7:$CE$7=Adjustments!V$6,IF('June 13 - Dec 15 Expense'!$J$6:$CE$6="Depreciation Expense",'June 13 - Dec 15 Expense'!$J$12:$CE$119),)))</f>
        <v>363729.54855092318</v>
      </c>
      <c r="W165" s="144">
        <f t="array" ref="W165">SUM(IF('June 13 - Dec 15 Expense'!$F$12:$F$119=Adjustments!$E165,IF('June 13 - Dec 15 Expense'!$J$7:$CE$7=Adjustments!W$6,IF('June 13 - Dec 15 Expense'!$J$6:$CE$6="Depreciation Expense",'June 13 - Dec 15 Expense'!$J$12:$CE$119),)))</f>
        <v>363355.56045913353</v>
      </c>
      <c r="X165" s="144">
        <f t="array" ref="X165">SUM(IF('June 13 - Dec 15 Expense'!$F$12:$F$119=Adjustments!$E165,IF('June 13 - Dec 15 Expense'!$J$7:$CE$7=Adjustments!X$6,IF('June 13 - Dec 15 Expense'!$J$6:$CE$6="Depreciation Expense",'June 13 - Dec 15 Expense'!$J$12:$CE$119),)))</f>
        <v>362972.16262404039</v>
      </c>
      <c r="Y165" s="144">
        <f t="array" ref="Y165">SUM(IF('June 13 - Dec 15 Expense'!$F$12:$F$119=Adjustments!$E165,IF('June 13 - Dec 15 Expense'!$J$7:$CE$7=Adjustments!Y$6,IF('June 13 - Dec 15 Expense'!$J$6:$CE$6="Depreciation Expense",'June 13 - Dec 15 Expense'!$J$12:$CE$119),)))</f>
        <v>362778.63090336852</v>
      </c>
      <c r="Z165" s="144">
        <f t="array" ref="Z165">SUM(IF('June 13 - Dec 15 Expense'!$F$12:$F$119=Adjustments!$E165,IF('June 13 - Dec 15 Expense'!$J$7:$CE$7=Adjustments!Z$6,IF('June 13 - Dec 15 Expense'!$J$6:$CE$6="Depreciation Expense",'June 13 - Dec 15 Expense'!$J$12:$CE$119),)))</f>
        <v>362744.18864274537</v>
      </c>
      <c r="AA165" s="144">
        <f t="array" ref="AA165">SUM(IF('June 13 - Dec 15 Expense'!$F$12:$F$119=Adjustments!$E165,IF('June 13 - Dec 15 Expense'!$J$7:$CE$7=Adjustments!AA$6,IF('June 13 - Dec 15 Expense'!$J$6:$CE$6="Depreciation Expense",'June 13 - Dec 15 Expense'!$J$12:$CE$119),)))</f>
        <v>362661.20685259165</v>
      </c>
      <c r="AB165" s="144">
        <f t="array" ref="AB165">SUM(IF('June 13 - Dec 15 Expense'!$F$12:$F$119=Adjustments!$E165,IF('June 13 - Dec 15 Expense'!$J$7:$CE$7=Adjustments!AB$6,IF('June 13 - Dec 15 Expense'!$J$6:$CE$6="Depreciation Expense",'June 13 - Dec 15 Expense'!$J$12:$CE$119),)))</f>
        <v>362658.67956781131</v>
      </c>
      <c r="AC165" s="144">
        <f t="array" ref="AC165">SUM(IF('June 13 - Dec 15 Expense'!$F$12:$F$119=Adjustments!$E165,IF('June 13 - Dec 15 Expense'!$J$7:$CE$7=Adjustments!AC$6,IF('June 13 - Dec 15 Expense'!$J$6:$CE$6="Depreciation Expense",'June 13 - Dec 15 Expense'!$J$12:$CE$119),)))</f>
        <v>362680.85838941013</v>
      </c>
      <c r="AD165" s="144">
        <f t="array" ref="AD165">SUM(IF('June 13 - Dec 15 Expense'!$F$12:$F$119=Adjustments!$E165,IF('June 13 - Dec 15 Expense'!$J$7:$CE$7=Adjustments!AD$6,IF('June 13 - Dec 15 Expense'!$J$6:$CE$6="Depreciation Expense",'June 13 - Dec 15 Expense'!$J$12:$CE$119),)))</f>
        <v>362643.3758116393</v>
      </c>
      <c r="AE165" s="144">
        <f t="array" ref="AE165">SUM(IF('June 13 - Dec 15 Expense'!$F$12:$F$119=Adjustments!$E165,IF('June 13 - Dec 15 Expense'!$J$7:$CE$7=Adjustments!AE$6,IF('June 13 - Dec 15 Expense'!$J$6:$CE$6="Depreciation Expense",'June 13 - Dec 15 Expense'!$J$12:$CE$119),)))</f>
        <v>362662.56218216941</v>
      </c>
      <c r="AG165" s="144">
        <f t="shared" si="7"/>
        <v>2121857.5938442661</v>
      </c>
      <c r="AH165" s="144">
        <f t="shared" si="8"/>
        <v>2193418.2914781943</v>
      </c>
      <c r="AI165" s="144">
        <f t="shared" si="9"/>
        <v>2181346.4670958766</v>
      </c>
      <c r="AJ165" s="144">
        <f t="shared" si="10"/>
        <v>2176050.8714463674</v>
      </c>
    </row>
    <row r="166" spans="1:36">
      <c r="A166" s="119" t="s">
        <v>16</v>
      </c>
      <c r="B166" s="119" t="s">
        <v>47</v>
      </c>
      <c r="C166" s="119" t="s">
        <v>78</v>
      </c>
      <c r="D166" s="119" t="s">
        <v>75</v>
      </c>
      <c r="E166" s="119" t="str">
        <f t="shared" si="13"/>
        <v>DGNLPWA</v>
      </c>
      <c r="F166" s="119" t="str">
        <f t="shared" si="14"/>
        <v>GNLPWA</v>
      </c>
      <c r="G166" s="144">
        <f t="array" ref="G166">SUM(IF('June 13 - Dec 15 Expense'!$F$12:$F$119=Adjustments!$E166,IF('June 13 - Dec 15 Expense'!$J$7:$CE$7=Adjustments!G$6,IF('June 13 - Dec 15 Expense'!$J$6:$CE$6="Depreciation Expense",'June 13 - Dec 15 Expense'!$J$12:$CE$119),)))</f>
        <v>125083.68552549543</v>
      </c>
      <c r="H166" s="144">
        <f t="array" ref="H166">SUM(IF('June 13 - Dec 15 Expense'!$F$12:$F$119=Adjustments!$E166,IF('June 13 - Dec 15 Expense'!$J$7:$CE$7=Adjustments!H$6,IF('June 13 - Dec 15 Expense'!$J$6:$CE$6="Depreciation Expense",'June 13 - Dec 15 Expense'!$J$12:$CE$119),)))</f>
        <v>124970.49717216975</v>
      </c>
      <c r="I166" s="144">
        <f t="array" ref="I166">SUM(IF('June 13 - Dec 15 Expense'!$F$12:$F$119=Adjustments!$E166,IF('June 13 - Dec 15 Expense'!$J$7:$CE$7=Adjustments!I$6,IF('June 13 - Dec 15 Expense'!$J$6:$CE$6="Depreciation Expense",'June 13 - Dec 15 Expense'!$J$12:$CE$119),)))</f>
        <v>124779.64531649777</v>
      </c>
      <c r="J166" s="144">
        <f t="array" ref="J166">SUM(IF('June 13 - Dec 15 Expense'!$F$12:$F$119=Adjustments!$E166,IF('June 13 - Dec 15 Expense'!$J$7:$CE$7=Adjustments!J$6,IF('June 13 - Dec 15 Expense'!$J$6:$CE$6="Depreciation Expense",'June 13 - Dec 15 Expense'!$J$12:$CE$119),)))</f>
        <v>124871.44840181567</v>
      </c>
      <c r="K166" s="144">
        <f t="array" ref="K166">SUM(IF('June 13 - Dec 15 Expense'!$F$12:$F$119=Adjustments!$E166,IF('June 13 - Dec 15 Expense'!$J$7:$CE$7=Adjustments!K$6,IF('June 13 - Dec 15 Expense'!$J$6:$CE$6="Depreciation Expense",'June 13 - Dec 15 Expense'!$J$12:$CE$119),)))</f>
        <v>125383.12908416304</v>
      </c>
      <c r="L166" s="144">
        <f t="array" ref="L166">SUM(IF('June 13 - Dec 15 Expense'!$F$12:$F$119=Adjustments!$E166,IF('June 13 - Dec 15 Expense'!$J$7:$CE$7=Adjustments!L$6,IF('June 13 - Dec 15 Expense'!$J$6:$CE$6="Depreciation Expense",'June 13 - Dec 15 Expense'!$J$12:$CE$119),)))</f>
        <v>125583.60122703144</v>
      </c>
      <c r="M166" s="144">
        <f t="array" ref="M166">SUM(IF('June 13 - Dec 15 Expense'!$F$12:$F$119=Adjustments!$E166,IF('June 13 - Dec 15 Expense'!$J$7:$CE$7=Adjustments!M$6,IF('June 13 - Dec 15 Expense'!$J$6:$CE$6="Depreciation Expense",'June 13 - Dec 15 Expense'!$J$12:$CE$119),)))</f>
        <v>126240.56207344501</v>
      </c>
      <c r="N166" s="144">
        <f t="array" ref="N166">SUM(IF('June 13 - Dec 15 Expense'!$F$12:$F$119=Adjustments!$E166,IF('June 13 - Dec 15 Expense'!$J$7:$CE$7=Adjustments!N$6,IF('June 13 - Dec 15 Expense'!$J$6:$CE$6="Depreciation Expense",'June 13 - Dec 15 Expense'!$J$12:$CE$119),)))</f>
        <v>105568.95153775526</v>
      </c>
      <c r="O166" s="144">
        <f t="array" ref="O166">SUM(IF('June 13 - Dec 15 Expense'!$F$12:$F$119=Adjustments!$E166,IF('June 13 - Dec 15 Expense'!$J$7:$CE$7=Adjustments!O$6,IF('June 13 - Dec 15 Expense'!$J$6:$CE$6="Depreciation Expense",'June 13 - Dec 15 Expense'!$J$12:$CE$119),)))</f>
        <v>105492.04715177999</v>
      </c>
      <c r="P166" s="144">
        <f t="array" ref="P166">SUM(IF('June 13 - Dec 15 Expense'!$F$12:$F$119=Adjustments!$E166,IF('June 13 - Dec 15 Expense'!$J$7:$CE$7=Adjustments!P$6,IF('June 13 - Dec 15 Expense'!$J$6:$CE$6="Depreciation Expense",'June 13 - Dec 15 Expense'!$J$12:$CE$119),)))</f>
        <v>105422.68992194023</v>
      </c>
      <c r="Q166" s="144">
        <f t="array" ref="Q166">SUM(IF('June 13 - Dec 15 Expense'!$F$12:$F$119=Adjustments!$E166,IF('June 13 - Dec 15 Expense'!$J$7:$CE$7=Adjustments!Q$6,IF('June 13 - Dec 15 Expense'!$J$6:$CE$6="Depreciation Expense",'June 13 - Dec 15 Expense'!$J$12:$CE$119),)))</f>
        <v>105356.80250455084</v>
      </c>
      <c r="R166" s="144">
        <f t="array" ref="R166">SUM(IF('June 13 - Dec 15 Expense'!$F$12:$F$119=Adjustments!$E166,IF('June 13 - Dec 15 Expense'!$J$7:$CE$7=Adjustments!R$6,IF('June 13 - Dec 15 Expense'!$J$6:$CE$6="Depreciation Expense",'June 13 - Dec 15 Expense'!$J$12:$CE$119),)))</f>
        <v>105286.98992239579</v>
      </c>
      <c r="S166" s="144">
        <f t="array" ref="S166">SUM(IF('June 13 - Dec 15 Expense'!$F$12:$F$119=Adjustments!$E166,IF('June 13 - Dec 15 Expense'!$J$7:$CE$7=Adjustments!S$6,IF('June 13 - Dec 15 Expense'!$J$6:$CE$6="Depreciation Expense",'June 13 - Dec 15 Expense'!$J$12:$CE$119),)))</f>
        <v>105219.63966417704</v>
      </c>
      <c r="T166" s="144">
        <f t="array" ref="T166">SUM(IF('June 13 - Dec 15 Expense'!$F$12:$F$119=Adjustments!$E166,IF('June 13 - Dec 15 Expense'!$J$7:$CE$7=Adjustments!T$6,IF('June 13 - Dec 15 Expense'!$J$6:$CE$6="Depreciation Expense",'June 13 - Dec 15 Expense'!$J$12:$CE$119),)))</f>
        <v>105150.58929557716</v>
      </c>
      <c r="U166" s="144">
        <f t="array" ref="U166">SUM(IF('June 13 - Dec 15 Expense'!$F$12:$F$119=Adjustments!$E166,IF('June 13 - Dec 15 Expense'!$J$7:$CE$7=Adjustments!U$6,IF('June 13 - Dec 15 Expense'!$J$6:$CE$6="Depreciation Expense",'June 13 - Dec 15 Expense'!$J$12:$CE$119),)))</f>
        <v>105078.85502884857</v>
      </c>
      <c r="V166" s="144">
        <f t="array" ref="V166">SUM(IF('June 13 - Dec 15 Expense'!$F$12:$F$119=Adjustments!$E166,IF('June 13 - Dec 15 Expense'!$J$7:$CE$7=Adjustments!V$6,IF('June 13 - Dec 15 Expense'!$J$6:$CE$6="Depreciation Expense",'June 13 - Dec 15 Expense'!$J$12:$CE$119),)))</f>
        <v>105006.45115892298</v>
      </c>
      <c r="W166" s="144">
        <f t="array" ref="W166">SUM(IF('June 13 - Dec 15 Expense'!$F$12:$F$119=Adjustments!$E166,IF('June 13 - Dec 15 Expense'!$J$7:$CE$7=Adjustments!W$6,IF('June 13 - Dec 15 Expense'!$J$6:$CE$6="Depreciation Expense",'June 13 - Dec 15 Expense'!$J$12:$CE$119),)))</f>
        <v>104994.52632995717</v>
      </c>
      <c r="X166" s="144">
        <f t="array" ref="X166">SUM(IF('June 13 - Dec 15 Expense'!$F$12:$F$119=Adjustments!$E166,IF('June 13 - Dec 15 Expense'!$J$7:$CE$7=Adjustments!X$6,IF('June 13 - Dec 15 Expense'!$J$6:$CE$6="Depreciation Expense",'June 13 - Dec 15 Expense'!$J$12:$CE$119),)))</f>
        <v>104986.808854868</v>
      </c>
      <c r="Y166" s="144">
        <f t="array" ref="Y166">SUM(IF('June 13 - Dec 15 Expense'!$F$12:$F$119=Adjustments!$E166,IF('June 13 - Dec 15 Expense'!$J$7:$CE$7=Adjustments!Y$6,IF('June 13 - Dec 15 Expense'!$J$6:$CE$6="Depreciation Expense",'June 13 - Dec 15 Expense'!$J$12:$CE$119),)))</f>
        <v>104917.62802848806</v>
      </c>
      <c r="Z166" s="144">
        <f t="array" ref="Z166">SUM(IF('June 13 - Dec 15 Expense'!$F$12:$F$119=Adjustments!$E166,IF('June 13 - Dec 15 Expense'!$J$7:$CE$7=Adjustments!Z$6,IF('June 13 - Dec 15 Expense'!$J$6:$CE$6="Depreciation Expense",'June 13 - Dec 15 Expense'!$J$12:$CE$119),)))</f>
        <v>104889.57861702236</v>
      </c>
      <c r="AA166" s="144">
        <f t="array" ref="AA166">SUM(IF('June 13 - Dec 15 Expense'!$F$12:$F$119=Adjustments!$E166,IF('June 13 - Dec 15 Expense'!$J$7:$CE$7=Adjustments!AA$6,IF('June 13 - Dec 15 Expense'!$J$6:$CE$6="Depreciation Expense",'June 13 - Dec 15 Expense'!$J$12:$CE$119),)))</f>
        <v>104904.75443237642</v>
      </c>
      <c r="AB166" s="144">
        <f t="array" ref="AB166">SUM(IF('June 13 - Dec 15 Expense'!$F$12:$F$119=Adjustments!$E166,IF('June 13 - Dec 15 Expense'!$J$7:$CE$7=Adjustments!AB$6,IF('June 13 - Dec 15 Expense'!$J$6:$CE$6="Depreciation Expense",'June 13 - Dec 15 Expense'!$J$12:$CE$119),)))</f>
        <v>104936.71965068653</v>
      </c>
      <c r="AC166" s="144">
        <f t="array" ref="AC166">SUM(IF('June 13 - Dec 15 Expense'!$F$12:$F$119=Adjustments!$E166,IF('June 13 - Dec 15 Expense'!$J$7:$CE$7=Adjustments!AC$6,IF('June 13 - Dec 15 Expense'!$J$6:$CE$6="Depreciation Expense",'June 13 - Dec 15 Expense'!$J$12:$CE$119),)))</f>
        <v>104972.37728277892</v>
      </c>
      <c r="AD166" s="144">
        <f t="array" ref="AD166">SUM(IF('June 13 - Dec 15 Expense'!$F$12:$F$119=Adjustments!$E166,IF('June 13 - Dec 15 Expense'!$J$7:$CE$7=Adjustments!AD$6,IF('June 13 - Dec 15 Expense'!$J$6:$CE$6="Depreciation Expense",'June 13 - Dec 15 Expense'!$J$12:$CE$119),)))</f>
        <v>104992.95031635762</v>
      </c>
      <c r="AE166" s="144">
        <f t="array" ref="AE166">SUM(IF('June 13 - Dec 15 Expense'!$F$12:$F$119=Adjustments!$E166,IF('June 13 - Dec 15 Expense'!$J$7:$CE$7=Adjustments!AE$6,IF('June 13 - Dec 15 Expense'!$J$6:$CE$6="Depreciation Expense",'June 13 - Dec 15 Expense'!$J$12:$CE$119),)))</f>
        <v>105025.84934681004</v>
      </c>
      <c r="AG166" s="144">
        <f t="shared" si="7"/>
        <v>751828.88327512261</v>
      </c>
      <c r="AH166" s="144">
        <f t="shared" si="8"/>
        <v>632347.12070259918</v>
      </c>
      <c r="AI166" s="144">
        <f t="shared" si="9"/>
        <v>630134.85869666189</v>
      </c>
      <c r="AJ166" s="144">
        <f t="shared" si="10"/>
        <v>629722.22964603186</v>
      </c>
    </row>
    <row r="167" spans="1:36">
      <c r="A167" s="119" t="s">
        <v>17</v>
      </c>
      <c r="B167" s="119" t="s">
        <v>48</v>
      </c>
      <c r="C167" s="119" t="s">
        <v>78</v>
      </c>
      <c r="D167" s="119" t="s">
        <v>75</v>
      </c>
      <c r="E167" s="119" t="str">
        <f t="shared" si="13"/>
        <v>DGNLPWYP</v>
      </c>
      <c r="F167" s="119" t="str">
        <f t="shared" si="14"/>
        <v>GNLPWYP</v>
      </c>
      <c r="G167" s="144">
        <f t="array" ref="G167">SUM(IF('June 13 - Dec 15 Expense'!$F$12:$F$119=Adjustments!$E167,IF('June 13 - Dec 15 Expense'!$J$7:$CE$7=Adjustments!G$6,IF('June 13 - Dec 15 Expense'!$J$6:$CE$6="Depreciation Expense",'June 13 - Dec 15 Expense'!$J$12:$CE$119),)))</f>
        <v>200283.54408155548</v>
      </c>
      <c r="H167" s="144">
        <f t="array" ref="H167">SUM(IF('June 13 - Dec 15 Expense'!$F$12:$F$119=Adjustments!$E167,IF('June 13 - Dec 15 Expense'!$J$7:$CE$7=Adjustments!H$6,IF('June 13 - Dec 15 Expense'!$J$6:$CE$6="Depreciation Expense",'June 13 - Dec 15 Expense'!$J$12:$CE$119),)))</f>
        <v>200294.18281949614</v>
      </c>
      <c r="I167" s="144">
        <f t="array" ref="I167">SUM(IF('June 13 - Dec 15 Expense'!$F$12:$F$119=Adjustments!$E167,IF('June 13 - Dec 15 Expense'!$J$7:$CE$7=Adjustments!I$6,IF('June 13 - Dec 15 Expense'!$J$6:$CE$6="Depreciation Expense",'June 13 - Dec 15 Expense'!$J$12:$CE$119),)))</f>
        <v>200408.91732467627</v>
      </c>
      <c r="J167" s="144">
        <f t="array" ref="J167">SUM(IF('June 13 - Dec 15 Expense'!$F$12:$F$119=Adjustments!$E167,IF('June 13 - Dec 15 Expense'!$J$7:$CE$7=Adjustments!J$6,IF('June 13 - Dec 15 Expense'!$J$6:$CE$6="Depreciation Expense",'June 13 - Dec 15 Expense'!$J$12:$CE$119),)))</f>
        <v>201412.14162925584</v>
      </c>
      <c r="K167" s="144">
        <f t="array" ref="K167">SUM(IF('June 13 - Dec 15 Expense'!$F$12:$F$119=Adjustments!$E167,IF('June 13 - Dec 15 Expense'!$J$7:$CE$7=Adjustments!K$6,IF('June 13 - Dec 15 Expense'!$J$6:$CE$6="Depreciation Expense",'June 13 - Dec 15 Expense'!$J$12:$CE$119),)))</f>
        <v>202832.45000061035</v>
      </c>
      <c r="L167" s="144">
        <f t="array" ref="L167">SUM(IF('June 13 - Dec 15 Expense'!$F$12:$F$119=Adjustments!$E167,IF('June 13 - Dec 15 Expense'!$J$7:$CE$7=Adjustments!L$6,IF('June 13 - Dec 15 Expense'!$J$6:$CE$6="Depreciation Expense",'June 13 - Dec 15 Expense'!$J$12:$CE$119),)))</f>
        <v>203327.61222663897</v>
      </c>
      <c r="M167" s="144">
        <f t="array" ref="M167">SUM(IF('June 13 - Dec 15 Expense'!$F$12:$F$119=Adjustments!$E167,IF('June 13 - Dec 15 Expense'!$J$7:$CE$7=Adjustments!M$6,IF('June 13 - Dec 15 Expense'!$J$6:$CE$6="Depreciation Expense",'June 13 - Dec 15 Expense'!$J$12:$CE$119),)))</f>
        <v>204960.07501468816</v>
      </c>
      <c r="N167" s="144">
        <f t="array" ref="N167">SUM(IF('June 13 - Dec 15 Expense'!$F$12:$F$119=Adjustments!$E167,IF('June 13 - Dec 15 Expense'!$J$7:$CE$7=Adjustments!N$6,IF('June 13 - Dec 15 Expense'!$J$6:$CE$6="Depreciation Expense",'June 13 - Dec 15 Expense'!$J$12:$CE$119),)))</f>
        <v>177777.32456648038</v>
      </c>
      <c r="O167" s="144">
        <f t="array" ref="O167">SUM(IF('June 13 - Dec 15 Expense'!$F$12:$F$119=Adjustments!$E167,IF('June 13 - Dec 15 Expense'!$J$7:$CE$7=Adjustments!O$6,IF('June 13 - Dec 15 Expense'!$J$6:$CE$6="Depreciation Expense",'June 13 - Dec 15 Expense'!$J$12:$CE$119),)))</f>
        <v>177591.22576440111</v>
      </c>
      <c r="P167" s="144">
        <f t="array" ref="P167">SUM(IF('June 13 - Dec 15 Expense'!$F$12:$F$119=Adjustments!$E167,IF('June 13 - Dec 15 Expense'!$J$7:$CE$7=Adjustments!P$6,IF('June 13 - Dec 15 Expense'!$J$6:$CE$6="Depreciation Expense",'June 13 - Dec 15 Expense'!$J$12:$CE$119),)))</f>
        <v>177393.99922291993</v>
      </c>
      <c r="Q167" s="144">
        <f t="array" ref="Q167">SUM(IF('June 13 - Dec 15 Expense'!$F$12:$F$119=Adjustments!$E167,IF('June 13 - Dec 15 Expense'!$J$7:$CE$7=Adjustments!Q$6,IF('June 13 - Dec 15 Expense'!$J$6:$CE$6="Depreciation Expense",'June 13 - Dec 15 Expense'!$J$12:$CE$119),)))</f>
        <v>177172.96939320044</v>
      </c>
      <c r="R167" s="144">
        <f t="array" ref="R167">SUM(IF('June 13 - Dec 15 Expense'!$F$12:$F$119=Adjustments!$E167,IF('June 13 - Dec 15 Expense'!$J$7:$CE$7=Adjustments!R$6,IF('June 13 - Dec 15 Expense'!$J$6:$CE$6="Depreciation Expense",'June 13 - Dec 15 Expense'!$J$12:$CE$119),)))</f>
        <v>176953.19639916069</v>
      </c>
      <c r="S167" s="144">
        <f t="array" ref="S167">SUM(IF('June 13 - Dec 15 Expense'!$F$12:$F$119=Adjustments!$E167,IF('June 13 - Dec 15 Expense'!$J$7:$CE$7=Adjustments!S$6,IF('June 13 - Dec 15 Expense'!$J$6:$CE$6="Depreciation Expense",'June 13 - Dec 15 Expense'!$J$12:$CE$119),)))</f>
        <v>176740.95282002527</v>
      </c>
      <c r="T167" s="144">
        <f t="array" ref="T167">SUM(IF('June 13 - Dec 15 Expense'!$F$12:$F$119=Adjustments!$E167,IF('June 13 - Dec 15 Expense'!$J$7:$CE$7=Adjustments!T$6,IF('June 13 - Dec 15 Expense'!$J$6:$CE$6="Depreciation Expense",'June 13 - Dec 15 Expense'!$J$12:$CE$119),)))</f>
        <v>176570.91723623101</v>
      </c>
      <c r="U167" s="144">
        <f t="array" ref="U167">SUM(IF('June 13 - Dec 15 Expense'!$F$12:$F$119=Adjustments!$E167,IF('June 13 - Dec 15 Expense'!$J$7:$CE$7=Adjustments!U$6,IF('June 13 - Dec 15 Expense'!$J$6:$CE$6="Depreciation Expense",'June 13 - Dec 15 Expense'!$J$12:$CE$119),)))</f>
        <v>176447.39537055875</v>
      </c>
      <c r="V167" s="144">
        <f t="array" ref="V167">SUM(IF('June 13 - Dec 15 Expense'!$F$12:$F$119=Adjustments!$E167,IF('June 13 - Dec 15 Expense'!$J$7:$CE$7=Adjustments!V$6,IF('June 13 - Dec 15 Expense'!$J$6:$CE$6="Depreciation Expense",'June 13 - Dec 15 Expense'!$J$12:$CE$119),)))</f>
        <v>176321.97718790334</v>
      </c>
      <c r="W167" s="144">
        <f t="array" ref="W167">SUM(IF('June 13 - Dec 15 Expense'!$F$12:$F$119=Adjustments!$E167,IF('June 13 - Dec 15 Expense'!$J$7:$CE$7=Adjustments!W$6,IF('June 13 - Dec 15 Expense'!$J$6:$CE$6="Depreciation Expense",'June 13 - Dec 15 Expense'!$J$12:$CE$119),)))</f>
        <v>176165.7415742937</v>
      </c>
      <c r="X167" s="144">
        <f t="array" ref="X167">SUM(IF('June 13 - Dec 15 Expense'!$F$12:$F$119=Adjustments!$E167,IF('June 13 - Dec 15 Expense'!$J$7:$CE$7=Adjustments!X$6,IF('June 13 - Dec 15 Expense'!$J$6:$CE$6="Depreciation Expense",'June 13 - Dec 15 Expense'!$J$12:$CE$119),)))</f>
        <v>176026.4737659104</v>
      </c>
      <c r="Y167" s="144">
        <f t="array" ref="Y167">SUM(IF('June 13 - Dec 15 Expense'!$F$12:$F$119=Adjustments!$E167,IF('June 13 - Dec 15 Expense'!$J$7:$CE$7=Adjustments!Y$6,IF('June 13 - Dec 15 Expense'!$J$6:$CE$6="Depreciation Expense",'June 13 - Dec 15 Expense'!$J$12:$CE$119),)))</f>
        <v>175946.04081399099</v>
      </c>
      <c r="Z167" s="144">
        <f t="array" ref="Z167">SUM(IF('June 13 - Dec 15 Expense'!$F$12:$F$119=Adjustments!$E167,IF('June 13 - Dec 15 Expense'!$J$7:$CE$7=Adjustments!Z$6,IF('June 13 - Dec 15 Expense'!$J$6:$CE$6="Depreciation Expense",'June 13 - Dec 15 Expense'!$J$12:$CE$119),)))</f>
        <v>176024.24949588743</v>
      </c>
      <c r="AA167" s="144">
        <f t="array" ref="AA167">SUM(IF('June 13 - Dec 15 Expense'!$F$12:$F$119=Adjustments!$E167,IF('June 13 - Dec 15 Expense'!$J$7:$CE$7=Adjustments!AA$6,IF('June 13 - Dec 15 Expense'!$J$6:$CE$6="Depreciation Expense",'June 13 - Dec 15 Expense'!$J$12:$CE$119),)))</f>
        <v>176239.49646097937</v>
      </c>
      <c r="AB167" s="144">
        <f t="array" ref="AB167">SUM(IF('June 13 - Dec 15 Expense'!$F$12:$F$119=Adjustments!$E167,IF('June 13 - Dec 15 Expense'!$J$7:$CE$7=Adjustments!AB$6,IF('June 13 - Dec 15 Expense'!$J$6:$CE$6="Depreciation Expense",'June 13 - Dec 15 Expense'!$J$12:$CE$119),)))</f>
        <v>176528.67999587185</v>
      </c>
      <c r="AC167" s="144">
        <f t="array" ref="AC167">SUM(IF('June 13 - Dec 15 Expense'!$F$12:$F$119=Adjustments!$E167,IF('June 13 - Dec 15 Expense'!$J$7:$CE$7=Adjustments!AC$6,IF('June 13 - Dec 15 Expense'!$J$6:$CE$6="Depreciation Expense",'June 13 - Dec 15 Expense'!$J$12:$CE$119),)))</f>
        <v>176851.75682088066</v>
      </c>
      <c r="AD167" s="144">
        <f t="array" ref="AD167">SUM(IF('June 13 - Dec 15 Expense'!$F$12:$F$119=Adjustments!$E167,IF('June 13 - Dec 15 Expense'!$J$7:$CE$7=Adjustments!AD$6,IF('June 13 - Dec 15 Expense'!$J$6:$CE$6="Depreciation Expense",'June 13 - Dec 15 Expense'!$J$12:$CE$119),)))</f>
        <v>177127.14847123812</v>
      </c>
      <c r="AE167" s="144">
        <f t="array" ref="AE167">SUM(IF('June 13 - Dec 15 Expense'!$F$12:$F$119=Adjustments!$E167,IF('June 13 - Dec 15 Expense'!$J$7:$CE$7=Adjustments!AE$6,IF('June 13 - Dec 15 Expense'!$J$6:$CE$6="Depreciation Expense",'June 13 - Dec 15 Expense'!$J$12:$CE$119),)))</f>
        <v>177457.73642498415</v>
      </c>
      <c r="AG167" s="144">
        <f t="shared" si="7"/>
        <v>1213235.3790153656</v>
      </c>
      <c r="AH167" s="144">
        <f t="shared" si="8"/>
        <v>1063629.6681661878</v>
      </c>
      <c r="AI167" s="144">
        <f t="shared" si="9"/>
        <v>1057478.5459488882</v>
      </c>
      <c r="AJ167" s="144">
        <f t="shared" si="10"/>
        <v>1060229.0676698415</v>
      </c>
    </row>
    <row r="168" spans="1:36">
      <c r="A168" s="119" t="s">
        <v>18</v>
      </c>
      <c r="B168" s="119" t="s">
        <v>49</v>
      </c>
      <c r="C168" s="119" t="s">
        <v>78</v>
      </c>
      <c r="D168" s="119" t="s">
        <v>75</v>
      </c>
      <c r="E168" s="119" t="str">
        <f t="shared" si="13"/>
        <v>DGNLPUT</v>
      </c>
      <c r="F168" s="119" t="str">
        <f t="shared" si="14"/>
        <v>GNLPUT</v>
      </c>
      <c r="G168" s="144">
        <f t="array" ref="G168">SUM(IF('June 13 - Dec 15 Expense'!$F$12:$F$119=Adjustments!$E168,IF('June 13 - Dec 15 Expense'!$J$7:$CE$7=Adjustments!G$6,IF('June 13 - Dec 15 Expense'!$J$6:$CE$6="Depreciation Expense",'June 13 - Dec 15 Expense'!$J$12:$CE$119),)))</f>
        <v>386658.06614846428</v>
      </c>
      <c r="H168" s="144">
        <f t="array" ref="H168">SUM(IF('June 13 - Dec 15 Expense'!$F$12:$F$119=Adjustments!$E168,IF('June 13 - Dec 15 Expense'!$J$7:$CE$7=Adjustments!H$6,IF('June 13 - Dec 15 Expense'!$J$6:$CE$6="Depreciation Expense",'June 13 - Dec 15 Expense'!$J$12:$CE$119),)))</f>
        <v>386823.93621707615</v>
      </c>
      <c r="I168" s="144">
        <f t="array" ref="I168">SUM(IF('June 13 - Dec 15 Expense'!$F$12:$F$119=Adjustments!$E168,IF('June 13 - Dec 15 Expense'!$J$7:$CE$7=Adjustments!I$6,IF('June 13 - Dec 15 Expense'!$J$6:$CE$6="Depreciation Expense",'June 13 - Dec 15 Expense'!$J$12:$CE$119),)))</f>
        <v>388741.45040826732</v>
      </c>
      <c r="J168" s="144">
        <f t="array" ref="J168">SUM(IF('June 13 - Dec 15 Expense'!$F$12:$F$119=Adjustments!$E168,IF('June 13 - Dec 15 Expense'!$J$7:$CE$7=Adjustments!J$6,IF('June 13 - Dec 15 Expense'!$J$6:$CE$6="Depreciation Expense",'June 13 - Dec 15 Expense'!$J$12:$CE$119),)))</f>
        <v>391886.95053273771</v>
      </c>
      <c r="K168" s="144">
        <f t="array" ref="K168">SUM(IF('June 13 - Dec 15 Expense'!$F$12:$F$119=Adjustments!$E168,IF('June 13 - Dec 15 Expense'!$J$7:$CE$7=Adjustments!K$6,IF('June 13 - Dec 15 Expense'!$J$6:$CE$6="Depreciation Expense",'June 13 - Dec 15 Expense'!$J$12:$CE$119),)))</f>
        <v>393802.73961044633</v>
      </c>
      <c r="L168" s="144">
        <f t="array" ref="L168">SUM(IF('June 13 - Dec 15 Expense'!$F$12:$F$119=Adjustments!$E168,IF('June 13 - Dec 15 Expense'!$J$7:$CE$7=Adjustments!L$6,IF('June 13 - Dec 15 Expense'!$J$6:$CE$6="Depreciation Expense",'June 13 - Dec 15 Expense'!$J$12:$CE$119),)))</f>
        <v>394518.5509374328</v>
      </c>
      <c r="M168" s="144">
        <f t="array" ref="M168">SUM(IF('June 13 - Dec 15 Expense'!$F$12:$F$119=Adjustments!$E168,IF('June 13 - Dec 15 Expense'!$J$7:$CE$7=Adjustments!M$6,IF('June 13 - Dec 15 Expense'!$J$6:$CE$6="Depreciation Expense",'June 13 - Dec 15 Expense'!$J$12:$CE$119),)))</f>
        <v>396913.36624845915</v>
      </c>
      <c r="N168" s="144">
        <f t="array" ref="N168">SUM(IF('June 13 - Dec 15 Expense'!$F$12:$F$119=Adjustments!$E168,IF('June 13 - Dec 15 Expense'!$J$7:$CE$7=Adjustments!N$6,IF('June 13 - Dec 15 Expense'!$J$6:$CE$6="Depreciation Expense",'June 13 - Dec 15 Expense'!$J$12:$CE$119),)))</f>
        <v>384221.87571548467</v>
      </c>
      <c r="O168" s="144">
        <f t="array" ref="O168">SUM(IF('June 13 - Dec 15 Expense'!$F$12:$F$119=Adjustments!$E168,IF('June 13 - Dec 15 Expense'!$J$7:$CE$7=Adjustments!O$6,IF('June 13 - Dec 15 Expense'!$J$6:$CE$6="Depreciation Expense",'June 13 - Dec 15 Expense'!$J$12:$CE$119),)))</f>
        <v>384227.87490052078</v>
      </c>
      <c r="P168" s="144">
        <f t="array" ref="P168">SUM(IF('June 13 - Dec 15 Expense'!$F$12:$F$119=Adjustments!$E168,IF('June 13 - Dec 15 Expense'!$J$7:$CE$7=Adjustments!P$6,IF('June 13 - Dec 15 Expense'!$J$6:$CE$6="Depreciation Expense",'June 13 - Dec 15 Expense'!$J$12:$CE$119),)))</f>
        <v>384222.93517109897</v>
      </c>
      <c r="Q168" s="144">
        <f t="array" ref="Q168">SUM(IF('June 13 - Dec 15 Expense'!$F$12:$F$119=Adjustments!$E168,IF('June 13 - Dec 15 Expense'!$J$7:$CE$7=Adjustments!Q$6,IF('June 13 - Dec 15 Expense'!$J$6:$CE$6="Depreciation Expense",'June 13 - Dec 15 Expense'!$J$12:$CE$119),)))</f>
        <v>384180.64556063496</v>
      </c>
      <c r="R168" s="144">
        <f t="array" ref="R168">SUM(IF('June 13 - Dec 15 Expense'!$F$12:$F$119=Adjustments!$E168,IF('June 13 - Dec 15 Expense'!$J$7:$CE$7=Adjustments!R$6,IF('June 13 - Dec 15 Expense'!$J$6:$CE$6="Depreciation Expense",'June 13 - Dec 15 Expense'!$J$12:$CE$119),)))</f>
        <v>384142.37575550674</v>
      </c>
      <c r="S168" s="144">
        <f t="array" ref="S168">SUM(IF('June 13 - Dec 15 Expense'!$F$12:$F$119=Adjustments!$E168,IF('June 13 - Dec 15 Expense'!$J$7:$CE$7=Adjustments!S$6,IF('June 13 - Dec 15 Expense'!$J$6:$CE$6="Depreciation Expense",'June 13 - Dec 15 Expense'!$J$12:$CE$119),)))</f>
        <v>384115.50968732516</v>
      </c>
      <c r="T168" s="144">
        <f t="array" ref="T168">SUM(IF('June 13 - Dec 15 Expense'!$F$12:$F$119=Adjustments!$E168,IF('June 13 - Dec 15 Expense'!$J$7:$CE$7=Adjustments!T$6,IF('June 13 - Dec 15 Expense'!$J$6:$CE$6="Depreciation Expense",'June 13 - Dec 15 Expense'!$J$12:$CE$119),)))</f>
        <v>384172.95151315257</v>
      </c>
      <c r="U168" s="144">
        <f t="array" ref="U168">SUM(IF('June 13 - Dec 15 Expense'!$F$12:$F$119=Adjustments!$E168,IF('June 13 - Dec 15 Expense'!$J$7:$CE$7=Adjustments!U$6,IF('June 13 - Dec 15 Expense'!$J$6:$CE$6="Depreciation Expense",'June 13 - Dec 15 Expense'!$J$12:$CE$119),)))</f>
        <v>384680.73250363098</v>
      </c>
      <c r="V168" s="144">
        <f t="array" ref="V168">SUM(IF('June 13 - Dec 15 Expense'!$F$12:$F$119=Adjustments!$E168,IF('June 13 - Dec 15 Expense'!$J$7:$CE$7=Adjustments!V$6,IF('June 13 - Dec 15 Expense'!$J$6:$CE$6="Depreciation Expense",'June 13 - Dec 15 Expense'!$J$12:$CE$119),)))</f>
        <v>385169.9918084002</v>
      </c>
      <c r="W168" s="144">
        <f t="array" ref="W168">SUM(IF('June 13 - Dec 15 Expense'!$F$12:$F$119=Adjustments!$E168,IF('June 13 - Dec 15 Expense'!$J$7:$CE$7=Adjustments!W$6,IF('June 13 - Dec 15 Expense'!$J$6:$CE$6="Depreciation Expense",'June 13 - Dec 15 Expense'!$J$12:$CE$119),)))</f>
        <v>385229.74573577434</v>
      </c>
      <c r="X168" s="144">
        <f t="array" ref="X168">SUM(IF('June 13 - Dec 15 Expense'!$F$12:$F$119=Adjustments!$E168,IF('June 13 - Dec 15 Expense'!$J$7:$CE$7=Adjustments!X$6,IF('June 13 - Dec 15 Expense'!$J$6:$CE$6="Depreciation Expense",'June 13 - Dec 15 Expense'!$J$12:$CE$119),)))</f>
        <v>385315.5794375558</v>
      </c>
      <c r="Y168" s="144">
        <f t="array" ref="Y168">SUM(IF('June 13 - Dec 15 Expense'!$F$12:$F$119=Adjustments!$E168,IF('June 13 - Dec 15 Expense'!$J$7:$CE$7=Adjustments!Y$6,IF('June 13 - Dec 15 Expense'!$J$6:$CE$6="Depreciation Expense",'June 13 - Dec 15 Expense'!$J$12:$CE$119),)))</f>
        <v>385499.47429491574</v>
      </c>
      <c r="Z168" s="144">
        <f t="array" ref="Z168">SUM(IF('June 13 - Dec 15 Expense'!$F$12:$F$119=Adjustments!$E168,IF('June 13 - Dec 15 Expense'!$J$7:$CE$7=Adjustments!Z$6,IF('June 13 - Dec 15 Expense'!$J$6:$CE$6="Depreciation Expense",'June 13 - Dec 15 Expense'!$J$12:$CE$119),)))</f>
        <v>385862.22880599619</v>
      </c>
      <c r="AA168" s="144">
        <f t="array" ref="AA168">SUM(IF('June 13 - Dec 15 Expense'!$F$12:$F$119=Adjustments!$E168,IF('June 13 - Dec 15 Expense'!$J$7:$CE$7=Adjustments!AA$6,IF('June 13 - Dec 15 Expense'!$J$6:$CE$6="Depreciation Expense",'June 13 - Dec 15 Expense'!$J$12:$CE$119),)))</f>
        <v>386357.36597004934</v>
      </c>
      <c r="AB168" s="144">
        <f t="array" ref="AB168">SUM(IF('June 13 - Dec 15 Expense'!$F$12:$F$119=Adjustments!$E168,IF('June 13 - Dec 15 Expense'!$J$7:$CE$7=Adjustments!AB$6,IF('June 13 - Dec 15 Expense'!$J$6:$CE$6="Depreciation Expense",'June 13 - Dec 15 Expense'!$J$12:$CE$119),)))</f>
        <v>386845.19834258576</v>
      </c>
      <c r="AC168" s="144">
        <f t="array" ref="AC168">SUM(IF('June 13 - Dec 15 Expense'!$F$12:$F$119=Adjustments!$E168,IF('June 13 - Dec 15 Expense'!$J$7:$CE$7=Adjustments!AC$6,IF('June 13 - Dec 15 Expense'!$J$6:$CE$6="Depreciation Expense",'June 13 - Dec 15 Expense'!$J$12:$CE$119),)))</f>
        <v>387304.54280014109</v>
      </c>
      <c r="AD168" s="144">
        <f t="array" ref="AD168">SUM(IF('June 13 - Dec 15 Expense'!$F$12:$F$119=Adjustments!$E168,IF('June 13 - Dec 15 Expense'!$J$7:$CE$7=Adjustments!AD$6,IF('June 13 - Dec 15 Expense'!$J$6:$CE$6="Depreciation Expense",'June 13 - Dec 15 Expense'!$J$12:$CE$119),)))</f>
        <v>387722.47054139996</v>
      </c>
      <c r="AE168" s="144">
        <f t="array" ref="AE168">SUM(IF('June 13 - Dec 15 Expense'!$F$12:$F$119=Adjustments!$E168,IF('June 13 - Dec 15 Expense'!$J$7:$CE$7=Adjustments!AE$6,IF('June 13 - Dec 15 Expense'!$J$6:$CE$6="Depreciation Expense",'June 13 - Dec 15 Expense'!$J$12:$CE$119),)))</f>
        <v>388196.5257665047</v>
      </c>
      <c r="AG168" s="144">
        <f t="shared" ref="AG168:AG199" si="15">SUM(H168:M168)</f>
        <v>2352686.9939544196</v>
      </c>
      <c r="AH168" s="144">
        <f t="shared" ref="AH168:AH199" si="16">SUM(N168:S168)</f>
        <v>2305111.2167905713</v>
      </c>
      <c r="AI168" s="144">
        <f t="shared" ref="AI168:AI199" si="17">SUM(T168:Y168)</f>
        <v>2310068.4752934296</v>
      </c>
      <c r="AJ168" s="144">
        <f t="shared" ref="AJ168:AJ199" si="18">SUM(Z168:AE168)</f>
        <v>2322288.3322266769</v>
      </c>
    </row>
    <row r="169" spans="1:36">
      <c r="A169" s="119" t="s">
        <v>19</v>
      </c>
      <c r="B169" s="119" t="s">
        <v>50</v>
      </c>
      <c r="C169" s="119" t="s">
        <v>78</v>
      </c>
      <c r="D169" s="119" t="s">
        <v>75</v>
      </c>
      <c r="E169" s="119" t="str">
        <f t="shared" si="13"/>
        <v>DGNLPID</v>
      </c>
      <c r="F169" s="119" t="str">
        <f t="shared" si="14"/>
        <v>GNLPID</v>
      </c>
      <c r="G169" s="144">
        <f t="array" ref="G169">SUM(IF('June 13 - Dec 15 Expense'!$F$12:$F$119=Adjustments!$E169,IF('June 13 - Dec 15 Expense'!$J$7:$CE$7=Adjustments!G$6,IF('June 13 - Dec 15 Expense'!$J$6:$CE$6="Depreciation Expense",'June 13 - Dec 15 Expense'!$J$12:$CE$119),)))</f>
        <v>72334.817128805604</v>
      </c>
      <c r="H169" s="144">
        <f t="array" ref="H169">SUM(IF('June 13 - Dec 15 Expense'!$F$12:$F$119=Adjustments!$E169,IF('June 13 - Dec 15 Expense'!$J$7:$CE$7=Adjustments!H$6,IF('June 13 - Dec 15 Expense'!$J$6:$CE$6="Depreciation Expense",'June 13 - Dec 15 Expense'!$J$12:$CE$119),)))</f>
        <v>72352.200310830012</v>
      </c>
      <c r="I169" s="144">
        <f t="array" ref="I169">SUM(IF('June 13 - Dec 15 Expense'!$F$12:$F$119=Adjustments!$E169,IF('June 13 - Dec 15 Expense'!$J$7:$CE$7=Adjustments!I$6,IF('June 13 - Dec 15 Expense'!$J$6:$CE$6="Depreciation Expense",'June 13 - Dec 15 Expense'!$J$12:$CE$119),)))</f>
        <v>72354.309917939871</v>
      </c>
      <c r="J169" s="144">
        <f t="array" ref="J169">SUM(IF('June 13 - Dec 15 Expense'!$F$12:$F$119=Adjustments!$E169,IF('June 13 - Dec 15 Expense'!$J$7:$CE$7=Adjustments!J$6,IF('June 13 - Dec 15 Expense'!$J$6:$CE$6="Depreciation Expense",'June 13 - Dec 15 Expense'!$J$12:$CE$119),)))</f>
        <v>72461.32626895218</v>
      </c>
      <c r="K169" s="144">
        <f t="array" ref="K169">SUM(IF('June 13 - Dec 15 Expense'!$F$12:$F$119=Adjustments!$E169,IF('June 13 - Dec 15 Expense'!$J$7:$CE$7=Adjustments!K$6,IF('June 13 - Dec 15 Expense'!$J$6:$CE$6="Depreciation Expense",'June 13 - Dec 15 Expense'!$J$12:$CE$119),)))</f>
        <v>72562.821837989482</v>
      </c>
      <c r="L169" s="144">
        <f t="array" ref="L169">SUM(IF('June 13 - Dec 15 Expense'!$F$12:$F$119=Adjustments!$E169,IF('June 13 - Dec 15 Expense'!$J$7:$CE$7=Adjustments!L$6,IF('June 13 - Dec 15 Expense'!$J$6:$CE$6="Depreciation Expense",'June 13 - Dec 15 Expense'!$J$12:$CE$119),)))</f>
        <v>72762.273237505826</v>
      </c>
      <c r="M169" s="144">
        <f t="array" ref="M169">SUM(IF('June 13 - Dec 15 Expense'!$F$12:$F$119=Adjustments!$E169,IF('June 13 - Dec 15 Expense'!$J$7:$CE$7=Adjustments!M$6,IF('June 13 - Dec 15 Expense'!$J$6:$CE$6="Depreciation Expense",'June 13 - Dec 15 Expense'!$J$12:$CE$119),)))</f>
        <v>73287.401322820733</v>
      </c>
      <c r="N169" s="144">
        <f t="array" ref="N169">SUM(IF('June 13 - Dec 15 Expense'!$F$12:$F$119=Adjustments!$E169,IF('June 13 - Dec 15 Expense'!$J$7:$CE$7=Adjustments!N$6,IF('June 13 - Dec 15 Expense'!$J$6:$CE$6="Depreciation Expense",'June 13 - Dec 15 Expense'!$J$12:$CE$119),)))</f>
        <v>73445.902228972831</v>
      </c>
      <c r="O169" s="144">
        <f t="array" ref="O169">SUM(IF('June 13 - Dec 15 Expense'!$F$12:$F$119=Adjustments!$E169,IF('June 13 - Dec 15 Expense'!$J$7:$CE$7=Adjustments!O$6,IF('June 13 - Dec 15 Expense'!$J$6:$CE$6="Depreciation Expense",'June 13 - Dec 15 Expense'!$J$12:$CE$119),)))</f>
        <v>73427.268989404125</v>
      </c>
      <c r="P169" s="144">
        <f t="array" ref="P169">SUM(IF('June 13 - Dec 15 Expense'!$F$12:$F$119=Adjustments!$E169,IF('June 13 - Dec 15 Expense'!$J$7:$CE$7=Adjustments!P$6,IF('June 13 - Dec 15 Expense'!$J$6:$CE$6="Depreciation Expense",'June 13 - Dec 15 Expense'!$J$12:$CE$119),)))</f>
        <v>73411.736765124617</v>
      </c>
      <c r="Q169" s="144">
        <f t="array" ref="Q169">SUM(IF('June 13 - Dec 15 Expense'!$F$12:$F$119=Adjustments!$E169,IF('June 13 - Dec 15 Expense'!$J$7:$CE$7=Adjustments!Q$6,IF('June 13 - Dec 15 Expense'!$J$6:$CE$6="Depreciation Expense",'June 13 - Dec 15 Expense'!$J$12:$CE$119),)))</f>
        <v>73389.502352878641</v>
      </c>
      <c r="R169" s="144">
        <f t="array" ref="R169">SUM(IF('June 13 - Dec 15 Expense'!$F$12:$F$119=Adjustments!$E169,IF('June 13 - Dec 15 Expense'!$J$7:$CE$7=Adjustments!R$6,IF('June 13 - Dec 15 Expense'!$J$6:$CE$6="Depreciation Expense",'June 13 - Dec 15 Expense'!$J$12:$CE$119),)))</f>
        <v>73369.475457976689</v>
      </c>
      <c r="S169" s="144">
        <f t="array" ref="S169">SUM(IF('June 13 - Dec 15 Expense'!$F$12:$F$119=Adjustments!$E169,IF('June 13 - Dec 15 Expense'!$J$7:$CE$7=Adjustments!S$6,IF('June 13 - Dec 15 Expense'!$J$6:$CE$6="Depreciation Expense",'June 13 - Dec 15 Expense'!$J$12:$CE$119),)))</f>
        <v>73353.930409321634</v>
      </c>
      <c r="T169" s="144">
        <f t="array" ref="T169">SUM(IF('June 13 - Dec 15 Expense'!$F$12:$F$119=Adjustments!$E169,IF('June 13 - Dec 15 Expense'!$J$7:$CE$7=Adjustments!T$6,IF('June 13 - Dec 15 Expense'!$J$6:$CE$6="Depreciation Expense",'June 13 - Dec 15 Expense'!$J$12:$CE$119),)))</f>
        <v>73365.688174080962</v>
      </c>
      <c r="U169" s="144">
        <f t="array" ref="U169">SUM(IF('June 13 - Dec 15 Expense'!$F$12:$F$119=Adjustments!$E169,IF('June 13 - Dec 15 Expense'!$J$7:$CE$7=Adjustments!U$6,IF('June 13 - Dec 15 Expense'!$J$6:$CE$6="Depreciation Expense",'June 13 - Dec 15 Expense'!$J$12:$CE$119),)))</f>
        <v>73406.289213319833</v>
      </c>
      <c r="V169" s="144">
        <f t="array" ref="V169">SUM(IF('June 13 - Dec 15 Expense'!$F$12:$F$119=Adjustments!$E169,IF('June 13 - Dec 15 Expense'!$J$7:$CE$7=Adjustments!V$6,IF('June 13 - Dec 15 Expense'!$J$6:$CE$6="Depreciation Expense",'June 13 - Dec 15 Expense'!$J$12:$CE$119),)))</f>
        <v>73437.728388457166</v>
      </c>
      <c r="W169" s="144">
        <f t="array" ref="W169">SUM(IF('June 13 - Dec 15 Expense'!$F$12:$F$119=Adjustments!$E169,IF('June 13 - Dec 15 Expense'!$J$7:$CE$7=Adjustments!W$6,IF('June 13 - Dec 15 Expense'!$J$6:$CE$6="Depreciation Expense",'June 13 - Dec 15 Expense'!$J$12:$CE$119),)))</f>
        <v>73446.07409602117</v>
      </c>
      <c r="X169" s="144">
        <f t="array" ref="X169">SUM(IF('June 13 - Dec 15 Expense'!$F$12:$F$119=Adjustments!$E169,IF('June 13 - Dec 15 Expense'!$J$7:$CE$7=Adjustments!X$6,IF('June 13 - Dec 15 Expense'!$J$6:$CE$6="Depreciation Expense",'June 13 - Dec 15 Expense'!$J$12:$CE$119),)))</f>
        <v>73456.864172710411</v>
      </c>
      <c r="Y169" s="144">
        <f t="array" ref="Y169">SUM(IF('June 13 - Dec 15 Expense'!$F$12:$F$119=Adjustments!$E169,IF('June 13 - Dec 15 Expense'!$J$7:$CE$7=Adjustments!Y$6,IF('June 13 - Dec 15 Expense'!$J$6:$CE$6="Depreciation Expense",'June 13 - Dec 15 Expense'!$J$12:$CE$119),)))</f>
        <v>73483.064305861059</v>
      </c>
      <c r="Z169" s="144">
        <f t="array" ref="Z169">SUM(IF('June 13 - Dec 15 Expense'!$F$12:$F$119=Adjustments!$E169,IF('June 13 - Dec 15 Expense'!$J$7:$CE$7=Adjustments!Z$6,IF('June 13 - Dec 15 Expense'!$J$6:$CE$6="Depreciation Expense",'June 13 - Dec 15 Expense'!$J$12:$CE$119),)))</f>
        <v>73563.791175551523</v>
      </c>
      <c r="AA169" s="144">
        <f t="array" ref="AA169">SUM(IF('June 13 - Dec 15 Expense'!$F$12:$F$119=Adjustments!$E169,IF('June 13 - Dec 15 Expense'!$J$7:$CE$7=Adjustments!AA$6,IF('June 13 - Dec 15 Expense'!$J$6:$CE$6="Depreciation Expense",'June 13 - Dec 15 Expense'!$J$12:$CE$119),)))</f>
        <v>73698.454301190985</v>
      </c>
      <c r="AB169" s="144">
        <f t="array" ref="AB169">SUM(IF('June 13 - Dec 15 Expense'!$F$12:$F$119=Adjustments!$E169,IF('June 13 - Dec 15 Expense'!$J$7:$CE$7=Adjustments!AB$6,IF('June 13 - Dec 15 Expense'!$J$6:$CE$6="Depreciation Expense",'June 13 - Dec 15 Expense'!$J$12:$CE$119),)))</f>
        <v>73873.359588907886</v>
      </c>
      <c r="AC169" s="144">
        <f t="array" ref="AC169">SUM(IF('June 13 - Dec 15 Expense'!$F$12:$F$119=Adjustments!$E169,IF('June 13 - Dec 15 Expense'!$J$7:$CE$7=Adjustments!AC$6,IF('June 13 - Dec 15 Expense'!$J$6:$CE$6="Depreciation Expense",'June 13 - Dec 15 Expense'!$J$12:$CE$119),)))</f>
        <v>74070.531369024902</v>
      </c>
      <c r="AD169" s="144">
        <f t="array" ref="AD169">SUM(IF('June 13 - Dec 15 Expense'!$F$12:$F$119=Adjustments!$E169,IF('June 13 - Dec 15 Expense'!$J$7:$CE$7=Adjustments!AD$6,IF('June 13 - Dec 15 Expense'!$J$6:$CE$6="Depreciation Expense",'June 13 - Dec 15 Expense'!$J$12:$CE$119),)))</f>
        <v>74248.919733478106</v>
      </c>
      <c r="AE169" s="144">
        <f t="array" ref="AE169">SUM(IF('June 13 - Dec 15 Expense'!$F$12:$F$119=Adjustments!$E169,IF('June 13 - Dec 15 Expense'!$J$7:$CE$7=Adjustments!AE$6,IF('June 13 - Dec 15 Expense'!$J$6:$CE$6="Depreciation Expense",'June 13 - Dec 15 Expense'!$J$12:$CE$119),)))</f>
        <v>74458.099338931075</v>
      </c>
      <c r="AG169" s="144">
        <f t="shared" si="15"/>
        <v>435780.33289603813</v>
      </c>
      <c r="AH169" s="144">
        <f t="shared" si="16"/>
        <v>440397.81620367849</v>
      </c>
      <c r="AI169" s="144">
        <f t="shared" si="17"/>
        <v>440595.70835045062</v>
      </c>
      <c r="AJ169" s="144">
        <f t="shared" si="18"/>
        <v>443913.15550708451</v>
      </c>
    </row>
    <row r="170" spans="1:36">
      <c r="A170" s="119" t="s">
        <v>20</v>
      </c>
      <c r="B170" s="119" t="s">
        <v>51</v>
      </c>
      <c r="C170" s="119" t="s">
        <v>78</v>
      </c>
      <c r="D170" s="119" t="s">
        <v>75</v>
      </c>
      <c r="E170" s="119" t="str">
        <f t="shared" si="13"/>
        <v>DGNLPWYU</v>
      </c>
      <c r="F170" s="119" t="str">
        <f t="shared" si="14"/>
        <v>GNLPWYU</v>
      </c>
      <c r="G170" s="144">
        <f t="array" ref="G170">SUM(IF('June 13 - Dec 15 Expense'!$F$12:$F$119=Adjustments!$E170,IF('June 13 - Dec 15 Expense'!$J$7:$CE$7=Adjustments!G$6,IF('June 13 - Dec 15 Expense'!$J$6:$CE$6="Depreciation Expense",'June 13 - Dec 15 Expense'!$J$12:$CE$119),)))</f>
        <v>36549.343966363595</v>
      </c>
      <c r="H170" s="144">
        <f t="array" ref="H170">SUM(IF('June 13 - Dec 15 Expense'!$F$12:$F$119=Adjustments!$E170,IF('June 13 - Dec 15 Expense'!$J$7:$CE$7=Adjustments!H$6,IF('June 13 - Dec 15 Expense'!$J$6:$CE$6="Depreciation Expense",'June 13 - Dec 15 Expense'!$J$12:$CE$119),)))</f>
        <v>36501.159024699031</v>
      </c>
      <c r="I170" s="144">
        <f t="array" ref="I170">SUM(IF('June 13 - Dec 15 Expense'!$F$12:$F$119=Adjustments!$E170,IF('June 13 - Dec 15 Expense'!$J$7:$CE$7=Adjustments!I$6,IF('June 13 - Dec 15 Expense'!$J$6:$CE$6="Depreciation Expense",'June 13 - Dec 15 Expense'!$J$12:$CE$119),)))</f>
        <v>36404.789141369918</v>
      </c>
      <c r="J170" s="144">
        <f t="array" ref="J170">SUM(IF('June 13 - Dec 15 Expense'!$F$12:$F$119=Adjustments!$E170,IF('June 13 - Dec 15 Expense'!$J$7:$CE$7=Adjustments!J$6,IF('June 13 - Dec 15 Expense'!$J$6:$CE$6="Depreciation Expense",'June 13 - Dec 15 Expense'!$J$12:$CE$119),)))</f>
        <v>36308.419258040791</v>
      </c>
      <c r="K170" s="144">
        <f t="array" ref="K170">SUM(IF('June 13 - Dec 15 Expense'!$F$12:$F$119=Adjustments!$E170,IF('June 13 - Dec 15 Expense'!$J$7:$CE$7=Adjustments!K$6,IF('June 13 - Dec 15 Expense'!$J$6:$CE$6="Depreciation Expense",'June 13 - Dec 15 Expense'!$J$12:$CE$119),)))</f>
        <v>36212.049374711678</v>
      </c>
      <c r="L170" s="144">
        <f t="array" ref="L170">SUM(IF('June 13 - Dec 15 Expense'!$F$12:$F$119=Adjustments!$E170,IF('June 13 - Dec 15 Expense'!$J$7:$CE$7=Adjustments!L$6,IF('June 13 - Dec 15 Expense'!$J$6:$CE$6="Depreciation Expense",'June 13 - Dec 15 Expense'!$J$12:$CE$119),)))</f>
        <v>36115.679491382558</v>
      </c>
      <c r="M170" s="144">
        <f t="array" ref="M170">SUM(IF('June 13 - Dec 15 Expense'!$F$12:$F$119=Adjustments!$E170,IF('June 13 - Dec 15 Expense'!$J$7:$CE$7=Adjustments!M$6,IF('June 13 - Dec 15 Expense'!$J$6:$CE$6="Depreciation Expense",'June 13 - Dec 15 Expense'!$J$12:$CE$119),)))</f>
        <v>36019.309608053438</v>
      </c>
      <c r="N170" s="144">
        <f t="array" ref="N170">SUM(IF('June 13 - Dec 15 Expense'!$F$12:$F$119=Adjustments!$E170,IF('June 13 - Dec 15 Expense'!$J$7:$CE$7=Adjustments!N$6,IF('June 13 - Dec 15 Expense'!$J$6:$CE$6="Depreciation Expense",'June 13 - Dec 15 Expense'!$J$12:$CE$119),)))</f>
        <v>28681.555518366658</v>
      </c>
      <c r="O170" s="144">
        <f t="array" ref="O170">SUM(IF('June 13 - Dec 15 Expense'!$F$12:$F$119=Adjustments!$E170,IF('June 13 - Dec 15 Expense'!$J$7:$CE$7=Adjustments!O$6,IF('June 13 - Dec 15 Expense'!$J$6:$CE$6="Depreciation Expense",'June 13 - Dec 15 Expense'!$J$12:$CE$119),)))</f>
        <v>28604.611978105662</v>
      </c>
      <c r="P170" s="144">
        <f t="array" ref="P170">SUM(IF('June 13 - Dec 15 Expense'!$F$12:$F$119=Adjustments!$E170,IF('June 13 - Dec 15 Expense'!$J$7:$CE$7=Adjustments!P$6,IF('June 13 - Dec 15 Expense'!$J$6:$CE$6="Depreciation Expense",'June 13 - Dec 15 Expense'!$J$12:$CE$119),)))</f>
        <v>28527.668437844666</v>
      </c>
      <c r="Q170" s="144">
        <f t="array" ref="Q170">SUM(IF('June 13 - Dec 15 Expense'!$F$12:$F$119=Adjustments!$E170,IF('June 13 - Dec 15 Expense'!$J$7:$CE$7=Adjustments!Q$6,IF('June 13 - Dec 15 Expense'!$J$6:$CE$6="Depreciation Expense",'June 13 - Dec 15 Expense'!$J$12:$CE$119),)))</f>
        <v>28450.72489758367</v>
      </c>
      <c r="R170" s="144">
        <f t="array" ref="R170">SUM(IF('June 13 - Dec 15 Expense'!$F$12:$F$119=Adjustments!$E170,IF('June 13 - Dec 15 Expense'!$J$7:$CE$7=Adjustments!R$6,IF('June 13 - Dec 15 Expense'!$J$6:$CE$6="Depreciation Expense",'June 13 - Dec 15 Expense'!$J$12:$CE$119),)))</f>
        <v>28373.781357322674</v>
      </c>
      <c r="S170" s="144">
        <f t="array" ref="S170">SUM(IF('June 13 - Dec 15 Expense'!$F$12:$F$119=Adjustments!$E170,IF('June 13 - Dec 15 Expense'!$J$7:$CE$7=Adjustments!S$6,IF('June 13 - Dec 15 Expense'!$J$6:$CE$6="Depreciation Expense",'June 13 - Dec 15 Expense'!$J$12:$CE$119),)))</f>
        <v>28296.837817061678</v>
      </c>
      <c r="T170" s="144">
        <f t="array" ref="T170">SUM(IF('June 13 - Dec 15 Expense'!$F$12:$F$119=Adjustments!$E170,IF('June 13 - Dec 15 Expense'!$J$7:$CE$7=Adjustments!T$6,IF('June 13 - Dec 15 Expense'!$J$6:$CE$6="Depreciation Expense",'June 13 - Dec 15 Expense'!$J$12:$CE$119),)))</f>
        <v>28219.894276800682</v>
      </c>
      <c r="U170" s="144">
        <f t="array" ref="U170">SUM(IF('June 13 - Dec 15 Expense'!$F$12:$F$119=Adjustments!$E170,IF('June 13 - Dec 15 Expense'!$J$7:$CE$7=Adjustments!U$6,IF('June 13 - Dec 15 Expense'!$J$6:$CE$6="Depreciation Expense",'June 13 - Dec 15 Expense'!$J$12:$CE$119),)))</f>
        <v>28142.950736539689</v>
      </c>
      <c r="V170" s="144">
        <f t="array" ref="V170">SUM(IF('June 13 - Dec 15 Expense'!$F$12:$F$119=Adjustments!$E170,IF('June 13 - Dec 15 Expense'!$J$7:$CE$7=Adjustments!V$6,IF('June 13 - Dec 15 Expense'!$J$6:$CE$6="Depreciation Expense",'June 13 - Dec 15 Expense'!$J$12:$CE$119),)))</f>
        <v>28066.007196278693</v>
      </c>
      <c r="W170" s="144">
        <f t="array" ref="W170">SUM(IF('June 13 - Dec 15 Expense'!$F$12:$F$119=Adjustments!$E170,IF('June 13 - Dec 15 Expense'!$J$7:$CE$7=Adjustments!W$6,IF('June 13 - Dec 15 Expense'!$J$6:$CE$6="Depreciation Expense",'June 13 - Dec 15 Expense'!$J$12:$CE$119),)))</f>
        <v>27989.063656017697</v>
      </c>
      <c r="X170" s="144">
        <f t="array" ref="X170">SUM(IF('June 13 - Dec 15 Expense'!$F$12:$F$119=Adjustments!$E170,IF('June 13 - Dec 15 Expense'!$J$7:$CE$7=Adjustments!X$6,IF('June 13 - Dec 15 Expense'!$J$6:$CE$6="Depreciation Expense",'June 13 - Dec 15 Expense'!$J$12:$CE$119),)))</f>
        <v>27912.120115756701</v>
      </c>
      <c r="Y170" s="144">
        <f t="array" ref="Y170">SUM(IF('June 13 - Dec 15 Expense'!$F$12:$F$119=Adjustments!$E170,IF('June 13 - Dec 15 Expense'!$J$7:$CE$7=Adjustments!Y$6,IF('June 13 - Dec 15 Expense'!$J$6:$CE$6="Depreciation Expense",'June 13 - Dec 15 Expense'!$J$12:$CE$119),)))</f>
        <v>27835.176575495705</v>
      </c>
      <c r="Z170" s="144">
        <f t="array" ref="Z170">SUM(IF('June 13 - Dec 15 Expense'!$F$12:$F$119=Adjustments!$E170,IF('June 13 - Dec 15 Expense'!$J$7:$CE$7=Adjustments!Z$6,IF('June 13 - Dec 15 Expense'!$J$6:$CE$6="Depreciation Expense",'June 13 - Dec 15 Expense'!$J$12:$CE$119),)))</f>
        <v>27758.233035234709</v>
      </c>
      <c r="AA170" s="144">
        <f t="array" ref="AA170">SUM(IF('June 13 - Dec 15 Expense'!$F$12:$F$119=Adjustments!$E170,IF('June 13 - Dec 15 Expense'!$J$7:$CE$7=Adjustments!AA$6,IF('June 13 - Dec 15 Expense'!$J$6:$CE$6="Depreciation Expense",'June 13 - Dec 15 Expense'!$J$12:$CE$119),)))</f>
        <v>27681.289494973713</v>
      </c>
      <c r="AB170" s="144">
        <f t="array" ref="AB170">SUM(IF('June 13 - Dec 15 Expense'!$F$12:$F$119=Adjustments!$E170,IF('June 13 - Dec 15 Expense'!$J$7:$CE$7=Adjustments!AB$6,IF('June 13 - Dec 15 Expense'!$J$6:$CE$6="Depreciation Expense",'June 13 - Dec 15 Expense'!$J$12:$CE$119),)))</f>
        <v>27604.345954712724</v>
      </c>
      <c r="AC170" s="144">
        <f t="array" ref="AC170">SUM(IF('June 13 - Dec 15 Expense'!$F$12:$F$119=Adjustments!$E170,IF('June 13 - Dec 15 Expense'!$J$7:$CE$7=Adjustments!AC$6,IF('June 13 - Dec 15 Expense'!$J$6:$CE$6="Depreciation Expense",'June 13 - Dec 15 Expense'!$J$12:$CE$119),)))</f>
        <v>27527.402414451728</v>
      </c>
      <c r="AD170" s="144">
        <f t="array" ref="AD170">SUM(IF('June 13 - Dec 15 Expense'!$F$12:$F$119=Adjustments!$E170,IF('June 13 - Dec 15 Expense'!$J$7:$CE$7=Adjustments!AD$6,IF('June 13 - Dec 15 Expense'!$J$6:$CE$6="Depreciation Expense",'June 13 - Dec 15 Expense'!$J$12:$CE$119),)))</f>
        <v>27450.458874190732</v>
      </c>
      <c r="AE170" s="144">
        <f t="array" ref="AE170">SUM(IF('June 13 - Dec 15 Expense'!$F$12:$F$119=Adjustments!$E170,IF('June 13 - Dec 15 Expense'!$J$7:$CE$7=Adjustments!AE$6,IF('June 13 - Dec 15 Expense'!$J$6:$CE$6="Depreciation Expense",'June 13 - Dec 15 Expense'!$J$12:$CE$119),)))</f>
        <v>27373.515333929736</v>
      </c>
      <c r="AG170" s="144">
        <f t="shared" si="15"/>
        <v>217561.40589825742</v>
      </c>
      <c r="AH170" s="144">
        <f t="shared" si="16"/>
        <v>170935.18000628502</v>
      </c>
      <c r="AI170" s="144">
        <f t="shared" si="17"/>
        <v>168165.21255688916</v>
      </c>
      <c r="AJ170" s="144">
        <f t="shared" si="18"/>
        <v>165395.24510749333</v>
      </c>
    </row>
    <row r="171" spans="1:36">
      <c r="A171" s="119" t="s">
        <v>3</v>
      </c>
      <c r="B171" s="119" t="s">
        <v>35</v>
      </c>
      <c r="C171" s="119" t="s">
        <v>78</v>
      </c>
      <c r="D171" s="119" t="s">
        <v>75</v>
      </c>
      <c r="E171" s="119" t="str">
        <f t="shared" si="13"/>
        <v>DGNLPDGP</v>
      </c>
      <c r="F171" s="119" t="str">
        <f t="shared" si="14"/>
        <v>GNLPDGP</v>
      </c>
      <c r="G171" s="144">
        <f t="array" ref="G171">SUM(IF('June 13 - Dec 15 Expense'!$F$12:$F$119=Adjustments!$E171,IF('June 13 - Dec 15 Expense'!$J$7:$CE$7=Adjustments!G$6,IF('June 13 - Dec 15 Expense'!$J$6:$CE$6="Depreciation Expense",'June 13 - Dec 15 Expense'!$J$12:$CE$119),)))</f>
        <v>7482.3048242172226</v>
      </c>
      <c r="H171" s="144">
        <f t="array" ref="H171">SUM(IF('June 13 - Dec 15 Expense'!$F$12:$F$119=Adjustments!$E171,IF('June 13 - Dec 15 Expense'!$J$7:$CE$7=Adjustments!H$6,IF('June 13 - Dec 15 Expense'!$J$6:$CE$6="Depreciation Expense",'June 13 - Dec 15 Expense'!$J$12:$CE$119),)))</f>
        <v>7386.0287690603373</v>
      </c>
      <c r="I171" s="144">
        <f t="array" ref="I171">SUM(IF('June 13 - Dec 15 Expense'!$F$12:$F$119=Adjustments!$E171,IF('June 13 - Dec 15 Expense'!$J$7:$CE$7=Adjustments!I$6,IF('June 13 - Dec 15 Expense'!$J$6:$CE$6="Depreciation Expense",'June 13 - Dec 15 Expense'!$J$12:$CE$119),)))</f>
        <v>7193.4766587465647</v>
      </c>
      <c r="J171" s="144">
        <f t="array" ref="J171">SUM(IF('June 13 - Dec 15 Expense'!$F$12:$F$119=Adjustments!$E171,IF('June 13 - Dec 15 Expense'!$J$7:$CE$7=Adjustments!J$6,IF('June 13 - Dec 15 Expense'!$J$6:$CE$6="Depreciation Expense",'June 13 - Dec 15 Expense'!$J$12:$CE$119),)))</f>
        <v>7000.9245484327957</v>
      </c>
      <c r="K171" s="144">
        <f t="array" ref="K171">SUM(IF('June 13 - Dec 15 Expense'!$F$12:$F$119=Adjustments!$E171,IF('June 13 - Dec 15 Expense'!$J$7:$CE$7=Adjustments!K$6,IF('June 13 - Dec 15 Expense'!$J$6:$CE$6="Depreciation Expense",'June 13 - Dec 15 Expense'!$J$12:$CE$119),)))</f>
        <v>6808.3724381190232</v>
      </c>
      <c r="L171" s="144">
        <f t="array" ref="L171">SUM(IF('June 13 - Dec 15 Expense'!$F$12:$F$119=Adjustments!$E171,IF('June 13 - Dec 15 Expense'!$J$7:$CE$7=Adjustments!L$6,IF('June 13 - Dec 15 Expense'!$J$6:$CE$6="Depreciation Expense",'June 13 - Dec 15 Expense'!$J$12:$CE$119),)))</f>
        <v>6615.8203278052533</v>
      </c>
      <c r="M171" s="144">
        <f t="array" ref="M171">SUM(IF('June 13 - Dec 15 Expense'!$F$12:$F$119=Adjustments!$E171,IF('June 13 - Dec 15 Expense'!$J$7:$CE$7=Adjustments!M$6,IF('June 13 - Dec 15 Expense'!$J$6:$CE$6="Depreciation Expense",'June 13 - Dec 15 Expense'!$J$12:$CE$119),)))</f>
        <v>6423.2682174914808</v>
      </c>
      <c r="N171" s="144">
        <f t="array" ref="N171">SUM(IF('June 13 - Dec 15 Expense'!$F$12:$F$119=Adjustments!$E171,IF('June 13 - Dec 15 Expense'!$J$7:$CE$7=Adjustments!N$6,IF('June 13 - Dec 15 Expense'!$J$6:$CE$6="Depreciation Expense",'June 13 - Dec 15 Expense'!$J$12:$CE$119),)))</f>
        <v>5726.2084386022789</v>
      </c>
      <c r="O171" s="144">
        <f t="array" ref="O171">SUM(IF('June 13 - Dec 15 Expense'!$F$12:$F$119=Adjustments!$E171,IF('June 13 - Dec 15 Expense'!$J$7:$CE$7=Adjustments!O$6,IF('June 13 - Dec 15 Expense'!$J$6:$CE$6="Depreciation Expense",'June 13 - Dec 15 Expense'!$J$12:$CE$119),)))</f>
        <v>5549.24747617306</v>
      </c>
      <c r="P171" s="144">
        <f t="array" ref="P171">SUM(IF('June 13 - Dec 15 Expense'!$F$12:$F$119=Adjustments!$E171,IF('June 13 - Dec 15 Expense'!$J$7:$CE$7=Adjustments!P$6,IF('June 13 - Dec 15 Expense'!$J$6:$CE$6="Depreciation Expense",'June 13 - Dec 15 Expense'!$J$12:$CE$119),)))</f>
        <v>5372.2865137438439</v>
      </c>
      <c r="Q171" s="144">
        <f t="array" ref="Q171">SUM(IF('June 13 - Dec 15 Expense'!$F$12:$F$119=Adjustments!$E171,IF('June 13 - Dec 15 Expense'!$J$7:$CE$7=Adjustments!Q$6,IF('June 13 - Dec 15 Expense'!$J$6:$CE$6="Depreciation Expense",'June 13 - Dec 15 Expense'!$J$12:$CE$119),)))</f>
        <v>5195.325551314626</v>
      </c>
      <c r="R171" s="144">
        <f t="array" ref="R171">SUM(IF('June 13 - Dec 15 Expense'!$F$12:$F$119=Adjustments!$E171,IF('June 13 - Dec 15 Expense'!$J$7:$CE$7=Adjustments!R$6,IF('June 13 - Dec 15 Expense'!$J$6:$CE$6="Depreciation Expense",'June 13 - Dec 15 Expense'!$J$12:$CE$119),)))</f>
        <v>5018.3645888854098</v>
      </c>
      <c r="S171" s="144">
        <f t="array" ref="S171">SUM(IF('June 13 - Dec 15 Expense'!$F$12:$F$119=Adjustments!$E171,IF('June 13 - Dec 15 Expense'!$J$7:$CE$7=Adjustments!S$6,IF('June 13 - Dec 15 Expense'!$J$6:$CE$6="Depreciation Expense",'June 13 - Dec 15 Expense'!$J$12:$CE$119),)))</f>
        <v>4841.4036264561919</v>
      </c>
      <c r="T171" s="144">
        <f t="array" ref="T171">SUM(IF('June 13 - Dec 15 Expense'!$F$12:$F$119=Adjustments!$E171,IF('June 13 - Dec 15 Expense'!$J$7:$CE$7=Adjustments!T$6,IF('June 13 - Dec 15 Expense'!$J$6:$CE$6="Depreciation Expense",'June 13 - Dec 15 Expense'!$J$12:$CE$119),)))</f>
        <v>4664.4426640269749</v>
      </c>
      <c r="U171" s="144">
        <f t="array" ref="U171">SUM(IF('June 13 - Dec 15 Expense'!$F$12:$F$119=Adjustments!$E171,IF('June 13 - Dec 15 Expense'!$J$7:$CE$7=Adjustments!U$6,IF('June 13 - Dec 15 Expense'!$J$6:$CE$6="Depreciation Expense",'June 13 - Dec 15 Expense'!$J$12:$CE$119),)))</f>
        <v>4487.4817015977596</v>
      </c>
      <c r="V171" s="144">
        <f t="array" ref="V171">SUM(IF('June 13 - Dec 15 Expense'!$F$12:$F$119=Adjustments!$E171,IF('June 13 - Dec 15 Expense'!$J$7:$CE$7=Adjustments!V$6,IF('June 13 - Dec 15 Expense'!$J$6:$CE$6="Depreciation Expense",'June 13 - Dec 15 Expense'!$J$12:$CE$119),)))</f>
        <v>4310.5207391685417</v>
      </c>
      <c r="W171" s="144">
        <f t="array" ref="W171">SUM(IF('June 13 - Dec 15 Expense'!$F$12:$F$119=Adjustments!$E171,IF('June 13 - Dec 15 Expense'!$J$7:$CE$7=Adjustments!W$6,IF('June 13 - Dec 15 Expense'!$J$6:$CE$6="Depreciation Expense",'June 13 - Dec 15 Expense'!$J$12:$CE$119),)))</f>
        <v>4133.5597767393256</v>
      </c>
      <c r="X171" s="144">
        <f t="array" ref="X171">SUM(IF('June 13 - Dec 15 Expense'!$F$12:$F$119=Adjustments!$E171,IF('June 13 - Dec 15 Expense'!$J$7:$CE$7=Adjustments!X$6,IF('June 13 - Dec 15 Expense'!$J$6:$CE$6="Depreciation Expense",'June 13 - Dec 15 Expense'!$J$12:$CE$119),)))</f>
        <v>3956.598814310109</v>
      </c>
      <c r="Y171" s="144">
        <f t="array" ref="Y171">SUM(IF('June 13 - Dec 15 Expense'!$F$12:$F$119=Adjustments!$E171,IF('June 13 - Dec 15 Expense'!$J$7:$CE$7=Adjustments!Y$6,IF('June 13 - Dec 15 Expense'!$J$6:$CE$6="Depreciation Expense",'June 13 - Dec 15 Expense'!$J$12:$CE$119),)))</f>
        <v>3779.6378518808924</v>
      </c>
      <c r="Z171" s="144">
        <f t="array" ref="Z171">SUM(IF('June 13 - Dec 15 Expense'!$F$12:$F$119=Adjustments!$E171,IF('June 13 - Dec 15 Expense'!$J$7:$CE$7=Adjustments!Z$6,IF('June 13 - Dec 15 Expense'!$J$6:$CE$6="Depreciation Expense",'June 13 - Dec 15 Expense'!$J$12:$CE$119),)))</f>
        <v>3602.6768894516754</v>
      </c>
      <c r="AA171" s="144">
        <f t="array" ref="AA171">SUM(IF('June 13 - Dec 15 Expense'!$F$12:$F$119=Adjustments!$E171,IF('June 13 - Dec 15 Expense'!$J$7:$CE$7=Adjustments!AA$6,IF('June 13 - Dec 15 Expense'!$J$6:$CE$6="Depreciation Expense",'June 13 - Dec 15 Expense'!$J$12:$CE$119),)))</f>
        <v>3425.7159270224588</v>
      </c>
      <c r="AB171" s="144">
        <f t="array" ref="AB171">SUM(IF('June 13 - Dec 15 Expense'!$F$12:$F$119=Adjustments!$E171,IF('June 13 - Dec 15 Expense'!$J$7:$CE$7=Adjustments!AB$6,IF('June 13 - Dec 15 Expense'!$J$6:$CE$6="Depreciation Expense",'June 13 - Dec 15 Expense'!$J$12:$CE$119),)))</f>
        <v>3248.7549645932418</v>
      </c>
      <c r="AC171" s="144">
        <f t="array" ref="AC171">SUM(IF('June 13 - Dec 15 Expense'!$F$12:$F$119=Adjustments!$E171,IF('June 13 - Dec 15 Expense'!$J$7:$CE$7=Adjustments!AC$6,IF('June 13 - Dec 15 Expense'!$J$6:$CE$6="Depreciation Expense",'June 13 - Dec 15 Expense'!$J$12:$CE$119),)))</f>
        <v>3071.7940021640256</v>
      </c>
      <c r="AD171" s="144">
        <f t="array" ref="AD171">SUM(IF('June 13 - Dec 15 Expense'!$F$12:$F$119=Adjustments!$E171,IF('June 13 - Dec 15 Expense'!$J$7:$CE$7=Adjustments!AD$6,IF('June 13 - Dec 15 Expense'!$J$6:$CE$6="Depreciation Expense",'June 13 - Dec 15 Expense'!$J$12:$CE$119),)))</f>
        <v>2894.8330397348086</v>
      </c>
      <c r="AE171" s="144">
        <f t="array" ref="AE171">SUM(IF('June 13 - Dec 15 Expense'!$F$12:$F$119=Adjustments!$E171,IF('June 13 - Dec 15 Expense'!$J$7:$CE$7=Adjustments!AE$6,IF('June 13 - Dec 15 Expense'!$J$6:$CE$6="Depreciation Expense",'June 13 - Dec 15 Expense'!$J$12:$CE$119),)))</f>
        <v>2717.8720773055925</v>
      </c>
      <c r="AG171" s="144">
        <f t="shared" si="15"/>
        <v>41427.890959655459</v>
      </c>
      <c r="AH171" s="144">
        <f t="shared" si="16"/>
        <v>31702.836195175409</v>
      </c>
      <c r="AI171" s="144">
        <f t="shared" si="17"/>
        <v>25332.241547723603</v>
      </c>
      <c r="AJ171" s="144">
        <f t="shared" si="18"/>
        <v>18961.646900271804</v>
      </c>
    </row>
    <row r="172" spans="1:36">
      <c r="A172" s="119" t="s">
        <v>4</v>
      </c>
      <c r="B172" s="119" t="s">
        <v>36</v>
      </c>
      <c r="C172" s="119" t="s">
        <v>78</v>
      </c>
      <c r="D172" s="119" t="s">
        <v>75</v>
      </c>
      <c r="E172" s="119" t="str">
        <f t="shared" si="13"/>
        <v>DGNLPDGU</v>
      </c>
      <c r="F172" s="119" t="str">
        <f t="shared" si="14"/>
        <v>GNLPDGU</v>
      </c>
      <c r="G172" s="144">
        <f t="array" ref="G172">SUM(IF('June 13 - Dec 15 Expense'!$F$12:$F$119=Adjustments!$E172,IF('June 13 - Dec 15 Expense'!$J$7:$CE$7=Adjustments!G$6,IF('June 13 - Dec 15 Expense'!$J$6:$CE$6="Depreciation Expense",'June 13 - Dec 15 Expense'!$J$12:$CE$119),)))</f>
        <v>9453.5868603983945</v>
      </c>
      <c r="H172" s="144">
        <f t="array" ref="H172">SUM(IF('June 13 - Dec 15 Expense'!$F$12:$F$119=Adjustments!$E172,IF('June 13 - Dec 15 Expense'!$J$7:$CE$7=Adjustments!H$6,IF('June 13 - Dec 15 Expense'!$J$6:$CE$6="Depreciation Expense",'June 13 - Dec 15 Expense'!$J$12:$CE$119),)))</f>
        <v>9318.8805224098924</v>
      </c>
      <c r="I172" s="144">
        <f t="array" ref="I172">SUM(IF('June 13 - Dec 15 Expense'!$F$12:$F$119=Adjustments!$E172,IF('June 13 - Dec 15 Expense'!$J$7:$CE$7=Adjustments!I$6,IF('June 13 - Dec 15 Expense'!$J$6:$CE$6="Depreciation Expense",'June 13 - Dec 15 Expense'!$J$12:$CE$119),)))</f>
        <v>9049.4678464328881</v>
      </c>
      <c r="J172" s="144">
        <f t="array" ref="J172">SUM(IF('June 13 - Dec 15 Expense'!$F$12:$F$119=Adjustments!$E172,IF('June 13 - Dec 15 Expense'!$J$7:$CE$7=Adjustments!J$6,IF('June 13 - Dec 15 Expense'!$J$6:$CE$6="Depreciation Expense",'June 13 - Dec 15 Expense'!$J$12:$CE$119),)))</f>
        <v>8780.0551704558839</v>
      </c>
      <c r="K172" s="144">
        <f t="array" ref="K172">SUM(IF('June 13 - Dec 15 Expense'!$F$12:$F$119=Adjustments!$E172,IF('June 13 - Dec 15 Expense'!$J$7:$CE$7=Adjustments!K$6,IF('June 13 - Dec 15 Expense'!$J$6:$CE$6="Depreciation Expense",'June 13 - Dec 15 Expense'!$J$12:$CE$119),)))</f>
        <v>8510.6424944788796</v>
      </c>
      <c r="L172" s="144">
        <f t="array" ref="L172">SUM(IF('June 13 - Dec 15 Expense'!$F$12:$F$119=Adjustments!$E172,IF('June 13 - Dec 15 Expense'!$J$7:$CE$7=Adjustments!L$6,IF('June 13 - Dec 15 Expense'!$J$6:$CE$6="Depreciation Expense",'June 13 - Dec 15 Expense'!$J$12:$CE$119),)))</f>
        <v>8241.2298185018753</v>
      </c>
      <c r="M172" s="144">
        <f t="array" ref="M172">SUM(IF('June 13 - Dec 15 Expense'!$F$12:$F$119=Adjustments!$E172,IF('June 13 - Dec 15 Expense'!$J$7:$CE$7=Adjustments!M$6,IF('June 13 - Dec 15 Expense'!$J$6:$CE$6="Depreciation Expense",'June 13 - Dec 15 Expense'!$J$12:$CE$119),)))</f>
        <v>7971.8171425248702</v>
      </c>
      <c r="N172" s="144">
        <f t="array" ref="N172">SUM(IF('June 13 - Dec 15 Expense'!$F$12:$F$119=Adjustments!$E172,IF('June 13 - Dec 15 Expense'!$J$7:$CE$7=Adjustments!N$6,IF('June 13 - Dec 15 Expense'!$J$6:$CE$6="Depreciation Expense",'June 13 - Dec 15 Expense'!$J$12:$CE$119),)))</f>
        <v>7216.9289028440435</v>
      </c>
      <c r="O172" s="144">
        <f t="array" ref="O172">SUM(IF('June 13 - Dec 15 Expense'!$F$12:$F$119=Adjustments!$E172,IF('June 13 - Dec 15 Expense'!$J$7:$CE$7=Adjustments!O$6,IF('June 13 - Dec 15 Expense'!$J$6:$CE$6="Depreciation Expense",'June 13 - Dec 15 Expense'!$J$12:$CE$119),)))</f>
        <v>6964.4970633456905</v>
      </c>
      <c r="P172" s="144">
        <f t="array" ref="P172">SUM(IF('June 13 - Dec 15 Expense'!$F$12:$F$119=Adjustments!$E172,IF('June 13 - Dec 15 Expense'!$J$7:$CE$7=Adjustments!P$6,IF('June 13 - Dec 15 Expense'!$J$6:$CE$6="Depreciation Expense",'June 13 - Dec 15 Expense'!$J$12:$CE$119),)))</f>
        <v>6712.0652238473403</v>
      </c>
      <c r="Q172" s="144">
        <f t="array" ref="Q172">SUM(IF('June 13 - Dec 15 Expense'!$F$12:$F$119=Adjustments!$E172,IF('June 13 - Dec 15 Expense'!$J$7:$CE$7=Adjustments!Q$6,IF('June 13 - Dec 15 Expense'!$J$6:$CE$6="Depreciation Expense",'June 13 - Dec 15 Expense'!$J$12:$CE$119),)))</f>
        <v>6459.6333843489883</v>
      </c>
      <c r="R172" s="144">
        <f t="array" ref="R172">SUM(IF('June 13 - Dec 15 Expense'!$F$12:$F$119=Adjustments!$E172,IF('June 13 - Dec 15 Expense'!$J$7:$CE$7=Adjustments!R$6,IF('June 13 - Dec 15 Expense'!$J$6:$CE$6="Depreciation Expense",'June 13 - Dec 15 Expense'!$J$12:$CE$119),)))</f>
        <v>6207.2015448506363</v>
      </c>
      <c r="S172" s="144">
        <f t="array" ref="S172">SUM(IF('June 13 - Dec 15 Expense'!$F$12:$F$119=Adjustments!$E172,IF('June 13 - Dec 15 Expense'!$J$7:$CE$7=Adjustments!S$6,IF('June 13 - Dec 15 Expense'!$J$6:$CE$6="Depreciation Expense",'June 13 - Dec 15 Expense'!$J$12:$CE$119),)))</f>
        <v>5954.7697053522852</v>
      </c>
      <c r="T172" s="144">
        <f t="array" ref="T172">SUM(IF('June 13 - Dec 15 Expense'!$F$12:$F$119=Adjustments!$E172,IF('June 13 - Dec 15 Expense'!$J$7:$CE$7=Adjustments!T$6,IF('June 13 - Dec 15 Expense'!$J$6:$CE$6="Depreciation Expense",'June 13 - Dec 15 Expense'!$J$12:$CE$119),)))</f>
        <v>5702.3378658539332</v>
      </c>
      <c r="U172" s="144">
        <f t="array" ref="U172">SUM(IF('June 13 - Dec 15 Expense'!$F$12:$F$119=Adjustments!$E172,IF('June 13 - Dec 15 Expense'!$J$7:$CE$7=Adjustments!U$6,IF('June 13 - Dec 15 Expense'!$J$6:$CE$6="Depreciation Expense",'June 13 - Dec 15 Expense'!$J$12:$CE$119),)))</f>
        <v>5449.9060263555812</v>
      </c>
      <c r="V172" s="144">
        <f t="array" ref="V172">SUM(IF('June 13 - Dec 15 Expense'!$F$12:$F$119=Adjustments!$E172,IF('June 13 - Dec 15 Expense'!$J$7:$CE$7=Adjustments!V$6,IF('June 13 - Dec 15 Expense'!$J$6:$CE$6="Depreciation Expense",'June 13 - Dec 15 Expense'!$J$12:$CE$119),)))</f>
        <v>5197.4741868572291</v>
      </c>
      <c r="W172" s="144">
        <f t="array" ref="W172">SUM(IF('June 13 - Dec 15 Expense'!$F$12:$F$119=Adjustments!$E172,IF('June 13 - Dec 15 Expense'!$J$7:$CE$7=Adjustments!W$6,IF('June 13 - Dec 15 Expense'!$J$6:$CE$6="Depreciation Expense",'June 13 - Dec 15 Expense'!$J$12:$CE$119),)))</f>
        <v>4945.0423473588771</v>
      </c>
      <c r="X172" s="144">
        <f t="array" ref="X172">SUM(IF('June 13 - Dec 15 Expense'!$F$12:$F$119=Adjustments!$E172,IF('June 13 - Dec 15 Expense'!$J$7:$CE$7=Adjustments!X$6,IF('June 13 - Dec 15 Expense'!$J$6:$CE$6="Depreciation Expense",'June 13 - Dec 15 Expense'!$J$12:$CE$119),)))</f>
        <v>4692.610507860526</v>
      </c>
      <c r="Y172" s="144">
        <f t="array" ref="Y172">SUM(IF('June 13 - Dec 15 Expense'!$F$12:$F$119=Adjustments!$E172,IF('June 13 - Dec 15 Expense'!$J$7:$CE$7=Adjustments!Y$6,IF('June 13 - Dec 15 Expense'!$J$6:$CE$6="Depreciation Expense",'June 13 - Dec 15 Expense'!$J$12:$CE$119),)))</f>
        <v>4440.178668362174</v>
      </c>
      <c r="Z172" s="144">
        <f t="array" ref="Z172">SUM(IF('June 13 - Dec 15 Expense'!$F$12:$F$119=Adjustments!$E172,IF('June 13 - Dec 15 Expense'!$J$7:$CE$7=Adjustments!Z$6,IF('June 13 - Dec 15 Expense'!$J$6:$CE$6="Depreciation Expense",'June 13 - Dec 15 Expense'!$J$12:$CE$119),)))</f>
        <v>4187.746828863822</v>
      </c>
      <c r="AA172" s="144">
        <f t="array" ref="AA172">SUM(IF('June 13 - Dec 15 Expense'!$F$12:$F$119=Adjustments!$E172,IF('June 13 - Dec 15 Expense'!$J$7:$CE$7=Adjustments!AA$6,IF('June 13 - Dec 15 Expense'!$J$6:$CE$6="Depreciation Expense",'June 13 - Dec 15 Expense'!$J$12:$CE$119),)))</f>
        <v>3935.3149893654704</v>
      </c>
      <c r="AB172" s="144">
        <f t="array" ref="AB172">SUM(IF('June 13 - Dec 15 Expense'!$F$12:$F$119=Adjustments!$E172,IF('June 13 - Dec 15 Expense'!$J$7:$CE$7=Adjustments!AB$6,IF('June 13 - Dec 15 Expense'!$J$6:$CE$6="Depreciation Expense",'June 13 - Dec 15 Expense'!$J$12:$CE$119),)))</f>
        <v>3682.8831498671188</v>
      </c>
      <c r="AC172" s="144">
        <f t="array" ref="AC172">SUM(IF('June 13 - Dec 15 Expense'!$F$12:$F$119=Adjustments!$E172,IF('June 13 - Dec 15 Expense'!$J$7:$CE$7=Adjustments!AC$6,IF('June 13 - Dec 15 Expense'!$J$6:$CE$6="Depreciation Expense",'June 13 - Dec 15 Expense'!$J$12:$CE$119),)))</f>
        <v>3430.4513103687673</v>
      </c>
      <c r="AD172" s="144">
        <f t="array" ref="AD172">SUM(IF('June 13 - Dec 15 Expense'!$F$12:$F$119=Adjustments!$E172,IF('June 13 - Dec 15 Expense'!$J$7:$CE$7=Adjustments!AD$6,IF('June 13 - Dec 15 Expense'!$J$6:$CE$6="Depreciation Expense",'June 13 - Dec 15 Expense'!$J$12:$CE$119),)))</f>
        <v>3178.0194708704153</v>
      </c>
      <c r="AE172" s="144">
        <f t="array" ref="AE172">SUM(IF('June 13 - Dec 15 Expense'!$F$12:$F$119=Adjustments!$E172,IF('June 13 - Dec 15 Expense'!$J$7:$CE$7=Adjustments!AE$6,IF('June 13 - Dec 15 Expense'!$J$6:$CE$6="Depreciation Expense",'June 13 - Dec 15 Expense'!$J$12:$CE$119),)))</f>
        <v>2925.5876313720637</v>
      </c>
      <c r="AG172" s="144">
        <f t="shared" si="15"/>
        <v>51872.09299480429</v>
      </c>
      <c r="AH172" s="144">
        <f t="shared" si="16"/>
        <v>39515.095824588985</v>
      </c>
      <c r="AI172" s="144">
        <f t="shared" si="17"/>
        <v>30427.549602648316</v>
      </c>
      <c r="AJ172" s="144">
        <f t="shared" si="18"/>
        <v>21340.003380707662</v>
      </c>
    </row>
    <row r="173" spans="1:36">
      <c r="A173" s="119" t="s">
        <v>5</v>
      </c>
      <c r="B173" s="119" t="s">
        <v>37</v>
      </c>
      <c r="C173" s="119" t="s">
        <v>78</v>
      </c>
      <c r="D173" s="119" t="s">
        <v>75</v>
      </c>
      <c r="E173" s="119" t="str">
        <f t="shared" si="13"/>
        <v>DGNLPSG</v>
      </c>
      <c r="F173" s="119" t="str">
        <f t="shared" si="14"/>
        <v>GNLPSG</v>
      </c>
      <c r="G173" s="144">
        <f t="array" ref="G173">SUM(IF('June 13 - Dec 15 Expense'!$F$12:$F$119=Adjustments!$E173,IF('June 13 - Dec 15 Expense'!$J$7:$CE$7=Adjustments!G$6,IF('June 13 - Dec 15 Expense'!$J$6:$CE$6="Depreciation Expense",'June 13 - Dec 15 Expense'!$J$12:$CE$119),)))</f>
        <v>661206.3804001743</v>
      </c>
      <c r="H173" s="144">
        <f t="array" ref="H173">SUM(IF('June 13 - Dec 15 Expense'!$F$12:$F$119=Adjustments!$E173,IF('June 13 - Dec 15 Expense'!$J$7:$CE$7=Adjustments!H$6,IF('June 13 - Dec 15 Expense'!$J$6:$CE$6="Depreciation Expense",'June 13 - Dec 15 Expense'!$J$12:$CE$119),)))</f>
        <v>660983.01293295668</v>
      </c>
      <c r="I173" s="144">
        <f t="array" ref="I173">SUM(IF('June 13 - Dec 15 Expense'!$F$12:$F$119=Adjustments!$E173,IF('June 13 - Dec 15 Expense'!$J$7:$CE$7=Adjustments!I$6,IF('June 13 - Dec 15 Expense'!$J$6:$CE$6="Depreciation Expense",'June 13 - Dec 15 Expense'!$J$12:$CE$119),)))</f>
        <v>661410.13370805781</v>
      </c>
      <c r="J173" s="144">
        <f t="array" ref="J173">SUM(IF('June 13 - Dec 15 Expense'!$F$12:$F$119=Adjustments!$E173,IF('June 13 - Dec 15 Expense'!$J$7:$CE$7=Adjustments!J$6,IF('June 13 - Dec 15 Expense'!$J$6:$CE$6="Depreciation Expense",'June 13 - Dec 15 Expense'!$J$12:$CE$119),)))</f>
        <v>670620.62716002937</v>
      </c>
      <c r="K173" s="144">
        <f t="array" ref="K173">SUM(IF('June 13 - Dec 15 Expense'!$F$12:$F$119=Adjustments!$E173,IF('June 13 - Dec 15 Expense'!$J$7:$CE$7=Adjustments!K$6,IF('June 13 - Dec 15 Expense'!$J$6:$CE$6="Depreciation Expense",'June 13 - Dec 15 Expense'!$J$12:$CE$119),)))</f>
        <v>679170.18530536373</v>
      </c>
      <c r="L173" s="144">
        <f t="array" ref="L173">SUM(IF('June 13 - Dec 15 Expense'!$F$12:$F$119=Adjustments!$E173,IF('June 13 - Dec 15 Expense'!$J$7:$CE$7=Adjustments!L$6,IF('June 13 - Dec 15 Expense'!$J$6:$CE$6="Depreciation Expense",'June 13 - Dec 15 Expense'!$J$12:$CE$119),)))</f>
        <v>679708.48071130982</v>
      </c>
      <c r="M173" s="144">
        <f t="array" ref="M173">SUM(IF('June 13 - Dec 15 Expense'!$F$12:$F$119=Adjustments!$E173,IF('June 13 - Dec 15 Expense'!$J$7:$CE$7=Adjustments!M$6,IF('June 13 - Dec 15 Expense'!$J$6:$CE$6="Depreciation Expense",'June 13 - Dec 15 Expense'!$J$12:$CE$119),)))</f>
        <v>686204.3045650142</v>
      </c>
      <c r="N173" s="144">
        <f t="array" ref="N173">SUM(IF('June 13 - Dec 15 Expense'!$F$12:$F$119=Adjustments!$E173,IF('June 13 - Dec 15 Expense'!$J$7:$CE$7=Adjustments!N$6,IF('June 13 - Dec 15 Expense'!$J$6:$CE$6="Depreciation Expense",'June 13 - Dec 15 Expense'!$J$12:$CE$119),)))</f>
        <v>682417.89020001295</v>
      </c>
      <c r="O173" s="144">
        <f t="array" ref="O173">SUM(IF('June 13 - Dec 15 Expense'!$F$12:$F$119=Adjustments!$E173,IF('June 13 - Dec 15 Expense'!$J$7:$CE$7=Adjustments!O$6,IF('June 13 - Dec 15 Expense'!$J$6:$CE$6="Depreciation Expense",'June 13 - Dec 15 Expense'!$J$12:$CE$119),)))</f>
        <v>682372.50060754304</v>
      </c>
      <c r="P173" s="144">
        <f t="array" ref="P173">SUM(IF('June 13 - Dec 15 Expense'!$F$12:$F$119=Adjustments!$E173,IF('June 13 - Dec 15 Expense'!$J$7:$CE$7=Adjustments!P$6,IF('June 13 - Dec 15 Expense'!$J$6:$CE$6="Depreciation Expense",'June 13 - Dec 15 Expense'!$J$12:$CE$119),)))</f>
        <v>681629.40348712693</v>
      </c>
      <c r="Q173" s="144">
        <f t="array" ref="Q173">SUM(IF('June 13 - Dec 15 Expense'!$F$12:$F$119=Adjustments!$E173,IF('June 13 - Dec 15 Expense'!$J$7:$CE$7=Adjustments!Q$6,IF('June 13 - Dec 15 Expense'!$J$6:$CE$6="Depreciation Expense",'June 13 - Dec 15 Expense'!$J$12:$CE$119),)))</f>
        <v>680845.89799332118</v>
      </c>
      <c r="R173" s="144">
        <f t="array" ref="R173">SUM(IF('June 13 - Dec 15 Expense'!$F$12:$F$119=Adjustments!$E173,IF('June 13 - Dec 15 Expense'!$J$7:$CE$7=Adjustments!R$6,IF('June 13 - Dec 15 Expense'!$J$6:$CE$6="Depreciation Expense",'June 13 - Dec 15 Expense'!$J$12:$CE$119),)))</f>
        <v>680144.90698967106</v>
      </c>
      <c r="S173" s="144">
        <f t="array" ref="S173">SUM(IF('June 13 - Dec 15 Expense'!$F$12:$F$119=Adjustments!$E173,IF('June 13 - Dec 15 Expense'!$J$7:$CE$7=Adjustments!S$6,IF('June 13 - Dec 15 Expense'!$J$6:$CE$6="Depreciation Expense",'June 13 - Dec 15 Expense'!$J$12:$CE$119),)))</f>
        <v>680551.42796230479</v>
      </c>
      <c r="T173" s="144">
        <f t="array" ref="T173">SUM(IF('June 13 - Dec 15 Expense'!$F$12:$F$119=Adjustments!$E173,IF('June 13 - Dec 15 Expense'!$J$7:$CE$7=Adjustments!T$6,IF('June 13 - Dec 15 Expense'!$J$6:$CE$6="Depreciation Expense",'June 13 - Dec 15 Expense'!$J$12:$CE$119),)))</f>
        <v>680771.70824286831</v>
      </c>
      <c r="U173" s="144">
        <f t="array" ref="U173">SUM(IF('June 13 - Dec 15 Expense'!$F$12:$F$119=Adjustments!$E173,IF('June 13 - Dec 15 Expense'!$J$7:$CE$7=Adjustments!U$6,IF('June 13 - Dec 15 Expense'!$J$6:$CE$6="Depreciation Expense",'June 13 - Dec 15 Expense'!$J$12:$CE$119),)))</f>
        <v>680539.69446843327</v>
      </c>
      <c r="V173" s="144">
        <f t="array" ref="V173">SUM(IF('June 13 - Dec 15 Expense'!$F$12:$F$119=Adjustments!$E173,IF('June 13 - Dec 15 Expense'!$J$7:$CE$7=Adjustments!V$6,IF('June 13 - Dec 15 Expense'!$J$6:$CE$6="Depreciation Expense",'June 13 - Dec 15 Expense'!$J$12:$CE$119),)))</f>
        <v>680910.91980927845</v>
      </c>
      <c r="W173" s="144">
        <f t="array" ref="W173">SUM(IF('June 13 - Dec 15 Expense'!$F$12:$F$119=Adjustments!$E173,IF('June 13 - Dec 15 Expense'!$J$7:$CE$7=Adjustments!W$6,IF('June 13 - Dec 15 Expense'!$J$6:$CE$6="Depreciation Expense",'June 13 - Dec 15 Expense'!$J$12:$CE$119),)))</f>
        <v>685490.03712672053</v>
      </c>
      <c r="X173" s="144">
        <f t="array" ref="X173">SUM(IF('June 13 - Dec 15 Expense'!$F$12:$F$119=Adjustments!$E173,IF('June 13 - Dec 15 Expense'!$J$7:$CE$7=Adjustments!X$6,IF('June 13 - Dec 15 Expense'!$J$6:$CE$6="Depreciation Expense",'June 13 - Dec 15 Expense'!$J$12:$CE$119),)))</f>
        <v>692583.75978487974</v>
      </c>
      <c r="Y173" s="144">
        <f t="array" ref="Y173">SUM(IF('June 13 - Dec 15 Expense'!$F$12:$F$119=Adjustments!$E173,IF('June 13 - Dec 15 Expense'!$J$7:$CE$7=Adjustments!Y$6,IF('June 13 - Dec 15 Expense'!$J$6:$CE$6="Depreciation Expense",'June 13 - Dec 15 Expense'!$J$12:$CE$119),)))</f>
        <v>699638.01131300721</v>
      </c>
      <c r="Z173" s="144">
        <f t="array" ref="Z173">SUM(IF('June 13 - Dec 15 Expense'!$F$12:$F$119=Adjustments!$E173,IF('June 13 - Dec 15 Expense'!$J$7:$CE$7=Adjustments!Z$6,IF('June 13 - Dec 15 Expense'!$J$6:$CE$6="Depreciation Expense",'June 13 - Dec 15 Expense'!$J$12:$CE$119),)))</f>
        <v>703623.13153683941</v>
      </c>
      <c r="AA173" s="144">
        <f t="array" ref="AA173">SUM(IF('June 13 - Dec 15 Expense'!$F$12:$F$119=Adjustments!$E173,IF('June 13 - Dec 15 Expense'!$J$7:$CE$7=Adjustments!AA$6,IF('June 13 - Dec 15 Expense'!$J$6:$CE$6="Depreciation Expense",'June 13 - Dec 15 Expense'!$J$12:$CE$119),)))</f>
        <v>702824.72038675088</v>
      </c>
      <c r="AB173" s="144">
        <f t="array" ref="AB173">SUM(IF('June 13 - Dec 15 Expense'!$F$12:$F$119=Adjustments!$E173,IF('June 13 - Dec 15 Expense'!$J$7:$CE$7=Adjustments!AB$6,IF('June 13 - Dec 15 Expense'!$J$6:$CE$6="Depreciation Expense",'June 13 - Dec 15 Expense'!$J$12:$CE$119),)))</f>
        <v>702117.68172762718</v>
      </c>
      <c r="AC173" s="144">
        <f t="array" ref="AC173">SUM(IF('June 13 - Dec 15 Expense'!$F$12:$F$119=Adjustments!$E173,IF('June 13 - Dec 15 Expense'!$J$7:$CE$7=Adjustments!AC$6,IF('June 13 - Dec 15 Expense'!$J$6:$CE$6="Depreciation Expense",'June 13 - Dec 15 Expense'!$J$12:$CE$119),)))</f>
        <v>701426.87940461782</v>
      </c>
      <c r="AD173" s="144">
        <f t="array" ref="AD173">SUM(IF('June 13 - Dec 15 Expense'!$F$12:$F$119=Adjustments!$E173,IF('June 13 - Dec 15 Expense'!$J$7:$CE$7=Adjustments!AD$6,IF('June 13 - Dec 15 Expense'!$J$6:$CE$6="Depreciation Expense",'June 13 - Dec 15 Expense'!$J$12:$CE$119),)))</f>
        <v>700799.15926639503</v>
      </c>
      <c r="AE173" s="144">
        <f t="array" ref="AE173">SUM(IF('June 13 - Dec 15 Expense'!$F$12:$F$119=Adjustments!$E173,IF('June 13 - Dec 15 Expense'!$J$7:$CE$7=Adjustments!AE$6,IF('June 13 - Dec 15 Expense'!$J$6:$CE$6="Depreciation Expense",'June 13 - Dec 15 Expense'!$J$12:$CE$119),)))</f>
        <v>701375.12487805437</v>
      </c>
      <c r="AG173" s="144">
        <f t="shared" si="15"/>
        <v>4038096.7443827321</v>
      </c>
      <c r="AH173" s="144">
        <f t="shared" si="16"/>
        <v>4087962.0272399802</v>
      </c>
      <c r="AI173" s="144">
        <f t="shared" si="17"/>
        <v>4119934.1307451874</v>
      </c>
      <c r="AJ173" s="144">
        <f t="shared" si="18"/>
        <v>4212166.6972002843</v>
      </c>
    </row>
    <row r="174" spans="1:36">
      <c r="A174" s="119" t="s">
        <v>23</v>
      </c>
      <c r="B174" s="119" t="s">
        <v>53</v>
      </c>
      <c r="C174" s="119" t="s">
        <v>78</v>
      </c>
      <c r="D174" s="119" t="s">
        <v>75</v>
      </c>
      <c r="E174" s="119" t="str">
        <f t="shared" si="13"/>
        <v>DGNLPSO</v>
      </c>
      <c r="F174" s="119" t="str">
        <f t="shared" si="14"/>
        <v>GNLPSO</v>
      </c>
      <c r="G174" s="144">
        <f t="array" ref="G174">SUM(IF('June 13 - Dec 15 Expense'!$F$12:$F$119=Adjustments!$E174,IF('June 13 - Dec 15 Expense'!$J$7:$CE$7=Adjustments!G$6,IF('June 13 - Dec 15 Expense'!$J$6:$CE$6="Depreciation Expense",'June 13 - Dec 15 Expense'!$J$12:$CE$119),)))</f>
        <v>1222853.2739246322</v>
      </c>
      <c r="H174" s="144">
        <f t="array" ref="H174">SUM(IF('June 13 - Dec 15 Expense'!$F$12:$F$119=Adjustments!$E174,IF('June 13 - Dec 15 Expense'!$J$7:$CE$7=Adjustments!H$6,IF('June 13 - Dec 15 Expense'!$J$6:$CE$6="Depreciation Expense",'June 13 - Dec 15 Expense'!$J$12:$CE$119),)))</f>
        <v>1219347.340477349</v>
      </c>
      <c r="I174" s="144">
        <f t="array" ref="I174">SUM(IF('June 13 - Dec 15 Expense'!$F$12:$F$119=Adjustments!$E174,IF('June 13 - Dec 15 Expense'!$J$7:$CE$7=Adjustments!I$6,IF('June 13 - Dec 15 Expense'!$J$6:$CE$6="Depreciation Expense",'June 13 - Dec 15 Expense'!$J$12:$CE$119),)))</f>
        <v>1212058.5047275235</v>
      </c>
      <c r="J174" s="144">
        <f t="array" ref="J174">SUM(IF('June 13 - Dec 15 Expense'!$F$12:$F$119=Adjustments!$E174,IF('June 13 - Dec 15 Expense'!$J$7:$CE$7=Adjustments!J$6,IF('June 13 - Dec 15 Expense'!$J$6:$CE$6="Depreciation Expense",'June 13 - Dec 15 Expense'!$J$12:$CE$119),)))</f>
        <v>1214866.2782688187</v>
      </c>
      <c r="K174" s="144">
        <f t="array" ref="K174">SUM(IF('June 13 - Dec 15 Expense'!$F$12:$F$119=Adjustments!$E174,IF('June 13 - Dec 15 Expense'!$J$7:$CE$7=Adjustments!K$6,IF('June 13 - Dec 15 Expense'!$J$6:$CE$6="Depreciation Expense",'June 13 - Dec 15 Expense'!$J$12:$CE$119),)))</f>
        <v>1219668.8264144659</v>
      </c>
      <c r="L174" s="144">
        <f t="array" ref="L174">SUM(IF('June 13 - Dec 15 Expense'!$F$12:$F$119=Adjustments!$E174,IF('June 13 - Dec 15 Expense'!$J$7:$CE$7=Adjustments!L$6,IF('June 13 - Dec 15 Expense'!$J$6:$CE$6="Depreciation Expense",'June 13 - Dec 15 Expense'!$J$12:$CE$119),)))</f>
        <v>1214980.3675685434</v>
      </c>
      <c r="M174" s="144">
        <f t="array" ref="M174">SUM(IF('June 13 - Dec 15 Expense'!$F$12:$F$119=Adjustments!$E174,IF('June 13 - Dec 15 Expense'!$J$7:$CE$7=Adjustments!M$6,IF('June 13 - Dec 15 Expense'!$J$6:$CE$6="Depreciation Expense",'June 13 - Dec 15 Expense'!$J$12:$CE$119),)))</f>
        <v>1219421.9801513008</v>
      </c>
      <c r="N174" s="144">
        <f t="array" ref="N174">SUM(IF('June 13 - Dec 15 Expense'!$F$12:$F$119=Adjustments!$E174,IF('June 13 - Dec 15 Expense'!$J$7:$CE$7=Adjustments!N$6,IF('June 13 - Dec 15 Expense'!$J$6:$CE$6="Depreciation Expense",'June 13 - Dec 15 Expense'!$J$12:$CE$119),)))</f>
        <v>1201532.6386942281</v>
      </c>
      <c r="O174" s="144">
        <f t="array" ref="O174">SUM(IF('June 13 - Dec 15 Expense'!$F$12:$F$119=Adjustments!$E174,IF('June 13 - Dec 15 Expense'!$J$7:$CE$7=Adjustments!O$6,IF('June 13 - Dec 15 Expense'!$J$6:$CE$6="Depreciation Expense",'June 13 - Dec 15 Expense'!$J$12:$CE$119),)))</f>
        <v>1198434.6794134506</v>
      </c>
      <c r="P174" s="144">
        <f t="array" ref="P174">SUM(IF('June 13 - Dec 15 Expense'!$F$12:$F$119=Adjustments!$E174,IF('June 13 - Dec 15 Expense'!$J$7:$CE$7=Adjustments!P$6,IF('June 13 - Dec 15 Expense'!$J$6:$CE$6="Depreciation Expense",'June 13 - Dec 15 Expense'!$J$12:$CE$119),)))</f>
        <v>1195345.757333992</v>
      </c>
      <c r="Q174" s="144">
        <f t="array" ref="Q174">SUM(IF('June 13 - Dec 15 Expense'!$F$12:$F$119=Adjustments!$E174,IF('June 13 - Dec 15 Expense'!$J$7:$CE$7=Adjustments!Q$6,IF('June 13 - Dec 15 Expense'!$J$6:$CE$6="Depreciation Expense",'June 13 - Dec 15 Expense'!$J$12:$CE$119),)))</f>
        <v>1192264.0447992578</v>
      </c>
      <c r="R174" s="144">
        <f t="array" ref="R174">SUM(IF('June 13 - Dec 15 Expense'!$F$12:$F$119=Adjustments!$E174,IF('June 13 - Dec 15 Expense'!$J$7:$CE$7=Adjustments!R$6,IF('June 13 - Dec 15 Expense'!$J$6:$CE$6="Depreciation Expense",'June 13 - Dec 15 Expense'!$J$12:$CE$119),)))</f>
        <v>1189190.1653320733</v>
      </c>
      <c r="S174" s="144">
        <f t="array" ref="S174">SUM(IF('June 13 - Dec 15 Expense'!$F$12:$F$119=Adjustments!$E174,IF('June 13 - Dec 15 Expense'!$J$7:$CE$7=Adjustments!S$6,IF('June 13 - Dec 15 Expense'!$J$6:$CE$6="Depreciation Expense",'June 13 - Dec 15 Expense'!$J$12:$CE$119),)))</f>
        <v>1186120.8538164571</v>
      </c>
      <c r="T174" s="144">
        <f t="array" ref="T174">SUM(IF('June 13 - Dec 15 Expense'!$F$12:$F$119=Adjustments!$E174,IF('June 13 - Dec 15 Expense'!$J$7:$CE$7=Adjustments!T$6,IF('June 13 - Dec 15 Expense'!$J$6:$CE$6="Depreciation Expense",'June 13 - Dec 15 Expense'!$J$12:$CE$119),)))</f>
        <v>1183050.8727027455</v>
      </c>
      <c r="U174" s="144">
        <f t="array" ref="U174">SUM(IF('June 13 - Dec 15 Expense'!$F$12:$F$119=Adjustments!$E174,IF('June 13 - Dec 15 Expense'!$J$7:$CE$7=Adjustments!U$6,IF('June 13 - Dec 15 Expense'!$J$6:$CE$6="Depreciation Expense",'June 13 - Dec 15 Expense'!$J$12:$CE$119),)))</f>
        <v>1179980.7122470594</v>
      </c>
      <c r="V174" s="144">
        <f t="array" ref="V174">SUM(IF('June 13 - Dec 15 Expense'!$F$12:$F$119=Adjustments!$E174,IF('June 13 - Dec 15 Expense'!$J$7:$CE$7=Adjustments!V$6,IF('June 13 - Dec 15 Expense'!$J$6:$CE$6="Depreciation Expense",'June 13 - Dec 15 Expense'!$J$12:$CE$119),)))</f>
        <v>1176914.7963942033</v>
      </c>
      <c r="W174" s="144">
        <f t="array" ref="W174">SUM(IF('June 13 - Dec 15 Expense'!$F$12:$F$119=Adjustments!$E174,IF('June 13 - Dec 15 Expense'!$J$7:$CE$7=Adjustments!W$6,IF('June 13 - Dec 15 Expense'!$J$6:$CE$6="Depreciation Expense",'June 13 - Dec 15 Expense'!$J$12:$CE$119),)))</f>
        <v>1173844.8111948818</v>
      </c>
      <c r="X174" s="144">
        <f t="array" ref="X174">SUM(IF('June 13 - Dec 15 Expense'!$F$12:$F$119=Adjustments!$E174,IF('June 13 - Dec 15 Expense'!$J$7:$CE$7=Adjustments!X$6,IF('June 13 - Dec 15 Expense'!$J$6:$CE$6="Depreciation Expense",'June 13 - Dec 15 Expense'!$J$12:$CE$119),)))</f>
        <v>1170766.3580952582</v>
      </c>
      <c r="Y174" s="144">
        <f t="array" ref="Y174">SUM(IF('June 13 - Dec 15 Expense'!$F$12:$F$119=Adjustments!$E174,IF('June 13 - Dec 15 Expense'!$J$7:$CE$7=Adjustments!Y$6,IF('June 13 - Dec 15 Expense'!$J$6:$CE$6="Depreciation Expense",'June 13 - Dec 15 Expense'!$J$12:$CE$119),)))</f>
        <v>1170714.4508170052</v>
      </c>
      <c r="Z174" s="144">
        <f t="array" ref="Z174">SUM(IF('June 13 - Dec 15 Expense'!$F$12:$F$119=Adjustments!$E174,IF('June 13 - Dec 15 Expense'!$J$7:$CE$7=Adjustments!Z$6,IF('June 13 - Dec 15 Expense'!$J$6:$CE$6="Depreciation Expense",'June 13 - Dec 15 Expense'!$J$12:$CE$119),)))</f>
        <v>1170818.1084190223</v>
      </c>
      <c r="AA174" s="144">
        <f t="array" ref="AA174">SUM(IF('June 13 - Dec 15 Expense'!$F$12:$F$119=Adjustments!$E174,IF('June 13 - Dec 15 Expense'!$J$7:$CE$7=Adjustments!AA$6,IF('June 13 - Dec 15 Expense'!$J$6:$CE$6="Depreciation Expense",'June 13 - Dec 15 Expense'!$J$12:$CE$119),)))</f>
        <v>1168057.6462218019</v>
      </c>
      <c r="AB174" s="144">
        <f t="array" ref="AB174">SUM(IF('June 13 - Dec 15 Expense'!$F$12:$F$119=Adjustments!$E174,IF('June 13 - Dec 15 Expense'!$J$7:$CE$7=Adjustments!AB$6,IF('June 13 - Dec 15 Expense'!$J$6:$CE$6="Depreciation Expense",'June 13 - Dec 15 Expense'!$J$12:$CE$119),)))</f>
        <v>1170770.1156151323</v>
      </c>
      <c r="AC174" s="144">
        <f t="array" ref="AC174">SUM(IF('June 13 - Dec 15 Expense'!$F$12:$F$119=Adjustments!$E174,IF('June 13 - Dec 15 Expense'!$J$7:$CE$7=Adjustments!AC$6,IF('June 13 - Dec 15 Expense'!$J$6:$CE$6="Depreciation Expense",'June 13 - Dec 15 Expense'!$J$12:$CE$119),)))</f>
        <v>1173495.4603786499</v>
      </c>
      <c r="AD174" s="144">
        <f t="array" ref="AD174">SUM(IF('June 13 - Dec 15 Expense'!$F$12:$F$119=Adjustments!$E174,IF('June 13 - Dec 15 Expense'!$J$7:$CE$7=Adjustments!AD$6,IF('June 13 - Dec 15 Expense'!$J$6:$CE$6="Depreciation Expense",'June 13 - Dec 15 Expense'!$J$12:$CE$119),)))</f>
        <v>1190771.7464244014</v>
      </c>
      <c r="AE174" s="144">
        <f t="array" ref="AE174">SUM(IF('June 13 - Dec 15 Expense'!$F$12:$F$119=Adjustments!$E174,IF('June 13 - Dec 15 Expense'!$J$7:$CE$7=Adjustments!AE$6,IF('June 13 - Dec 15 Expense'!$J$6:$CE$6="Depreciation Expense",'June 13 - Dec 15 Expense'!$J$12:$CE$119),)))</f>
        <v>1208056.3554788923</v>
      </c>
      <c r="AG174" s="144">
        <f t="shared" si="15"/>
        <v>7300343.2976080012</v>
      </c>
      <c r="AH174" s="144">
        <f t="shared" si="16"/>
        <v>7162888.139389459</v>
      </c>
      <c r="AI174" s="144">
        <f t="shared" si="17"/>
        <v>7055272.0014511533</v>
      </c>
      <c r="AJ174" s="144">
        <f t="shared" si="18"/>
        <v>7081969.4325378994</v>
      </c>
    </row>
    <row r="175" spans="1:36">
      <c r="A175" s="119" t="s">
        <v>23</v>
      </c>
      <c r="B175" s="119" t="s">
        <v>38</v>
      </c>
      <c r="C175" s="119" t="s">
        <v>78</v>
      </c>
      <c r="D175" s="119" t="s">
        <v>75</v>
      </c>
      <c r="E175" s="119" t="str">
        <f t="shared" si="13"/>
        <v>DGNLPSSGCH</v>
      </c>
      <c r="F175" s="119" t="str">
        <f t="shared" si="14"/>
        <v>GNLPSSGCH</v>
      </c>
      <c r="G175" s="144">
        <f t="array" ref="G175">SUM(IF('June 13 - Dec 15 Expense'!$F$12:$F$119=Adjustments!$E175,IF('June 13 - Dec 15 Expense'!$J$7:$CE$7=Adjustments!G$6,IF('June 13 - Dec 15 Expense'!$J$6:$CE$6="Depreciation Expense",'June 13 - Dec 15 Expense'!$J$12:$CE$119),)))</f>
        <v>10558.225578565654</v>
      </c>
      <c r="H175" s="144">
        <f t="array" ref="H175">SUM(IF('June 13 - Dec 15 Expense'!$F$12:$F$119=Adjustments!$E175,IF('June 13 - Dec 15 Expense'!$J$7:$CE$7=Adjustments!H$6,IF('June 13 - Dec 15 Expense'!$J$6:$CE$6="Depreciation Expense",'June 13 - Dec 15 Expense'!$J$12:$CE$119),)))</f>
        <v>10529.540962994308</v>
      </c>
      <c r="I175" s="144">
        <f t="array" ref="I175">SUM(IF('June 13 - Dec 15 Expense'!$F$12:$F$119=Adjustments!$E175,IF('June 13 - Dec 15 Expense'!$J$7:$CE$7=Adjustments!I$6,IF('June 13 - Dec 15 Expense'!$J$6:$CE$6="Depreciation Expense",'June 13 - Dec 15 Expense'!$J$12:$CE$119),)))</f>
        <v>10472.171731851617</v>
      </c>
      <c r="J175" s="144">
        <f t="array" ref="J175">SUM(IF('June 13 - Dec 15 Expense'!$F$12:$F$119=Adjustments!$E175,IF('June 13 - Dec 15 Expense'!$J$7:$CE$7=Adjustments!J$6,IF('June 13 - Dec 15 Expense'!$J$6:$CE$6="Depreciation Expense",'June 13 - Dec 15 Expense'!$J$12:$CE$119),)))</f>
        <v>10414.802500708922</v>
      </c>
      <c r="K175" s="144">
        <f t="array" ref="K175">SUM(IF('June 13 - Dec 15 Expense'!$F$12:$F$119=Adjustments!$E175,IF('June 13 - Dec 15 Expense'!$J$7:$CE$7=Adjustments!K$6,IF('June 13 - Dec 15 Expense'!$J$6:$CE$6="Depreciation Expense",'June 13 - Dec 15 Expense'!$J$12:$CE$119),)))</f>
        <v>10357.433269566232</v>
      </c>
      <c r="L175" s="144">
        <f t="array" ref="L175">SUM(IF('June 13 - Dec 15 Expense'!$F$12:$F$119=Adjustments!$E175,IF('June 13 - Dec 15 Expense'!$J$7:$CE$7=Adjustments!L$6,IF('June 13 - Dec 15 Expense'!$J$6:$CE$6="Depreciation Expense",'June 13 - Dec 15 Expense'!$J$12:$CE$119),)))</f>
        <v>10300.064038423538</v>
      </c>
      <c r="M175" s="144">
        <f t="array" ref="M175">SUM(IF('June 13 - Dec 15 Expense'!$F$12:$F$119=Adjustments!$E175,IF('June 13 - Dec 15 Expense'!$J$7:$CE$7=Adjustments!M$6,IF('June 13 - Dec 15 Expense'!$J$6:$CE$6="Depreciation Expense",'June 13 - Dec 15 Expense'!$J$12:$CE$119),)))</f>
        <v>10306.003853787262</v>
      </c>
      <c r="N175" s="144">
        <f t="array" ref="N175">SUM(IF('June 13 - Dec 15 Expense'!$F$12:$F$119=Adjustments!$E175,IF('June 13 - Dec 15 Expense'!$J$7:$CE$7=Adjustments!N$6,IF('June 13 - Dec 15 Expense'!$J$6:$CE$6="Depreciation Expense",'June 13 - Dec 15 Expense'!$J$12:$CE$119),)))</f>
        <v>11022.971615439659</v>
      </c>
      <c r="O175" s="144">
        <f t="array" ref="O175">SUM(IF('June 13 - Dec 15 Expense'!$F$12:$F$119=Adjustments!$E175,IF('June 13 - Dec 15 Expense'!$J$7:$CE$7=Adjustments!O$6,IF('June 13 - Dec 15 Expense'!$J$6:$CE$6="Depreciation Expense",'June 13 - Dec 15 Expense'!$J$12:$CE$119),)))</f>
        <v>10961.64666771159</v>
      </c>
      <c r="P175" s="144">
        <f t="array" ref="P175">SUM(IF('June 13 - Dec 15 Expense'!$F$12:$F$119=Adjustments!$E175,IF('June 13 - Dec 15 Expense'!$J$7:$CE$7=Adjustments!P$6,IF('June 13 - Dec 15 Expense'!$J$6:$CE$6="Depreciation Expense",'June 13 - Dec 15 Expense'!$J$12:$CE$119),)))</f>
        <v>10900.321719983518</v>
      </c>
      <c r="Q175" s="144">
        <f t="array" ref="Q175">SUM(IF('June 13 - Dec 15 Expense'!$F$12:$F$119=Adjustments!$E175,IF('June 13 - Dec 15 Expense'!$J$7:$CE$7=Adjustments!Q$6,IF('June 13 - Dec 15 Expense'!$J$6:$CE$6="Depreciation Expense",'June 13 - Dec 15 Expense'!$J$12:$CE$119),)))</f>
        <v>10838.996772255448</v>
      </c>
      <c r="R175" s="144">
        <f t="array" ref="R175">SUM(IF('June 13 - Dec 15 Expense'!$F$12:$F$119=Adjustments!$E175,IF('June 13 - Dec 15 Expense'!$J$7:$CE$7=Adjustments!R$6,IF('June 13 - Dec 15 Expense'!$J$6:$CE$6="Depreciation Expense",'June 13 - Dec 15 Expense'!$J$12:$CE$119),)))</f>
        <v>10777.671824527377</v>
      </c>
      <c r="S175" s="144">
        <f t="array" ref="S175">SUM(IF('June 13 - Dec 15 Expense'!$F$12:$F$119=Adjustments!$E175,IF('June 13 - Dec 15 Expense'!$J$7:$CE$7=Adjustments!S$6,IF('June 13 - Dec 15 Expense'!$J$6:$CE$6="Depreciation Expense",'June 13 - Dec 15 Expense'!$J$12:$CE$119),)))</f>
        <v>10716.346876799305</v>
      </c>
      <c r="T175" s="144">
        <f t="array" ref="T175">SUM(IF('June 13 - Dec 15 Expense'!$F$12:$F$119=Adjustments!$E175,IF('June 13 - Dec 15 Expense'!$J$7:$CE$7=Adjustments!T$6,IF('June 13 - Dec 15 Expense'!$J$6:$CE$6="Depreciation Expense",'June 13 - Dec 15 Expense'!$J$12:$CE$119),)))</f>
        <v>10655.021929071236</v>
      </c>
      <c r="U175" s="144">
        <f t="array" ref="U175">SUM(IF('June 13 - Dec 15 Expense'!$F$12:$F$119=Adjustments!$E175,IF('June 13 - Dec 15 Expense'!$J$7:$CE$7=Adjustments!U$6,IF('June 13 - Dec 15 Expense'!$J$6:$CE$6="Depreciation Expense",'June 13 - Dec 15 Expense'!$J$12:$CE$119),)))</f>
        <v>10593.696981343164</v>
      </c>
      <c r="V175" s="144">
        <f t="array" ref="V175">SUM(IF('June 13 - Dec 15 Expense'!$F$12:$F$119=Adjustments!$E175,IF('June 13 - Dec 15 Expense'!$J$7:$CE$7=Adjustments!V$6,IF('June 13 - Dec 15 Expense'!$J$6:$CE$6="Depreciation Expense",'June 13 - Dec 15 Expense'!$J$12:$CE$119),)))</f>
        <v>10532.372033615093</v>
      </c>
      <c r="W175" s="144">
        <f t="array" ref="W175">SUM(IF('June 13 - Dec 15 Expense'!$F$12:$F$119=Adjustments!$E175,IF('June 13 - Dec 15 Expense'!$J$7:$CE$7=Adjustments!W$6,IF('June 13 - Dec 15 Expense'!$J$6:$CE$6="Depreciation Expense",'June 13 - Dec 15 Expense'!$J$12:$CE$119),)))</f>
        <v>10471.047085887023</v>
      </c>
      <c r="X175" s="144">
        <f t="array" ref="X175">SUM(IF('June 13 - Dec 15 Expense'!$F$12:$F$119=Adjustments!$E175,IF('June 13 - Dec 15 Expense'!$J$7:$CE$7=Adjustments!X$6,IF('June 13 - Dec 15 Expense'!$J$6:$CE$6="Depreciation Expense",'June 13 - Dec 15 Expense'!$J$12:$CE$119),)))</f>
        <v>10409.722138158952</v>
      </c>
      <c r="Y175" s="144">
        <f t="array" ref="Y175">SUM(IF('June 13 - Dec 15 Expense'!$F$12:$F$119=Adjustments!$E175,IF('June 13 - Dec 15 Expense'!$J$7:$CE$7=Adjustments!Y$6,IF('June 13 - Dec 15 Expense'!$J$6:$CE$6="Depreciation Expense",'June 13 - Dec 15 Expense'!$J$12:$CE$119),)))</f>
        <v>10681.401187719079</v>
      </c>
      <c r="Z175" s="144">
        <f t="array" ref="Z175">SUM(IF('June 13 - Dec 15 Expense'!$F$12:$F$119=Adjustments!$E175,IF('June 13 - Dec 15 Expense'!$J$7:$CE$7=Adjustments!Z$6,IF('June 13 - Dec 15 Expense'!$J$6:$CE$6="Depreciation Expense",'June 13 - Dec 15 Expense'!$J$12:$CE$119),)))</f>
        <v>10953.080237279208</v>
      </c>
      <c r="AA175" s="144">
        <f t="array" ref="AA175">SUM(IF('June 13 - Dec 15 Expense'!$F$12:$F$119=Adjustments!$E175,IF('June 13 - Dec 15 Expense'!$J$7:$CE$7=Adjustments!AA$6,IF('June 13 - Dec 15 Expense'!$J$6:$CE$6="Depreciation Expense",'June 13 - Dec 15 Expense'!$J$12:$CE$119),)))</f>
        <v>10891.755289551136</v>
      </c>
      <c r="AB175" s="144">
        <f t="array" ref="AB175">SUM(IF('June 13 - Dec 15 Expense'!$F$12:$F$119=Adjustments!$E175,IF('June 13 - Dec 15 Expense'!$J$7:$CE$7=Adjustments!AB$6,IF('June 13 - Dec 15 Expense'!$J$6:$CE$6="Depreciation Expense",'June 13 - Dec 15 Expense'!$J$12:$CE$119),)))</f>
        <v>10830.430341823065</v>
      </c>
      <c r="AC175" s="144">
        <f t="array" ref="AC175">SUM(IF('June 13 - Dec 15 Expense'!$F$12:$F$119=Adjustments!$E175,IF('June 13 - Dec 15 Expense'!$J$7:$CE$7=Adjustments!AC$6,IF('June 13 - Dec 15 Expense'!$J$6:$CE$6="Depreciation Expense",'June 13 - Dec 15 Expense'!$J$12:$CE$119),)))</f>
        <v>10769.105394094995</v>
      </c>
      <c r="AD175" s="144">
        <f t="array" ref="AD175">SUM(IF('June 13 - Dec 15 Expense'!$F$12:$F$119=Adjustments!$E175,IF('June 13 - Dec 15 Expense'!$J$7:$CE$7=Adjustments!AD$6,IF('June 13 - Dec 15 Expense'!$J$6:$CE$6="Depreciation Expense",'June 13 - Dec 15 Expense'!$J$12:$CE$119),)))</f>
        <v>10707.780446366924</v>
      </c>
      <c r="AE175" s="144">
        <f t="array" ref="AE175">SUM(IF('June 13 - Dec 15 Expense'!$F$12:$F$119=Adjustments!$E175,IF('June 13 - Dec 15 Expense'!$J$7:$CE$7=Adjustments!AE$6,IF('June 13 - Dec 15 Expense'!$J$6:$CE$6="Depreciation Expense",'June 13 - Dec 15 Expense'!$J$12:$CE$119),)))</f>
        <v>10646.455498638852</v>
      </c>
      <c r="AG175" s="144">
        <f t="shared" si="15"/>
        <v>62380.016357331879</v>
      </c>
      <c r="AH175" s="144">
        <f t="shared" si="16"/>
        <v>65217.955476716903</v>
      </c>
      <c r="AI175" s="144">
        <f t="shared" si="17"/>
        <v>63343.261355794544</v>
      </c>
      <c r="AJ175" s="144">
        <f t="shared" si="18"/>
        <v>64798.607207754176</v>
      </c>
    </row>
    <row r="176" spans="1:36">
      <c r="A176" s="119" t="s">
        <v>23</v>
      </c>
      <c r="B176" s="119" t="s">
        <v>43</v>
      </c>
      <c r="C176" s="119" t="s">
        <v>78</v>
      </c>
      <c r="D176" s="119" t="s">
        <v>75</v>
      </c>
      <c r="E176" s="119" t="str">
        <f t="shared" si="13"/>
        <v>DGNLPSSGCT</v>
      </c>
      <c r="F176" s="119" t="str">
        <f t="shared" si="14"/>
        <v>GNLPSSGCT</v>
      </c>
      <c r="G176" s="144">
        <f t="array" ref="G176">SUM(IF('June 13 - Dec 15 Expense'!$F$12:$F$119=Adjustments!$E176,IF('June 13 - Dec 15 Expense'!$J$7:$CE$7=Adjustments!G$6,IF('June 13 - Dec 15 Expense'!$J$6:$CE$6="Depreciation Expense",'June 13 - Dec 15 Expense'!$J$12:$CE$119),)))</f>
        <v>679.24121635353549</v>
      </c>
      <c r="H176" s="144">
        <f t="array" ref="H176">SUM(IF('June 13 - Dec 15 Expense'!$F$12:$F$119=Adjustments!$E176,IF('June 13 - Dec 15 Expense'!$J$7:$CE$7=Adjustments!H$6,IF('June 13 - Dec 15 Expense'!$J$6:$CE$6="Depreciation Expense",'June 13 - Dec 15 Expense'!$J$12:$CE$119),)))</f>
        <v>677.62467680304701</v>
      </c>
      <c r="I176" s="144">
        <f t="array" ref="I176">SUM(IF('June 13 - Dec 15 Expense'!$F$12:$F$119=Adjustments!$E176,IF('June 13 - Dec 15 Expense'!$J$7:$CE$7=Adjustments!I$6,IF('June 13 - Dec 15 Expense'!$J$6:$CE$6="Depreciation Expense",'June 13 - Dec 15 Expense'!$J$12:$CE$119),)))</f>
        <v>674.39159770207004</v>
      </c>
      <c r="J176" s="144">
        <f t="array" ref="J176">SUM(IF('June 13 - Dec 15 Expense'!$F$12:$F$119=Adjustments!$E176,IF('June 13 - Dec 15 Expense'!$J$7:$CE$7=Adjustments!J$6,IF('June 13 - Dec 15 Expense'!$J$6:$CE$6="Depreciation Expense",'June 13 - Dec 15 Expense'!$J$12:$CE$119),)))</f>
        <v>671.15851860109308</v>
      </c>
      <c r="K176" s="144">
        <f t="array" ref="K176">SUM(IF('June 13 - Dec 15 Expense'!$F$12:$F$119=Adjustments!$E176,IF('June 13 - Dec 15 Expense'!$J$7:$CE$7=Adjustments!K$6,IF('June 13 - Dec 15 Expense'!$J$6:$CE$6="Depreciation Expense",'June 13 - Dec 15 Expense'!$J$12:$CE$119),)))</f>
        <v>667.92543950011611</v>
      </c>
      <c r="L176" s="144">
        <f t="array" ref="L176">SUM(IF('June 13 - Dec 15 Expense'!$F$12:$F$119=Adjustments!$E176,IF('June 13 - Dec 15 Expense'!$J$7:$CE$7=Adjustments!L$6,IF('June 13 - Dec 15 Expense'!$J$6:$CE$6="Depreciation Expense",'June 13 - Dec 15 Expense'!$J$12:$CE$119),)))</f>
        <v>664.69236039913915</v>
      </c>
      <c r="M176" s="144">
        <f t="array" ref="M176">SUM(IF('June 13 - Dec 15 Expense'!$F$12:$F$119=Adjustments!$E176,IF('June 13 - Dec 15 Expense'!$J$7:$CE$7=Adjustments!M$6,IF('June 13 - Dec 15 Expense'!$J$6:$CE$6="Depreciation Expense",'June 13 - Dec 15 Expense'!$J$12:$CE$119),)))</f>
        <v>661.45928129816218</v>
      </c>
      <c r="N176" s="144">
        <f t="array" ref="N176">SUM(IF('June 13 - Dec 15 Expense'!$F$12:$F$119=Adjustments!$E176,IF('June 13 - Dec 15 Expense'!$J$7:$CE$7=Adjustments!N$6,IF('June 13 - Dec 15 Expense'!$J$6:$CE$6="Depreciation Expense",'June 13 - Dec 15 Expense'!$J$12:$CE$119),)))</f>
        <v>658.36103638177599</v>
      </c>
      <c r="O176" s="144">
        <f t="array" ref="O176">SUM(IF('June 13 - Dec 15 Expense'!$F$12:$F$119=Adjustments!$E176,IF('June 13 - Dec 15 Expense'!$J$7:$CE$7=Adjustments!O$6,IF('June 13 - Dec 15 Expense'!$J$6:$CE$6="Depreciation Expense",'June 13 - Dec 15 Expense'!$J$12:$CE$119),)))</f>
        <v>655.12729500150533</v>
      </c>
      <c r="P176" s="144">
        <f t="array" ref="P176">SUM(IF('June 13 - Dec 15 Expense'!$F$12:$F$119=Adjustments!$E176,IF('June 13 - Dec 15 Expense'!$J$7:$CE$7=Adjustments!P$6,IF('June 13 - Dec 15 Expense'!$J$6:$CE$6="Depreciation Expense",'June 13 - Dec 15 Expense'!$J$12:$CE$119),)))</f>
        <v>651.89355362123467</v>
      </c>
      <c r="Q176" s="144">
        <f t="array" ref="Q176">SUM(IF('June 13 - Dec 15 Expense'!$F$12:$F$119=Adjustments!$E176,IF('June 13 - Dec 15 Expense'!$J$7:$CE$7=Adjustments!Q$6,IF('June 13 - Dec 15 Expense'!$J$6:$CE$6="Depreciation Expense",'June 13 - Dec 15 Expense'!$J$12:$CE$119),)))</f>
        <v>648.6598122409639</v>
      </c>
      <c r="R176" s="144">
        <f t="array" ref="R176">SUM(IF('June 13 - Dec 15 Expense'!$F$12:$F$119=Adjustments!$E176,IF('June 13 - Dec 15 Expense'!$J$7:$CE$7=Adjustments!R$6,IF('June 13 - Dec 15 Expense'!$J$6:$CE$6="Depreciation Expense",'June 13 - Dec 15 Expense'!$J$12:$CE$119),)))</f>
        <v>645.42607086069324</v>
      </c>
      <c r="S176" s="144">
        <f t="array" ref="S176">SUM(IF('June 13 - Dec 15 Expense'!$F$12:$F$119=Adjustments!$E176,IF('June 13 - Dec 15 Expense'!$J$7:$CE$7=Adjustments!S$6,IF('June 13 - Dec 15 Expense'!$J$6:$CE$6="Depreciation Expense",'June 13 - Dec 15 Expense'!$J$12:$CE$119),)))</f>
        <v>642.19232948042247</v>
      </c>
      <c r="T176" s="144">
        <f t="array" ref="T176">SUM(IF('June 13 - Dec 15 Expense'!$F$12:$F$119=Adjustments!$E176,IF('June 13 - Dec 15 Expense'!$J$7:$CE$7=Adjustments!T$6,IF('June 13 - Dec 15 Expense'!$J$6:$CE$6="Depreciation Expense",'June 13 - Dec 15 Expense'!$J$12:$CE$119),)))</f>
        <v>638.95858810015181</v>
      </c>
      <c r="U176" s="144">
        <f t="array" ref="U176">SUM(IF('June 13 - Dec 15 Expense'!$F$12:$F$119=Adjustments!$E176,IF('June 13 - Dec 15 Expense'!$J$7:$CE$7=Adjustments!U$6,IF('June 13 - Dec 15 Expense'!$J$6:$CE$6="Depreciation Expense",'June 13 - Dec 15 Expense'!$J$12:$CE$119),)))</f>
        <v>635.72484671988116</v>
      </c>
      <c r="V176" s="144">
        <f t="array" ref="V176">SUM(IF('June 13 - Dec 15 Expense'!$F$12:$F$119=Adjustments!$E176,IF('June 13 - Dec 15 Expense'!$J$7:$CE$7=Adjustments!V$6,IF('June 13 - Dec 15 Expense'!$J$6:$CE$6="Depreciation Expense",'June 13 - Dec 15 Expense'!$J$12:$CE$119),)))</f>
        <v>632.4911053396105</v>
      </c>
      <c r="W176" s="144">
        <f t="array" ref="W176">SUM(IF('June 13 - Dec 15 Expense'!$F$12:$F$119=Adjustments!$E176,IF('June 13 - Dec 15 Expense'!$J$7:$CE$7=Adjustments!W$6,IF('June 13 - Dec 15 Expense'!$J$6:$CE$6="Depreciation Expense",'June 13 - Dec 15 Expense'!$J$12:$CE$119),)))</f>
        <v>629.25736395933984</v>
      </c>
      <c r="X176" s="144">
        <f t="array" ref="X176">SUM(IF('June 13 - Dec 15 Expense'!$F$12:$F$119=Adjustments!$E176,IF('June 13 - Dec 15 Expense'!$J$7:$CE$7=Adjustments!X$6,IF('June 13 - Dec 15 Expense'!$J$6:$CE$6="Depreciation Expense",'June 13 - Dec 15 Expense'!$J$12:$CE$119),)))</f>
        <v>626.02362257906907</v>
      </c>
      <c r="Y176" s="144">
        <f t="array" ref="Y176">SUM(IF('June 13 - Dec 15 Expense'!$F$12:$F$119=Adjustments!$E176,IF('June 13 - Dec 15 Expense'!$J$7:$CE$7=Adjustments!Y$6,IF('June 13 - Dec 15 Expense'!$J$6:$CE$6="Depreciation Expense",'June 13 - Dec 15 Expense'!$J$12:$CE$119),)))</f>
        <v>622.78988119879841</v>
      </c>
      <c r="Z176" s="144">
        <f t="array" ref="Z176">SUM(IF('June 13 - Dec 15 Expense'!$F$12:$F$119=Adjustments!$E176,IF('June 13 - Dec 15 Expense'!$J$7:$CE$7=Adjustments!Z$6,IF('June 13 - Dec 15 Expense'!$J$6:$CE$6="Depreciation Expense",'June 13 - Dec 15 Expense'!$J$12:$CE$119),)))</f>
        <v>619.55613981852775</v>
      </c>
      <c r="AA176" s="144">
        <f t="array" ref="AA176">SUM(IF('June 13 - Dec 15 Expense'!$F$12:$F$119=Adjustments!$E176,IF('June 13 - Dec 15 Expense'!$J$7:$CE$7=Adjustments!AA$6,IF('June 13 - Dec 15 Expense'!$J$6:$CE$6="Depreciation Expense",'June 13 - Dec 15 Expense'!$J$12:$CE$119),)))</f>
        <v>616.32239843825698</v>
      </c>
      <c r="AB176" s="144">
        <f t="array" ref="AB176">SUM(IF('June 13 - Dec 15 Expense'!$F$12:$F$119=Adjustments!$E176,IF('June 13 - Dec 15 Expense'!$J$7:$CE$7=Adjustments!AB$6,IF('June 13 - Dec 15 Expense'!$J$6:$CE$6="Depreciation Expense",'June 13 - Dec 15 Expense'!$J$12:$CE$119),)))</f>
        <v>613.08865705798632</v>
      </c>
      <c r="AC176" s="144">
        <f t="array" ref="AC176">SUM(IF('June 13 - Dec 15 Expense'!$F$12:$F$119=Adjustments!$E176,IF('June 13 - Dec 15 Expense'!$J$7:$CE$7=Adjustments!AC$6,IF('June 13 - Dec 15 Expense'!$J$6:$CE$6="Depreciation Expense",'June 13 - Dec 15 Expense'!$J$12:$CE$119),)))</f>
        <v>609.85491567771567</v>
      </c>
      <c r="AD176" s="144">
        <f t="array" ref="AD176">SUM(IF('June 13 - Dec 15 Expense'!$F$12:$F$119=Adjustments!$E176,IF('June 13 - Dec 15 Expense'!$J$7:$CE$7=Adjustments!AD$6,IF('June 13 - Dec 15 Expense'!$J$6:$CE$6="Depreciation Expense",'June 13 - Dec 15 Expense'!$J$12:$CE$119),)))</f>
        <v>606.62117429744501</v>
      </c>
      <c r="AE176" s="144">
        <f t="array" ref="AE176">SUM(IF('June 13 - Dec 15 Expense'!$F$12:$F$119=Adjustments!$E176,IF('June 13 - Dec 15 Expense'!$J$7:$CE$7=Adjustments!AE$6,IF('June 13 - Dec 15 Expense'!$J$6:$CE$6="Depreciation Expense",'June 13 - Dec 15 Expense'!$J$12:$CE$119),)))</f>
        <v>603.38743291717424</v>
      </c>
      <c r="AG176" s="144">
        <f t="shared" si="15"/>
        <v>4017.2518743036276</v>
      </c>
      <c r="AH176" s="144">
        <f t="shared" si="16"/>
        <v>3901.6600975865954</v>
      </c>
      <c r="AI176" s="144">
        <f t="shared" si="17"/>
        <v>3785.2454078968508</v>
      </c>
      <c r="AJ176" s="144">
        <f t="shared" si="18"/>
        <v>3668.8307182071067</v>
      </c>
    </row>
    <row r="177" spans="1:36">
      <c r="A177" s="119" t="s">
        <v>24</v>
      </c>
      <c r="B177" s="119" t="s">
        <v>54</v>
      </c>
      <c r="C177" s="119" t="s">
        <v>78</v>
      </c>
      <c r="D177" s="119" t="s">
        <v>75</v>
      </c>
      <c r="E177" s="119" t="str">
        <f t="shared" si="13"/>
        <v>DGNLPCN</v>
      </c>
      <c r="F177" s="119" t="str">
        <f t="shared" si="14"/>
        <v>GNLPCN</v>
      </c>
      <c r="G177" s="144">
        <f t="array" ref="G177">SUM(IF('June 13 - Dec 15 Expense'!$F$12:$F$119=Adjustments!$E177,IF('June 13 - Dec 15 Expense'!$J$7:$CE$7=Adjustments!G$6,IF('June 13 - Dec 15 Expense'!$J$6:$CE$6="Depreciation Expense",'June 13 - Dec 15 Expense'!$J$12:$CE$119),)))</f>
        <v>135972.18179111209</v>
      </c>
      <c r="H177" s="144">
        <f t="array" ref="H177">SUM(IF('June 13 - Dec 15 Expense'!$F$12:$F$119=Adjustments!$E177,IF('June 13 - Dec 15 Expense'!$J$7:$CE$7=Adjustments!H$6,IF('June 13 - Dec 15 Expense'!$J$6:$CE$6="Depreciation Expense",'June 13 - Dec 15 Expense'!$J$12:$CE$119),)))</f>
        <v>135555.16502023514</v>
      </c>
      <c r="I177" s="144">
        <f t="array" ref="I177">SUM(IF('June 13 - Dec 15 Expense'!$F$12:$F$119=Adjustments!$E177,IF('June 13 - Dec 15 Expense'!$J$7:$CE$7=Adjustments!I$6,IF('June 13 - Dec 15 Expense'!$J$6:$CE$6="Depreciation Expense",'June 13 - Dec 15 Expense'!$J$12:$CE$119),)))</f>
        <v>134721.13147848131</v>
      </c>
      <c r="J177" s="144">
        <f t="array" ref="J177">SUM(IF('June 13 - Dec 15 Expense'!$F$12:$F$119=Adjustments!$E177,IF('June 13 - Dec 15 Expense'!$J$7:$CE$7=Adjustments!J$6,IF('June 13 - Dec 15 Expense'!$J$6:$CE$6="Depreciation Expense",'June 13 - Dec 15 Expense'!$J$12:$CE$119),)))</f>
        <v>133887.09793672748</v>
      </c>
      <c r="K177" s="144">
        <f t="array" ref="K177">SUM(IF('June 13 - Dec 15 Expense'!$F$12:$F$119=Adjustments!$E177,IF('June 13 - Dec 15 Expense'!$J$7:$CE$7=Adjustments!K$6,IF('June 13 - Dec 15 Expense'!$J$6:$CE$6="Depreciation Expense",'June 13 - Dec 15 Expense'!$J$12:$CE$119),)))</f>
        <v>133053.06439497363</v>
      </c>
      <c r="L177" s="144">
        <f t="array" ref="L177">SUM(IF('June 13 - Dec 15 Expense'!$F$12:$F$119=Adjustments!$E177,IF('June 13 - Dec 15 Expense'!$J$7:$CE$7=Adjustments!L$6,IF('June 13 - Dec 15 Expense'!$J$6:$CE$6="Depreciation Expense",'June 13 - Dec 15 Expense'!$J$12:$CE$119),)))</f>
        <v>132219.0308532198</v>
      </c>
      <c r="M177" s="144">
        <f t="array" ref="M177">SUM(IF('June 13 - Dec 15 Expense'!$F$12:$F$119=Adjustments!$E177,IF('June 13 - Dec 15 Expense'!$J$7:$CE$7=Adjustments!M$6,IF('June 13 - Dec 15 Expense'!$J$6:$CE$6="Depreciation Expense",'June 13 - Dec 15 Expense'!$J$12:$CE$119),)))</f>
        <v>131384.99731146594</v>
      </c>
      <c r="N177" s="144">
        <f t="array" ref="N177">SUM(IF('June 13 - Dec 15 Expense'!$F$12:$F$119=Adjustments!$E177,IF('June 13 - Dec 15 Expense'!$J$7:$CE$7=Adjustments!N$6,IF('June 13 - Dec 15 Expense'!$J$6:$CE$6="Depreciation Expense",'June 13 - Dec 15 Expense'!$J$12:$CE$119),)))</f>
        <v>126895.60650211351</v>
      </c>
      <c r="O177" s="144">
        <f t="array" ref="O177">SUM(IF('June 13 - Dec 15 Expense'!$F$12:$F$119=Adjustments!$E177,IF('June 13 - Dec 15 Expense'!$J$7:$CE$7=Adjustments!O$6,IF('June 13 - Dec 15 Expense'!$J$6:$CE$6="Depreciation Expense",'June 13 - Dec 15 Expense'!$J$12:$CE$119),)))</f>
        <v>126084.92545413099</v>
      </c>
      <c r="P177" s="144">
        <f t="array" ref="P177">SUM(IF('June 13 - Dec 15 Expense'!$F$12:$F$119=Adjustments!$E177,IF('June 13 - Dec 15 Expense'!$J$7:$CE$7=Adjustments!P$6,IF('June 13 - Dec 15 Expense'!$J$6:$CE$6="Depreciation Expense",'June 13 - Dec 15 Expense'!$J$12:$CE$119),)))</f>
        <v>125274.24440614846</v>
      </c>
      <c r="Q177" s="144">
        <f t="array" ref="Q177">SUM(IF('June 13 - Dec 15 Expense'!$F$12:$F$119=Adjustments!$E177,IF('June 13 - Dec 15 Expense'!$J$7:$CE$7=Adjustments!Q$6,IF('June 13 - Dec 15 Expense'!$J$6:$CE$6="Depreciation Expense",'June 13 - Dec 15 Expense'!$J$12:$CE$119),)))</f>
        <v>124463.56335816592</v>
      </c>
      <c r="R177" s="144">
        <f t="array" ref="R177">SUM(IF('June 13 - Dec 15 Expense'!$F$12:$F$119=Adjustments!$E177,IF('June 13 - Dec 15 Expense'!$J$7:$CE$7=Adjustments!R$6,IF('June 13 - Dec 15 Expense'!$J$6:$CE$6="Depreciation Expense",'June 13 - Dec 15 Expense'!$J$12:$CE$119),)))</f>
        <v>123652.88231018341</v>
      </c>
      <c r="S177" s="144">
        <f t="array" ref="S177">SUM(IF('June 13 - Dec 15 Expense'!$F$12:$F$119=Adjustments!$E177,IF('June 13 - Dec 15 Expense'!$J$7:$CE$7=Adjustments!S$6,IF('June 13 - Dec 15 Expense'!$J$6:$CE$6="Depreciation Expense",'June 13 - Dec 15 Expense'!$J$12:$CE$119),)))</f>
        <v>122842.20126220088</v>
      </c>
      <c r="T177" s="144">
        <f t="array" ref="T177">SUM(IF('June 13 - Dec 15 Expense'!$F$12:$F$119=Adjustments!$E177,IF('June 13 - Dec 15 Expense'!$J$7:$CE$7=Adjustments!T$6,IF('June 13 - Dec 15 Expense'!$J$6:$CE$6="Depreciation Expense",'June 13 - Dec 15 Expense'!$J$12:$CE$119),)))</f>
        <v>122031.52021421834</v>
      </c>
      <c r="U177" s="144">
        <f t="array" ref="U177">SUM(IF('June 13 - Dec 15 Expense'!$F$12:$F$119=Adjustments!$E177,IF('June 13 - Dec 15 Expense'!$J$7:$CE$7=Adjustments!U$6,IF('June 13 - Dec 15 Expense'!$J$6:$CE$6="Depreciation Expense",'June 13 - Dec 15 Expense'!$J$12:$CE$119),)))</f>
        <v>121220.83916623582</v>
      </c>
      <c r="V177" s="144">
        <f t="array" ref="V177">SUM(IF('June 13 - Dec 15 Expense'!$F$12:$F$119=Adjustments!$E177,IF('June 13 - Dec 15 Expense'!$J$7:$CE$7=Adjustments!V$6,IF('June 13 - Dec 15 Expense'!$J$6:$CE$6="Depreciation Expense",'June 13 - Dec 15 Expense'!$J$12:$CE$119),)))</f>
        <v>120410.15811825328</v>
      </c>
      <c r="W177" s="144">
        <f t="array" ref="W177">SUM(IF('June 13 - Dec 15 Expense'!$F$12:$F$119=Adjustments!$E177,IF('June 13 - Dec 15 Expense'!$J$7:$CE$7=Adjustments!W$6,IF('June 13 - Dec 15 Expense'!$J$6:$CE$6="Depreciation Expense",'June 13 - Dec 15 Expense'!$J$12:$CE$119),)))</f>
        <v>119599.47707027075</v>
      </c>
      <c r="X177" s="144">
        <f t="array" ref="X177">SUM(IF('June 13 - Dec 15 Expense'!$F$12:$F$119=Adjustments!$E177,IF('June 13 - Dec 15 Expense'!$J$7:$CE$7=Adjustments!X$6,IF('June 13 - Dec 15 Expense'!$J$6:$CE$6="Depreciation Expense",'June 13 - Dec 15 Expense'!$J$12:$CE$119),)))</f>
        <v>118788.79602228822</v>
      </c>
      <c r="Y177" s="144">
        <f t="array" ref="Y177">SUM(IF('June 13 - Dec 15 Expense'!$F$12:$F$119=Adjustments!$E177,IF('June 13 - Dec 15 Expense'!$J$7:$CE$7=Adjustments!Y$6,IF('June 13 - Dec 15 Expense'!$J$6:$CE$6="Depreciation Expense",'June 13 - Dec 15 Expense'!$J$12:$CE$119),)))</f>
        <v>117978.11497430569</v>
      </c>
      <c r="Z177" s="144">
        <f t="array" ref="Z177">SUM(IF('June 13 - Dec 15 Expense'!$F$12:$F$119=Adjustments!$E177,IF('June 13 - Dec 15 Expense'!$J$7:$CE$7=Adjustments!Z$6,IF('June 13 - Dec 15 Expense'!$J$6:$CE$6="Depreciation Expense",'June 13 - Dec 15 Expense'!$J$12:$CE$119),)))</f>
        <v>117167.43392632315</v>
      </c>
      <c r="AA177" s="144">
        <f t="array" ref="AA177">SUM(IF('June 13 - Dec 15 Expense'!$F$12:$F$119=Adjustments!$E177,IF('June 13 - Dec 15 Expense'!$J$7:$CE$7=Adjustments!AA$6,IF('June 13 - Dec 15 Expense'!$J$6:$CE$6="Depreciation Expense",'June 13 - Dec 15 Expense'!$J$12:$CE$119),)))</f>
        <v>116356.75287834065</v>
      </c>
      <c r="AB177" s="144">
        <f t="array" ref="AB177">SUM(IF('June 13 - Dec 15 Expense'!$F$12:$F$119=Adjustments!$E177,IF('June 13 - Dec 15 Expense'!$J$7:$CE$7=Adjustments!AB$6,IF('June 13 - Dec 15 Expense'!$J$6:$CE$6="Depreciation Expense",'June 13 - Dec 15 Expense'!$J$12:$CE$119),)))</f>
        <v>115546.07183035811</v>
      </c>
      <c r="AC177" s="144">
        <f t="array" ref="AC177">SUM(IF('June 13 - Dec 15 Expense'!$F$12:$F$119=Adjustments!$E177,IF('June 13 - Dec 15 Expense'!$J$7:$CE$7=Adjustments!AC$6,IF('June 13 - Dec 15 Expense'!$J$6:$CE$6="Depreciation Expense",'June 13 - Dec 15 Expense'!$J$12:$CE$119),)))</f>
        <v>114735.39078237557</v>
      </c>
      <c r="AD177" s="144">
        <f t="array" ref="AD177">SUM(IF('June 13 - Dec 15 Expense'!$F$12:$F$119=Adjustments!$E177,IF('June 13 - Dec 15 Expense'!$J$7:$CE$7=Adjustments!AD$6,IF('June 13 - Dec 15 Expense'!$J$6:$CE$6="Depreciation Expense",'June 13 - Dec 15 Expense'!$J$12:$CE$119),)))</f>
        <v>113924.70973439305</v>
      </c>
      <c r="AE177" s="144">
        <f t="array" ref="AE177">SUM(IF('June 13 - Dec 15 Expense'!$F$12:$F$119=Adjustments!$E177,IF('June 13 - Dec 15 Expense'!$J$7:$CE$7=Adjustments!AE$6,IF('June 13 - Dec 15 Expense'!$J$6:$CE$6="Depreciation Expense",'June 13 - Dec 15 Expense'!$J$12:$CE$119),)))</f>
        <v>113114.02868641051</v>
      </c>
      <c r="AG177" s="144">
        <f t="shared" si="15"/>
        <v>800820.4869951033</v>
      </c>
      <c r="AH177" s="144">
        <f t="shared" si="16"/>
        <v>749213.42329294304</v>
      </c>
      <c r="AI177" s="144">
        <f t="shared" si="17"/>
        <v>720028.9055655722</v>
      </c>
      <c r="AJ177" s="144">
        <f t="shared" si="18"/>
        <v>690844.38783820113</v>
      </c>
    </row>
    <row r="178" spans="1:36">
      <c r="A178" s="119" t="s">
        <v>25</v>
      </c>
      <c r="B178" s="119" t="s">
        <v>55</v>
      </c>
      <c r="C178" s="119" t="s">
        <v>78</v>
      </c>
      <c r="D178" s="119" t="s">
        <v>75</v>
      </c>
      <c r="E178" s="119" t="str">
        <f t="shared" si="13"/>
        <v>DGNLPSE</v>
      </c>
      <c r="F178" s="119" t="str">
        <f t="shared" si="14"/>
        <v>GNLPSE</v>
      </c>
      <c r="G178" s="144">
        <f t="array" ref="G178">SUM(IF('June 13 - Dec 15 Expense'!$F$12:$F$119=Adjustments!$E178,IF('June 13 - Dec 15 Expense'!$J$7:$CE$7=Adjustments!G$6,IF('June 13 - Dec 15 Expense'!$J$6:$CE$6="Depreciation Expense",'June 13 - Dec 15 Expense'!$J$12:$CE$119),)))</f>
        <v>1970.0595608328906</v>
      </c>
      <c r="H178" s="144">
        <f t="array" ref="H178">SUM(IF('June 13 - Dec 15 Expense'!$F$12:$F$119=Adjustments!$E178,IF('June 13 - Dec 15 Expense'!$J$7:$CE$7=Adjustments!H$6,IF('June 13 - Dec 15 Expense'!$J$6:$CE$6="Depreciation Expense",'June 13 - Dec 15 Expense'!$J$12:$CE$119),)))</f>
        <v>2255.945861312804</v>
      </c>
      <c r="I178" s="144">
        <f t="array" ref="I178">SUM(IF('June 13 - Dec 15 Expense'!$F$12:$F$119=Adjustments!$E178,IF('June 13 - Dec 15 Expense'!$J$7:$CE$7=Adjustments!I$6,IF('June 13 - Dec 15 Expense'!$J$6:$CE$6="Depreciation Expense",'June 13 - Dec 15 Expense'!$J$12:$CE$119),)))</f>
        <v>2666.3154316987307</v>
      </c>
      <c r="J178" s="144">
        <f t="array" ref="J178">SUM(IF('June 13 - Dec 15 Expense'!$F$12:$F$119=Adjustments!$E178,IF('June 13 - Dec 15 Expense'!$J$7:$CE$7=Adjustments!J$6,IF('June 13 - Dec 15 Expense'!$J$6:$CE$6="Depreciation Expense",'June 13 - Dec 15 Expense'!$J$12:$CE$119),)))</f>
        <v>2835.2770284411722</v>
      </c>
      <c r="K178" s="144">
        <f t="array" ref="K178">SUM(IF('June 13 - Dec 15 Expense'!$F$12:$F$119=Adjustments!$E178,IF('June 13 - Dec 15 Expense'!$J$7:$CE$7=Adjustments!K$6,IF('June 13 - Dec 15 Expense'!$J$6:$CE$6="Depreciation Expense",'June 13 - Dec 15 Expense'!$J$12:$CE$119),)))</f>
        <v>2925.4835201226838</v>
      </c>
      <c r="L178" s="144">
        <f t="array" ref="L178">SUM(IF('June 13 - Dec 15 Expense'!$F$12:$F$119=Adjustments!$E178,IF('June 13 - Dec 15 Expense'!$J$7:$CE$7=Adjustments!L$6,IF('June 13 - Dec 15 Expense'!$J$6:$CE$6="Depreciation Expense",'June 13 - Dec 15 Expense'!$J$12:$CE$119),)))</f>
        <v>2980.694547561829</v>
      </c>
      <c r="M178" s="144">
        <f t="array" ref="M178">SUM(IF('June 13 - Dec 15 Expense'!$F$12:$F$119=Adjustments!$E178,IF('June 13 - Dec 15 Expense'!$J$7:$CE$7=Adjustments!M$6,IF('June 13 - Dec 15 Expense'!$J$6:$CE$6="Depreciation Expense",'June 13 - Dec 15 Expense'!$J$12:$CE$119),)))</f>
        <v>3006.5254079606584</v>
      </c>
      <c r="N178" s="144">
        <f t="array" ref="N178">SUM(IF('June 13 - Dec 15 Expense'!$F$12:$F$119=Adjustments!$E178,IF('June 13 - Dec 15 Expense'!$J$7:$CE$7=Adjustments!N$6,IF('June 13 - Dec 15 Expense'!$J$6:$CE$6="Depreciation Expense",'June 13 - Dec 15 Expense'!$J$12:$CE$119),)))</f>
        <v>3036.899823475107</v>
      </c>
      <c r="O178" s="144">
        <f t="array" ref="O178">SUM(IF('June 13 - Dec 15 Expense'!$F$12:$F$119=Adjustments!$E178,IF('June 13 - Dec 15 Expense'!$J$7:$CE$7=Adjustments!O$6,IF('June 13 - Dec 15 Expense'!$J$6:$CE$6="Depreciation Expense",'June 13 - Dec 15 Expense'!$J$12:$CE$119),)))</f>
        <v>3020.5910587977141</v>
      </c>
      <c r="P178" s="144">
        <f t="array" ref="P178">SUM(IF('June 13 - Dec 15 Expense'!$F$12:$F$119=Adjustments!$E178,IF('June 13 - Dec 15 Expense'!$J$7:$CE$7=Adjustments!P$6,IF('June 13 - Dec 15 Expense'!$J$6:$CE$6="Depreciation Expense",'June 13 - Dec 15 Expense'!$J$12:$CE$119),)))</f>
        <v>3004.2822941203212</v>
      </c>
      <c r="Q178" s="144">
        <f t="array" ref="Q178">SUM(IF('June 13 - Dec 15 Expense'!$F$12:$F$119=Adjustments!$E178,IF('June 13 - Dec 15 Expense'!$J$7:$CE$7=Adjustments!Q$6,IF('June 13 - Dec 15 Expense'!$J$6:$CE$6="Depreciation Expense",'June 13 - Dec 15 Expense'!$J$12:$CE$119),)))</f>
        <v>2987.9735294429288</v>
      </c>
      <c r="R178" s="144">
        <f t="array" ref="R178">SUM(IF('June 13 - Dec 15 Expense'!$F$12:$F$119=Adjustments!$E178,IF('June 13 - Dec 15 Expense'!$J$7:$CE$7=Adjustments!R$6,IF('June 13 - Dec 15 Expense'!$J$6:$CE$6="Depreciation Expense",'June 13 - Dec 15 Expense'!$J$12:$CE$119),)))</f>
        <v>2971.6647647655359</v>
      </c>
      <c r="S178" s="144">
        <f t="array" ref="S178">SUM(IF('June 13 - Dec 15 Expense'!$F$12:$F$119=Adjustments!$E178,IF('June 13 - Dec 15 Expense'!$J$7:$CE$7=Adjustments!S$6,IF('June 13 - Dec 15 Expense'!$J$6:$CE$6="Depreciation Expense",'June 13 - Dec 15 Expense'!$J$12:$CE$119),)))</f>
        <v>2955.356000088143</v>
      </c>
      <c r="T178" s="144">
        <f t="array" ref="T178">SUM(IF('June 13 - Dec 15 Expense'!$F$12:$F$119=Adjustments!$E178,IF('June 13 - Dec 15 Expense'!$J$7:$CE$7=Adjustments!T$6,IF('June 13 - Dec 15 Expense'!$J$6:$CE$6="Depreciation Expense",'June 13 - Dec 15 Expense'!$J$12:$CE$119),)))</f>
        <v>2989.407590926598</v>
      </c>
      <c r="U178" s="144">
        <f t="array" ref="U178">SUM(IF('June 13 - Dec 15 Expense'!$F$12:$F$119=Adjustments!$E178,IF('June 13 - Dec 15 Expense'!$J$7:$CE$7=Adjustments!U$6,IF('June 13 - Dec 15 Expense'!$J$6:$CE$6="Depreciation Expense",'June 13 - Dec 15 Expense'!$J$12:$CE$119),)))</f>
        <v>3023.459181765053</v>
      </c>
      <c r="V178" s="144">
        <f t="array" ref="V178">SUM(IF('June 13 - Dec 15 Expense'!$F$12:$F$119=Adjustments!$E178,IF('June 13 - Dec 15 Expense'!$J$7:$CE$7=Adjustments!V$6,IF('June 13 - Dec 15 Expense'!$J$6:$CE$6="Depreciation Expense",'June 13 - Dec 15 Expense'!$J$12:$CE$119),)))</f>
        <v>3007.1504170876601</v>
      </c>
      <c r="W178" s="144">
        <f t="array" ref="W178">SUM(IF('June 13 - Dec 15 Expense'!$F$12:$F$119=Adjustments!$E178,IF('June 13 - Dec 15 Expense'!$J$7:$CE$7=Adjustments!W$6,IF('June 13 - Dec 15 Expense'!$J$6:$CE$6="Depreciation Expense",'June 13 - Dec 15 Expense'!$J$12:$CE$119),)))</f>
        <v>3945.1703894355796</v>
      </c>
      <c r="X178" s="144">
        <f t="array" ref="X178">SUM(IF('June 13 - Dec 15 Expense'!$F$12:$F$119=Adjustments!$E178,IF('June 13 - Dec 15 Expense'!$J$7:$CE$7=Adjustments!X$6,IF('June 13 - Dec 15 Expense'!$J$6:$CE$6="Depreciation Expense",'June 13 - Dec 15 Expense'!$J$12:$CE$119),)))</f>
        <v>4883.1903617834987</v>
      </c>
      <c r="Y178" s="144">
        <f t="array" ref="Y178">SUM(IF('June 13 - Dec 15 Expense'!$F$12:$F$119=Adjustments!$E178,IF('June 13 - Dec 15 Expense'!$J$7:$CE$7=Adjustments!Y$6,IF('June 13 - Dec 15 Expense'!$J$6:$CE$6="Depreciation Expense",'June 13 - Dec 15 Expense'!$J$12:$CE$119),)))</f>
        <v>4866.8815971061058</v>
      </c>
      <c r="Z178" s="144">
        <f t="array" ref="Z178">SUM(IF('June 13 - Dec 15 Expense'!$F$12:$F$119=Adjustments!$E178,IF('June 13 - Dec 15 Expense'!$J$7:$CE$7=Adjustments!Z$6,IF('June 13 - Dec 15 Expense'!$J$6:$CE$6="Depreciation Expense",'June 13 - Dec 15 Expense'!$J$12:$CE$119),)))</f>
        <v>4850.5728324287138</v>
      </c>
      <c r="AA178" s="144">
        <f t="array" ref="AA178">SUM(IF('June 13 - Dec 15 Expense'!$F$12:$F$119=Adjustments!$E178,IF('June 13 - Dec 15 Expense'!$J$7:$CE$7=Adjustments!AA$6,IF('June 13 - Dec 15 Expense'!$J$6:$CE$6="Depreciation Expense",'June 13 - Dec 15 Expense'!$J$12:$CE$119),)))</f>
        <v>4834.2640677513209</v>
      </c>
      <c r="AB178" s="144">
        <f t="array" ref="AB178">SUM(IF('June 13 - Dec 15 Expense'!$F$12:$F$119=Adjustments!$E178,IF('June 13 - Dec 15 Expense'!$J$7:$CE$7=Adjustments!AB$6,IF('June 13 - Dec 15 Expense'!$J$6:$CE$6="Depreciation Expense",'June 13 - Dec 15 Expense'!$J$12:$CE$119),)))</f>
        <v>4817.955303073928</v>
      </c>
      <c r="AC178" s="144">
        <f t="array" ref="AC178">SUM(IF('June 13 - Dec 15 Expense'!$F$12:$F$119=Adjustments!$E178,IF('June 13 - Dec 15 Expense'!$J$7:$CE$7=Adjustments!AC$6,IF('June 13 - Dec 15 Expense'!$J$6:$CE$6="Depreciation Expense",'June 13 - Dec 15 Expense'!$J$12:$CE$119),)))</f>
        <v>4801.6465383965351</v>
      </c>
      <c r="AD178" s="144">
        <f t="array" ref="AD178">SUM(IF('June 13 - Dec 15 Expense'!$F$12:$F$119=Adjustments!$E178,IF('June 13 - Dec 15 Expense'!$J$7:$CE$7=Adjustments!AD$6,IF('June 13 - Dec 15 Expense'!$J$6:$CE$6="Depreciation Expense",'June 13 - Dec 15 Expense'!$J$12:$CE$119),)))</f>
        <v>4974.6524221743166</v>
      </c>
      <c r="AE178" s="144">
        <f t="array" ref="AE178">SUM(IF('June 13 - Dec 15 Expense'!$F$12:$F$119=Adjustments!$E178,IF('June 13 - Dec 15 Expense'!$J$7:$CE$7=Adjustments!AE$6,IF('June 13 - Dec 15 Expense'!$J$6:$CE$6="Depreciation Expense",'June 13 - Dec 15 Expense'!$J$12:$CE$119),)))</f>
        <v>5147.658305952099</v>
      </c>
      <c r="AG178" s="144">
        <f t="shared" si="15"/>
        <v>16670.241797097879</v>
      </c>
      <c r="AH178" s="144">
        <f t="shared" si="16"/>
        <v>17976.767470689749</v>
      </c>
      <c r="AI178" s="144">
        <f t="shared" si="17"/>
        <v>22715.259538104496</v>
      </c>
      <c r="AJ178" s="144">
        <f t="shared" si="18"/>
        <v>29426.749469776914</v>
      </c>
    </row>
    <row r="179" spans="1:36">
      <c r="A179" s="119" t="s">
        <v>60</v>
      </c>
      <c r="B179" s="119" t="s">
        <v>55</v>
      </c>
      <c r="C179" s="119" t="s">
        <v>78</v>
      </c>
      <c r="D179" s="119" t="s">
        <v>76</v>
      </c>
      <c r="E179" s="119" t="str">
        <f>C179&amp;D179&amp;B179</f>
        <v>DMNGPSE</v>
      </c>
      <c r="F179" s="119" t="str">
        <f>D179&amp;B179</f>
        <v>MNGPSE</v>
      </c>
      <c r="G179" s="144">
        <f t="array" ref="G179">SUM(IF('June 13 - Dec 15 Expense'!$F$12:$F$119=Adjustments!$E179,IF('June 13 - Dec 15 Expense'!$J$7:$CE$7=Adjustments!G$6,IF('June 13 - Dec 15 Expense'!$J$6:$CE$6="Depreciation Expense",'June 13 - Dec 15 Expense'!$J$12:$CE$119),)))</f>
        <v>898476.63673309051</v>
      </c>
      <c r="H179" s="144">
        <f t="array" ref="H179">SUM(IF('June 13 - Dec 15 Expense'!$F$12:$F$119=Adjustments!$E179,IF('June 13 - Dec 15 Expense'!$J$7:$CE$7=Adjustments!H$6,IF('June 13 - Dec 15 Expense'!$J$6:$CE$6="Depreciation Expense",'June 13 - Dec 15 Expense'!$J$12:$CE$119),)))</f>
        <v>901879.45280541526</v>
      </c>
      <c r="I179" s="144">
        <f t="array" ref="I179">SUM(IF('June 13 - Dec 15 Expense'!$F$12:$F$119=Adjustments!$E179,IF('June 13 - Dec 15 Expense'!$J$7:$CE$7=Adjustments!I$6,IF('June 13 - Dec 15 Expense'!$J$6:$CE$6="Depreciation Expense",'June 13 - Dec 15 Expense'!$J$12:$CE$119),)))</f>
        <v>905859.86926472932</v>
      </c>
      <c r="J179" s="144">
        <f t="array" ref="J179">SUM(IF('June 13 - Dec 15 Expense'!$F$12:$F$119=Adjustments!$E179,IF('June 13 - Dec 15 Expense'!$J$7:$CE$7=Adjustments!J$6,IF('June 13 - Dec 15 Expense'!$J$6:$CE$6="Depreciation Expense",'June 13 - Dec 15 Expense'!$J$12:$CE$119),)))</f>
        <v>908092.24885979388</v>
      </c>
      <c r="K179" s="144">
        <f t="array" ref="K179">SUM(IF('June 13 - Dec 15 Expense'!$F$12:$F$119=Adjustments!$E179,IF('June 13 - Dec 15 Expense'!$J$7:$CE$7=Adjustments!K$6,IF('June 13 - Dec 15 Expense'!$J$6:$CE$6="Depreciation Expense",'June 13 - Dec 15 Expense'!$J$12:$CE$119),)))</f>
        <v>912300.55144853098</v>
      </c>
      <c r="L179" s="144">
        <f t="array" ref="L179">SUM(IF('June 13 - Dec 15 Expense'!$F$12:$F$119=Adjustments!$E179,IF('June 13 - Dec 15 Expense'!$J$7:$CE$7=Adjustments!L$6,IF('June 13 - Dec 15 Expense'!$J$6:$CE$6="Depreciation Expense",'June 13 - Dec 15 Expense'!$J$12:$CE$119),)))</f>
        <v>915305.54385152599</v>
      </c>
      <c r="M179" s="144">
        <f t="array" ref="M179">SUM(IF('June 13 - Dec 15 Expense'!$F$12:$F$119=Adjustments!$E179,IF('June 13 - Dec 15 Expense'!$J$7:$CE$7=Adjustments!M$6,IF('June 13 - Dec 15 Expense'!$J$6:$CE$6="Depreciation Expense",'June 13 - Dec 15 Expense'!$J$12:$CE$119),)))</f>
        <v>918700.21889158245</v>
      </c>
      <c r="N179" s="144">
        <f t="array" ref="N179">SUM(IF('June 13 - Dec 15 Expense'!$F$12:$F$119=Adjustments!$E179,IF('June 13 - Dec 15 Expense'!$J$7:$CE$7=Adjustments!N$6,IF('June 13 - Dec 15 Expense'!$J$6:$CE$6="Depreciation Expense",'June 13 - Dec 15 Expense'!$J$12:$CE$119),)))</f>
        <v>1974456.4306205807</v>
      </c>
      <c r="O179" s="144">
        <f t="array" ref="O179">SUM(IF('June 13 - Dec 15 Expense'!$F$12:$F$119=Adjustments!$E179,IF('June 13 - Dec 15 Expense'!$J$7:$CE$7=Adjustments!O$6,IF('June 13 - Dec 15 Expense'!$J$6:$CE$6="Depreciation Expense",'June 13 - Dec 15 Expense'!$J$12:$CE$119),)))</f>
        <v>1980092.3512302404</v>
      </c>
      <c r="P179" s="144">
        <f t="array" ref="P179">SUM(IF('June 13 - Dec 15 Expense'!$F$12:$F$119=Adjustments!$E179,IF('June 13 - Dec 15 Expense'!$J$7:$CE$7=Adjustments!P$6,IF('June 13 - Dec 15 Expense'!$J$6:$CE$6="Depreciation Expense",'June 13 - Dec 15 Expense'!$J$12:$CE$119),)))</f>
        <v>1978359.1344444009</v>
      </c>
      <c r="Q179" s="144">
        <f t="array" ref="Q179">SUM(IF('June 13 - Dec 15 Expense'!$F$12:$F$119=Adjustments!$E179,IF('June 13 - Dec 15 Expense'!$J$7:$CE$7=Adjustments!Q$6,IF('June 13 - Dec 15 Expense'!$J$6:$CE$6="Depreciation Expense",'June 13 - Dec 15 Expense'!$J$12:$CE$119),)))</f>
        <v>1984463.8671410817</v>
      </c>
      <c r="R179" s="144">
        <f t="array" ref="R179">SUM(IF('June 13 - Dec 15 Expense'!$F$12:$F$119=Adjustments!$E179,IF('June 13 - Dec 15 Expense'!$J$7:$CE$7=Adjustments!R$6,IF('June 13 - Dec 15 Expense'!$J$6:$CE$6="Depreciation Expense",'June 13 - Dec 15 Expense'!$J$12:$CE$119),)))</f>
        <v>1992742.7793408337</v>
      </c>
      <c r="S179" s="144">
        <f t="array" ref="S179">SUM(IF('June 13 - Dec 15 Expense'!$F$12:$F$119=Adjustments!$E179,IF('June 13 - Dec 15 Expense'!$J$7:$CE$7=Adjustments!S$6,IF('June 13 - Dec 15 Expense'!$J$6:$CE$6="Depreciation Expense",'June 13 - Dec 15 Expense'!$J$12:$CE$119),)))</f>
        <v>1994539.8188784299</v>
      </c>
      <c r="T179" s="144">
        <f t="array" ref="T179">SUM(IF('June 13 - Dec 15 Expense'!$F$12:$F$119=Adjustments!$E179,IF('June 13 - Dec 15 Expense'!$J$7:$CE$7=Adjustments!T$6,IF('June 13 - Dec 15 Expense'!$J$6:$CE$6="Depreciation Expense",'June 13 - Dec 15 Expense'!$J$12:$CE$119),)))</f>
        <v>2000576.9859388538</v>
      </c>
      <c r="U179" s="144">
        <f t="array" ref="U179">SUM(IF('June 13 - Dec 15 Expense'!$F$12:$F$119=Adjustments!$E179,IF('June 13 - Dec 15 Expense'!$J$7:$CE$7=Adjustments!U$6,IF('June 13 - Dec 15 Expense'!$J$6:$CE$6="Depreciation Expense",'June 13 - Dec 15 Expense'!$J$12:$CE$119),)))</f>
        <v>2008205.792459799</v>
      </c>
      <c r="V179" s="144">
        <f t="array" ref="V179">SUM(IF('June 13 - Dec 15 Expense'!$F$12:$F$119=Adjustments!$E179,IF('June 13 - Dec 15 Expense'!$J$7:$CE$7=Adjustments!V$6,IF('June 13 - Dec 15 Expense'!$J$6:$CE$6="Depreciation Expense",'June 13 - Dec 15 Expense'!$J$12:$CE$119),)))</f>
        <v>2011884.1498397309</v>
      </c>
      <c r="W179" s="144">
        <f t="array" ref="W179">SUM(IF('June 13 - Dec 15 Expense'!$F$12:$F$119=Adjustments!$E179,IF('June 13 - Dec 15 Expense'!$J$7:$CE$7=Adjustments!W$6,IF('June 13 - Dec 15 Expense'!$J$6:$CE$6="Depreciation Expense",'June 13 - Dec 15 Expense'!$J$12:$CE$119),)))</f>
        <v>2017217.8122586047</v>
      </c>
      <c r="X179" s="144">
        <f t="array" ref="X179">SUM(IF('June 13 - Dec 15 Expense'!$F$12:$F$119=Adjustments!$E179,IF('June 13 - Dec 15 Expense'!$J$7:$CE$7=Adjustments!X$6,IF('June 13 - Dec 15 Expense'!$J$6:$CE$6="Depreciation Expense",'June 13 - Dec 15 Expense'!$J$12:$CE$119),)))</f>
        <v>2022245.8799010583</v>
      </c>
      <c r="Y179" s="144">
        <f t="array" ref="Y179">SUM(IF('June 13 - Dec 15 Expense'!$F$12:$F$119=Adjustments!$E179,IF('June 13 - Dec 15 Expense'!$J$7:$CE$7=Adjustments!Y$6,IF('June 13 - Dec 15 Expense'!$J$6:$CE$6="Depreciation Expense",'June 13 - Dec 15 Expense'!$J$12:$CE$119),)))</f>
        <v>2023708.6751519451</v>
      </c>
      <c r="Z179" s="144">
        <f t="array" ref="Z179">SUM(IF('June 13 - Dec 15 Expense'!$F$12:$F$119=Adjustments!$E179,IF('June 13 - Dec 15 Expense'!$J$7:$CE$7=Adjustments!Z$6,IF('June 13 - Dec 15 Expense'!$J$6:$CE$6="Depreciation Expense",'June 13 - Dec 15 Expense'!$J$12:$CE$119),)))</f>
        <v>2024244.5250472557</v>
      </c>
      <c r="AA179" s="144">
        <f t="array" ref="AA179">SUM(IF('June 13 - Dec 15 Expense'!$F$12:$F$119=Adjustments!$E179,IF('June 13 - Dec 15 Expense'!$J$7:$CE$7=Adjustments!AA$6,IF('June 13 - Dec 15 Expense'!$J$6:$CE$6="Depreciation Expense",'June 13 - Dec 15 Expense'!$J$12:$CE$119),)))</f>
        <v>2024831.6384663107</v>
      </c>
      <c r="AB179" s="144">
        <f t="array" ref="AB179">SUM(IF('June 13 - Dec 15 Expense'!$F$12:$F$119=Adjustments!$E179,IF('June 13 - Dec 15 Expense'!$J$7:$CE$7=Adjustments!AB$6,IF('June 13 - Dec 15 Expense'!$J$6:$CE$6="Depreciation Expense",'June 13 - Dec 15 Expense'!$J$12:$CE$119),)))</f>
        <v>2025522.2466496464</v>
      </c>
      <c r="AC179" s="144">
        <f t="array" ref="AC179">SUM(IF('June 13 - Dec 15 Expense'!$F$12:$F$119=Adjustments!$E179,IF('June 13 - Dec 15 Expense'!$J$7:$CE$7=Adjustments!AC$6,IF('June 13 - Dec 15 Expense'!$J$6:$CE$6="Depreciation Expense",'June 13 - Dec 15 Expense'!$J$12:$CE$119),)))</f>
        <v>2027060.2182155326</v>
      </c>
      <c r="AD179" s="144">
        <f t="array" ref="AD179">SUM(IF('June 13 - Dec 15 Expense'!$F$12:$F$119=Adjustments!$E179,IF('June 13 - Dec 15 Expense'!$J$7:$CE$7=Adjustments!AD$6,IF('June 13 - Dec 15 Expense'!$J$6:$CE$6="Depreciation Expense",'June 13 - Dec 15 Expense'!$J$12:$CE$119),)))</f>
        <v>2028669.3424318617</v>
      </c>
      <c r="AE179" s="144">
        <f t="array" ref="AE179">SUM(IF('June 13 - Dec 15 Expense'!$F$12:$F$119=Adjustments!$E179,IF('June 13 - Dec 15 Expense'!$J$7:$CE$7=Adjustments!AE$6,IF('June 13 - Dec 15 Expense'!$J$6:$CE$6="Depreciation Expense",'June 13 - Dec 15 Expense'!$J$12:$CE$119),)))</f>
        <v>2029450.5085339434</v>
      </c>
      <c r="AG179" s="144">
        <f t="shared" si="15"/>
        <v>5462137.8851215774</v>
      </c>
      <c r="AH179" s="144">
        <f t="shared" si="16"/>
        <v>11904654.381655566</v>
      </c>
      <c r="AI179" s="144">
        <f t="shared" si="17"/>
        <v>12083839.295549992</v>
      </c>
      <c r="AJ179" s="144">
        <f t="shared" si="18"/>
        <v>12159778.479344551</v>
      </c>
    </row>
    <row r="180" spans="1:36">
      <c r="A180" s="119" t="s">
        <v>14</v>
      </c>
      <c r="B180" s="7" t="s">
        <v>45</v>
      </c>
      <c r="C180" s="119" t="s">
        <v>79</v>
      </c>
      <c r="D180" s="119" t="s">
        <v>77</v>
      </c>
      <c r="E180" s="119" t="str">
        <f t="shared" ref="E180:E195" si="19">C180&amp;D180&amp;B180</f>
        <v>AINTPCA</v>
      </c>
      <c r="F180" s="119" t="str">
        <f t="shared" ref="F180:F195" si="20">D180&amp;B180</f>
        <v>INTPCA</v>
      </c>
      <c r="G180" s="144">
        <f t="array" ref="G180">SUM(IF('June 13 - Dec 15 Expense'!$F$12:$F$119=Adjustments!$E180,IF('June 13 - Dec 15 Expense'!$J$7:$CE$7=Adjustments!G$6,IF('June 13 - Dec 15 Expense'!$J$6:$CE$6="Depreciation Expense",'June 13 - Dec 15 Expense'!$J$12:$CE$119),)))</f>
        <v>0</v>
      </c>
      <c r="H180" s="144">
        <f t="array" ref="H180">SUM(IF('June 13 - Dec 15 Expense'!$F$12:$F$119=Adjustments!$E180,IF('June 13 - Dec 15 Expense'!$J$7:$CE$7=Adjustments!H$6,IF('June 13 - Dec 15 Expense'!$J$6:$CE$6="Depreciation Expense",'June 13 - Dec 15 Expense'!$J$12:$CE$119),)))</f>
        <v>0</v>
      </c>
      <c r="I180" s="144">
        <f t="array" ref="I180">SUM(IF('June 13 - Dec 15 Expense'!$F$12:$F$119=Adjustments!$E180,IF('June 13 - Dec 15 Expense'!$J$7:$CE$7=Adjustments!I$6,IF('June 13 - Dec 15 Expense'!$J$6:$CE$6="Depreciation Expense",'June 13 - Dec 15 Expense'!$J$12:$CE$119),)))</f>
        <v>0</v>
      </c>
      <c r="J180" s="144">
        <f t="array" ref="J180">SUM(IF('June 13 - Dec 15 Expense'!$F$12:$F$119=Adjustments!$E180,IF('June 13 - Dec 15 Expense'!$J$7:$CE$7=Adjustments!J$6,IF('June 13 - Dec 15 Expense'!$J$6:$CE$6="Depreciation Expense",'June 13 - Dec 15 Expense'!$J$12:$CE$119),)))</f>
        <v>0</v>
      </c>
      <c r="K180" s="144">
        <f t="array" ref="K180">SUM(IF('June 13 - Dec 15 Expense'!$F$12:$F$119=Adjustments!$E180,IF('June 13 - Dec 15 Expense'!$J$7:$CE$7=Adjustments!K$6,IF('June 13 - Dec 15 Expense'!$J$6:$CE$6="Depreciation Expense",'June 13 - Dec 15 Expense'!$J$12:$CE$119),)))</f>
        <v>0</v>
      </c>
      <c r="L180" s="144">
        <f t="array" ref="L180">SUM(IF('June 13 - Dec 15 Expense'!$F$12:$F$119=Adjustments!$E180,IF('June 13 - Dec 15 Expense'!$J$7:$CE$7=Adjustments!L$6,IF('June 13 - Dec 15 Expense'!$J$6:$CE$6="Depreciation Expense",'June 13 - Dec 15 Expense'!$J$12:$CE$119),)))</f>
        <v>0</v>
      </c>
      <c r="M180" s="144">
        <f t="array" ref="M180">SUM(IF('June 13 - Dec 15 Expense'!$F$12:$F$119=Adjustments!$E180,IF('June 13 - Dec 15 Expense'!$J$7:$CE$7=Adjustments!M$6,IF('June 13 - Dec 15 Expense'!$J$6:$CE$6="Depreciation Expense",'June 13 - Dec 15 Expense'!$J$12:$CE$119),)))</f>
        <v>0</v>
      </c>
      <c r="N180" s="144">
        <f t="array" ref="N180">SUM(IF('June 13 - Dec 15 Expense'!$F$12:$F$119=Adjustments!$E180,IF('June 13 - Dec 15 Expense'!$J$7:$CE$7=Adjustments!N$6,IF('June 13 - Dec 15 Expense'!$J$6:$CE$6="Depreciation Expense",'June 13 - Dec 15 Expense'!$J$12:$CE$119),)))</f>
        <v>0</v>
      </c>
      <c r="O180" s="144">
        <f t="array" ref="O180">SUM(IF('June 13 - Dec 15 Expense'!$F$12:$F$119=Adjustments!$E180,IF('June 13 - Dec 15 Expense'!$J$7:$CE$7=Adjustments!O$6,IF('June 13 - Dec 15 Expense'!$J$6:$CE$6="Depreciation Expense",'June 13 - Dec 15 Expense'!$J$12:$CE$119),)))</f>
        <v>0</v>
      </c>
      <c r="P180" s="144">
        <f t="array" ref="P180">SUM(IF('June 13 - Dec 15 Expense'!$F$12:$F$119=Adjustments!$E180,IF('June 13 - Dec 15 Expense'!$J$7:$CE$7=Adjustments!P$6,IF('June 13 - Dec 15 Expense'!$J$6:$CE$6="Depreciation Expense",'June 13 - Dec 15 Expense'!$J$12:$CE$119),)))</f>
        <v>0</v>
      </c>
      <c r="Q180" s="144">
        <f t="array" ref="Q180">SUM(IF('June 13 - Dec 15 Expense'!$F$12:$F$119=Adjustments!$E180,IF('June 13 - Dec 15 Expense'!$J$7:$CE$7=Adjustments!Q$6,IF('June 13 - Dec 15 Expense'!$J$6:$CE$6="Depreciation Expense",'June 13 - Dec 15 Expense'!$J$12:$CE$119),)))</f>
        <v>0</v>
      </c>
      <c r="R180" s="144">
        <f t="array" ref="R180">SUM(IF('June 13 - Dec 15 Expense'!$F$12:$F$119=Adjustments!$E180,IF('June 13 - Dec 15 Expense'!$J$7:$CE$7=Adjustments!R$6,IF('June 13 - Dec 15 Expense'!$J$6:$CE$6="Depreciation Expense",'June 13 - Dec 15 Expense'!$J$12:$CE$119),)))</f>
        <v>0</v>
      </c>
      <c r="S180" s="144">
        <f t="array" ref="S180">SUM(IF('June 13 - Dec 15 Expense'!$F$12:$F$119=Adjustments!$E180,IF('June 13 - Dec 15 Expense'!$J$7:$CE$7=Adjustments!S$6,IF('June 13 - Dec 15 Expense'!$J$6:$CE$6="Depreciation Expense",'June 13 - Dec 15 Expense'!$J$12:$CE$119),)))</f>
        <v>0</v>
      </c>
      <c r="T180" s="144">
        <f t="array" ref="T180">SUM(IF('June 13 - Dec 15 Expense'!$F$12:$F$119=Adjustments!$E180,IF('June 13 - Dec 15 Expense'!$J$7:$CE$7=Adjustments!T$6,IF('June 13 - Dec 15 Expense'!$J$6:$CE$6="Depreciation Expense",'June 13 - Dec 15 Expense'!$J$12:$CE$119),)))</f>
        <v>0</v>
      </c>
      <c r="U180" s="144">
        <f t="array" ref="U180">SUM(IF('June 13 - Dec 15 Expense'!$F$12:$F$119=Adjustments!$E180,IF('June 13 - Dec 15 Expense'!$J$7:$CE$7=Adjustments!U$6,IF('June 13 - Dec 15 Expense'!$J$6:$CE$6="Depreciation Expense",'June 13 - Dec 15 Expense'!$J$12:$CE$119),)))</f>
        <v>0</v>
      </c>
      <c r="V180" s="144">
        <f t="array" ref="V180">SUM(IF('June 13 - Dec 15 Expense'!$F$12:$F$119=Adjustments!$E180,IF('June 13 - Dec 15 Expense'!$J$7:$CE$7=Adjustments!V$6,IF('June 13 - Dec 15 Expense'!$J$6:$CE$6="Depreciation Expense",'June 13 - Dec 15 Expense'!$J$12:$CE$119),)))</f>
        <v>0</v>
      </c>
      <c r="W180" s="144">
        <f t="array" ref="W180">SUM(IF('June 13 - Dec 15 Expense'!$F$12:$F$119=Adjustments!$E180,IF('June 13 - Dec 15 Expense'!$J$7:$CE$7=Adjustments!W$6,IF('June 13 - Dec 15 Expense'!$J$6:$CE$6="Depreciation Expense",'June 13 - Dec 15 Expense'!$J$12:$CE$119),)))</f>
        <v>0</v>
      </c>
      <c r="X180" s="144">
        <f t="array" ref="X180">SUM(IF('June 13 - Dec 15 Expense'!$F$12:$F$119=Adjustments!$E180,IF('June 13 - Dec 15 Expense'!$J$7:$CE$7=Adjustments!X$6,IF('June 13 - Dec 15 Expense'!$J$6:$CE$6="Depreciation Expense",'June 13 - Dec 15 Expense'!$J$12:$CE$119),)))</f>
        <v>0</v>
      </c>
      <c r="Y180" s="144">
        <f t="array" ref="Y180">SUM(IF('June 13 - Dec 15 Expense'!$F$12:$F$119=Adjustments!$E180,IF('June 13 - Dec 15 Expense'!$J$7:$CE$7=Adjustments!Y$6,IF('June 13 - Dec 15 Expense'!$J$6:$CE$6="Depreciation Expense",'June 13 - Dec 15 Expense'!$J$12:$CE$119),)))</f>
        <v>0</v>
      </c>
      <c r="Z180" s="144">
        <f t="array" ref="Z180">SUM(IF('June 13 - Dec 15 Expense'!$F$12:$F$119=Adjustments!$E180,IF('June 13 - Dec 15 Expense'!$J$7:$CE$7=Adjustments!Z$6,IF('June 13 - Dec 15 Expense'!$J$6:$CE$6="Depreciation Expense",'June 13 - Dec 15 Expense'!$J$12:$CE$119),)))</f>
        <v>0</v>
      </c>
      <c r="AA180" s="144">
        <f t="array" ref="AA180">SUM(IF('June 13 - Dec 15 Expense'!$F$12:$F$119=Adjustments!$E180,IF('June 13 - Dec 15 Expense'!$J$7:$CE$7=Adjustments!AA$6,IF('June 13 - Dec 15 Expense'!$J$6:$CE$6="Depreciation Expense",'June 13 - Dec 15 Expense'!$J$12:$CE$119),)))</f>
        <v>0</v>
      </c>
      <c r="AB180" s="144">
        <f t="array" ref="AB180">SUM(IF('June 13 - Dec 15 Expense'!$F$12:$F$119=Adjustments!$E180,IF('June 13 - Dec 15 Expense'!$J$7:$CE$7=Adjustments!AB$6,IF('June 13 - Dec 15 Expense'!$J$6:$CE$6="Depreciation Expense",'June 13 - Dec 15 Expense'!$J$12:$CE$119),)))</f>
        <v>0</v>
      </c>
      <c r="AC180" s="144">
        <f t="array" ref="AC180">SUM(IF('June 13 - Dec 15 Expense'!$F$12:$F$119=Adjustments!$E180,IF('June 13 - Dec 15 Expense'!$J$7:$CE$7=Adjustments!AC$6,IF('June 13 - Dec 15 Expense'!$J$6:$CE$6="Depreciation Expense",'June 13 - Dec 15 Expense'!$J$12:$CE$119),)))</f>
        <v>0</v>
      </c>
      <c r="AD180" s="144">
        <f t="array" ref="AD180">SUM(IF('June 13 - Dec 15 Expense'!$F$12:$F$119=Adjustments!$E180,IF('June 13 - Dec 15 Expense'!$J$7:$CE$7=Adjustments!AD$6,IF('June 13 - Dec 15 Expense'!$J$6:$CE$6="Depreciation Expense",'June 13 - Dec 15 Expense'!$J$12:$CE$119),)))</f>
        <v>0</v>
      </c>
      <c r="AE180" s="144">
        <f t="array" ref="AE180">SUM(IF('June 13 - Dec 15 Expense'!$F$12:$F$119=Adjustments!$E180,IF('June 13 - Dec 15 Expense'!$J$7:$CE$7=Adjustments!AE$6,IF('June 13 - Dec 15 Expense'!$J$6:$CE$6="Depreciation Expense",'June 13 - Dec 15 Expense'!$J$12:$CE$119),)))</f>
        <v>0</v>
      </c>
      <c r="AG180" s="144">
        <f t="shared" si="15"/>
        <v>0</v>
      </c>
      <c r="AH180" s="144">
        <f t="shared" si="16"/>
        <v>0</v>
      </c>
      <c r="AI180" s="144">
        <f t="shared" si="17"/>
        <v>0</v>
      </c>
      <c r="AJ180" s="144">
        <f t="shared" si="18"/>
        <v>0</v>
      </c>
    </row>
    <row r="181" spans="1:36">
      <c r="A181" s="119" t="s">
        <v>24</v>
      </c>
      <c r="B181" s="7" t="s">
        <v>54</v>
      </c>
      <c r="C181" s="119" t="s">
        <v>79</v>
      </c>
      <c r="D181" s="119" t="s">
        <v>77</v>
      </c>
      <c r="E181" s="119" t="str">
        <f t="shared" si="19"/>
        <v>AINTPCN</v>
      </c>
      <c r="F181" s="119" t="str">
        <f t="shared" si="20"/>
        <v>INTPCN</v>
      </c>
      <c r="G181" s="144">
        <f t="array" ref="G181">SUM(IF('June 13 - Dec 15 Expense'!$F$12:$F$119=Adjustments!$E181,IF('June 13 - Dec 15 Expense'!$J$7:$CE$7=Adjustments!G$6,IF('June 13 - Dec 15 Expense'!$J$6:$CE$6="Depreciation Expense",'June 13 - Dec 15 Expense'!$J$12:$CE$119),)))</f>
        <v>313521.26237326924</v>
      </c>
      <c r="H181" s="144">
        <f t="array" ref="H181">SUM(IF('June 13 - Dec 15 Expense'!$F$12:$F$119=Adjustments!$E181,IF('June 13 - Dec 15 Expense'!$J$7:$CE$7=Adjustments!H$6,IF('June 13 - Dec 15 Expense'!$J$6:$CE$6="Depreciation Expense",'June 13 - Dec 15 Expense'!$J$12:$CE$119),)))</f>
        <v>313500.38474705809</v>
      </c>
      <c r="I181" s="144">
        <f t="array" ref="I181">SUM(IF('June 13 - Dec 15 Expense'!$F$12:$F$119=Adjustments!$E181,IF('June 13 - Dec 15 Expense'!$J$7:$CE$7=Adjustments!I$6,IF('June 13 - Dec 15 Expense'!$J$6:$CE$6="Depreciation Expense",'June 13 - Dec 15 Expense'!$J$12:$CE$119),)))</f>
        <v>313458.62949463591</v>
      </c>
      <c r="J181" s="144">
        <f t="array" ref="J181">SUM(IF('June 13 - Dec 15 Expense'!$F$12:$F$119=Adjustments!$E181,IF('June 13 - Dec 15 Expense'!$J$7:$CE$7=Adjustments!J$6,IF('June 13 - Dec 15 Expense'!$J$6:$CE$6="Depreciation Expense",'June 13 - Dec 15 Expense'!$J$12:$CE$119),)))</f>
        <v>313416.87424221373</v>
      </c>
      <c r="K181" s="144">
        <f t="array" ref="K181">SUM(IF('June 13 - Dec 15 Expense'!$F$12:$F$119=Adjustments!$E181,IF('June 13 - Dec 15 Expense'!$J$7:$CE$7=Adjustments!K$6,IF('June 13 - Dec 15 Expense'!$J$6:$CE$6="Depreciation Expense",'June 13 - Dec 15 Expense'!$J$12:$CE$119),)))</f>
        <v>313375.11898979149</v>
      </c>
      <c r="L181" s="144">
        <f t="array" ref="L181">SUM(IF('June 13 - Dec 15 Expense'!$F$12:$F$119=Adjustments!$E181,IF('June 13 - Dec 15 Expense'!$J$7:$CE$7=Adjustments!L$6,IF('June 13 - Dec 15 Expense'!$J$6:$CE$6="Depreciation Expense",'June 13 - Dec 15 Expense'!$J$12:$CE$119),)))</f>
        <v>313333.36373736936</v>
      </c>
      <c r="M181" s="144">
        <f t="array" ref="M181">SUM(IF('June 13 - Dec 15 Expense'!$F$12:$F$119=Adjustments!$E181,IF('June 13 - Dec 15 Expense'!$J$7:$CE$7=Adjustments!M$6,IF('June 13 - Dec 15 Expense'!$J$6:$CE$6="Depreciation Expense",'June 13 - Dec 15 Expense'!$J$12:$CE$119),)))</f>
        <v>313291.60848494706</v>
      </c>
      <c r="N181" s="144">
        <f t="array" ref="N181">SUM(IF('June 13 - Dec 15 Expense'!$F$12:$F$119=Adjustments!$E181,IF('June 13 - Dec 15 Expense'!$J$7:$CE$7=Adjustments!N$6,IF('June 13 - Dec 15 Expense'!$J$6:$CE$6="Depreciation Expense",'June 13 - Dec 15 Expense'!$J$12:$CE$119),)))</f>
        <v>313249.85323252494</v>
      </c>
      <c r="O181" s="144">
        <f t="array" ref="O181">SUM(IF('June 13 - Dec 15 Expense'!$F$12:$F$119=Adjustments!$E181,IF('June 13 - Dec 15 Expense'!$J$7:$CE$7=Adjustments!O$6,IF('June 13 - Dec 15 Expense'!$J$6:$CE$6="Depreciation Expense",'June 13 - Dec 15 Expense'!$J$12:$CE$119),)))</f>
        <v>313208.0979801027</v>
      </c>
      <c r="P181" s="144">
        <f t="array" ref="P181">SUM(IF('June 13 - Dec 15 Expense'!$F$12:$F$119=Adjustments!$E181,IF('June 13 - Dec 15 Expense'!$J$7:$CE$7=Adjustments!P$6,IF('June 13 - Dec 15 Expense'!$J$6:$CE$6="Depreciation Expense",'June 13 - Dec 15 Expense'!$J$12:$CE$119),)))</f>
        <v>313166.34272768052</v>
      </c>
      <c r="Q181" s="144">
        <f t="array" ref="Q181">SUM(IF('June 13 - Dec 15 Expense'!$F$12:$F$119=Adjustments!$E181,IF('June 13 - Dec 15 Expense'!$J$7:$CE$7=Adjustments!Q$6,IF('June 13 - Dec 15 Expense'!$J$6:$CE$6="Depreciation Expense",'June 13 - Dec 15 Expense'!$J$12:$CE$119),)))</f>
        <v>313124.58747525833</v>
      </c>
      <c r="R181" s="144">
        <f t="array" ref="R181">SUM(IF('June 13 - Dec 15 Expense'!$F$12:$F$119=Adjustments!$E181,IF('June 13 - Dec 15 Expense'!$J$7:$CE$7=Adjustments!R$6,IF('June 13 - Dec 15 Expense'!$J$6:$CE$6="Depreciation Expense",'June 13 - Dec 15 Expense'!$J$12:$CE$119),)))</f>
        <v>313082.83222283615</v>
      </c>
      <c r="S181" s="144">
        <f t="array" ref="S181">SUM(IF('June 13 - Dec 15 Expense'!$F$12:$F$119=Adjustments!$E181,IF('June 13 - Dec 15 Expense'!$J$7:$CE$7=Adjustments!S$6,IF('June 13 - Dec 15 Expense'!$J$6:$CE$6="Depreciation Expense",'June 13 - Dec 15 Expense'!$J$12:$CE$119),)))</f>
        <v>313041.07697041391</v>
      </c>
      <c r="T181" s="144">
        <f t="array" ref="T181">SUM(IF('June 13 - Dec 15 Expense'!$F$12:$F$119=Adjustments!$E181,IF('June 13 - Dec 15 Expense'!$J$7:$CE$7=Adjustments!T$6,IF('June 13 - Dec 15 Expense'!$J$6:$CE$6="Depreciation Expense",'June 13 - Dec 15 Expense'!$J$12:$CE$119),)))</f>
        <v>312999.32171799178</v>
      </c>
      <c r="U181" s="144">
        <f t="array" ref="U181">SUM(IF('June 13 - Dec 15 Expense'!$F$12:$F$119=Adjustments!$E181,IF('June 13 - Dec 15 Expense'!$J$7:$CE$7=Adjustments!U$6,IF('June 13 - Dec 15 Expense'!$J$6:$CE$6="Depreciation Expense",'June 13 - Dec 15 Expense'!$J$12:$CE$119),)))</f>
        <v>312957.56646556949</v>
      </c>
      <c r="V181" s="144">
        <f t="array" ref="V181">SUM(IF('June 13 - Dec 15 Expense'!$F$12:$F$119=Adjustments!$E181,IF('June 13 - Dec 15 Expense'!$J$7:$CE$7=Adjustments!V$6,IF('June 13 - Dec 15 Expense'!$J$6:$CE$6="Depreciation Expense",'June 13 - Dec 15 Expense'!$J$12:$CE$119),)))</f>
        <v>312915.81121314736</v>
      </c>
      <c r="W181" s="144">
        <f t="array" ref="W181">SUM(IF('June 13 - Dec 15 Expense'!$F$12:$F$119=Adjustments!$E181,IF('June 13 - Dec 15 Expense'!$J$7:$CE$7=Adjustments!W$6,IF('June 13 - Dec 15 Expense'!$J$6:$CE$6="Depreciation Expense",'June 13 - Dec 15 Expense'!$J$12:$CE$119),)))</f>
        <v>312874.05596072512</v>
      </c>
      <c r="X181" s="144">
        <f t="array" ref="X181">SUM(IF('June 13 - Dec 15 Expense'!$F$12:$F$119=Adjustments!$E181,IF('June 13 - Dec 15 Expense'!$J$7:$CE$7=Adjustments!X$6,IF('June 13 - Dec 15 Expense'!$J$6:$CE$6="Depreciation Expense",'June 13 - Dec 15 Expense'!$J$12:$CE$119),)))</f>
        <v>312832.30070830294</v>
      </c>
      <c r="Y181" s="144">
        <f t="array" ref="Y181">SUM(IF('June 13 - Dec 15 Expense'!$F$12:$F$119=Adjustments!$E181,IF('June 13 - Dec 15 Expense'!$J$7:$CE$7=Adjustments!Y$6,IF('June 13 - Dec 15 Expense'!$J$6:$CE$6="Depreciation Expense",'June 13 - Dec 15 Expense'!$J$12:$CE$119),)))</f>
        <v>312790.54545588075</v>
      </c>
      <c r="Z181" s="144">
        <f t="array" ref="Z181">SUM(IF('June 13 - Dec 15 Expense'!$F$12:$F$119=Adjustments!$E181,IF('June 13 - Dec 15 Expense'!$J$7:$CE$7=Adjustments!Z$6,IF('June 13 - Dec 15 Expense'!$J$6:$CE$6="Depreciation Expense",'June 13 - Dec 15 Expense'!$J$12:$CE$119),)))</f>
        <v>312748.79020345857</v>
      </c>
      <c r="AA181" s="144">
        <f t="array" ref="AA181">SUM(IF('June 13 - Dec 15 Expense'!$F$12:$F$119=Adjustments!$E181,IF('June 13 - Dec 15 Expense'!$J$7:$CE$7=Adjustments!AA$6,IF('June 13 - Dec 15 Expense'!$J$6:$CE$6="Depreciation Expense",'June 13 - Dec 15 Expense'!$J$12:$CE$119),)))</f>
        <v>312707.03495103633</v>
      </c>
      <c r="AB181" s="144">
        <f t="array" ref="AB181">SUM(IF('June 13 - Dec 15 Expense'!$F$12:$F$119=Adjustments!$E181,IF('June 13 - Dec 15 Expense'!$J$7:$CE$7=Adjustments!AB$6,IF('June 13 - Dec 15 Expense'!$J$6:$CE$6="Depreciation Expense",'June 13 - Dec 15 Expense'!$J$12:$CE$119),)))</f>
        <v>312665.27969861421</v>
      </c>
      <c r="AC181" s="144">
        <f t="array" ref="AC181">SUM(IF('June 13 - Dec 15 Expense'!$F$12:$F$119=Adjustments!$E181,IF('June 13 - Dec 15 Expense'!$J$7:$CE$7=Adjustments!AC$6,IF('June 13 - Dec 15 Expense'!$J$6:$CE$6="Depreciation Expense",'June 13 - Dec 15 Expense'!$J$12:$CE$119),)))</f>
        <v>312623.52444619191</v>
      </c>
      <c r="AD181" s="144">
        <f t="array" ref="AD181">SUM(IF('June 13 - Dec 15 Expense'!$F$12:$F$119=Adjustments!$E181,IF('June 13 - Dec 15 Expense'!$J$7:$CE$7=Adjustments!AD$6,IF('June 13 - Dec 15 Expense'!$J$6:$CE$6="Depreciation Expense",'June 13 - Dec 15 Expense'!$J$12:$CE$119),)))</f>
        <v>312581.76919376978</v>
      </c>
      <c r="AE181" s="144">
        <f t="array" ref="AE181">SUM(IF('June 13 - Dec 15 Expense'!$F$12:$F$119=Adjustments!$E181,IF('June 13 - Dec 15 Expense'!$J$7:$CE$7=Adjustments!AE$6,IF('June 13 - Dec 15 Expense'!$J$6:$CE$6="Depreciation Expense",'June 13 - Dec 15 Expense'!$J$12:$CE$119),)))</f>
        <v>312772.50063469884</v>
      </c>
      <c r="AG181" s="144">
        <f t="shared" si="15"/>
        <v>1880375.9796960158</v>
      </c>
      <c r="AH181" s="144">
        <f t="shared" si="16"/>
        <v>1878872.7906088163</v>
      </c>
      <c r="AI181" s="144">
        <f t="shared" si="17"/>
        <v>1877369.6015216175</v>
      </c>
      <c r="AJ181" s="144">
        <f t="shared" si="18"/>
        <v>1876098.89912777</v>
      </c>
    </row>
    <row r="182" spans="1:36">
      <c r="A182" s="119" t="s">
        <v>3</v>
      </c>
      <c r="B182" s="8" t="s">
        <v>35</v>
      </c>
      <c r="C182" s="119" t="s">
        <v>79</v>
      </c>
      <c r="D182" s="119" t="s">
        <v>77</v>
      </c>
      <c r="E182" s="119" t="str">
        <f>C182&amp;D182&amp;B182</f>
        <v>AINTPDGP</v>
      </c>
      <c r="F182" s="119" t="str">
        <f>D182&amp;B182</f>
        <v>INTPDGP</v>
      </c>
      <c r="G182" s="144">
        <f t="array" ref="G182">SUM(IF('June 13 - Dec 15 Expense'!$F$12:$F$119=Adjustments!$E182,IF('June 13 - Dec 15 Expense'!$J$7:$CE$7=Adjustments!G$6,IF('June 13 - Dec 15 Expense'!$J$6:$CE$6="Depreciation Expense",'June 13 - Dec 15 Expense'!$J$12:$CE$119),)))</f>
        <v>0</v>
      </c>
      <c r="H182" s="144">
        <f t="array" ref="H182">SUM(IF('June 13 - Dec 15 Expense'!$F$12:$F$119=Adjustments!$E182,IF('June 13 - Dec 15 Expense'!$J$7:$CE$7=Adjustments!H$6,IF('June 13 - Dec 15 Expense'!$J$6:$CE$6="Depreciation Expense",'June 13 - Dec 15 Expense'!$J$12:$CE$119),)))</f>
        <v>0</v>
      </c>
      <c r="I182" s="144">
        <f t="array" ref="I182">SUM(IF('June 13 - Dec 15 Expense'!$F$12:$F$119=Adjustments!$E182,IF('June 13 - Dec 15 Expense'!$J$7:$CE$7=Adjustments!I$6,IF('June 13 - Dec 15 Expense'!$J$6:$CE$6="Depreciation Expense",'June 13 - Dec 15 Expense'!$J$12:$CE$119),)))</f>
        <v>0</v>
      </c>
      <c r="J182" s="144">
        <f t="array" ref="J182">SUM(IF('June 13 - Dec 15 Expense'!$F$12:$F$119=Adjustments!$E182,IF('June 13 - Dec 15 Expense'!$J$7:$CE$7=Adjustments!J$6,IF('June 13 - Dec 15 Expense'!$J$6:$CE$6="Depreciation Expense",'June 13 - Dec 15 Expense'!$J$12:$CE$119),)))</f>
        <v>0</v>
      </c>
      <c r="K182" s="144">
        <f t="array" ref="K182">SUM(IF('June 13 - Dec 15 Expense'!$F$12:$F$119=Adjustments!$E182,IF('June 13 - Dec 15 Expense'!$J$7:$CE$7=Adjustments!K$6,IF('June 13 - Dec 15 Expense'!$J$6:$CE$6="Depreciation Expense",'June 13 - Dec 15 Expense'!$J$12:$CE$119),)))</f>
        <v>0</v>
      </c>
      <c r="L182" s="144">
        <f t="array" ref="L182">SUM(IF('June 13 - Dec 15 Expense'!$F$12:$F$119=Adjustments!$E182,IF('June 13 - Dec 15 Expense'!$J$7:$CE$7=Adjustments!L$6,IF('June 13 - Dec 15 Expense'!$J$6:$CE$6="Depreciation Expense",'June 13 - Dec 15 Expense'!$J$12:$CE$119),)))</f>
        <v>0</v>
      </c>
      <c r="M182" s="144">
        <f t="array" ref="M182">SUM(IF('June 13 - Dec 15 Expense'!$F$12:$F$119=Adjustments!$E182,IF('June 13 - Dec 15 Expense'!$J$7:$CE$7=Adjustments!M$6,IF('June 13 - Dec 15 Expense'!$J$6:$CE$6="Depreciation Expense",'June 13 - Dec 15 Expense'!$J$12:$CE$119),)))</f>
        <v>0</v>
      </c>
      <c r="N182" s="144">
        <f t="array" ref="N182">SUM(IF('June 13 - Dec 15 Expense'!$F$12:$F$119=Adjustments!$E182,IF('June 13 - Dec 15 Expense'!$J$7:$CE$7=Adjustments!N$6,IF('June 13 - Dec 15 Expense'!$J$6:$CE$6="Depreciation Expense",'June 13 - Dec 15 Expense'!$J$12:$CE$119),)))</f>
        <v>0</v>
      </c>
      <c r="O182" s="144">
        <f t="array" ref="O182">SUM(IF('June 13 - Dec 15 Expense'!$F$12:$F$119=Adjustments!$E182,IF('June 13 - Dec 15 Expense'!$J$7:$CE$7=Adjustments!O$6,IF('June 13 - Dec 15 Expense'!$J$6:$CE$6="Depreciation Expense",'June 13 - Dec 15 Expense'!$J$12:$CE$119),)))</f>
        <v>0</v>
      </c>
      <c r="P182" s="144">
        <f t="array" ref="P182">SUM(IF('June 13 - Dec 15 Expense'!$F$12:$F$119=Adjustments!$E182,IF('June 13 - Dec 15 Expense'!$J$7:$CE$7=Adjustments!P$6,IF('June 13 - Dec 15 Expense'!$J$6:$CE$6="Depreciation Expense",'June 13 - Dec 15 Expense'!$J$12:$CE$119),)))</f>
        <v>0</v>
      </c>
      <c r="Q182" s="144">
        <f t="array" ref="Q182">SUM(IF('June 13 - Dec 15 Expense'!$F$12:$F$119=Adjustments!$E182,IF('June 13 - Dec 15 Expense'!$J$7:$CE$7=Adjustments!Q$6,IF('June 13 - Dec 15 Expense'!$J$6:$CE$6="Depreciation Expense",'June 13 - Dec 15 Expense'!$J$12:$CE$119),)))</f>
        <v>0</v>
      </c>
      <c r="R182" s="144">
        <f t="array" ref="R182">SUM(IF('June 13 - Dec 15 Expense'!$F$12:$F$119=Adjustments!$E182,IF('June 13 - Dec 15 Expense'!$J$7:$CE$7=Adjustments!R$6,IF('June 13 - Dec 15 Expense'!$J$6:$CE$6="Depreciation Expense",'June 13 - Dec 15 Expense'!$J$12:$CE$119),)))</f>
        <v>0</v>
      </c>
      <c r="S182" s="144">
        <f t="array" ref="S182">SUM(IF('June 13 - Dec 15 Expense'!$F$12:$F$119=Adjustments!$E182,IF('June 13 - Dec 15 Expense'!$J$7:$CE$7=Adjustments!S$6,IF('June 13 - Dec 15 Expense'!$J$6:$CE$6="Depreciation Expense",'June 13 - Dec 15 Expense'!$J$12:$CE$119),)))</f>
        <v>0</v>
      </c>
      <c r="T182" s="144">
        <f t="array" ref="T182">SUM(IF('June 13 - Dec 15 Expense'!$F$12:$F$119=Adjustments!$E182,IF('June 13 - Dec 15 Expense'!$J$7:$CE$7=Adjustments!T$6,IF('June 13 - Dec 15 Expense'!$J$6:$CE$6="Depreciation Expense",'June 13 - Dec 15 Expense'!$J$12:$CE$119),)))</f>
        <v>0</v>
      </c>
      <c r="U182" s="144">
        <f t="array" ref="U182">SUM(IF('June 13 - Dec 15 Expense'!$F$12:$F$119=Adjustments!$E182,IF('June 13 - Dec 15 Expense'!$J$7:$CE$7=Adjustments!U$6,IF('June 13 - Dec 15 Expense'!$J$6:$CE$6="Depreciation Expense",'June 13 - Dec 15 Expense'!$J$12:$CE$119),)))</f>
        <v>0</v>
      </c>
      <c r="V182" s="144">
        <f t="array" ref="V182">SUM(IF('June 13 - Dec 15 Expense'!$F$12:$F$119=Adjustments!$E182,IF('June 13 - Dec 15 Expense'!$J$7:$CE$7=Adjustments!V$6,IF('June 13 - Dec 15 Expense'!$J$6:$CE$6="Depreciation Expense",'June 13 - Dec 15 Expense'!$J$12:$CE$119),)))</f>
        <v>0</v>
      </c>
      <c r="W182" s="144">
        <f t="array" ref="W182">SUM(IF('June 13 - Dec 15 Expense'!$F$12:$F$119=Adjustments!$E182,IF('June 13 - Dec 15 Expense'!$J$7:$CE$7=Adjustments!W$6,IF('June 13 - Dec 15 Expense'!$J$6:$CE$6="Depreciation Expense",'June 13 - Dec 15 Expense'!$J$12:$CE$119),)))</f>
        <v>0</v>
      </c>
      <c r="X182" s="144">
        <f t="array" ref="X182">SUM(IF('June 13 - Dec 15 Expense'!$F$12:$F$119=Adjustments!$E182,IF('June 13 - Dec 15 Expense'!$J$7:$CE$7=Adjustments!X$6,IF('June 13 - Dec 15 Expense'!$J$6:$CE$6="Depreciation Expense",'June 13 - Dec 15 Expense'!$J$12:$CE$119),)))</f>
        <v>0</v>
      </c>
      <c r="Y182" s="144">
        <f t="array" ref="Y182">SUM(IF('June 13 - Dec 15 Expense'!$F$12:$F$119=Adjustments!$E182,IF('June 13 - Dec 15 Expense'!$J$7:$CE$7=Adjustments!Y$6,IF('June 13 - Dec 15 Expense'!$J$6:$CE$6="Depreciation Expense",'June 13 - Dec 15 Expense'!$J$12:$CE$119),)))</f>
        <v>0</v>
      </c>
      <c r="Z182" s="144">
        <f t="array" ref="Z182">SUM(IF('June 13 - Dec 15 Expense'!$F$12:$F$119=Adjustments!$E182,IF('June 13 - Dec 15 Expense'!$J$7:$CE$7=Adjustments!Z$6,IF('June 13 - Dec 15 Expense'!$J$6:$CE$6="Depreciation Expense",'June 13 - Dec 15 Expense'!$J$12:$CE$119),)))</f>
        <v>0</v>
      </c>
      <c r="AA182" s="144">
        <f t="array" ref="AA182">SUM(IF('June 13 - Dec 15 Expense'!$F$12:$F$119=Adjustments!$E182,IF('June 13 - Dec 15 Expense'!$J$7:$CE$7=Adjustments!AA$6,IF('June 13 - Dec 15 Expense'!$J$6:$CE$6="Depreciation Expense",'June 13 - Dec 15 Expense'!$J$12:$CE$119),)))</f>
        <v>0</v>
      </c>
      <c r="AB182" s="144">
        <f t="array" ref="AB182">SUM(IF('June 13 - Dec 15 Expense'!$F$12:$F$119=Adjustments!$E182,IF('June 13 - Dec 15 Expense'!$J$7:$CE$7=Adjustments!AB$6,IF('June 13 - Dec 15 Expense'!$J$6:$CE$6="Depreciation Expense",'June 13 - Dec 15 Expense'!$J$12:$CE$119),)))</f>
        <v>0</v>
      </c>
      <c r="AC182" s="144">
        <f t="array" ref="AC182">SUM(IF('June 13 - Dec 15 Expense'!$F$12:$F$119=Adjustments!$E182,IF('June 13 - Dec 15 Expense'!$J$7:$CE$7=Adjustments!AC$6,IF('June 13 - Dec 15 Expense'!$J$6:$CE$6="Depreciation Expense",'June 13 - Dec 15 Expense'!$J$12:$CE$119),)))</f>
        <v>0</v>
      </c>
      <c r="AD182" s="144">
        <f t="array" ref="AD182">SUM(IF('June 13 - Dec 15 Expense'!$F$12:$F$119=Adjustments!$E182,IF('June 13 - Dec 15 Expense'!$J$7:$CE$7=Adjustments!AD$6,IF('June 13 - Dec 15 Expense'!$J$6:$CE$6="Depreciation Expense",'June 13 - Dec 15 Expense'!$J$12:$CE$119),)))</f>
        <v>0</v>
      </c>
      <c r="AE182" s="144">
        <f t="array" ref="AE182">SUM(IF('June 13 - Dec 15 Expense'!$F$12:$F$119=Adjustments!$E182,IF('June 13 - Dec 15 Expense'!$J$7:$CE$7=Adjustments!AE$6,IF('June 13 - Dec 15 Expense'!$J$6:$CE$6="Depreciation Expense",'June 13 - Dec 15 Expense'!$J$12:$CE$119),)))</f>
        <v>0</v>
      </c>
      <c r="AG182" s="144">
        <f t="shared" si="15"/>
        <v>0</v>
      </c>
      <c r="AH182" s="144">
        <f t="shared" si="16"/>
        <v>0</v>
      </c>
      <c r="AI182" s="144">
        <f t="shared" si="17"/>
        <v>0</v>
      </c>
      <c r="AJ182" s="144">
        <f t="shared" si="18"/>
        <v>0</v>
      </c>
    </row>
    <row r="183" spans="1:36">
      <c r="A183" s="119" t="s">
        <v>4</v>
      </c>
      <c r="B183" s="8" t="s">
        <v>36</v>
      </c>
      <c r="C183" s="119" t="s">
        <v>79</v>
      </c>
      <c r="D183" s="119" t="s">
        <v>77</v>
      </c>
      <c r="E183" s="119" t="str">
        <f>C183&amp;D183&amp;B183</f>
        <v>AINTPDGU</v>
      </c>
      <c r="F183" s="119" t="str">
        <f>D183&amp;B183</f>
        <v>INTPDGU</v>
      </c>
      <c r="G183" s="144">
        <f t="array" ref="G183">SUM(IF('June 13 - Dec 15 Expense'!$F$12:$F$119=Adjustments!$E183,IF('June 13 - Dec 15 Expense'!$J$7:$CE$7=Adjustments!G$6,IF('June 13 - Dec 15 Expense'!$J$6:$CE$6="Depreciation Expense",'June 13 - Dec 15 Expense'!$J$12:$CE$119),)))</f>
        <v>1376.6525000000001</v>
      </c>
      <c r="H183" s="144">
        <f t="array" ref="H183">SUM(IF('June 13 - Dec 15 Expense'!$F$12:$F$119=Adjustments!$E183,IF('June 13 - Dec 15 Expense'!$J$7:$CE$7=Adjustments!H$6,IF('June 13 - Dec 15 Expense'!$J$6:$CE$6="Depreciation Expense",'June 13 - Dec 15 Expense'!$J$12:$CE$119),)))</f>
        <v>1376.6525000000001</v>
      </c>
      <c r="I183" s="144">
        <f t="array" ref="I183">SUM(IF('June 13 - Dec 15 Expense'!$F$12:$F$119=Adjustments!$E183,IF('June 13 - Dec 15 Expense'!$J$7:$CE$7=Adjustments!I$6,IF('June 13 - Dec 15 Expense'!$J$6:$CE$6="Depreciation Expense",'June 13 - Dec 15 Expense'!$J$12:$CE$119),)))</f>
        <v>1376.6525000000001</v>
      </c>
      <c r="J183" s="144">
        <f t="array" ref="J183">SUM(IF('June 13 - Dec 15 Expense'!$F$12:$F$119=Adjustments!$E183,IF('June 13 - Dec 15 Expense'!$J$7:$CE$7=Adjustments!J$6,IF('June 13 - Dec 15 Expense'!$J$6:$CE$6="Depreciation Expense",'June 13 - Dec 15 Expense'!$J$12:$CE$119),)))</f>
        <v>1376.6525000000001</v>
      </c>
      <c r="K183" s="144">
        <f t="array" ref="K183">SUM(IF('June 13 - Dec 15 Expense'!$F$12:$F$119=Adjustments!$E183,IF('June 13 - Dec 15 Expense'!$J$7:$CE$7=Adjustments!K$6,IF('June 13 - Dec 15 Expense'!$J$6:$CE$6="Depreciation Expense",'June 13 - Dec 15 Expense'!$J$12:$CE$119),)))</f>
        <v>1376.6525000000001</v>
      </c>
      <c r="L183" s="144">
        <f t="array" ref="L183">SUM(IF('June 13 - Dec 15 Expense'!$F$12:$F$119=Adjustments!$E183,IF('June 13 - Dec 15 Expense'!$J$7:$CE$7=Adjustments!L$6,IF('June 13 - Dec 15 Expense'!$J$6:$CE$6="Depreciation Expense",'June 13 - Dec 15 Expense'!$J$12:$CE$119),)))</f>
        <v>1376.6525000000001</v>
      </c>
      <c r="M183" s="144">
        <f t="array" ref="M183">SUM(IF('June 13 - Dec 15 Expense'!$F$12:$F$119=Adjustments!$E183,IF('June 13 - Dec 15 Expense'!$J$7:$CE$7=Adjustments!M$6,IF('June 13 - Dec 15 Expense'!$J$6:$CE$6="Depreciation Expense",'June 13 - Dec 15 Expense'!$J$12:$CE$119),)))</f>
        <v>1376.6525000000001</v>
      </c>
      <c r="N183" s="144">
        <f t="array" ref="N183">SUM(IF('June 13 - Dec 15 Expense'!$F$12:$F$119=Adjustments!$E183,IF('June 13 - Dec 15 Expense'!$J$7:$CE$7=Adjustments!N$6,IF('June 13 - Dec 15 Expense'!$J$6:$CE$6="Depreciation Expense",'June 13 - Dec 15 Expense'!$J$12:$CE$119),)))</f>
        <v>1376.6525000000001</v>
      </c>
      <c r="O183" s="144">
        <f t="array" ref="O183">SUM(IF('June 13 - Dec 15 Expense'!$F$12:$F$119=Adjustments!$E183,IF('June 13 - Dec 15 Expense'!$J$7:$CE$7=Adjustments!O$6,IF('June 13 - Dec 15 Expense'!$J$6:$CE$6="Depreciation Expense",'June 13 - Dec 15 Expense'!$J$12:$CE$119),)))</f>
        <v>1376.6525000000001</v>
      </c>
      <c r="P183" s="144">
        <f t="array" ref="P183">SUM(IF('June 13 - Dec 15 Expense'!$F$12:$F$119=Adjustments!$E183,IF('June 13 - Dec 15 Expense'!$J$7:$CE$7=Adjustments!P$6,IF('June 13 - Dec 15 Expense'!$J$6:$CE$6="Depreciation Expense",'June 13 - Dec 15 Expense'!$J$12:$CE$119),)))</f>
        <v>1376.6525000000001</v>
      </c>
      <c r="Q183" s="144">
        <f t="array" ref="Q183">SUM(IF('June 13 - Dec 15 Expense'!$F$12:$F$119=Adjustments!$E183,IF('June 13 - Dec 15 Expense'!$J$7:$CE$7=Adjustments!Q$6,IF('June 13 - Dec 15 Expense'!$J$6:$CE$6="Depreciation Expense",'June 13 - Dec 15 Expense'!$J$12:$CE$119),)))</f>
        <v>1376.6525000000001</v>
      </c>
      <c r="R183" s="144">
        <f t="array" ref="R183">SUM(IF('June 13 - Dec 15 Expense'!$F$12:$F$119=Adjustments!$E183,IF('June 13 - Dec 15 Expense'!$J$7:$CE$7=Adjustments!R$6,IF('June 13 - Dec 15 Expense'!$J$6:$CE$6="Depreciation Expense",'June 13 - Dec 15 Expense'!$J$12:$CE$119),)))</f>
        <v>1376.6525000000001</v>
      </c>
      <c r="S183" s="144">
        <f t="array" ref="S183">SUM(IF('June 13 - Dec 15 Expense'!$F$12:$F$119=Adjustments!$E183,IF('June 13 - Dec 15 Expense'!$J$7:$CE$7=Adjustments!S$6,IF('June 13 - Dec 15 Expense'!$J$6:$CE$6="Depreciation Expense",'June 13 - Dec 15 Expense'!$J$12:$CE$119),)))</f>
        <v>1376.6525000000001</v>
      </c>
      <c r="T183" s="144">
        <f t="array" ref="T183">SUM(IF('June 13 - Dec 15 Expense'!$F$12:$F$119=Adjustments!$E183,IF('June 13 - Dec 15 Expense'!$J$7:$CE$7=Adjustments!T$6,IF('June 13 - Dec 15 Expense'!$J$6:$CE$6="Depreciation Expense",'June 13 - Dec 15 Expense'!$J$12:$CE$119),)))</f>
        <v>1376.6525000000001</v>
      </c>
      <c r="U183" s="144">
        <f t="array" ref="U183">SUM(IF('June 13 - Dec 15 Expense'!$F$12:$F$119=Adjustments!$E183,IF('June 13 - Dec 15 Expense'!$J$7:$CE$7=Adjustments!U$6,IF('June 13 - Dec 15 Expense'!$J$6:$CE$6="Depreciation Expense",'June 13 - Dec 15 Expense'!$J$12:$CE$119),)))</f>
        <v>1376.6525000000001</v>
      </c>
      <c r="V183" s="144">
        <f t="array" ref="V183">SUM(IF('June 13 - Dec 15 Expense'!$F$12:$F$119=Adjustments!$E183,IF('June 13 - Dec 15 Expense'!$J$7:$CE$7=Adjustments!V$6,IF('June 13 - Dec 15 Expense'!$J$6:$CE$6="Depreciation Expense",'June 13 - Dec 15 Expense'!$J$12:$CE$119),)))</f>
        <v>1376.6525000000001</v>
      </c>
      <c r="W183" s="144">
        <f t="array" ref="W183">SUM(IF('June 13 - Dec 15 Expense'!$F$12:$F$119=Adjustments!$E183,IF('June 13 - Dec 15 Expense'!$J$7:$CE$7=Adjustments!W$6,IF('June 13 - Dec 15 Expense'!$J$6:$CE$6="Depreciation Expense",'June 13 - Dec 15 Expense'!$J$12:$CE$119),)))</f>
        <v>1376.6525000000001</v>
      </c>
      <c r="X183" s="144">
        <f t="array" ref="X183">SUM(IF('June 13 - Dec 15 Expense'!$F$12:$F$119=Adjustments!$E183,IF('June 13 - Dec 15 Expense'!$J$7:$CE$7=Adjustments!X$6,IF('June 13 - Dec 15 Expense'!$J$6:$CE$6="Depreciation Expense",'June 13 - Dec 15 Expense'!$J$12:$CE$119),)))</f>
        <v>1376.6525000000001</v>
      </c>
      <c r="Y183" s="144">
        <f t="array" ref="Y183">SUM(IF('June 13 - Dec 15 Expense'!$F$12:$F$119=Adjustments!$E183,IF('June 13 - Dec 15 Expense'!$J$7:$CE$7=Adjustments!Y$6,IF('June 13 - Dec 15 Expense'!$J$6:$CE$6="Depreciation Expense",'June 13 - Dec 15 Expense'!$J$12:$CE$119),)))</f>
        <v>1376.6525000000001</v>
      </c>
      <c r="Z183" s="144">
        <f t="array" ref="Z183">SUM(IF('June 13 - Dec 15 Expense'!$F$12:$F$119=Adjustments!$E183,IF('June 13 - Dec 15 Expense'!$J$7:$CE$7=Adjustments!Z$6,IF('June 13 - Dec 15 Expense'!$J$6:$CE$6="Depreciation Expense",'June 13 - Dec 15 Expense'!$J$12:$CE$119),)))</f>
        <v>1376.6525000000001</v>
      </c>
      <c r="AA183" s="144">
        <f t="array" ref="AA183">SUM(IF('June 13 - Dec 15 Expense'!$F$12:$F$119=Adjustments!$E183,IF('June 13 - Dec 15 Expense'!$J$7:$CE$7=Adjustments!AA$6,IF('June 13 - Dec 15 Expense'!$J$6:$CE$6="Depreciation Expense",'June 13 - Dec 15 Expense'!$J$12:$CE$119),)))</f>
        <v>1376.6525000000001</v>
      </c>
      <c r="AB183" s="144">
        <f t="array" ref="AB183">SUM(IF('June 13 - Dec 15 Expense'!$F$12:$F$119=Adjustments!$E183,IF('June 13 - Dec 15 Expense'!$J$7:$CE$7=Adjustments!AB$6,IF('June 13 - Dec 15 Expense'!$J$6:$CE$6="Depreciation Expense",'June 13 - Dec 15 Expense'!$J$12:$CE$119),)))</f>
        <v>1376.6525000000001</v>
      </c>
      <c r="AC183" s="144">
        <f t="array" ref="AC183">SUM(IF('June 13 - Dec 15 Expense'!$F$12:$F$119=Adjustments!$E183,IF('June 13 - Dec 15 Expense'!$J$7:$CE$7=Adjustments!AC$6,IF('June 13 - Dec 15 Expense'!$J$6:$CE$6="Depreciation Expense",'June 13 - Dec 15 Expense'!$J$12:$CE$119),)))</f>
        <v>1376.6525000000001</v>
      </c>
      <c r="AD183" s="144">
        <f t="array" ref="AD183">SUM(IF('June 13 - Dec 15 Expense'!$F$12:$F$119=Adjustments!$E183,IF('June 13 - Dec 15 Expense'!$J$7:$CE$7=Adjustments!AD$6,IF('June 13 - Dec 15 Expense'!$J$6:$CE$6="Depreciation Expense",'June 13 - Dec 15 Expense'!$J$12:$CE$119),)))</f>
        <v>1376.6525000000001</v>
      </c>
      <c r="AE183" s="144">
        <f t="array" ref="AE183">SUM(IF('June 13 - Dec 15 Expense'!$F$12:$F$119=Adjustments!$E183,IF('June 13 - Dec 15 Expense'!$J$7:$CE$7=Adjustments!AE$6,IF('June 13 - Dec 15 Expense'!$J$6:$CE$6="Depreciation Expense",'June 13 - Dec 15 Expense'!$J$12:$CE$119),)))</f>
        <v>1376.6525000000001</v>
      </c>
      <c r="AG183" s="144">
        <f t="shared" si="15"/>
        <v>8259.9150000000009</v>
      </c>
      <c r="AH183" s="144">
        <f t="shared" si="16"/>
        <v>8259.9150000000009</v>
      </c>
      <c r="AI183" s="144">
        <f t="shared" si="17"/>
        <v>8259.9150000000009</v>
      </c>
      <c r="AJ183" s="144">
        <f t="shared" si="18"/>
        <v>8259.9150000000009</v>
      </c>
    </row>
    <row r="184" spans="1:36">
      <c r="A184" s="119" t="s">
        <v>19</v>
      </c>
      <c r="B184" s="8" t="s">
        <v>50</v>
      </c>
      <c r="C184" s="119" t="s">
        <v>79</v>
      </c>
      <c r="D184" s="119" t="s">
        <v>77</v>
      </c>
      <c r="E184" s="119" t="str">
        <f t="shared" si="19"/>
        <v>AINTPID</v>
      </c>
      <c r="F184" s="119" t="str">
        <f t="shared" si="20"/>
        <v>INTPID</v>
      </c>
      <c r="G184" s="144">
        <f t="array" ref="G184">SUM(IF('June 13 - Dec 15 Expense'!$F$12:$F$119=Adjustments!$E184,IF('June 13 - Dec 15 Expense'!$J$7:$CE$7=Adjustments!G$6,IF('June 13 - Dec 15 Expense'!$J$6:$CE$6="Depreciation Expense",'June 13 - Dec 15 Expense'!$J$12:$CE$119),)))</f>
        <v>1763.8066666666666</v>
      </c>
      <c r="H184" s="144">
        <f t="array" ref="H184">SUM(IF('June 13 - Dec 15 Expense'!$F$12:$F$119=Adjustments!$E184,IF('June 13 - Dec 15 Expense'!$J$7:$CE$7=Adjustments!H$6,IF('June 13 - Dec 15 Expense'!$J$6:$CE$6="Depreciation Expense",'June 13 - Dec 15 Expense'!$J$12:$CE$119),)))</f>
        <v>1763.7994881138186</v>
      </c>
      <c r="I184" s="144">
        <f t="array" ref="I184">SUM(IF('June 13 - Dec 15 Expense'!$F$12:$F$119=Adjustments!$E184,IF('June 13 - Dec 15 Expense'!$J$7:$CE$7=Adjustments!I$6,IF('June 13 - Dec 15 Expense'!$J$6:$CE$6="Depreciation Expense",'June 13 - Dec 15 Expense'!$J$12:$CE$119),)))</f>
        <v>1763.7851310081226</v>
      </c>
      <c r="J184" s="144">
        <f t="array" ref="J184">SUM(IF('June 13 - Dec 15 Expense'!$F$12:$F$119=Adjustments!$E184,IF('June 13 - Dec 15 Expense'!$J$7:$CE$7=Adjustments!J$6,IF('June 13 - Dec 15 Expense'!$J$6:$CE$6="Depreciation Expense",'June 13 - Dec 15 Expense'!$J$12:$CE$119),)))</f>
        <v>1763.7707739024263</v>
      </c>
      <c r="K184" s="144">
        <f t="array" ref="K184">SUM(IF('June 13 - Dec 15 Expense'!$F$12:$F$119=Adjustments!$E184,IF('June 13 - Dec 15 Expense'!$J$7:$CE$7=Adjustments!K$6,IF('June 13 - Dec 15 Expense'!$J$6:$CE$6="Depreciation Expense",'June 13 - Dec 15 Expense'!$J$12:$CE$119),)))</f>
        <v>1763.7564167967303</v>
      </c>
      <c r="L184" s="144">
        <f t="array" ref="L184">SUM(IF('June 13 - Dec 15 Expense'!$F$12:$F$119=Adjustments!$E184,IF('June 13 - Dec 15 Expense'!$J$7:$CE$7=Adjustments!L$6,IF('June 13 - Dec 15 Expense'!$J$6:$CE$6="Depreciation Expense",'June 13 - Dec 15 Expense'!$J$12:$CE$119),)))</f>
        <v>1763.7420596910342</v>
      </c>
      <c r="M184" s="144">
        <f t="array" ref="M184">SUM(IF('June 13 - Dec 15 Expense'!$F$12:$F$119=Adjustments!$E184,IF('June 13 - Dec 15 Expense'!$J$7:$CE$7=Adjustments!M$6,IF('June 13 - Dec 15 Expense'!$J$6:$CE$6="Depreciation Expense",'June 13 - Dec 15 Expense'!$J$12:$CE$119),)))</f>
        <v>1763.7277025853382</v>
      </c>
      <c r="N184" s="144">
        <f t="array" ref="N184">SUM(IF('June 13 - Dec 15 Expense'!$F$12:$F$119=Adjustments!$E184,IF('June 13 - Dec 15 Expense'!$J$7:$CE$7=Adjustments!N$6,IF('June 13 - Dec 15 Expense'!$J$6:$CE$6="Depreciation Expense",'June 13 - Dec 15 Expense'!$J$12:$CE$119),)))</f>
        <v>1763.7133454796422</v>
      </c>
      <c r="O184" s="144">
        <f t="array" ref="O184">SUM(IF('June 13 - Dec 15 Expense'!$F$12:$F$119=Adjustments!$E184,IF('June 13 - Dec 15 Expense'!$J$7:$CE$7=Adjustments!O$6,IF('June 13 - Dec 15 Expense'!$J$6:$CE$6="Depreciation Expense",'June 13 - Dec 15 Expense'!$J$12:$CE$119),)))</f>
        <v>1763.6989883739461</v>
      </c>
      <c r="P184" s="144">
        <f t="array" ref="P184">SUM(IF('June 13 - Dec 15 Expense'!$F$12:$F$119=Adjustments!$E184,IF('June 13 - Dec 15 Expense'!$J$7:$CE$7=Adjustments!P$6,IF('June 13 - Dec 15 Expense'!$J$6:$CE$6="Depreciation Expense",'June 13 - Dec 15 Expense'!$J$12:$CE$119),)))</f>
        <v>1763.6846312682501</v>
      </c>
      <c r="Q184" s="144">
        <f t="array" ref="Q184">SUM(IF('June 13 - Dec 15 Expense'!$F$12:$F$119=Adjustments!$E184,IF('June 13 - Dec 15 Expense'!$J$7:$CE$7=Adjustments!Q$6,IF('June 13 - Dec 15 Expense'!$J$6:$CE$6="Depreciation Expense",'June 13 - Dec 15 Expense'!$J$12:$CE$119),)))</f>
        <v>1763.6702741625538</v>
      </c>
      <c r="R184" s="144">
        <f t="array" ref="R184">SUM(IF('June 13 - Dec 15 Expense'!$F$12:$F$119=Adjustments!$E184,IF('June 13 - Dec 15 Expense'!$J$7:$CE$7=Adjustments!R$6,IF('June 13 - Dec 15 Expense'!$J$6:$CE$6="Depreciation Expense",'June 13 - Dec 15 Expense'!$J$12:$CE$119),)))</f>
        <v>1763.6559170568578</v>
      </c>
      <c r="S184" s="144">
        <f t="array" ref="S184">SUM(IF('June 13 - Dec 15 Expense'!$F$12:$F$119=Adjustments!$E184,IF('June 13 - Dec 15 Expense'!$J$7:$CE$7=Adjustments!S$6,IF('June 13 - Dec 15 Expense'!$J$6:$CE$6="Depreciation Expense",'June 13 - Dec 15 Expense'!$J$12:$CE$119),)))</f>
        <v>1763.6415599511618</v>
      </c>
      <c r="T184" s="144">
        <f t="array" ref="T184">SUM(IF('June 13 - Dec 15 Expense'!$F$12:$F$119=Adjustments!$E184,IF('June 13 - Dec 15 Expense'!$J$7:$CE$7=Adjustments!T$6,IF('June 13 - Dec 15 Expense'!$J$6:$CE$6="Depreciation Expense",'June 13 - Dec 15 Expense'!$J$12:$CE$119),)))</f>
        <v>1763.6272028454657</v>
      </c>
      <c r="U184" s="144">
        <f t="array" ref="U184">SUM(IF('June 13 - Dec 15 Expense'!$F$12:$F$119=Adjustments!$E184,IF('June 13 - Dec 15 Expense'!$J$7:$CE$7=Adjustments!U$6,IF('June 13 - Dec 15 Expense'!$J$6:$CE$6="Depreciation Expense",'June 13 - Dec 15 Expense'!$J$12:$CE$119),)))</f>
        <v>1763.6128457397697</v>
      </c>
      <c r="V184" s="144">
        <f t="array" ref="V184">SUM(IF('June 13 - Dec 15 Expense'!$F$12:$F$119=Adjustments!$E184,IF('June 13 - Dec 15 Expense'!$J$7:$CE$7=Adjustments!V$6,IF('June 13 - Dec 15 Expense'!$J$6:$CE$6="Depreciation Expense",'June 13 - Dec 15 Expense'!$J$12:$CE$119),)))</f>
        <v>1763.5984886340736</v>
      </c>
      <c r="W184" s="144">
        <f t="array" ref="W184">SUM(IF('June 13 - Dec 15 Expense'!$F$12:$F$119=Adjustments!$E184,IF('June 13 - Dec 15 Expense'!$J$7:$CE$7=Adjustments!W$6,IF('June 13 - Dec 15 Expense'!$J$6:$CE$6="Depreciation Expense",'June 13 - Dec 15 Expense'!$J$12:$CE$119),)))</f>
        <v>1763.5841315283776</v>
      </c>
      <c r="X184" s="144">
        <f t="array" ref="X184">SUM(IF('June 13 - Dec 15 Expense'!$F$12:$F$119=Adjustments!$E184,IF('June 13 - Dec 15 Expense'!$J$7:$CE$7=Adjustments!X$6,IF('June 13 - Dec 15 Expense'!$J$6:$CE$6="Depreciation Expense",'June 13 - Dec 15 Expense'!$J$12:$CE$119),)))</f>
        <v>1763.5697744226811</v>
      </c>
      <c r="Y184" s="144">
        <f t="array" ref="Y184">SUM(IF('June 13 - Dec 15 Expense'!$F$12:$F$119=Adjustments!$E184,IF('June 13 - Dec 15 Expense'!$J$7:$CE$7=Adjustments!Y$6,IF('June 13 - Dec 15 Expense'!$J$6:$CE$6="Depreciation Expense",'June 13 - Dec 15 Expense'!$J$12:$CE$119),)))</f>
        <v>1763.5554173169851</v>
      </c>
      <c r="Z184" s="144">
        <f t="array" ref="Z184">SUM(IF('June 13 - Dec 15 Expense'!$F$12:$F$119=Adjustments!$E184,IF('June 13 - Dec 15 Expense'!$J$7:$CE$7=Adjustments!Z$6,IF('June 13 - Dec 15 Expense'!$J$6:$CE$6="Depreciation Expense",'June 13 - Dec 15 Expense'!$J$12:$CE$119),)))</f>
        <v>1763.5410602112891</v>
      </c>
      <c r="AA184" s="144">
        <f t="array" ref="AA184">SUM(IF('June 13 - Dec 15 Expense'!$F$12:$F$119=Adjustments!$E184,IF('June 13 - Dec 15 Expense'!$J$7:$CE$7=Adjustments!AA$6,IF('June 13 - Dec 15 Expense'!$J$6:$CE$6="Depreciation Expense",'June 13 - Dec 15 Expense'!$J$12:$CE$119),)))</f>
        <v>1763.526703105593</v>
      </c>
      <c r="AB184" s="144">
        <f t="array" ref="AB184">SUM(IF('June 13 - Dec 15 Expense'!$F$12:$F$119=Adjustments!$E184,IF('June 13 - Dec 15 Expense'!$J$7:$CE$7=Adjustments!AB$6,IF('June 13 - Dec 15 Expense'!$J$6:$CE$6="Depreciation Expense",'June 13 - Dec 15 Expense'!$J$12:$CE$119),)))</f>
        <v>1763.512345999897</v>
      </c>
      <c r="AC184" s="144">
        <f t="array" ref="AC184">SUM(IF('June 13 - Dec 15 Expense'!$F$12:$F$119=Adjustments!$E184,IF('June 13 - Dec 15 Expense'!$J$7:$CE$7=Adjustments!AC$6,IF('June 13 - Dec 15 Expense'!$J$6:$CE$6="Depreciation Expense",'June 13 - Dec 15 Expense'!$J$12:$CE$119),)))</f>
        <v>1763.4979888942009</v>
      </c>
      <c r="AD184" s="144">
        <f t="array" ref="AD184">SUM(IF('June 13 - Dec 15 Expense'!$F$12:$F$119=Adjustments!$E184,IF('June 13 - Dec 15 Expense'!$J$7:$CE$7=Adjustments!AD$6,IF('June 13 - Dec 15 Expense'!$J$6:$CE$6="Depreciation Expense",'June 13 - Dec 15 Expense'!$J$12:$CE$119),)))</f>
        <v>1763.4836317885049</v>
      </c>
      <c r="AE184" s="144">
        <f t="array" ref="AE184">SUM(IF('June 13 - Dec 15 Expense'!$F$12:$F$119=Adjustments!$E184,IF('June 13 - Dec 15 Expense'!$J$7:$CE$7=Adjustments!AE$6,IF('June 13 - Dec 15 Expense'!$J$6:$CE$6="Depreciation Expense",'June 13 - Dec 15 Expense'!$J$12:$CE$119),)))</f>
        <v>1763.4692746828086</v>
      </c>
      <c r="AG184" s="144">
        <f t="shared" si="15"/>
        <v>10582.58157209747</v>
      </c>
      <c r="AH184" s="144">
        <f t="shared" si="16"/>
        <v>10582.064716292412</v>
      </c>
      <c r="AI184" s="144">
        <f t="shared" si="17"/>
        <v>10581.547860487353</v>
      </c>
      <c r="AJ184" s="144">
        <f t="shared" si="18"/>
        <v>10581.031004682292</v>
      </c>
    </row>
    <row r="185" spans="1:36">
      <c r="A185" s="119" t="s">
        <v>15</v>
      </c>
      <c r="B185" s="7" t="s">
        <v>46</v>
      </c>
      <c r="C185" s="119" t="s">
        <v>79</v>
      </c>
      <c r="D185" s="119" t="s">
        <v>77</v>
      </c>
      <c r="E185" s="119" t="str">
        <f t="shared" si="19"/>
        <v>AINTPOR</v>
      </c>
      <c r="F185" s="119" t="str">
        <f t="shared" si="20"/>
        <v>INTPOR</v>
      </c>
      <c r="G185" s="144">
        <f t="array" ref="G185">SUM(IF('June 13 - Dec 15 Expense'!$F$12:$F$119=Adjustments!$E185,IF('June 13 - Dec 15 Expense'!$J$7:$CE$7=Adjustments!G$6,IF('June 13 - Dec 15 Expense'!$J$6:$CE$6="Depreciation Expense",'June 13 - Dec 15 Expense'!$J$12:$CE$119),)))</f>
        <v>1343.9274999999998</v>
      </c>
      <c r="H185" s="144">
        <f t="array" ref="H185">SUM(IF('June 13 - Dec 15 Expense'!$F$12:$F$119=Adjustments!$E185,IF('June 13 - Dec 15 Expense'!$J$7:$CE$7=Adjustments!H$6,IF('June 13 - Dec 15 Expense'!$J$6:$CE$6="Depreciation Expense",'June 13 - Dec 15 Expense'!$J$12:$CE$119),)))</f>
        <v>1343.8989444696695</v>
      </c>
      <c r="I185" s="144">
        <f t="array" ref="I185">SUM(IF('June 13 - Dec 15 Expense'!$F$12:$F$119=Adjustments!$E185,IF('June 13 - Dec 15 Expense'!$J$7:$CE$7=Adjustments!I$6,IF('June 13 - Dec 15 Expense'!$J$6:$CE$6="Depreciation Expense",'June 13 - Dec 15 Expense'!$J$12:$CE$119),)))</f>
        <v>1343.8418334090086</v>
      </c>
      <c r="J185" s="144">
        <f t="array" ref="J185">SUM(IF('June 13 - Dec 15 Expense'!$F$12:$F$119=Adjustments!$E185,IF('June 13 - Dec 15 Expense'!$J$7:$CE$7=Adjustments!J$6,IF('June 13 - Dec 15 Expense'!$J$6:$CE$6="Depreciation Expense",'June 13 - Dec 15 Expense'!$J$12:$CE$119),)))</f>
        <v>1343.7847223483479</v>
      </c>
      <c r="K185" s="144">
        <f t="array" ref="K185">SUM(IF('June 13 - Dec 15 Expense'!$F$12:$F$119=Adjustments!$E185,IF('June 13 - Dec 15 Expense'!$J$7:$CE$7=Adjustments!K$6,IF('June 13 - Dec 15 Expense'!$J$6:$CE$6="Depreciation Expense",'June 13 - Dec 15 Expense'!$J$12:$CE$119),)))</f>
        <v>1343.7276112876873</v>
      </c>
      <c r="L185" s="144">
        <f t="array" ref="L185">SUM(IF('June 13 - Dec 15 Expense'!$F$12:$F$119=Adjustments!$E185,IF('June 13 - Dec 15 Expense'!$J$7:$CE$7=Adjustments!L$6,IF('June 13 - Dec 15 Expense'!$J$6:$CE$6="Depreciation Expense",'June 13 - Dec 15 Expense'!$J$12:$CE$119),)))</f>
        <v>1343.6705002270264</v>
      </c>
      <c r="M185" s="144">
        <f t="array" ref="M185">SUM(IF('June 13 - Dec 15 Expense'!$F$12:$F$119=Adjustments!$E185,IF('June 13 - Dec 15 Expense'!$J$7:$CE$7=Adjustments!M$6,IF('June 13 - Dec 15 Expense'!$J$6:$CE$6="Depreciation Expense",'June 13 - Dec 15 Expense'!$J$12:$CE$119),)))</f>
        <v>1343.6133891663656</v>
      </c>
      <c r="N185" s="144">
        <f t="array" ref="N185">SUM(IF('June 13 - Dec 15 Expense'!$F$12:$F$119=Adjustments!$E185,IF('June 13 - Dec 15 Expense'!$J$7:$CE$7=Adjustments!N$6,IF('June 13 - Dec 15 Expense'!$J$6:$CE$6="Depreciation Expense",'June 13 - Dec 15 Expense'!$J$12:$CE$119),)))</f>
        <v>1343.5562781057049</v>
      </c>
      <c r="O185" s="144">
        <f t="array" ref="O185">SUM(IF('June 13 - Dec 15 Expense'!$F$12:$F$119=Adjustments!$E185,IF('June 13 - Dec 15 Expense'!$J$7:$CE$7=Adjustments!O$6,IF('June 13 - Dec 15 Expense'!$J$6:$CE$6="Depreciation Expense",'June 13 - Dec 15 Expense'!$J$12:$CE$119),)))</f>
        <v>1343.4991670450443</v>
      </c>
      <c r="P185" s="144">
        <f t="array" ref="P185">SUM(IF('June 13 - Dec 15 Expense'!$F$12:$F$119=Adjustments!$E185,IF('June 13 - Dec 15 Expense'!$J$7:$CE$7=Adjustments!P$6,IF('June 13 - Dec 15 Expense'!$J$6:$CE$6="Depreciation Expense",'June 13 - Dec 15 Expense'!$J$12:$CE$119),)))</f>
        <v>1343.4420559843834</v>
      </c>
      <c r="Q185" s="144">
        <f t="array" ref="Q185">SUM(IF('June 13 - Dec 15 Expense'!$F$12:$F$119=Adjustments!$E185,IF('June 13 - Dec 15 Expense'!$J$7:$CE$7=Adjustments!Q$6,IF('June 13 - Dec 15 Expense'!$J$6:$CE$6="Depreciation Expense",'June 13 - Dec 15 Expense'!$J$12:$CE$119),)))</f>
        <v>1343.3849449237227</v>
      </c>
      <c r="R185" s="144">
        <f t="array" ref="R185">SUM(IF('June 13 - Dec 15 Expense'!$F$12:$F$119=Adjustments!$E185,IF('June 13 - Dec 15 Expense'!$J$7:$CE$7=Adjustments!R$6,IF('June 13 - Dec 15 Expense'!$J$6:$CE$6="Depreciation Expense",'June 13 - Dec 15 Expense'!$J$12:$CE$119),)))</f>
        <v>1343.3278338630619</v>
      </c>
      <c r="S185" s="144">
        <f t="array" ref="S185">SUM(IF('June 13 - Dec 15 Expense'!$F$12:$F$119=Adjustments!$E185,IF('June 13 - Dec 15 Expense'!$J$7:$CE$7=Adjustments!S$6,IF('June 13 - Dec 15 Expense'!$J$6:$CE$6="Depreciation Expense",'June 13 - Dec 15 Expense'!$J$12:$CE$119),)))</f>
        <v>1343.2707228024012</v>
      </c>
      <c r="T185" s="144">
        <f t="array" ref="T185">SUM(IF('June 13 - Dec 15 Expense'!$F$12:$F$119=Adjustments!$E185,IF('June 13 - Dec 15 Expense'!$J$7:$CE$7=Adjustments!T$6,IF('June 13 - Dec 15 Expense'!$J$6:$CE$6="Depreciation Expense",'June 13 - Dec 15 Expense'!$J$12:$CE$119),)))</f>
        <v>1343.2136117417406</v>
      </c>
      <c r="U185" s="144">
        <f t="array" ref="U185">SUM(IF('June 13 - Dec 15 Expense'!$F$12:$F$119=Adjustments!$E185,IF('June 13 - Dec 15 Expense'!$J$7:$CE$7=Adjustments!U$6,IF('June 13 - Dec 15 Expense'!$J$6:$CE$6="Depreciation Expense",'June 13 - Dec 15 Expense'!$J$12:$CE$119),)))</f>
        <v>1343.1565006810797</v>
      </c>
      <c r="V185" s="144">
        <f t="array" ref="V185">SUM(IF('June 13 - Dec 15 Expense'!$F$12:$F$119=Adjustments!$E185,IF('June 13 - Dec 15 Expense'!$J$7:$CE$7=Adjustments!V$6,IF('June 13 - Dec 15 Expense'!$J$6:$CE$6="Depreciation Expense",'June 13 - Dec 15 Expense'!$J$12:$CE$119),)))</f>
        <v>1343.0993896204188</v>
      </c>
      <c r="W185" s="144">
        <f t="array" ref="W185">SUM(IF('June 13 - Dec 15 Expense'!$F$12:$F$119=Adjustments!$E185,IF('June 13 - Dec 15 Expense'!$J$7:$CE$7=Adjustments!W$6,IF('June 13 - Dec 15 Expense'!$J$6:$CE$6="Depreciation Expense",'June 13 - Dec 15 Expense'!$J$12:$CE$119),)))</f>
        <v>1343.0422785597582</v>
      </c>
      <c r="X185" s="144">
        <f t="array" ref="X185">SUM(IF('June 13 - Dec 15 Expense'!$F$12:$F$119=Adjustments!$E185,IF('June 13 - Dec 15 Expense'!$J$7:$CE$7=Adjustments!X$6,IF('June 13 - Dec 15 Expense'!$J$6:$CE$6="Depreciation Expense",'June 13 - Dec 15 Expense'!$J$12:$CE$119),)))</f>
        <v>1342.9851674990975</v>
      </c>
      <c r="Y185" s="144">
        <f t="array" ref="Y185">SUM(IF('June 13 - Dec 15 Expense'!$F$12:$F$119=Adjustments!$E185,IF('June 13 - Dec 15 Expense'!$J$7:$CE$7=Adjustments!Y$6,IF('June 13 - Dec 15 Expense'!$J$6:$CE$6="Depreciation Expense",'June 13 - Dec 15 Expense'!$J$12:$CE$119),)))</f>
        <v>1342.9280564384367</v>
      </c>
      <c r="Z185" s="144">
        <f t="array" ref="Z185">SUM(IF('June 13 - Dec 15 Expense'!$F$12:$F$119=Adjustments!$E185,IF('June 13 - Dec 15 Expense'!$J$7:$CE$7=Adjustments!Z$6,IF('June 13 - Dec 15 Expense'!$J$6:$CE$6="Depreciation Expense",'June 13 - Dec 15 Expense'!$J$12:$CE$119),)))</f>
        <v>1342.8709453777758</v>
      </c>
      <c r="AA185" s="144">
        <f t="array" ref="AA185">SUM(IF('June 13 - Dec 15 Expense'!$F$12:$F$119=Adjustments!$E185,IF('June 13 - Dec 15 Expense'!$J$7:$CE$7=Adjustments!AA$6,IF('June 13 - Dec 15 Expense'!$J$6:$CE$6="Depreciation Expense",'June 13 - Dec 15 Expense'!$J$12:$CE$119),)))</f>
        <v>1342.8138343171152</v>
      </c>
      <c r="AB185" s="144">
        <f t="array" ref="AB185">SUM(IF('June 13 - Dec 15 Expense'!$F$12:$F$119=Adjustments!$E185,IF('June 13 - Dec 15 Expense'!$J$7:$CE$7=Adjustments!AB$6,IF('June 13 - Dec 15 Expense'!$J$6:$CE$6="Depreciation Expense",'June 13 - Dec 15 Expense'!$J$12:$CE$119),)))</f>
        <v>1342.7567232564545</v>
      </c>
      <c r="AC185" s="144">
        <f t="array" ref="AC185">SUM(IF('June 13 - Dec 15 Expense'!$F$12:$F$119=Adjustments!$E185,IF('June 13 - Dec 15 Expense'!$J$7:$CE$7=Adjustments!AC$6,IF('June 13 - Dec 15 Expense'!$J$6:$CE$6="Depreciation Expense",'June 13 - Dec 15 Expense'!$J$12:$CE$119),)))</f>
        <v>1342.6996121957936</v>
      </c>
      <c r="AD185" s="144">
        <f t="array" ref="AD185">SUM(IF('June 13 - Dec 15 Expense'!$F$12:$F$119=Adjustments!$E185,IF('June 13 - Dec 15 Expense'!$J$7:$CE$7=Adjustments!AD$6,IF('June 13 - Dec 15 Expense'!$J$6:$CE$6="Depreciation Expense",'June 13 - Dec 15 Expense'!$J$12:$CE$119),)))</f>
        <v>1342.642501135133</v>
      </c>
      <c r="AE185" s="144">
        <f t="array" ref="AE185">SUM(IF('June 13 - Dec 15 Expense'!$F$12:$F$119=Adjustments!$E185,IF('June 13 - Dec 15 Expense'!$J$7:$CE$7=Adjustments!AE$6,IF('June 13 - Dec 15 Expense'!$J$6:$CE$6="Depreciation Expense",'June 13 - Dec 15 Expense'!$J$12:$CE$119),)))</f>
        <v>1342.5853900744721</v>
      </c>
      <c r="AG185" s="144">
        <f t="shared" si="15"/>
        <v>8062.5370009081053</v>
      </c>
      <c r="AH185" s="144">
        <f t="shared" si="16"/>
        <v>8060.4810027243175</v>
      </c>
      <c r="AI185" s="144">
        <f t="shared" si="17"/>
        <v>8058.4250045405315</v>
      </c>
      <c r="AJ185" s="144">
        <f t="shared" si="18"/>
        <v>8056.3690063567446</v>
      </c>
    </row>
    <row r="186" spans="1:36">
      <c r="A186" s="119" t="s">
        <v>25</v>
      </c>
      <c r="B186" s="7" t="s">
        <v>55</v>
      </c>
      <c r="C186" s="119" t="s">
        <v>79</v>
      </c>
      <c r="D186" s="119" t="s">
        <v>77</v>
      </c>
      <c r="E186" s="119" t="str">
        <f t="shared" si="19"/>
        <v>AINTPSE</v>
      </c>
      <c r="F186" s="119" t="str">
        <f t="shared" si="20"/>
        <v>INTPSE</v>
      </c>
      <c r="G186" s="144">
        <f t="array" ref="G186">SUM(IF('June 13 - Dec 15 Expense'!$F$12:$F$119=Adjustments!$E186,IF('June 13 - Dec 15 Expense'!$J$7:$CE$7=Adjustments!G$6,IF('June 13 - Dec 15 Expense'!$J$6:$CE$6="Depreciation Expense",'June 13 - Dec 15 Expense'!$J$12:$CE$119),)))</f>
        <v>29051.8527604952</v>
      </c>
      <c r="H186" s="144">
        <f t="array" ref="H186">SUM(IF('June 13 - Dec 15 Expense'!$F$12:$F$119=Adjustments!$E186,IF('June 13 - Dec 15 Expense'!$J$7:$CE$7=Adjustments!H$6,IF('June 13 - Dec 15 Expense'!$J$6:$CE$6="Depreciation Expense",'June 13 - Dec 15 Expense'!$J$12:$CE$119),)))</f>
        <v>29341.497906554287</v>
      </c>
      <c r="I186" s="144">
        <f t="array" ref="I186">SUM(IF('June 13 - Dec 15 Expense'!$F$12:$F$119=Adjustments!$E186,IF('June 13 - Dec 15 Expense'!$J$7:$CE$7=Adjustments!I$6,IF('June 13 - Dec 15 Expense'!$J$6:$CE$6="Depreciation Expense",'June 13 - Dec 15 Expense'!$J$12:$CE$119),)))</f>
        <v>29606.09896777452</v>
      </c>
      <c r="J186" s="144">
        <f t="array" ref="J186">SUM(IF('June 13 - Dec 15 Expense'!$F$12:$F$119=Adjustments!$E186,IF('June 13 - Dec 15 Expense'!$J$7:$CE$7=Adjustments!J$6,IF('June 13 - Dec 15 Expense'!$J$6:$CE$6="Depreciation Expense",'June 13 - Dec 15 Expense'!$J$12:$CE$119),)))</f>
        <v>29654.387692877495</v>
      </c>
      <c r="K186" s="144">
        <f t="array" ref="K186">SUM(IF('June 13 - Dec 15 Expense'!$F$12:$F$119=Adjustments!$E186,IF('June 13 - Dec 15 Expense'!$J$7:$CE$7=Adjustments!K$6,IF('June 13 - Dec 15 Expense'!$J$6:$CE$6="Depreciation Expense",'June 13 - Dec 15 Expense'!$J$12:$CE$119),)))</f>
        <v>29702.67641798047</v>
      </c>
      <c r="L186" s="144">
        <f t="array" ref="L186">SUM(IF('June 13 - Dec 15 Expense'!$F$12:$F$119=Adjustments!$E186,IF('June 13 - Dec 15 Expense'!$J$7:$CE$7=Adjustments!L$6,IF('June 13 - Dec 15 Expense'!$J$6:$CE$6="Depreciation Expense",'June 13 - Dec 15 Expense'!$J$12:$CE$119),)))</f>
        <v>29652.588248302767</v>
      </c>
      <c r="M186" s="144">
        <f t="array" ref="M186">SUM(IF('June 13 - Dec 15 Expense'!$F$12:$F$119=Adjustments!$E186,IF('June 13 - Dec 15 Expense'!$J$7:$CE$7=Adjustments!M$6,IF('June 13 - Dec 15 Expense'!$J$6:$CE$6="Depreciation Expense",'June 13 - Dec 15 Expense'!$J$12:$CE$119),)))</f>
        <v>32124.883660801734</v>
      </c>
      <c r="N186" s="144">
        <f t="array" ref="N186">SUM(IF('June 13 - Dec 15 Expense'!$F$12:$F$119=Adjustments!$E186,IF('June 13 - Dec 15 Expense'!$J$7:$CE$7=Adjustments!N$6,IF('June 13 - Dec 15 Expense'!$J$6:$CE$6="Depreciation Expense",'June 13 - Dec 15 Expense'!$J$12:$CE$119),)))</f>
        <v>34695.555968081382</v>
      </c>
      <c r="O186" s="144">
        <f t="array" ref="O186">SUM(IF('June 13 - Dec 15 Expense'!$F$12:$F$119=Adjustments!$E186,IF('June 13 - Dec 15 Expense'!$J$7:$CE$7=Adjustments!O$6,IF('June 13 - Dec 15 Expense'!$J$6:$CE$6="Depreciation Expense",'June 13 - Dec 15 Expense'!$J$12:$CE$119),)))</f>
        <v>34743.844693184365</v>
      </c>
      <c r="P186" s="144">
        <f t="array" ref="P186">SUM(IF('June 13 - Dec 15 Expense'!$F$12:$F$119=Adjustments!$E186,IF('June 13 - Dec 15 Expense'!$J$7:$CE$7=Adjustments!P$6,IF('June 13 - Dec 15 Expense'!$J$6:$CE$6="Depreciation Expense",'June 13 - Dec 15 Expense'!$J$12:$CE$119),)))</f>
        <v>34693.75652350665</v>
      </c>
      <c r="Q186" s="144">
        <f t="array" ref="Q186">SUM(IF('June 13 - Dec 15 Expense'!$F$12:$F$119=Adjustments!$E186,IF('June 13 - Dec 15 Expense'!$J$7:$CE$7=Adjustments!Q$6,IF('June 13 - Dec 15 Expense'!$J$6:$CE$6="Depreciation Expense",'June 13 - Dec 15 Expense'!$J$12:$CE$119),)))</f>
        <v>34745.980324400858</v>
      </c>
      <c r="R186" s="144">
        <f t="array" ref="R186">SUM(IF('June 13 - Dec 15 Expense'!$F$12:$F$119=Adjustments!$E186,IF('June 13 - Dec 15 Expense'!$J$7:$CE$7=Adjustments!R$6,IF('June 13 - Dec 15 Expense'!$J$6:$CE$6="Depreciation Expense",'June 13 - Dec 15 Expense'!$J$12:$CE$119),)))</f>
        <v>34798.204125295044</v>
      </c>
      <c r="S186" s="144">
        <f t="array" ref="S186">SUM(IF('June 13 - Dec 15 Expense'!$F$12:$F$119=Adjustments!$E186,IF('June 13 - Dec 15 Expense'!$J$7:$CE$7=Adjustments!S$6,IF('June 13 - Dec 15 Expense'!$J$6:$CE$6="Depreciation Expense",'June 13 - Dec 15 Expense'!$J$12:$CE$119),)))</f>
        <v>34748.115955617344</v>
      </c>
      <c r="T186" s="144">
        <f t="array" ref="T186">SUM(IF('June 13 - Dec 15 Expense'!$F$12:$F$119=Adjustments!$E186,IF('June 13 - Dec 15 Expense'!$J$7:$CE$7=Adjustments!T$6,IF('June 13 - Dec 15 Expense'!$J$6:$CE$6="Depreciation Expense",'June 13 - Dec 15 Expense'!$J$12:$CE$119),)))</f>
        <v>34800.339756511537</v>
      </c>
      <c r="U186" s="144">
        <f t="array" ref="U186">SUM(IF('June 13 - Dec 15 Expense'!$F$12:$F$119=Adjustments!$E186,IF('June 13 - Dec 15 Expense'!$J$7:$CE$7=Adjustments!U$6,IF('June 13 - Dec 15 Expense'!$J$6:$CE$6="Depreciation Expense",'June 13 - Dec 15 Expense'!$J$12:$CE$119),)))</f>
        <v>34852.563557405738</v>
      </c>
      <c r="V186" s="144">
        <f t="array" ref="V186">SUM(IF('June 13 - Dec 15 Expense'!$F$12:$F$119=Adjustments!$E186,IF('June 13 - Dec 15 Expense'!$J$7:$CE$7=Adjustments!V$6,IF('June 13 - Dec 15 Expense'!$J$6:$CE$6="Depreciation Expense",'June 13 - Dec 15 Expense'!$J$12:$CE$119),)))</f>
        <v>34802.475387728024</v>
      </c>
      <c r="W186" s="144">
        <f t="array" ref="W186">SUM(IF('June 13 - Dec 15 Expense'!$F$12:$F$119=Adjustments!$E186,IF('June 13 - Dec 15 Expense'!$J$7:$CE$7=Adjustments!W$6,IF('June 13 - Dec 15 Expense'!$J$6:$CE$6="Depreciation Expense",'June 13 - Dec 15 Expense'!$J$12:$CE$119),)))</f>
        <v>34854.699188622231</v>
      </c>
      <c r="X186" s="144">
        <f t="array" ref="X186">SUM(IF('June 13 - Dec 15 Expense'!$F$12:$F$119=Adjustments!$E186,IF('June 13 - Dec 15 Expense'!$J$7:$CE$7=Adjustments!X$6,IF('June 13 - Dec 15 Expense'!$J$6:$CE$6="Depreciation Expense",'June 13 - Dec 15 Expense'!$J$12:$CE$119),)))</f>
        <v>34906.922989516424</v>
      </c>
      <c r="Y186" s="144">
        <f t="array" ref="Y186">SUM(IF('June 13 - Dec 15 Expense'!$F$12:$F$119=Adjustments!$E186,IF('June 13 - Dec 15 Expense'!$J$7:$CE$7=Adjustments!Y$6,IF('June 13 - Dec 15 Expense'!$J$6:$CE$6="Depreciation Expense",'June 13 - Dec 15 Expense'!$J$12:$CE$119),)))</f>
        <v>37201.420344749466</v>
      </c>
      <c r="Z186" s="144">
        <f t="array" ref="Z186">SUM(IF('June 13 - Dec 15 Expense'!$F$12:$F$119=Adjustments!$E186,IF('June 13 - Dec 15 Expense'!$J$7:$CE$7=Adjustments!Z$6,IF('June 13 - Dec 15 Expense'!$J$6:$CE$6="Depreciation Expense",'June 13 - Dec 15 Expense'!$J$12:$CE$119),)))</f>
        <v>39595.868625079682</v>
      </c>
      <c r="AA186" s="144">
        <f t="array" ref="AA186">SUM(IF('June 13 - Dec 15 Expense'!$F$12:$F$119=Adjustments!$E186,IF('June 13 - Dec 15 Expense'!$J$7:$CE$7=Adjustments!AA$6,IF('June 13 - Dec 15 Expense'!$J$6:$CE$6="Depreciation Expense",'June 13 - Dec 15 Expense'!$J$12:$CE$119),)))</f>
        <v>39645.731380499143</v>
      </c>
      <c r="AB186" s="144">
        <f t="array" ref="AB186">SUM(IF('June 13 - Dec 15 Expense'!$F$12:$F$119=Adjustments!$E186,IF('June 13 - Dec 15 Expense'!$J$7:$CE$7=Adjustments!AB$6,IF('June 13 - Dec 15 Expense'!$J$6:$CE$6="Depreciation Expense",'June 13 - Dec 15 Expense'!$J$12:$CE$119),)))</f>
        <v>39595.643210821443</v>
      </c>
      <c r="AC186" s="144">
        <f t="array" ref="AC186">SUM(IF('June 13 - Dec 15 Expense'!$F$12:$F$119=Adjustments!$E186,IF('June 13 - Dec 15 Expense'!$J$7:$CE$7=Adjustments!AC$6,IF('June 13 - Dec 15 Expense'!$J$6:$CE$6="Depreciation Expense",'June 13 - Dec 15 Expense'!$J$12:$CE$119),)))</f>
        <v>39649.50400324478</v>
      </c>
      <c r="AD186" s="144">
        <f t="array" ref="AD186">SUM(IF('June 13 - Dec 15 Expense'!$F$12:$F$119=Adjustments!$E186,IF('June 13 - Dec 15 Expense'!$J$7:$CE$7=Adjustments!AD$6,IF('June 13 - Dec 15 Expense'!$J$6:$CE$6="Depreciation Expense",'June 13 - Dec 15 Expense'!$J$12:$CE$119),)))</f>
        <v>39703.364795668138</v>
      </c>
      <c r="AE186" s="144">
        <f t="array" ref="AE186">SUM(IF('June 13 - Dec 15 Expense'!$F$12:$F$119=Adjustments!$E186,IF('June 13 - Dec 15 Expense'!$J$7:$CE$7=Adjustments!AE$6,IF('June 13 - Dec 15 Expense'!$J$6:$CE$6="Depreciation Expense",'June 13 - Dec 15 Expense'!$J$12:$CE$119),)))</f>
        <v>39653.276625990424</v>
      </c>
      <c r="AG186" s="144">
        <f t="shared" si="15"/>
        <v>180082.13289429131</v>
      </c>
      <c r="AH186" s="144">
        <f t="shared" si="16"/>
        <v>208425.45759008563</v>
      </c>
      <c r="AI186" s="144">
        <f t="shared" si="17"/>
        <v>211418.42122453343</v>
      </c>
      <c r="AJ186" s="144">
        <f t="shared" si="18"/>
        <v>237843.38864130361</v>
      </c>
    </row>
    <row r="187" spans="1:36">
      <c r="A187" s="119" t="s">
        <v>5</v>
      </c>
      <c r="B187" s="7" t="s">
        <v>37</v>
      </c>
      <c r="C187" s="119" t="s">
        <v>79</v>
      </c>
      <c r="D187" s="119" t="s">
        <v>77</v>
      </c>
      <c r="E187" s="119" t="str">
        <f t="shared" si="19"/>
        <v>AINTPSG</v>
      </c>
      <c r="F187" s="119" t="str">
        <f t="shared" si="20"/>
        <v>INTPSG</v>
      </c>
      <c r="G187" s="144">
        <f t="array" ref="G187">SUM(IF('June 13 - Dec 15 Expense'!$F$12:$F$119=Adjustments!$E187,IF('June 13 - Dec 15 Expense'!$J$7:$CE$7=Adjustments!G$6,IF('June 13 - Dec 15 Expense'!$J$6:$CE$6="Depreciation Expense",'June 13 - Dec 15 Expense'!$J$12:$CE$119),)))</f>
        <v>586179.9218254661</v>
      </c>
      <c r="H187" s="144">
        <f t="array" ref="H187">SUM(IF('June 13 - Dec 15 Expense'!$F$12:$F$119=Adjustments!$E187,IF('June 13 - Dec 15 Expense'!$J$7:$CE$7=Adjustments!H$6,IF('June 13 - Dec 15 Expense'!$J$6:$CE$6="Depreciation Expense",'June 13 - Dec 15 Expense'!$J$12:$CE$119),)))</f>
        <v>585315.14217169047</v>
      </c>
      <c r="I187" s="144">
        <f t="array" ref="I187">SUM(IF('June 13 - Dec 15 Expense'!$F$12:$F$119=Adjustments!$E187,IF('June 13 - Dec 15 Expense'!$J$7:$CE$7=Adjustments!I$6,IF('June 13 - Dec 15 Expense'!$J$6:$CE$6="Depreciation Expense",'June 13 - Dec 15 Expense'!$J$12:$CE$119),)))</f>
        <v>583198.27011802804</v>
      </c>
      <c r="J187" s="144">
        <f t="array" ref="J187">SUM(IF('June 13 - Dec 15 Expense'!$F$12:$F$119=Adjustments!$E187,IF('June 13 - Dec 15 Expense'!$J$7:$CE$7=Adjustments!J$6,IF('June 13 - Dec 15 Expense'!$J$6:$CE$6="Depreciation Expense",'June 13 - Dec 15 Expense'!$J$12:$CE$119),)))</f>
        <v>580694.08531825442</v>
      </c>
      <c r="K187" s="144">
        <f t="array" ref="K187">SUM(IF('June 13 - Dec 15 Expense'!$F$12:$F$119=Adjustments!$E187,IF('June 13 - Dec 15 Expense'!$J$7:$CE$7=Adjustments!K$6,IF('June 13 - Dec 15 Expense'!$J$6:$CE$6="Depreciation Expense",'June 13 - Dec 15 Expense'!$J$12:$CE$119),)))</f>
        <v>578189.90051848057</v>
      </c>
      <c r="L187" s="144">
        <f t="array" ref="L187">SUM(IF('June 13 - Dec 15 Expense'!$F$12:$F$119=Adjustments!$E187,IF('June 13 - Dec 15 Expense'!$J$7:$CE$7=Adjustments!L$6,IF('June 13 - Dec 15 Expense'!$J$6:$CE$6="Depreciation Expense",'June 13 - Dec 15 Expense'!$J$12:$CE$119),)))</f>
        <v>575685.71571870695</v>
      </c>
      <c r="M187" s="144">
        <f t="array" ref="M187">SUM(IF('June 13 - Dec 15 Expense'!$F$12:$F$119=Adjustments!$E187,IF('June 13 - Dec 15 Expense'!$J$7:$CE$7=Adjustments!M$6,IF('June 13 - Dec 15 Expense'!$J$6:$CE$6="Depreciation Expense",'June 13 - Dec 15 Expense'!$J$12:$CE$119),)))</f>
        <v>573211.43570532079</v>
      </c>
      <c r="N187" s="144">
        <f t="array" ref="N187">SUM(IF('June 13 - Dec 15 Expense'!$F$12:$F$119=Adjustments!$E187,IF('June 13 - Dec 15 Expense'!$J$7:$CE$7=Adjustments!N$6,IF('June 13 - Dec 15 Expense'!$J$6:$CE$6="Depreciation Expense",'June 13 - Dec 15 Expense'!$J$12:$CE$119),)))</f>
        <v>570737.15569193498</v>
      </c>
      <c r="O187" s="144">
        <f t="array" ref="O187">SUM(IF('June 13 - Dec 15 Expense'!$F$12:$F$119=Adjustments!$E187,IF('June 13 - Dec 15 Expense'!$J$7:$CE$7=Adjustments!O$6,IF('June 13 - Dec 15 Expense'!$J$6:$CE$6="Depreciation Expense",'June 13 - Dec 15 Expense'!$J$12:$CE$119),)))</f>
        <v>568232.97089216125</v>
      </c>
      <c r="P187" s="144">
        <f t="array" ref="P187">SUM(IF('June 13 - Dec 15 Expense'!$F$12:$F$119=Adjustments!$E187,IF('June 13 - Dec 15 Expense'!$J$7:$CE$7=Adjustments!P$6,IF('June 13 - Dec 15 Expense'!$J$6:$CE$6="Depreciation Expense",'June 13 - Dec 15 Expense'!$J$12:$CE$119),)))</f>
        <v>565728.78609238763</v>
      </c>
      <c r="Q187" s="144">
        <f t="array" ref="Q187">SUM(IF('June 13 - Dec 15 Expense'!$F$12:$F$119=Adjustments!$E187,IF('June 13 - Dec 15 Expense'!$J$7:$CE$7=Adjustments!Q$6,IF('June 13 - Dec 15 Expense'!$J$6:$CE$6="Depreciation Expense",'June 13 - Dec 15 Expense'!$J$12:$CE$119),)))</f>
        <v>563224.60129261378</v>
      </c>
      <c r="R187" s="144">
        <f t="array" ref="R187">SUM(IF('June 13 - Dec 15 Expense'!$F$12:$F$119=Adjustments!$E187,IF('June 13 - Dec 15 Expense'!$J$7:$CE$7=Adjustments!R$6,IF('June 13 - Dec 15 Expense'!$J$6:$CE$6="Depreciation Expense",'June 13 - Dec 15 Expense'!$J$12:$CE$119),)))</f>
        <v>560720.41649284016</v>
      </c>
      <c r="S187" s="144">
        <f t="array" ref="S187">SUM(IF('June 13 - Dec 15 Expense'!$F$12:$F$119=Adjustments!$E187,IF('June 13 - Dec 15 Expense'!$J$7:$CE$7=Adjustments!S$6,IF('June 13 - Dec 15 Expense'!$J$6:$CE$6="Depreciation Expense",'June 13 - Dec 15 Expense'!$J$12:$CE$119),)))</f>
        <v>558216.23169306631</v>
      </c>
      <c r="T187" s="144">
        <f t="array" ref="T187">SUM(IF('June 13 - Dec 15 Expense'!$F$12:$F$119=Adjustments!$E187,IF('June 13 - Dec 15 Expense'!$J$7:$CE$7=Adjustments!T$6,IF('June 13 - Dec 15 Expense'!$J$6:$CE$6="Depreciation Expense",'June 13 - Dec 15 Expense'!$J$12:$CE$119),)))</f>
        <v>555712.04689329269</v>
      </c>
      <c r="U187" s="144">
        <f t="array" ref="U187">SUM(IF('June 13 - Dec 15 Expense'!$F$12:$F$119=Adjustments!$E187,IF('June 13 - Dec 15 Expense'!$J$7:$CE$7=Adjustments!U$6,IF('June 13 - Dec 15 Expense'!$J$6:$CE$6="Depreciation Expense",'June 13 - Dec 15 Expense'!$J$12:$CE$119),)))</f>
        <v>553207.86209351884</v>
      </c>
      <c r="V187" s="144">
        <f t="array" ref="V187">SUM(IF('June 13 - Dec 15 Expense'!$F$12:$F$119=Adjustments!$E187,IF('June 13 - Dec 15 Expense'!$J$7:$CE$7=Adjustments!V$6,IF('June 13 - Dec 15 Expense'!$J$6:$CE$6="Depreciation Expense",'June 13 - Dec 15 Expense'!$J$12:$CE$119),)))</f>
        <v>554106.00554929988</v>
      </c>
      <c r="W187" s="144">
        <f t="array" ref="W187">SUM(IF('June 13 - Dec 15 Expense'!$F$12:$F$119=Adjustments!$E187,IF('June 13 - Dec 15 Expense'!$J$7:$CE$7=Adjustments!W$6,IF('June 13 - Dec 15 Expense'!$J$6:$CE$6="Depreciation Expense",'June 13 - Dec 15 Expense'!$J$12:$CE$119),)))</f>
        <v>555004.14900508081</v>
      </c>
      <c r="X187" s="144">
        <f t="array" ref="X187">SUM(IF('June 13 - Dec 15 Expense'!$F$12:$F$119=Adjustments!$E187,IF('June 13 - Dec 15 Expense'!$J$7:$CE$7=Adjustments!X$6,IF('June 13 - Dec 15 Expense'!$J$6:$CE$6="Depreciation Expense",'June 13 - Dec 15 Expense'!$J$12:$CE$119),)))</f>
        <v>552499.96420530719</v>
      </c>
      <c r="Y187" s="144">
        <f t="array" ref="Y187">SUM(IF('June 13 - Dec 15 Expense'!$F$12:$F$119=Adjustments!$E187,IF('June 13 - Dec 15 Expense'!$J$7:$CE$7=Adjustments!Y$6,IF('June 13 - Dec 15 Expense'!$J$6:$CE$6="Depreciation Expense",'June 13 - Dec 15 Expense'!$J$12:$CE$119),)))</f>
        <v>550883.22546662833</v>
      </c>
      <c r="Z187" s="144">
        <f t="array" ref="Z187">SUM(IF('June 13 - Dec 15 Expense'!$F$12:$F$119=Adjustments!$E187,IF('June 13 - Dec 15 Expense'!$J$7:$CE$7=Adjustments!Z$6,IF('June 13 - Dec 15 Expense'!$J$6:$CE$6="Depreciation Expense",'June 13 - Dec 15 Expense'!$J$12:$CE$119),)))</f>
        <v>549266.48672794935</v>
      </c>
      <c r="AA187" s="144">
        <f t="array" ref="AA187">SUM(IF('June 13 - Dec 15 Expense'!$F$12:$F$119=Adjustments!$E187,IF('June 13 - Dec 15 Expense'!$J$7:$CE$7=Adjustments!AA$6,IF('June 13 - Dec 15 Expense'!$J$6:$CE$6="Depreciation Expense",'June 13 - Dec 15 Expense'!$J$12:$CE$119),)))</f>
        <v>546762.30192817561</v>
      </c>
      <c r="AB187" s="144">
        <f t="array" ref="AB187">SUM(IF('June 13 - Dec 15 Expense'!$F$12:$F$119=Adjustments!$E187,IF('June 13 - Dec 15 Expense'!$J$7:$CE$7=Adjustments!AB$6,IF('June 13 - Dec 15 Expense'!$J$6:$CE$6="Depreciation Expense",'June 13 - Dec 15 Expense'!$J$12:$CE$119),)))</f>
        <v>544258.11712840199</v>
      </c>
      <c r="AC187" s="144">
        <f t="array" ref="AC187">SUM(IF('June 13 - Dec 15 Expense'!$F$12:$F$119=Adjustments!$E187,IF('June 13 - Dec 15 Expense'!$J$7:$CE$7=Adjustments!AC$6,IF('June 13 - Dec 15 Expense'!$J$6:$CE$6="Depreciation Expense",'June 13 - Dec 15 Expense'!$J$12:$CE$119),)))</f>
        <v>541753.93232862814</v>
      </c>
      <c r="AD187" s="144">
        <f t="array" ref="AD187">SUM(IF('June 13 - Dec 15 Expense'!$F$12:$F$119=Adjustments!$E187,IF('June 13 - Dec 15 Expense'!$J$7:$CE$7=Adjustments!AD$6,IF('June 13 - Dec 15 Expense'!$J$6:$CE$6="Depreciation Expense",'June 13 - Dec 15 Expense'!$J$12:$CE$119),)))</f>
        <v>539249.74752885452</v>
      </c>
      <c r="AE187" s="144">
        <f t="array" ref="AE187">SUM(IF('June 13 - Dec 15 Expense'!$F$12:$F$119=Adjustments!$E187,IF('June 13 - Dec 15 Expense'!$J$7:$CE$7=Adjustments!AE$6,IF('June 13 - Dec 15 Expense'!$J$6:$CE$6="Depreciation Expense",'June 13 - Dec 15 Expense'!$J$12:$CE$119),)))</f>
        <v>536745.56272908079</v>
      </c>
      <c r="AG187" s="144">
        <f t="shared" si="15"/>
        <v>3476294.5495504816</v>
      </c>
      <c r="AH187" s="144">
        <f t="shared" si="16"/>
        <v>3386860.1621550042</v>
      </c>
      <c r="AI187" s="144">
        <f t="shared" si="17"/>
        <v>3321413.2532131281</v>
      </c>
      <c r="AJ187" s="144">
        <f t="shared" si="18"/>
        <v>3258036.1483710906</v>
      </c>
    </row>
    <row r="188" spans="1:36">
      <c r="A188" s="119" t="s">
        <v>62</v>
      </c>
      <c r="B188" s="7" t="s">
        <v>40</v>
      </c>
      <c r="C188" s="119" t="s">
        <v>79</v>
      </c>
      <c r="D188" s="119" t="s">
        <v>77</v>
      </c>
      <c r="E188" s="119" t="str">
        <f t="shared" si="19"/>
        <v>AINTPSG-P</v>
      </c>
      <c r="F188" s="119" t="str">
        <f t="shared" si="20"/>
        <v>INTPSG-P</v>
      </c>
      <c r="G188" s="144">
        <f t="array" ref="G188">SUM(IF('June 13 - Dec 15 Expense'!$F$12:$F$119=Adjustments!$E188,IF('June 13 - Dec 15 Expense'!$J$7:$CE$7=Adjustments!G$6,IF('June 13 - Dec 15 Expense'!$J$6:$CE$6="Depreciation Expense",'June 13 - Dec 15 Expense'!$J$12:$CE$119),)))</f>
        <v>216511.84416666665</v>
      </c>
      <c r="H188" s="144">
        <f t="array" ref="H188">SUM(IF('June 13 - Dec 15 Expense'!$F$12:$F$119=Adjustments!$E188,IF('June 13 - Dec 15 Expense'!$J$7:$CE$7=Adjustments!H$6,IF('June 13 - Dec 15 Expense'!$J$6:$CE$6="Depreciation Expense",'June 13 - Dec 15 Expense'!$J$12:$CE$119),)))</f>
        <v>216443.01966998892</v>
      </c>
      <c r="I188" s="144">
        <f t="array" ref="I188">SUM(IF('June 13 - Dec 15 Expense'!$F$12:$F$119=Adjustments!$E188,IF('June 13 - Dec 15 Expense'!$J$7:$CE$7=Adjustments!I$6,IF('June 13 - Dec 15 Expense'!$J$6:$CE$6="Depreciation Expense",'June 13 - Dec 15 Expense'!$J$12:$CE$119),)))</f>
        <v>216305.37067663347</v>
      </c>
      <c r="J188" s="144">
        <f t="array" ref="J188">SUM(IF('June 13 - Dec 15 Expense'!$F$12:$F$119=Adjustments!$E188,IF('June 13 - Dec 15 Expense'!$J$7:$CE$7=Adjustments!J$6,IF('June 13 - Dec 15 Expense'!$J$6:$CE$6="Depreciation Expense",'June 13 - Dec 15 Expense'!$J$12:$CE$119),)))</f>
        <v>216167.72168327807</v>
      </c>
      <c r="K188" s="144">
        <f t="array" ref="K188">SUM(IF('June 13 - Dec 15 Expense'!$F$12:$F$119=Adjustments!$E188,IF('June 13 - Dec 15 Expense'!$J$7:$CE$7=Adjustments!K$6,IF('June 13 - Dec 15 Expense'!$J$6:$CE$6="Depreciation Expense",'June 13 - Dec 15 Expense'!$J$12:$CE$119),)))</f>
        <v>216030.07268992261</v>
      </c>
      <c r="L188" s="144">
        <f t="array" ref="L188">SUM(IF('June 13 - Dec 15 Expense'!$F$12:$F$119=Adjustments!$E188,IF('June 13 - Dec 15 Expense'!$J$7:$CE$7=Adjustments!L$6,IF('June 13 - Dec 15 Expense'!$J$6:$CE$6="Depreciation Expense",'June 13 - Dec 15 Expense'!$J$12:$CE$119),)))</f>
        <v>215892.42369656716</v>
      </c>
      <c r="M188" s="144">
        <f t="array" ref="M188">SUM(IF('June 13 - Dec 15 Expense'!$F$12:$F$119=Adjustments!$E188,IF('June 13 - Dec 15 Expense'!$J$7:$CE$7=Adjustments!M$6,IF('June 13 - Dec 15 Expense'!$J$6:$CE$6="Depreciation Expense",'June 13 - Dec 15 Expense'!$J$12:$CE$119),)))</f>
        <v>215754.7747032117</v>
      </c>
      <c r="N188" s="144">
        <f t="array" ref="N188">SUM(IF('June 13 - Dec 15 Expense'!$F$12:$F$119=Adjustments!$E188,IF('June 13 - Dec 15 Expense'!$J$7:$CE$7=Adjustments!N$6,IF('June 13 - Dec 15 Expense'!$J$6:$CE$6="Depreciation Expense",'June 13 - Dec 15 Expense'!$J$12:$CE$119),)))</f>
        <v>215617.12570985625</v>
      </c>
      <c r="O188" s="144">
        <f t="array" ref="O188">SUM(IF('June 13 - Dec 15 Expense'!$F$12:$F$119=Adjustments!$E188,IF('June 13 - Dec 15 Expense'!$J$7:$CE$7=Adjustments!O$6,IF('June 13 - Dec 15 Expense'!$J$6:$CE$6="Depreciation Expense",'June 13 - Dec 15 Expense'!$J$12:$CE$119),)))</f>
        <v>215479.47671650079</v>
      </c>
      <c r="P188" s="144">
        <f t="array" ref="P188">SUM(IF('June 13 - Dec 15 Expense'!$F$12:$F$119=Adjustments!$E188,IF('June 13 - Dec 15 Expense'!$J$7:$CE$7=Adjustments!P$6,IF('June 13 - Dec 15 Expense'!$J$6:$CE$6="Depreciation Expense",'June 13 - Dec 15 Expense'!$J$12:$CE$119),)))</f>
        <v>215341.82772314534</v>
      </c>
      <c r="Q188" s="144">
        <f t="array" ref="Q188">SUM(IF('June 13 - Dec 15 Expense'!$F$12:$F$119=Adjustments!$E188,IF('June 13 - Dec 15 Expense'!$J$7:$CE$7=Adjustments!Q$6,IF('June 13 - Dec 15 Expense'!$J$6:$CE$6="Depreciation Expense",'June 13 - Dec 15 Expense'!$J$12:$CE$119),)))</f>
        <v>215204.17872978988</v>
      </c>
      <c r="R188" s="144">
        <f t="array" ref="R188">SUM(IF('June 13 - Dec 15 Expense'!$F$12:$F$119=Adjustments!$E188,IF('June 13 - Dec 15 Expense'!$J$7:$CE$7=Adjustments!R$6,IF('June 13 - Dec 15 Expense'!$J$6:$CE$6="Depreciation Expense",'June 13 - Dec 15 Expense'!$J$12:$CE$119),)))</f>
        <v>215066.52973643443</v>
      </c>
      <c r="S188" s="144">
        <f t="array" ref="S188">SUM(IF('June 13 - Dec 15 Expense'!$F$12:$F$119=Adjustments!$E188,IF('June 13 - Dec 15 Expense'!$J$7:$CE$7=Adjustments!S$6,IF('June 13 - Dec 15 Expense'!$J$6:$CE$6="Depreciation Expense",'June 13 - Dec 15 Expense'!$J$12:$CE$119),)))</f>
        <v>214928.88074307897</v>
      </c>
      <c r="T188" s="144">
        <f t="array" ref="T188">SUM(IF('June 13 - Dec 15 Expense'!$F$12:$F$119=Adjustments!$E188,IF('June 13 - Dec 15 Expense'!$J$7:$CE$7=Adjustments!T$6,IF('June 13 - Dec 15 Expense'!$J$6:$CE$6="Depreciation Expense",'June 13 - Dec 15 Expense'!$J$12:$CE$119),)))</f>
        <v>214791.23174972355</v>
      </c>
      <c r="U188" s="144">
        <f t="array" ref="U188">SUM(IF('June 13 - Dec 15 Expense'!$F$12:$F$119=Adjustments!$E188,IF('June 13 - Dec 15 Expense'!$J$7:$CE$7=Adjustments!U$6,IF('June 13 - Dec 15 Expense'!$J$6:$CE$6="Depreciation Expense",'June 13 - Dec 15 Expense'!$J$12:$CE$119),)))</f>
        <v>214653.58275636809</v>
      </c>
      <c r="V188" s="144">
        <f t="array" ref="V188">SUM(IF('June 13 - Dec 15 Expense'!$F$12:$F$119=Adjustments!$E188,IF('June 13 - Dec 15 Expense'!$J$7:$CE$7=Adjustments!V$6,IF('June 13 - Dec 15 Expense'!$J$6:$CE$6="Depreciation Expense",'June 13 - Dec 15 Expense'!$J$12:$CE$119),)))</f>
        <v>214515.93376301264</v>
      </c>
      <c r="W188" s="144">
        <f t="array" ref="W188">SUM(IF('June 13 - Dec 15 Expense'!$F$12:$F$119=Adjustments!$E188,IF('June 13 - Dec 15 Expense'!$J$7:$CE$7=Adjustments!W$6,IF('June 13 - Dec 15 Expense'!$J$6:$CE$6="Depreciation Expense",'June 13 - Dec 15 Expense'!$J$12:$CE$119),)))</f>
        <v>214378.28476965718</v>
      </c>
      <c r="X188" s="144">
        <f t="array" ref="X188">SUM(IF('June 13 - Dec 15 Expense'!$F$12:$F$119=Adjustments!$E188,IF('June 13 - Dec 15 Expense'!$J$7:$CE$7=Adjustments!X$6,IF('June 13 - Dec 15 Expense'!$J$6:$CE$6="Depreciation Expense",'June 13 - Dec 15 Expense'!$J$12:$CE$119),)))</f>
        <v>214240.63577630173</v>
      </c>
      <c r="Y188" s="144">
        <f t="array" ref="Y188">SUM(IF('June 13 - Dec 15 Expense'!$F$12:$F$119=Adjustments!$E188,IF('June 13 - Dec 15 Expense'!$J$7:$CE$7=Adjustments!Y$6,IF('June 13 - Dec 15 Expense'!$J$6:$CE$6="Depreciation Expense",'June 13 - Dec 15 Expense'!$J$12:$CE$119),)))</f>
        <v>214102.98678294627</v>
      </c>
      <c r="Z188" s="144">
        <f t="array" ref="Z188">SUM(IF('June 13 - Dec 15 Expense'!$F$12:$F$119=Adjustments!$E188,IF('June 13 - Dec 15 Expense'!$J$7:$CE$7=Adjustments!Z$6,IF('June 13 - Dec 15 Expense'!$J$6:$CE$6="Depreciation Expense",'June 13 - Dec 15 Expense'!$J$12:$CE$119),)))</f>
        <v>213965.33778959082</v>
      </c>
      <c r="AA188" s="144">
        <f t="array" ref="AA188">SUM(IF('June 13 - Dec 15 Expense'!$F$12:$F$119=Adjustments!$E188,IF('June 13 - Dec 15 Expense'!$J$7:$CE$7=Adjustments!AA$6,IF('June 13 - Dec 15 Expense'!$J$6:$CE$6="Depreciation Expense",'June 13 - Dec 15 Expense'!$J$12:$CE$119),)))</f>
        <v>213827.68879623536</v>
      </c>
      <c r="AB188" s="144">
        <f t="array" ref="AB188">SUM(IF('June 13 - Dec 15 Expense'!$F$12:$F$119=Adjustments!$E188,IF('June 13 - Dec 15 Expense'!$J$7:$CE$7=Adjustments!AB$6,IF('June 13 - Dec 15 Expense'!$J$6:$CE$6="Depreciation Expense",'June 13 - Dec 15 Expense'!$J$12:$CE$119),)))</f>
        <v>213690.03980287991</v>
      </c>
      <c r="AC188" s="144">
        <f t="array" ref="AC188">SUM(IF('June 13 - Dec 15 Expense'!$F$12:$F$119=Adjustments!$E188,IF('June 13 - Dec 15 Expense'!$J$7:$CE$7=Adjustments!AC$6,IF('June 13 - Dec 15 Expense'!$J$6:$CE$6="Depreciation Expense",'June 13 - Dec 15 Expense'!$J$12:$CE$119),)))</f>
        <v>213552.39080952448</v>
      </c>
      <c r="AD188" s="144">
        <f t="array" ref="AD188">SUM(IF('June 13 - Dec 15 Expense'!$F$12:$F$119=Adjustments!$E188,IF('June 13 - Dec 15 Expense'!$J$7:$CE$7=Adjustments!AD$6,IF('June 13 - Dec 15 Expense'!$J$6:$CE$6="Depreciation Expense",'June 13 - Dec 15 Expense'!$J$12:$CE$119),)))</f>
        <v>213414.74181616903</v>
      </c>
      <c r="AE188" s="144">
        <f t="array" ref="AE188">SUM(IF('June 13 - Dec 15 Expense'!$F$12:$F$119=Adjustments!$E188,IF('June 13 - Dec 15 Expense'!$J$7:$CE$7=Adjustments!AE$6,IF('June 13 - Dec 15 Expense'!$J$6:$CE$6="Depreciation Expense",'June 13 - Dec 15 Expense'!$J$12:$CE$119),)))</f>
        <v>213277.09282281357</v>
      </c>
      <c r="AG188" s="144">
        <f t="shared" si="15"/>
        <v>1296593.3831196018</v>
      </c>
      <c r="AH188" s="144">
        <f t="shared" si="16"/>
        <v>1291638.0193588056</v>
      </c>
      <c r="AI188" s="144">
        <f t="shared" si="17"/>
        <v>1286682.6555980095</v>
      </c>
      <c r="AJ188" s="144">
        <f t="shared" si="18"/>
        <v>1281727.2918372133</v>
      </c>
    </row>
    <row r="189" spans="1:36">
      <c r="A189" s="119" t="s">
        <v>62</v>
      </c>
      <c r="B189" s="7" t="s">
        <v>41</v>
      </c>
      <c r="C189" s="119" t="s">
        <v>79</v>
      </c>
      <c r="D189" s="119" t="s">
        <v>77</v>
      </c>
      <c r="E189" s="119" t="str">
        <f t="shared" si="19"/>
        <v>AINTPSG-U</v>
      </c>
      <c r="F189" s="119" t="str">
        <f t="shared" si="20"/>
        <v>INTPSG-U</v>
      </c>
      <c r="G189" s="144">
        <f t="array" ref="G189">SUM(IF('June 13 - Dec 15 Expense'!$F$12:$F$119=Adjustments!$E189,IF('June 13 - Dec 15 Expense'!$J$7:$CE$7=Adjustments!G$6,IF('June 13 - Dec 15 Expense'!$J$6:$CE$6="Depreciation Expense",'June 13 - Dec 15 Expense'!$J$12:$CE$119),)))</f>
        <v>25562.385833333334</v>
      </c>
      <c r="H189" s="144">
        <f t="array" ref="H189">SUM(IF('June 13 - Dec 15 Expense'!$F$12:$F$119=Adjustments!$E189,IF('June 13 - Dec 15 Expense'!$J$7:$CE$7=Adjustments!H$6,IF('June 13 - Dec 15 Expense'!$J$6:$CE$6="Depreciation Expense",'June 13 - Dec 15 Expense'!$J$12:$CE$119),)))</f>
        <v>25561.19481780754</v>
      </c>
      <c r="I189" s="144">
        <f t="array" ref="I189">SUM(IF('June 13 - Dec 15 Expense'!$F$12:$F$119=Adjustments!$E189,IF('June 13 - Dec 15 Expense'!$J$7:$CE$7=Adjustments!I$6,IF('June 13 - Dec 15 Expense'!$J$6:$CE$6="Depreciation Expense",'June 13 - Dec 15 Expense'!$J$12:$CE$119),)))</f>
        <v>25558.812786755971</v>
      </c>
      <c r="J189" s="144">
        <f t="array" ref="J189">SUM(IF('June 13 - Dec 15 Expense'!$F$12:$F$119=Adjustments!$E189,IF('June 13 - Dec 15 Expense'!$J$7:$CE$7=Adjustments!J$6,IF('June 13 - Dec 15 Expense'!$J$6:$CE$6="Depreciation Expense",'June 13 - Dec 15 Expense'!$J$12:$CE$119),)))</f>
        <v>25556.43075570439</v>
      </c>
      <c r="K189" s="144">
        <f t="array" ref="K189">SUM(IF('June 13 - Dec 15 Expense'!$F$12:$F$119=Adjustments!$E189,IF('June 13 - Dec 15 Expense'!$J$7:$CE$7=Adjustments!K$6,IF('June 13 - Dec 15 Expense'!$J$6:$CE$6="Depreciation Expense",'June 13 - Dec 15 Expense'!$J$12:$CE$119),)))</f>
        <v>25554.048724652817</v>
      </c>
      <c r="L189" s="144">
        <f t="array" ref="L189">SUM(IF('June 13 - Dec 15 Expense'!$F$12:$F$119=Adjustments!$E189,IF('June 13 - Dec 15 Expense'!$J$7:$CE$7=Adjustments!L$6,IF('June 13 - Dec 15 Expense'!$J$6:$CE$6="Depreciation Expense",'June 13 - Dec 15 Expense'!$J$12:$CE$119),)))</f>
        <v>25551.666693601237</v>
      </c>
      <c r="M189" s="144">
        <f t="array" ref="M189">SUM(IF('June 13 - Dec 15 Expense'!$F$12:$F$119=Adjustments!$E189,IF('June 13 - Dec 15 Expense'!$J$7:$CE$7=Adjustments!M$6,IF('June 13 - Dec 15 Expense'!$J$6:$CE$6="Depreciation Expense",'June 13 - Dec 15 Expense'!$J$12:$CE$119),)))</f>
        <v>25549.284662549664</v>
      </c>
      <c r="N189" s="144">
        <f t="array" ref="N189">SUM(IF('June 13 - Dec 15 Expense'!$F$12:$F$119=Adjustments!$E189,IF('June 13 - Dec 15 Expense'!$J$7:$CE$7=Adjustments!N$6,IF('June 13 - Dec 15 Expense'!$J$6:$CE$6="Depreciation Expense",'June 13 - Dec 15 Expense'!$J$12:$CE$119),)))</f>
        <v>25546.902631498087</v>
      </c>
      <c r="O189" s="144">
        <f t="array" ref="O189">SUM(IF('June 13 - Dec 15 Expense'!$F$12:$F$119=Adjustments!$E189,IF('June 13 - Dec 15 Expense'!$J$7:$CE$7=Adjustments!O$6,IF('June 13 - Dec 15 Expense'!$J$6:$CE$6="Depreciation Expense",'June 13 - Dec 15 Expense'!$J$12:$CE$119),)))</f>
        <v>25544.520600446514</v>
      </c>
      <c r="P189" s="144">
        <f t="array" ref="P189">SUM(IF('June 13 - Dec 15 Expense'!$F$12:$F$119=Adjustments!$E189,IF('June 13 - Dec 15 Expense'!$J$7:$CE$7=Adjustments!P$6,IF('June 13 - Dec 15 Expense'!$J$6:$CE$6="Depreciation Expense",'June 13 - Dec 15 Expense'!$J$12:$CE$119),)))</f>
        <v>25542.138569394931</v>
      </c>
      <c r="Q189" s="144">
        <f t="array" ref="Q189">SUM(IF('June 13 - Dec 15 Expense'!$F$12:$F$119=Adjustments!$E189,IF('June 13 - Dec 15 Expense'!$J$7:$CE$7=Adjustments!Q$6,IF('June 13 - Dec 15 Expense'!$J$6:$CE$6="Depreciation Expense",'June 13 - Dec 15 Expense'!$J$12:$CE$119),)))</f>
        <v>25539.756538343365</v>
      </c>
      <c r="R189" s="144">
        <f t="array" ref="R189">SUM(IF('June 13 - Dec 15 Expense'!$F$12:$F$119=Adjustments!$E189,IF('June 13 - Dec 15 Expense'!$J$7:$CE$7=Adjustments!R$6,IF('June 13 - Dec 15 Expense'!$J$6:$CE$6="Depreciation Expense",'June 13 - Dec 15 Expense'!$J$12:$CE$119),)))</f>
        <v>25537.374507291781</v>
      </c>
      <c r="S189" s="144">
        <f t="array" ref="S189">SUM(IF('June 13 - Dec 15 Expense'!$F$12:$F$119=Adjustments!$E189,IF('June 13 - Dec 15 Expense'!$J$7:$CE$7=Adjustments!S$6,IF('June 13 - Dec 15 Expense'!$J$6:$CE$6="Depreciation Expense",'June 13 - Dec 15 Expense'!$J$12:$CE$119),)))</f>
        <v>25534.992476240208</v>
      </c>
      <c r="T189" s="144">
        <f t="array" ref="T189">SUM(IF('June 13 - Dec 15 Expense'!$F$12:$F$119=Adjustments!$E189,IF('June 13 - Dec 15 Expense'!$J$7:$CE$7=Adjustments!T$6,IF('June 13 - Dec 15 Expense'!$J$6:$CE$6="Depreciation Expense",'June 13 - Dec 15 Expense'!$J$12:$CE$119),)))</f>
        <v>25532.610445188631</v>
      </c>
      <c r="U189" s="144">
        <f t="array" ref="U189">SUM(IF('June 13 - Dec 15 Expense'!$F$12:$F$119=Adjustments!$E189,IF('June 13 - Dec 15 Expense'!$J$7:$CE$7=Adjustments!U$6,IF('June 13 - Dec 15 Expense'!$J$6:$CE$6="Depreciation Expense",'June 13 - Dec 15 Expense'!$J$12:$CE$119),)))</f>
        <v>25530.228414137058</v>
      </c>
      <c r="V189" s="144">
        <f t="array" ref="V189">SUM(IF('June 13 - Dec 15 Expense'!$F$12:$F$119=Adjustments!$E189,IF('June 13 - Dec 15 Expense'!$J$7:$CE$7=Adjustments!V$6,IF('June 13 - Dec 15 Expense'!$J$6:$CE$6="Depreciation Expense",'June 13 - Dec 15 Expense'!$J$12:$CE$119),)))</f>
        <v>25527.846383085474</v>
      </c>
      <c r="W189" s="144">
        <f t="array" ref="W189">SUM(IF('June 13 - Dec 15 Expense'!$F$12:$F$119=Adjustments!$E189,IF('June 13 - Dec 15 Expense'!$J$7:$CE$7=Adjustments!W$6,IF('June 13 - Dec 15 Expense'!$J$6:$CE$6="Depreciation Expense",'June 13 - Dec 15 Expense'!$J$12:$CE$119),)))</f>
        <v>25525.464352033905</v>
      </c>
      <c r="X189" s="144">
        <f t="array" ref="X189">SUM(IF('June 13 - Dec 15 Expense'!$F$12:$F$119=Adjustments!$E189,IF('June 13 - Dec 15 Expense'!$J$7:$CE$7=Adjustments!X$6,IF('June 13 - Dec 15 Expense'!$J$6:$CE$6="Depreciation Expense",'June 13 - Dec 15 Expense'!$J$12:$CE$119),)))</f>
        <v>25523.082320982325</v>
      </c>
      <c r="Y189" s="144">
        <f t="array" ref="Y189">SUM(IF('June 13 - Dec 15 Expense'!$F$12:$F$119=Adjustments!$E189,IF('June 13 - Dec 15 Expense'!$J$7:$CE$7=Adjustments!Y$6,IF('June 13 - Dec 15 Expense'!$J$6:$CE$6="Depreciation Expense",'June 13 - Dec 15 Expense'!$J$12:$CE$119),)))</f>
        <v>25520.700289930755</v>
      </c>
      <c r="Z189" s="144">
        <f t="array" ref="Z189">SUM(IF('June 13 - Dec 15 Expense'!$F$12:$F$119=Adjustments!$E189,IF('June 13 - Dec 15 Expense'!$J$7:$CE$7=Adjustments!Z$6,IF('June 13 - Dec 15 Expense'!$J$6:$CE$6="Depreciation Expense",'June 13 - Dec 15 Expense'!$J$12:$CE$119),)))</f>
        <v>25518.318258879171</v>
      </c>
      <c r="AA189" s="144">
        <f t="array" ref="AA189">SUM(IF('June 13 - Dec 15 Expense'!$F$12:$F$119=Adjustments!$E189,IF('June 13 - Dec 15 Expense'!$J$7:$CE$7=Adjustments!AA$6,IF('June 13 - Dec 15 Expense'!$J$6:$CE$6="Depreciation Expense",'June 13 - Dec 15 Expense'!$J$12:$CE$119),)))</f>
        <v>25515.936227827598</v>
      </c>
      <c r="AB189" s="144">
        <f t="array" ref="AB189">SUM(IF('June 13 - Dec 15 Expense'!$F$12:$F$119=Adjustments!$E189,IF('June 13 - Dec 15 Expense'!$J$7:$CE$7=Adjustments!AB$6,IF('June 13 - Dec 15 Expense'!$J$6:$CE$6="Depreciation Expense",'June 13 - Dec 15 Expense'!$J$12:$CE$119),)))</f>
        <v>25513.554196776022</v>
      </c>
      <c r="AC189" s="144">
        <f t="array" ref="AC189">SUM(IF('June 13 - Dec 15 Expense'!$F$12:$F$119=Adjustments!$E189,IF('June 13 - Dec 15 Expense'!$J$7:$CE$7=Adjustments!AC$6,IF('June 13 - Dec 15 Expense'!$J$6:$CE$6="Depreciation Expense",'June 13 - Dec 15 Expense'!$J$12:$CE$119),)))</f>
        <v>25511.172165724449</v>
      </c>
      <c r="AD189" s="144">
        <f t="array" ref="AD189">SUM(IF('June 13 - Dec 15 Expense'!$F$12:$F$119=Adjustments!$E189,IF('June 13 - Dec 15 Expense'!$J$7:$CE$7=Adjustments!AD$6,IF('June 13 - Dec 15 Expense'!$J$6:$CE$6="Depreciation Expense",'June 13 - Dec 15 Expense'!$J$12:$CE$119),)))</f>
        <v>25508.790134672865</v>
      </c>
      <c r="AE189" s="144">
        <f t="array" ref="AE189">SUM(IF('June 13 - Dec 15 Expense'!$F$12:$F$119=Adjustments!$E189,IF('June 13 - Dec 15 Expense'!$J$7:$CE$7=Adjustments!AE$6,IF('June 13 - Dec 15 Expense'!$J$6:$CE$6="Depreciation Expense",'June 13 - Dec 15 Expense'!$J$12:$CE$119),)))</f>
        <v>25506.408103621299</v>
      </c>
      <c r="AG189" s="144">
        <f t="shared" si="15"/>
        <v>153331.43844107163</v>
      </c>
      <c r="AH189" s="144">
        <f t="shared" si="16"/>
        <v>153245.68532321489</v>
      </c>
      <c r="AI189" s="144">
        <f t="shared" si="17"/>
        <v>153159.93220535814</v>
      </c>
      <c r="AJ189" s="144">
        <f t="shared" si="18"/>
        <v>153074.1790875014</v>
      </c>
    </row>
    <row r="190" spans="1:36">
      <c r="A190" s="119" t="s">
        <v>23</v>
      </c>
      <c r="B190" s="7" t="s">
        <v>53</v>
      </c>
      <c r="C190" s="119" t="s">
        <v>79</v>
      </c>
      <c r="D190" s="119" t="s">
        <v>77</v>
      </c>
      <c r="E190" s="119" t="str">
        <f t="shared" si="19"/>
        <v>AINTPSO</v>
      </c>
      <c r="F190" s="119" t="str">
        <f t="shared" si="20"/>
        <v>INTPSO</v>
      </c>
      <c r="G190" s="144">
        <f t="array" ref="G190">SUM(IF('June 13 - Dec 15 Expense'!$F$12:$F$119=Adjustments!$E190,IF('June 13 - Dec 15 Expense'!$J$7:$CE$7=Adjustments!G$6,IF('June 13 - Dec 15 Expense'!$J$6:$CE$6="Depreciation Expense",'June 13 - Dec 15 Expense'!$J$12:$CE$119),)))</f>
        <v>1659127.5769825468</v>
      </c>
      <c r="H190" s="144">
        <f t="array" ref="H190">SUM(IF('June 13 - Dec 15 Expense'!$F$12:$F$119=Adjustments!$E190,IF('June 13 - Dec 15 Expense'!$J$7:$CE$7=Adjustments!H$6,IF('June 13 - Dec 15 Expense'!$J$6:$CE$6="Depreciation Expense",'June 13 - Dec 15 Expense'!$J$12:$CE$119),)))</f>
        <v>1657694.4285536332</v>
      </c>
      <c r="I190" s="144">
        <f t="array" ref="I190">SUM(IF('June 13 - Dec 15 Expense'!$F$12:$F$119=Adjustments!$E190,IF('June 13 - Dec 15 Expense'!$J$7:$CE$7=Adjustments!I$6,IF('June 13 - Dec 15 Expense'!$J$6:$CE$6="Depreciation Expense",'June 13 - Dec 15 Expense'!$J$12:$CE$119),)))</f>
        <v>1654616.8260668667</v>
      </c>
      <c r="J190" s="144">
        <f t="array" ref="J190">SUM(IF('June 13 - Dec 15 Expense'!$F$12:$F$119=Adjustments!$E190,IF('June 13 - Dec 15 Expense'!$J$7:$CE$7=Adjustments!J$6,IF('June 13 - Dec 15 Expense'!$J$6:$CE$6="Depreciation Expense",'June 13 - Dec 15 Expense'!$J$12:$CE$119),)))</f>
        <v>1652264.4098281858</v>
      </c>
      <c r="K190" s="144">
        <f t="array" ref="K190">SUM(IF('June 13 - Dec 15 Expense'!$F$12:$F$119=Adjustments!$E190,IF('June 13 - Dec 15 Expense'!$J$7:$CE$7=Adjustments!K$6,IF('June 13 - Dec 15 Expense'!$J$6:$CE$6="Depreciation Expense",'June 13 - Dec 15 Expense'!$J$12:$CE$119),)))</f>
        <v>1659973.1042622598</v>
      </c>
      <c r="L190" s="144">
        <f t="array" ref="L190">SUM(IF('June 13 - Dec 15 Expense'!$F$12:$F$119=Adjustments!$E190,IF('June 13 - Dec 15 Expense'!$J$7:$CE$7=Adjustments!L$6,IF('June 13 - Dec 15 Expense'!$J$6:$CE$6="Depreciation Expense",'June 13 - Dec 15 Expense'!$J$12:$CE$119),)))</f>
        <v>1667620.9162185257</v>
      </c>
      <c r="M190" s="144">
        <f t="array" ref="M190">SUM(IF('June 13 - Dec 15 Expense'!$F$12:$F$119=Adjustments!$E190,IF('June 13 - Dec 15 Expense'!$J$7:$CE$7=Adjustments!M$6,IF('June 13 - Dec 15 Expense'!$J$6:$CE$6="Depreciation Expense",'June 13 - Dec 15 Expense'!$J$12:$CE$119),)))</f>
        <v>1665010.7597436283</v>
      </c>
      <c r="N190" s="144">
        <f t="array" ref="N190">SUM(IF('June 13 - Dec 15 Expense'!$F$12:$F$119=Adjustments!$E190,IF('June 13 - Dec 15 Expense'!$J$7:$CE$7=Adjustments!N$6,IF('June 13 - Dec 15 Expense'!$J$6:$CE$6="Depreciation Expense",'June 13 - Dec 15 Expense'!$J$12:$CE$119),)))</f>
        <v>1663214.4992074464</v>
      </c>
      <c r="O190" s="144">
        <f t="array" ref="O190">SUM(IF('June 13 - Dec 15 Expense'!$F$12:$F$119=Adjustments!$E190,IF('June 13 - Dec 15 Expense'!$J$7:$CE$7=Adjustments!O$6,IF('June 13 - Dec 15 Expense'!$J$6:$CE$6="Depreciation Expense",'June 13 - Dec 15 Expense'!$J$12:$CE$119),)))</f>
        <v>1663310.1855404715</v>
      </c>
      <c r="P190" s="144">
        <f t="array" ref="P190">SUM(IF('June 13 - Dec 15 Expense'!$F$12:$F$119=Adjustments!$E190,IF('June 13 - Dec 15 Expense'!$J$7:$CE$7=Adjustments!P$6,IF('June 13 - Dec 15 Expense'!$J$6:$CE$6="Depreciation Expense",'June 13 - Dec 15 Expense'!$J$12:$CE$119),)))</f>
        <v>1663459.0304863686</v>
      </c>
      <c r="Q190" s="144">
        <f t="array" ref="Q190">SUM(IF('June 13 - Dec 15 Expense'!$F$12:$F$119=Adjustments!$E190,IF('June 13 - Dec 15 Expense'!$J$7:$CE$7=Adjustments!Q$6,IF('June 13 - Dec 15 Expense'!$J$6:$CE$6="Depreciation Expense",'June 13 - Dec 15 Expense'!$J$12:$CE$119),)))</f>
        <v>1663638.2798902038</v>
      </c>
      <c r="R190" s="144">
        <f t="array" ref="R190">SUM(IF('June 13 - Dec 15 Expense'!$F$12:$F$119=Adjustments!$E190,IF('June 13 - Dec 15 Expense'!$J$7:$CE$7=Adjustments!R$6,IF('June 13 - Dec 15 Expense'!$J$6:$CE$6="Depreciation Expense",'June 13 - Dec 15 Expense'!$J$12:$CE$119),)))</f>
        <v>1669166.9126579061</v>
      </c>
      <c r="S190" s="144">
        <f t="array" ref="S190">SUM(IF('June 13 - Dec 15 Expense'!$F$12:$F$119=Adjustments!$E190,IF('June 13 - Dec 15 Expense'!$J$7:$CE$7=Adjustments!S$6,IF('June 13 - Dec 15 Expense'!$J$6:$CE$6="Depreciation Expense",'June 13 - Dec 15 Expense'!$J$12:$CE$119),)))</f>
        <v>1675762.7618672047</v>
      </c>
      <c r="T190" s="144">
        <f t="array" ref="T190">SUM(IF('June 13 - Dec 15 Expense'!$F$12:$F$119=Adjustments!$E190,IF('June 13 - Dec 15 Expense'!$J$7:$CE$7=Adjustments!T$6,IF('June 13 - Dec 15 Expense'!$J$6:$CE$6="Depreciation Expense",'June 13 - Dec 15 Expense'!$J$12:$CE$119),)))</f>
        <v>1676980.2158640136</v>
      </c>
      <c r="U190" s="144">
        <f t="array" ref="U190">SUM(IF('June 13 - Dec 15 Expense'!$F$12:$F$119=Adjustments!$E190,IF('June 13 - Dec 15 Expense'!$J$7:$CE$7=Adjustments!U$6,IF('June 13 - Dec 15 Expense'!$J$6:$CE$6="Depreciation Expense",'June 13 - Dec 15 Expense'!$J$12:$CE$119),)))</f>
        <v>1677139.6362233243</v>
      </c>
      <c r="V190" s="144">
        <f t="array" ref="V190">SUM(IF('June 13 - Dec 15 Expense'!$F$12:$F$119=Adjustments!$E190,IF('June 13 - Dec 15 Expense'!$J$7:$CE$7=Adjustments!V$6,IF('June 13 - Dec 15 Expense'!$J$6:$CE$6="Depreciation Expense",'June 13 - Dec 15 Expense'!$J$12:$CE$119),)))</f>
        <v>1677285.0668796385</v>
      </c>
      <c r="W190" s="144">
        <f t="array" ref="W190">SUM(IF('June 13 - Dec 15 Expense'!$F$12:$F$119=Adjustments!$E190,IF('June 13 - Dec 15 Expense'!$J$7:$CE$7=Adjustments!W$6,IF('June 13 - Dec 15 Expense'!$J$6:$CE$6="Depreciation Expense",'June 13 - Dec 15 Expense'!$J$12:$CE$119),)))</f>
        <v>1679697.9321173795</v>
      </c>
      <c r="X190" s="144">
        <f t="array" ref="X190">SUM(IF('June 13 - Dec 15 Expense'!$F$12:$F$119=Adjustments!$E190,IF('June 13 - Dec 15 Expense'!$J$7:$CE$7=Adjustments!X$6,IF('June 13 - Dec 15 Expense'!$J$6:$CE$6="Depreciation Expense",'June 13 - Dec 15 Expense'!$J$12:$CE$119),)))</f>
        <v>1682094.4021618983</v>
      </c>
      <c r="Y190" s="144">
        <f t="array" ref="Y190">SUM(IF('June 13 - Dec 15 Expense'!$F$12:$F$119=Adjustments!$E190,IF('June 13 - Dec 15 Expense'!$J$7:$CE$7=Adjustments!Y$6,IF('June 13 - Dec 15 Expense'!$J$6:$CE$6="Depreciation Expense",'June 13 - Dec 15 Expense'!$J$12:$CE$119),)))</f>
        <v>1682794.0210497666</v>
      </c>
      <c r="Z190" s="144">
        <f t="array" ref="Z190">SUM(IF('June 13 - Dec 15 Expense'!$F$12:$F$119=Adjustments!$E190,IF('June 13 - Dec 15 Expense'!$J$7:$CE$7=Adjustments!Z$6,IF('June 13 - Dec 15 Expense'!$J$6:$CE$6="Depreciation Expense",'June 13 - Dec 15 Expense'!$J$12:$CE$119),)))</f>
        <v>1683641.5871304495</v>
      </c>
      <c r="AA190" s="144">
        <f t="array" ref="AA190">SUM(IF('June 13 - Dec 15 Expense'!$F$12:$F$119=Adjustments!$E190,IF('June 13 - Dec 15 Expense'!$J$7:$CE$7=Adjustments!AA$6,IF('June 13 - Dec 15 Expense'!$J$6:$CE$6="Depreciation Expense",'June 13 - Dec 15 Expense'!$J$12:$CE$119),)))</f>
        <v>1684022.9448355793</v>
      </c>
      <c r="AB190" s="144">
        <f t="array" ref="AB190">SUM(IF('June 13 - Dec 15 Expense'!$F$12:$F$119=Adjustments!$E190,IF('June 13 - Dec 15 Expense'!$J$7:$CE$7=Adjustments!AB$6,IF('June 13 - Dec 15 Expense'!$J$6:$CE$6="Depreciation Expense",'June 13 - Dec 15 Expense'!$J$12:$CE$119),)))</f>
        <v>1684476.9392779963</v>
      </c>
      <c r="AC190" s="144">
        <f t="array" ref="AC190">SUM(IF('June 13 - Dec 15 Expense'!$F$12:$F$119=Adjustments!$E190,IF('June 13 - Dec 15 Expense'!$J$7:$CE$7=Adjustments!AC$6,IF('June 13 - Dec 15 Expense'!$J$6:$CE$6="Depreciation Expense",'June 13 - Dec 15 Expense'!$J$12:$CE$119),)))</f>
        <v>1684973.800364577</v>
      </c>
      <c r="AD190" s="144">
        <f t="array" ref="AD190">SUM(IF('June 13 - Dec 15 Expense'!$F$12:$F$119=Adjustments!$E190,IF('June 13 - Dec 15 Expense'!$J$7:$CE$7=Adjustments!AD$6,IF('June 13 - Dec 15 Expense'!$J$6:$CE$6="Depreciation Expense",'June 13 - Dec 15 Expense'!$J$12:$CE$119),)))</f>
        <v>1731339.5444854803</v>
      </c>
      <c r="AE190" s="144">
        <f t="array" ref="AE190">SUM(IF('June 13 - Dec 15 Expense'!$F$12:$F$119=Adjustments!$E190,IF('June 13 - Dec 15 Expense'!$J$7:$CE$7=Adjustments!AE$6,IF('June 13 - Dec 15 Expense'!$J$6:$CE$6="Depreciation Expense",'June 13 - Dec 15 Expense'!$J$12:$CE$119),)))</f>
        <v>1777746.1374392693</v>
      </c>
      <c r="AG190" s="144">
        <f t="shared" si="15"/>
        <v>9957180.4446731005</v>
      </c>
      <c r="AH190" s="144">
        <f t="shared" si="16"/>
        <v>9998551.669649601</v>
      </c>
      <c r="AI190" s="144">
        <f t="shared" si="17"/>
        <v>10075991.274296021</v>
      </c>
      <c r="AJ190" s="144">
        <f t="shared" si="18"/>
        <v>10246200.953533351</v>
      </c>
    </row>
    <row r="191" spans="1:36">
      <c r="A191" s="119" t="s">
        <v>63</v>
      </c>
      <c r="B191" s="7" t="s">
        <v>38</v>
      </c>
      <c r="C191" s="119" t="s">
        <v>79</v>
      </c>
      <c r="D191" s="119" t="s">
        <v>77</v>
      </c>
      <c r="E191" s="119" t="str">
        <f t="shared" si="19"/>
        <v>AINTPSSGCH</v>
      </c>
      <c r="F191" s="119" t="str">
        <f t="shared" si="20"/>
        <v>INTPSSGCH</v>
      </c>
      <c r="G191" s="144">
        <f t="array" ref="G191">SUM(IF('June 13 - Dec 15 Expense'!$F$12:$F$119=Adjustments!$E191,IF('June 13 - Dec 15 Expense'!$J$7:$CE$7=Adjustments!G$6,IF('June 13 - Dec 15 Expense'!$J$6:$CE$6="Depreciation Expense",'June 13 - Dec 15 Expense'!$J$12:$CE$119),)))</f>
        <v>0</v>
      </c>
      <c r="H191" s="144">
        <f t="array" ref="H191">SUM(IF('June 13 - Dec 15 Expense'!$F$12:$F$119=Adjustments!$E191,IF('June 13 - Dec 15 Expense'!$J$7:$CE$7=Adjustments!H$6,IF('June 13 - Dec 15 Expense'!$J$6:$CE$6="Depreciation Expense",'June 13 - Dec 15 Expense'!$J$12:$CE$119),)))</f>
        <v>0</v>
      </c>
      <c r="I191" s="144">
        <f t="array" ref="I191">SUM(IF('June 13 - Dec 15 Expense'!$F$12:$F$119=Adjustments!$E191,IF('June 13 - Dec 15 Expense'!$J$7:$CE$7=Adjustments!I$6,IF('June 13 - Dec 15 Expense'!$J$6:$CE$6="Depreciation Expense",'June 13 - Dec 15 Expense'!$J$12:$CE$119),)))</f>
        <v>0</v>
      </c>
      <c r="J191" s="144">
        <f t="array" ref="J191">SUM(IF('June 13 - Dec 15 Expense'!$F$12:$F$119=Adjustments!$E191,IF('June 13 - Dec 15 Expense'!$J$7:$CE$7=Adjustments!J$6,IF('June 13 - Dec 15 Expense'!$J$6:$CE$6="Depreciation Expense",'June 13 - Dec 15 Expense'!$J$12:$CE$119),)))</f>
        <v>0</v>
      </c>
      <c r="K191" s="144">
        <f t="array" ref="K191">SUM(IF('June 13 - Dec 15 Expense'!$F$12:$F$119=Adjustments!$E191,IF('June 13 - Dec 15 Expense'!$J$7:$CE$7=Adjustments!K$6,IF('June 13 - Dec 15 Expense'!$J$6:$CE$6="Depreciation Expense",'June 13 - Dec 15 Expense'!$J$12:$CE$119),)))</f>
        <v>0</v>
      </c>
      <c r="L191" s="144">
        <f t="array" ref="L191">SUM(IF('June 13 - Dec 15 Expense'!$F$12:$F$119=Adjustments!$E191,IF('June 13 - Dec 15 Expense'!$J$7:$CE$7=Adjustments!L$6,IF('June 13 - Dec 15 Expense'!$J$6:$CE$6="Depreciation Expense",'June 13 - Dec 15 Expense'!$J$12:$CE$119),)))</f>
        <v>0</v>
      </c>
      <c r="M191" s="144">
        <f t="array" ref="M191">SUM(IF('June 13 - Dec 15 Expense'!$F$12:$F$119=Adjustments!$E191,IF('June 13 - Dec 15 Expense'!$J$7:$CE$7=Adjustments!M$6,IF('June 13 - Dec 15 Expense'!$J$6:$CE$6="Depreciation Expense",'June 13 - Dec 15 Expense'!$J$12:$CE$119),)))</f>
        <v>0</v>
      </c>
      <c r="N191" s="144">
        <f t="array" ref="N191">SUM(IF('June 13 - Dec 15 Expense'!$F$12:$F$119=Adjustments!$E191,IF('June 13 - Dec 15 Expense'!$J$7:$CE$7=Adjustments!N$6,IF('June 13 - Dec 15 Expense'!$J$6:$CE$6="Depreciation Expense",'June 13 - Dec 15 Expense'!$J$12:$CE$119),)))</f>
        <v>0</v>
      </c>
      <c r="O191" s="144">
        <f t="array" ref="O191">SUM(IF('June 13 - Dec 15 Expense'!$F$12:$F$119=Adjustments!$E191,IF('June 13 - Dec 15 Expense'!$J$7:$CE$7=Adjustments!O$6,IF('June 13 - Dec 15 Expense'!$J$6:$CE$6="Depreciation Expense",'June 13 - Dec 15 Expense'!$J$12:$CE$119),)))</f>
        <v>0</v>
      </c>
      <c r="P191" s="144">
        <f t="array" ref="P191">SUM(IF('June 13 - Dec 15 Expense'!$F$12:$F$119=Adjustments!$E191,IF('June 13 - Dec 15 Expense'!$J$7:$CE$7=Adjustments!P$6,IF('June 13 - Dec 15 Expense'!$J$6:$CE$6="Depreciation Expense",'June 13 - Dec 15 Expense'!$J$12:$CE$119),)))</f>
        <v>0</v>
      </c>
      <c r="Q191" s="144">
        <f t="array" ref="Q191">SUM(IF('June 13 - Dec 15 Expense'!$F$12:$F$119=Adjustments!$E191,IF('June 13 - Dec 15 Expense'!$J$7:$CE$7=Adjustments!Q$6,IF('June 13 - Dec 15 Expense'!$J$6:$CE$6="Depreciation Expense",'June 13 - Dec 15 Expense'!$J$12:$CE$119),)))</f>
        <v>0</v>
      </c>
      <c r="R191" s="144">
        <f t="array" ref="R191">SUM(IF('June 13 - Dec 15 Expense'!$F$12:$F$119=Adjustments!$E191,IF('June 13 - Dec 15 Expense'!$J$7:$CE$7=Adjustments!R$6,IF('June 13 - Dec 15 Expense'!$J$6:$CE$6="Depreciation Expense",'June 13 - Dec 15 Expense'!$J$12:$CE$119),)))</f>
        <v>0</v>
      </c>
      <c r="S191" s="144">
        <f t="array" ref="S191">SUM(IF('June 13 - Dec 15 Expense'!$F$12:$F$119=Adjustments!$E191,IF('June 13 - Dec 15 Expense'!$J$7:$CE$7=Adjustments!S$6,IF('June 13 - Dec 15 Expense'!$J$6:$CE$6="Depreciation Expense",'June 13 - Dec 15 Expense'!$J$12:$CE$119),)))</f>
        <v>0</v>
      </c>
      <c r="T191" s="144">
        <f t="array" ref="T191">SUM(IF('June 13 - Dec 15 Expense'!$F$12:$F$119=Adjustments!$E191,IF('June 13 - Dec 15 Expense'!$J$7:$CE$7=Adjustments!T$6,IF('June 13 - Dec 15 Expense'!$J$6:$CE$6="Depreciation Expense",'June 13 - Dec 15 Expense'!$J$12:$CE$119),)))</f>
        <v>0</v>
      </c>
      <c r="U191" s="144">
        <f t="array" ref="U191">SUM(IF('June 13 - Dec 15 Expense'!$F$12:$F$119=Adjustments!$E191,IF('June 13 - Dec 15 Expense'!$J$7:$CE$7=Adjustments!U$6,IF('June 13 - Dec 15 Expense'!$J$6:$CE$6="Depreciation Expense",'June 13 - Dec 15 Expense'!$J$12:$CE$119),)))</f>
        <v>0</v>
      </c>
      <c r="V191" s="144">
        <f t="array" ref="V191">SUM(IF('June 13 - Dec 15 Expense'!$F$12:$F$119=Adjustments!$E191,IF('June 13 - Dec 15 Expense'!$J$7:$CE$7=Adjustments!V$6,IF('June 13 - Dec 15 Expense'!$J$6:$CE$6="Depreciation Expense",'June 13 - Dec 15 Expense'!$J$12:$CE$119),)))</f>
        <v>0</v>
      </c>
      <c r="W191" s="144">
        <f t="array" ref="W191">SUM(IF('June 13 - Dec 15 Expense'!$F$12:$F$119=Adjustments!$E191,IF('June 13 - Dec 15 Expense'!$J$7:$CE$7=Adjustments!W$6,IF('June 13 - Dec 15 Expense'!$J$6:$CE$6="Depreciation Expense",'June 13 - Dec 15 Expense'!$J$12:$CE$119),)))</f>
        <v>0</v>
      </c>
      <c r="X191" s="144">
        <f t="array" ref="X191">SUM(IF('June 13 - Dec 15 Expense'!$F$12:$F$119=Adjustments!$E191,IF('June 13 - Dec 15 Expense'!$J$7:$CE$7=Adjustments!X$6,IF('June 13 - Dec 15 Expense'!$J$6:$CE$6="Depreciation Expense",'June 13 - Dec 15 Expense'!$J$12:$CE$119),)))</f>
        <v>0</v>
      </c>
      <c r="Y191" s="144">
        <f t="array" ref="Y191">SUM(IF('June 13 - Dec 15 Expense'!$F$12:$F$119=Adjustments!$E191,IF('June 13 - Dec 15 Expense'!$J$7:$CE$7=Adjustments!Y$6,IF('June 13 - Dec 15 Expense'!$J$6:$CE$6="Depreciation Expense",'June 13 - Dec 15 Expense'!$J$12:$CE$119),)))</f>
        <v>0</v>
      </c>
      <c r="Z191" s="144">
        <f t="array" ref="Z191">SUM(IF('June 13 - Dec 15 Expense'!$F$12:$F$119=Adjustments!$E191,IF('June 13 - Dec 15 Expense'!$J$7:$CE$7=Adjustments!Z$6,IF('June 13 - Dec 15 Expense'!$J$6:$CE$6="Depreciation Expense",'June 13 - Dec 15 Expense'!$J$12:$CE$119),)))</f>
        <v>0</v>
      </c>
      <c r="AA191" s="144">
        <f t="array" ref="AA191">SUM(IF('June 13 - Dec 15 Expense'!$F$12:$F$119=Adjustments!$E191,IF('June 13 - Dec 15 Expense'!$J$7:$CE$7=Adjustments!AA$6,IF('June 13 - Dec 15 Expense'!$J$6:$CE$6="Depreciation Expense",'June 13 - Dec 15 Expense'!$J$12:$CE$119),)))</f>
        <v>0</v>
      </c>
      <c r="AB191" s="144">
        <f t="array" ref="AB191">SUM(IF('June 13 - Dec 15 Expense'!$F$12:$F$119=Adjustments!$E191,IF('June 13 - Dec 15 Expense'!$J$7:$CE$7=Adjustments!AB$6,IF('June 13 - Dec 15 Expense'!$J$6:$CE$6="Depreciation Expense",'June 13 - Dec 15 Expense'!$J$12:$CE$119),)))</f>
        <v>0</v>
      </c>
      <c r="AC191" s="144">
        <f t="array" ref="AC191">SUM(IF('June 13 - Dec 15 Expense'!$F$12:$F$119=Adjustments!$E191,IF('June 13 - Dec 15 Expense'!$J$7:$CE$7=Adjustments!AC$6,IF('June 13 - Dec 15 Expense'!$J$6:$CE$6="Depreciation Expense",'June 13 - Dec 15 Expense'!$J$12:$CE$119),)))</f>
        <v>0</v>
      </c>
      <c r="AD191" s="144">
        <f t="array" ref="AD191">SUM(IF('June 13 - Dec 15 Expense'!$F$12:$F$119=Adjustments!$E191,IF('June 13 - Dec 15 Expense'!$J$7:$CE$7=Adjustments!AD$6,IF('June 13 - Dec 15 Expense'!$J$6:$CE$6="Depreciation Expense",'June 13 - Dec 15 Expense'!$J$12:$CE$119),)))</f>
        <v>0</v>
      </c>
      <c r="AE191" s="144">
        <f t="array" ref="AE191">SUM(IF('June 13 - Dec 15 Expense'!$F$12:$F$119=Adjustments!$E191,IF('June 13 - Dec 15 Expense'!$J$7:$CE$7=Adjustments!AE$6,IF('June 13 - Dec 15 Expense'!$J$6:$CE$6="Depreciation Expense",'June 13 - Dec 15 Expense'!$J$12:$CE$119),)))</f>
        <v>0</v>
      </c>
      <c r="AG191" s="144">
        <f t="shared" si="15"/>
        <v>0</v>
      </c>
      <c r="AH191" s="144">
        <f t="shared" si="16"/>
        <v>0</v>
      </c>
      <c r="AI191" s="144">
        <f t="shared" si="17"/>
        <v>0</v>
      </c>
      <c r="AJ191" s="144">
        <f t="shared" si="18"/>
        <v>0</v>
      </c>
    </row>
    <row r="192" spans="1:36">
      <c r="A192" s="119" t="s">
        <v>18</v>
      </c>
      <c r="B192" s="7" t="s">
        <v>49</v>
      </c>
      <c r="C192" s="119" t="s">
        <v>79</v>
      </c>
      <c r="D192" s="119" t="s">
        <v>77</v>
      </c>
      <c r="E192" s="119" t="str">
        <f t="shared" si="19"/>
        <v>AINTPUT</v>
      </c>
      <c r="F192" s="119" t="str">
        <f t="shared" si="20"/>
        <v>INTPUT</v>
      </c>
      <c r="G192" s="144">
        <f t="array" ref="G192">SUM(IF('June 13 - Dec 15 Expense'!$F$12:$F$119=Adjustments!$E192,IF('June 13 - Dec 15 Expense'!$J$7:$CE$7=Adjustments!G$6,IF('June 13 - Dec 15 Expense'!$J$6:$CE$6="Depreciation Expense",'June 13 - Dec 15 Expense'!$J$12:$CE$119),)))</f>
        <v>1933.1660472673223</v>
      </c>
      <c r="H192" s="144">
        <f t="array" ref="H192">SUM(IF('June 13 - Dec 15 Expense'!$F$12:$F$119=Adjustments!$E192,IF('June 13 - Dec 15 Expense'!$J$7:$CE$7=Adjustments!H$6,IF('June 13 - Dec 15 Expense'!$J$6:$CE$6="Depreciation Expense",'June 13 - Dec 15 Expense'!$J$12:$CE$119),)))</f>
        <v>1933.1338157151579</v>
      </c>
      <c r="I192" s="144">
        <f t="array" ref="I192">SUM(IF('June 13 - Dec 15 Expense'!$F$12:$F$119=Adjustments!$E192,IF('June 13 - Dec 15 Expense'!$J$7:$CE$7=Adjustments!I$6,IF('June 13 - Dec 15 Expense'!$J$6:$CE$6="Depreciation Expense",'June 13 - Dec 15 Expense'!$J$12:$CE$119),)))</f>
        <v>1933.0693526108291</v>
      </c>
      <c r="J192" s="144">
        <f t="array" ref="J192">SUM(IF('June 13 - Dec 15 Expense'!$F$12:$F$119=Adjustments!$E192,IF('June 13 - Dec 15 Expense'!$J$7:$CE$7=Adjustments!J$6,IF('June 13 - Dec 15 Expense'!$J$6:$CE$6="Depreciation Expense",'June 13 - Dec 15 Expense'!$J$12:$CE$119),)))</f>
        <v>1933.0048895065008</v>
      </c>
      <c r="K192" s="144">
        <f t="array" ref="K192">SUM(IF('June 13 - Dec 15 Expense'!$F$12:$F$119=Adjustments!$E192,IF('June 13 - Dec 15 Expense'!$J$7:$CE$7=Adjustments!K$6,IF('June 13 - Dec 15 Expense'!$J$6:$CE$6="Depreciation Expense",'June 13 - Dec 15 Expense'!$J$12:$CE$119),)))</f>
        <v>1932.9404264021721</v>
      </c>
      <c r="L192" s="144">
        <f t="array" ref="L192">SUM(IF('June 13 - Dec 15 Expense'!$F$12:$F$119=Adjustments!$E192,IF('June 13 - Dec 15 Expense'!$J$7:$CE$7=Adjustments!L$6,IF('June 13 - Dec 15 Expense'!$J$6:$CE$6="Depreciation Expense",'June 13 - Dec 15 Expense'!$J$12:$CE$119),)))</f>
        <v>1932.8759632978433</v>
      </c>
      <c r="M192" s="144">
        <f t="array" ref="M192">SUM(IF('June 13 - Dec 15 Expense'!$F$12:$F$119=Adjustments!$E192,IF('June 13 - Dec 15 Expense'!$J$7:$CE$7=Adjustments!M$6,IF('June 13 - Dec 15 Expense'!$J$6:$CE$6="Depreciation Expense",'June 13 - Dec 15 Expense'!$J$12:$CE$119),)))</f>
        <v>1932.8115001935146</v>
      </c>
      <c r="N192" s="144">
        <f t="array" ref="N192">SUM(IF('June 13 - Dec 15 Expense'!$F$12:$F$119=Adjustments!$E192,IF('June 13 - Dec 15 Expense'!$J$7:$CE$7=Adjustments!N$6,IF('June 13 - Dec 15 Expense'!$J$6:$CE$6="Depreciation Expense",'June 13 - Dec 15 Expense'!$J$12:$CE$119),)))</f>
        <v>1932.7470370891858</v>
      </c>
      <c r="O192" s="144">
        <f t="array" ref="O192">SUM(IF('June 13 - Dec 15 Expense'!$F$12:$F$119=Adjustments!$E192,IF('June 13 - Dec 15 Expense'!$J$7:$CE$7=Adjustments!O$6,IF('June 13 - Dec 15 Expense'!$J$6:$CE$6="Depreciation Expense",'June 13 - Dec 15 Expense'!$J$12:$CE$119),)))</f>
        <v>1932.6825739848571</v>
      </c>
      <c r="P192" s="144">
        <f t="array" ref="P192">SUM(IF('June 13 - Dec 15 Expense'!$F$12:$F$119=Adjustments!$E192,IF('June 13 - Dec 15 Expense'!$J$7:$CE$7=Adjustments!P$6,IF('June 13 - Dec 15 Expense'!$J$6:$CE$6="Depreciation Expense",'June 13 - Dec 15 Expense'!$J$12:$CE$119),)))</f>
        <v>1932.6181108805283</v>
      </c>
      <c r="Q192" s="144">
        <f t="array" ref="Q192">SUM(IF('June 13 - Dec 15 Expense'!$F$12:$F$119=Adjustments!$E192,IF('June 13 - Dec 15 Expense'!$J$7:$CE$7=Adjustments!Q$6,IF('June 13 - Dec 15 Expense'!$J$6:$CE$6="Depreciation Expense",'June 13 - Dec 15 Expense'!$J$12:$CE$119),)))</f>
        <v>1932.5536477761998</v>
      </c>
      <c r="R192" s="144">
        <f t="array" ref="R192">SUM(IF('June 13 - Dec 15 Expense'!$F$12:$F$119=Adjustments!$E192,IF('June 13 - Dec 15 Expense'!$J$7:$CE$7=Adjustments!R$6,IF('June 13 - Dec 15 Expense'!$J$6:$CE$6="Depreciation Expense",'June 13 - Dec 15 Expense'!$J$12:$CE$119),)))</f>
        <v>1932.489184671871</v>
      </c>
      <c r="S192" s="144">
        <f t="array" ref="S192">SUM(IF('June 13 - Dec 15 Expense'!$F$12:$F$119=Adjustments!$E192,IF('June 13 - Dec 15 Expense'!$J$7:$CE$7=Adjustments!S$6,IF('June 13 - Dec 15 Expense'!$J$6:$CE$6="Depreciation Expense",'June 13 - Dec 15 Expense'!$J$12:$CE$119),)))</f>
        <v>1932.4247215675423</v>
      </c>
      <c r="T192" s="144">
        <f t="array" ref="T192">SUM(IF('June 13 - Dec 15 Expense'!$F$12:$F$119=Adjustments!$E192,IF('June 13 - Dec 15 Expense'!$J$7:$CE$7=Adjustments!T$6,IF('June 13 - Dec 15 Expense'!$J$6:$CE$6="Depreciation Expense",'June 13 - Dec 15 Expense'!$J$12:$CE$119),)))</f>
        <v>1932.3602584632135</v>
      </c>
      <c r="U192" s="144">
        <f t="array" ref="U192">SUM(IF('June 13 - Dec 15 Expense'!$F$12:$F$119=Adjustments!$E192,IF('June 13 - Dec 15 Expense'!$J$7:$CE$7=Adjustments!U$6,IF('June 13 - Dec 15 Expense'!$J$6:$CE$6="Depreciation Expense",'June 13 - Dec 15 Expense'!$J$12:$CE$119),)))</f>
        <v>1932.2957953588848</v>
      </c>
      <c r="V192" s="144">
        <f t="array" ref="V192">SUM(IF('June 13 - Dec 15 Expense'!$F$12:$F$119=Adjustments!$E192,IF('June 13 - Dec 15 Expense'!$J$7:$CE$7=Adjustments!V$6,IF('June 13 - Dec 15 Expense'!$J$6:$CE$6="Depreciation Expense",'June 13 - Dec 15 Expense'!$J$12:$CE$119),)))</f>
        <v>1932.231332254556</v>
      </c>
      <c r="W192" s="144">
        <f t="array" ref="W192">SUM(IF('June 13 - Dec 15 Expense'!$F$12:$F$119=Adjustments!$E192,IF('June 13 - Dec 15 Expense'!$J$7:$CE$7=Adjustments!W$6,IF('June 13 - Dec 15 Expense'!$J$6:$CE$6="Depreciation Expense",'June 13 - Dec 15 Expense'!$J$12:$CE$119),)))</f>
        <v>1932.1668691502275</v>
      </c>
      <c r="X192" s="144">
        <f t="array" ref="X192">SUM(IF('June 13 - Dec 15 Expense'!$F$12:$F$119=Adjustments!$E192,IF('June 13 - Dec 15 Expense'!$J$7:$CE$7=Adjustments!X$6,IF('June 13 - Dec 15 Expense'!$J$6:$CE$6="Depreciation Expense",'June 13 - Dec 15 Expense'!$J$12:$CE$119),)))</f>
        <v>1932.1024060458988</v>
      </c>
      <c r="Y192" s="144">
        <f t="array" ref="Y192">SUM(IF('June 13 - Dec 15 Expense'!$F$12:$F$119=Adjustments!$E192,IF('June 13 - Dec 15 Expense'!$J$7:$CE$7=Adjustments!Y$6,IF('June 13 - Dec 15 Expense'!$J$6:$CE$6="Depreciation Expense",'June 13 - Dec 15 Expense'!$J$12:$CE$119),)))</f>
        <v>1932.03794294157</v>
      </c>
      <c r="Z192" s="144">
        <f t="array" ref="Z192">SUM(IF('June 13 - Dec 15 Expense'!$F$12:$F$119=Adjustments!$E192,IF('June 13 - Dec 15 Expense'!$J$7:$CE$7=Adjustments!Z$6,IF('June 13 - Dec 15 Expense'!$J$6:$CE$6="Depreciation Expense",'June 13 - Dec 15 Expense'!$J$12:$CE$119),)))</f>
        <v>1931.9734798372413</v>
      </c>
      <c r="AA192" s="144">
        <f t="array" ref="AA192">SUM(IF('June 13 - Dec 15 Expense'!$F$12:$F$119=Adjustments!$E192,IF('June 13 - Dec 15 Expense'!$J$7:$CE$7=Adjustments!AA$6,IF('June 13 - Dec 15 Expense'!$J$6:$CE$6="Depreciation Expense",'June 13 - Dec 15 Expense'!$J$12:$CE$119),)))</f>
        <v>1931.9090167329125</v>
      </c>
      <c r="AB192" s="144">
        <f t="array" ref="AB192">SUM(IF('June 13 - Dec 15 Expense'!$F$12:$F$119=Adjustments!$E192,IF('June 13 - Dec 15 Expense'!$J$7:$CE$7=Adjustments!AB$6,IF('June 13 - Dec 15 Expense'!$J$6:$CE$6="Depreciation Expense",'June 13 - Dec 15 Expense'!$J$12:$CE$119),)))</f>
        <v>1931.8445536285838</v>
      </c>
      <c r="AC192" s="144">
        <f t="array" ref="AC192">SUM(IF('June 13 - Dec 15 Expense'!$F$12:$F$119=Adjustments!$E192,IF('June 13 - Dec 15 Expense'!$J$7:$CE$7=Adjustments!AC$6,IF('June 13 - Dec 15 Expense'!$J$6:$CE$6="Depreciation Expense",'June 13 - Dec 15 Expense'!$J$12:$CE$119),)))</f>
        <v>1931.780090524255</v>
      </c>
      <c r="AD192" s="144">
        <f t="array" ref="AD192">SUM(IF('June 13 - Dec 15 Expense'!$F$12:$F$119=Adjustments!$E192,IF('June 13 - Dec 15 Expense'!$J$7:$CE$7=Adjustments!AD$6,IF('June 13 - Dec 15 Expense'!$J$6:$CE$6="Depreciation Expense",'June 13 - Dec 15 Expense'!$J$12:$CE$119),)))</f>
        <v>1931.7156274199267</v>
      </c>
      <c r="AE192" s="144">
        <f t="array" ref="AE192">SUM(IF('June 13 - Dec 15 Expense'!$F$12:$F$119=Adjustments!$E192,IF('June 13 - Dec 15 Expense'!$J$7:$CE$7=Adjustments!AE$6,IF('June 13 - Dec 15 Expense'!$J$6:$CE$6="Depreciation Expense",'June 13 - Dec 15 Expense'!$J$12:$CE$119),)))</f>
        <v>1931.651164315598</v>
      </c>
      <c r="AG192" s="144">
        <f t="shared" si="15"/>
        <v>11597.835947726018</v>
      </c>
      <c r="AH192" s="144">
        <f t="shared" si="16"/>
        <v>11595.515275970185</v>
      </c>
      <c r="AI192" s="144">
        <f t="shared" si="17"/>
        <v>11593.19460421435</v>
      </c>
      <c r="AJ192" s="144">
        <f t="shared" si="18"/>
        <v>11590.873932458517</v>
      </c>
    </row>
    <row r="193" spans="1:36">
      <c r="A193" s="119" t="s">
        <v>16</v>
      </c>
      <c r="B193" s="7" t="s">
        <v>47</v>
      </c>
      <c r="C193" s="119" t="s">
        <v>79</v>
      </c>
      <c r="D193" s="119" t="s">
        <v>77</v>
      </c>
      <c r="E193" s="119" t="str">
        <f t="shared" si="19"/>
        <v>AINTPWA</v>
      </c>
      <c r="F193" s="119" t="str">
        <f t="shared" si="20"/>
        <v>INTPWA</v>
      </c>
      <c r="G193" s="144">
        <f t="array" ref="G193">SUM(IF('June 13 - Dec 15 Expense'!$F$12:$F$119=Adjustments!$E193,IF('June 13 - Dec 15 Expense'!$J$7:$CE$7=Adjustments!G$6,IF('June 13 - Dec 15 Expense'!$J$6:$CE$6="Depreciation Expense",'June 13 - Dec 15 Expense'!$J$12:$CE$119),)))</f>
        <v>0</v>
      </c>
      <c r="H193" s="144">
        <f t="array" ref="H193">SUM(IF('June 13 - Dec 15 Expense'!$F$12:$F$119=Adjustments!$E193,IF('June 13 - Dec 15 Expense'!$J$7:$CE$7=Adjustments!H$6,IF('June 13 - Dec 15 Expense'!$J$6:$CE$6="Depreciation Expense",'June 13 - Dec 15 Expense'!$J$12:$CE$119),)))</f>
        <v>0</v>
      </c>
      <c r="I193" s="144">
        <f t="array" ref="I193">SUM(IF('June 13 - Dec 15 Expense'!$F$12:$F$119=Adjustments!$E193,IF('June 13 - Dec 15 Expense'!$J$7:$CE$7=Adjustments!I$6,IF('June 13 - Dec 15 Expense'!$J$6:$CE$6="Depreciation Expense",'June 13 - Dec 15 Expense'!$J$12:$CE$119),)))</f>
        <v>0</v>
      </c>
      <c r="J193" s="144">
        <f t="array" ref="J193">SUM(IF('June 13 - Dec 15 Expense'!$F$12:$F$119=Adjustments!$E193,IF('June 13 - Dec 15 Expense'!$J$7:$CE$7=Adjustments!J$6,IF('June 13 - Dec 15 Expense'!$J$6:$CE$6="Depreciation Expense",'June 13 - Dec 15 Expense'!$J$12:$CE$119),)))</f>
        <v>0</v>
      </c>
      <c r="K193" s="144">
        <f t="array" ref="K193">SUM(IF('June 13 - Dec 15 Expense'!$F$12:$F$119=Adjustments!$E193,IF('June 13 - Dec 15 Expense'!$J$7:$CE$7=Adjustments!K$6,IF('June 13 - Dec 15 Expense'!$J$6:$CE$6="Depreciation Expense",'June 13 - Dec 15 Expense'!$J$12:$CE$119),)))</f>
        <v>0</v>
      </c>
      <c r="L193" s="144">
        <f t="array" ref="L193">SUM(IF('June 13 - Dec 15 Expense'!$F$12:$F$119=Adjustments!$E193,IF('June 13 - Dec 15 Expense'!$J$7:$CE$7=Adjustments!L$6,IF('June 13 - Dec 15 Expense'!$J$6:$CE$6="Depreciation Expense",'June 13 - Dec 15 Expense'!$J$12:$CE$119),)))</f>
        <v>0</v>
      </c>
      <c r="M193" s="144">
        <f t="array" ref="M193">SUM(IF('June 13 - Dec 15 Expense'!$F$12:$F$119=Adjustments!$E193,IF('June 13 - Dec 15 Expense'!$J$7:$CE$7=Adjustments!M$6,IF('June 13 - Dec 15 Expense'!$J$6:$CE$6="Depreciation Expense",'June 13 - Dec 15 Expense'!$J$12:$CE$119),)))</f>
        <v>0</v>
      </c>
      <c r="N193" s="144">
        <f t="array" ref="N193">SUM(IF('June 13 - Dec 15 Expense'!$F$12:$F$119=Adjustments!$E193,IF('June 13 - Dec 15 Expense'!$J$7:$CE$7=Adjustments!N$6,IF('June 13 - Dec 15 Expense'!$J$6:$CE$6="Depreciation Expense",'June 13 - Dec 15 Expense'!$J$12:$CE$119),)))</f>
        <v>0</v>
      </c>
      <c r="O193" s="144">
        <f t="array" ref="O193">SUM(IF('June 13 - Dec 15 Expense'!$F$12:$F$119=Adjustments!$E193,IF('June 13 - Dec 15 Expense'!$J$7:$CE$7=Adjustments!O$6,IF('June 13 - Dec 15 Expense'!$J$6:$CE$6="Depreciation Expense",'June 13 - Dec 15 Expense'!$J$12:$CE$119),)))</f>
        <v>0</v>
      </c>
      <c r="P193" s="144">
        <f t="array" ref="P193">SUM(IF('June 13 - Dec 15 Expense'!$F$12:$F$119=Adjustments!$E193,IF('June 13 - Dec 15 Expense'!$J$7:$CE$7=Adjustments!P$6,IF('June 13 - Dec 15 Expense'!$J$6:$CE$6="Depreciation Expense",'June 13 - Dec 15 Expense'!$J$12:$CE$119),)))</f>
        <v>0</v>
      </c>
      <c r="Q193" s="144">
        <f t="array" ref="Q193">SUM(IF('June 13 - Dec 15 Expense'!$F$12:$F$119=Adjustments!$E193,IF('June 13 - Dec 15 Expense'!$J$7:$CE$7=Adjustments!Q$6,IF('June 13 - Dec 15 Expense'!$J$6:$CE$6="Depreciation Expense",'June 13 - Dec 15 Expense'!$J$12:$CE$119),)))</f>
        <v>0</v>
      </c>
      <c r="R193" s="144">
        <f t="array" ref="R193">SUM(IF('June 13 - Dec 15 Expense'!$F$12:$F$119=Adjustments!$E193,IF('June 13 - Dec 15 Expense'!$J$7:$CE$7=Adjustments!R$6,IF('June 13 - Dec 15 Expense'!$J$6:$CE$6="Depreciation Expense",'June 13 - Dec 15 Expense'!$J$12:$CE$119),)))</f>
        <v>0</v>
      </c>
      <c r="S193" s="144">
        <f t="array" ref="S193">SUM(IF('June 13 - Dec 15 Expense'!$F$12:$F$119=Adjustments!$E193,IF('June 13 - Dec 15 Expense'!$J$7:$CE$7=Adjustments!S$6,IF('June 13 - Dec 15 Expense'!$J$6:$CE$6="Depreciation Expense",'June 13 - Dec 15 Expense'!$J$12:$CE$119),)))</f>
        <v>0</v>
      </c>
      <c r="T193" s="144">
        <f t="array" ref="T193">SUM(IF('June 13 - Dec 15 Expense'!$F$12:$F$119=Adjustments!$E193,IF('June 13 - Dec 15 Expense'!$J$7:$CE$7=Adjustments!T$6,IF('June 13 - Dec 15 Expense'!$J$6:$CE$6="Depreciation Expense",'June 13 - Dec 15 Expense'!$J$12:$CE$119),)))</f>
        <v>0</v>
      </c>
      <c r="U193" s="144">
        <f t="array" ref="U193">SUM(IF('June 13 - Dec 15 Expense'!$F$12:$F$119=Adjustments!$E193,IF('June 13 - Dec 15 Expense'!$J$7:$CE$7=Adjustments!U$6,IF('June 13 - Dec 15 Expense'!$J$6:$CE$6="Depreciation Expense",'June 13 - Dec 15 Expense'!$J$12:$CE$119),)))</f>
        <v>0</v>
      </c>
      <c r="V193" s="144">
        <f t="array" ref="V193">SUM(IF('June 13 - Dec 15 Expense'!$F$12:$F$119=Adjustments!$E193,IF('June 13 - Dec 15 Expense'!$J$7:$CE$7=Adjustments!V$6,IF('June 13 - Dec 15 Expense'!$J$6:$CE$6="Depreciation Expense",'June 13 - Dec 15 Expense'!$J$12:$CE$119),)))</f>
        <v>0</v>
      </c>
      <c r="W193" s="144">
        <f t="array" ref="W193">SUM(IF('June 13 - Dec 15 Expense'!$F$12:$F$119=Adjustments!$E193,IF('June 13 - Dec 15 Expense'!$J$7:$CE$7=Adjustments!W$6,IF('June 13 - Dec 15 Expense'!$J$6:$CE$6="Depreciation Expense",'June 13 - Dec 15 Expense'!$J$12:$CE$119),)))</f>
        <v>0</v>
      </c>
      <c r="X193" s="144">
        <f t="array" ref="X193">SUM(IF('June 13 - Dec 15 Expense'!$F$12:$F$119=Adjustments!$E193,IF('June 13 - Dec 15 Expense'!$J$7:$CE$7=Adjustments!X$6,IF('June 13 - Dec 15 Expense'!$J$6:$CE$6="Depreciation Expense",'June 13 - Dec 15 Expense'!$J$12:$CE$119),)))</f>
        <v>0</v>
      </c>
      <c r="Y193" s="144">
        <f t="array" ref="Y193">SUM(IF('June 13 - Dec 15 Expense'!$F$12:$F$119=Adjustments!$E193,IF('June 13 - Dec 15 Expense'!$J$7:$CE$7=Adjustments!Y$6,IF('June 13 - Dec 15 Expense'!$J$6:$CE$6="Depreciation Expense",'June 13 - Dec 15 Expense'!$J$12:$CE$119),)))</f>
        <v>0</v>
      </c>
      <c r="Z193" s="144">
        <f t="array" ref="Z193">SUM(IF('June 13 - Dec 15 Expense'!$F$12:$F$119=Adjustments!$E193,IF('June 13 - Dec 15 Expense'!$J$7:$CE$7=Adjustments!Z$6,IF('June 13 - Dec 15 Expense'!$J$6:$CE$6="Depreciation Expense",'June 13 - Dec 15 Expense'!$J$12:$CE$119),)))</f>
        <v>0</v>
      </c>
      <c r="AA193" s="144">
        <f t="array" ref="AA193">SUM(IF('June 13 - Dec 15 Expense'!$F$12:$F$119=Adjustments!$E193,IF('June 13 - Dec 15 Expense'!$J$7:$CE$7=Adjustments!AA$6,IF('June 13 - Dec 15 Expense'!$J$6:$CE$6="Depreciation Expense",'June 13 - Dec 15 Expense'!$J$12:$CE$119),)))</f>
        <v>0</v>
      </c>
      <c r="AB193" s="144">
        <f t="array" ref="AB193">SUM(IF('June 13 - Dec 15 Expense'!$F$12:$F$119=Adjustments!$E193,IF('June 13 - Dec 15 Expense'!$J$7:$CE$7=Adjustments!AB$6,IF('June 13 - Dec 15 Expense'!$J$6:$CE$6="Depreciation Expense",'June 13 - Dec 15 Expense'!$J$12:$CE$119),)))</f>
        <v>0</v>
      </c>
      <c r="AC193" s="144">
        <f t="array" ref="AC193">SUM(IF('June 13 - Dec 15 Expense'!$F$12:$F$119=Adjustments!$E193,IF('June 13 - Dec 15 Expense'!$J$7:$CE$7=Adjustments!AC$6,IF('June 13 - Dec 15 Expense'!$J$6:$CE$6="Depreciation Expense",'June 13 - Dec 15 Expense'!$J$12:$CE$119),)))</f>
        <v>0</v>
      </c>
      <c r="AD193" s="144">
        <f t="array" ref="AD193">SUM(IF('June 13 - Dec 15 Expense'!$F$12:$F$119=Adjustments!$E193,IF('June 13 - Dec 15 Expense'!$J$7:$CE$7=Adjustments!AD$6,IF('June 13 - Dec 15 Expense'!$J$6:$CE$6="Depreciation Expense",'June 13 - Dec 15 Expense'!$J$12:$CE$119),)))</f>
        <v>0</v>
      </c>
      <c r="AE193" s="144">
        <f t="array" ref="AE193">SUM(IF('June 13 - Dec 15 Expense'!$F$12:$F$119=Adjustments!$E193,IF('June 13 - Dec 15 Expense'!$J$7:$CE$7=Adjustments!AE$6,IF('June 13 - Dec 15 Expense'!$J$6:$CE$6="Depreciation Expense",'June 13 - Dec 15 Expense'!$J$12:$CE$119),)))</f>
        <v>0</v>
      </c>
      <c r="AG193" s="144">
        <f t="shared" si="15"/>
        <v>0</v>
      </c>
      <c r="AH193" s="144">
        <f t="shared" si="16"/>
        <v>0</v>
      </c>
      <c r="AI193" s="144">
        <f t="shared" si="17"/>
        <v>0</v>
      </c>
      <c r="AJ193" s="144">
        <f t="shared" si="18"/>
        <v>0</v>
      </c>
    </row>
    <row r="194" spans="1:36">
      <c r="A194" s="119" t="s">
        <v>17</v>
      </c>
      <c r="B194" s="7" t="s">
        <v>48</v>
      </c>
      <c r="C194" s="119" t="s">
        <v>79</v>
      </c>
      <c r="D194" s="119" t="s">
        <v>77</v>
      </c>
      <c r="E194" s="119" t="str">
        <f t="shared" si="19"/>
        <v>AINTPWYP</v>
      </c>
      <c r="F194" s="119" t="str">
        <f t="shared" si="20"/>
        <v>INTPWYP</v>
      </c>
      <c r="G194" s="144">
        <f t="array" ref="G194">SUM(IF('June 13 - Dec 15 Expense'!$F$12:$F$119=Adjustments!$E194,IF('June 13 - Dec 15 Expense'!$J$7:$CE$7=Adjustments!G$6,IF('June 13 - Dec 15 Expense'!$J$6:$CE$6="Depreciation Expense",'June 13 - Dec 15 Expense'!$J$12:$CE$119),)))</f>
        <v>13010.847500000002</v>
      </c>
      <c r="H194" s="144">
        <f t="array" ref="H194">SUM(IF('June 13 - Dec 15 Expense'!$F$12:$F$119=Adjustments!$E194,IF('June 13 - Dec 15 Expense'!$J$7:$CE$7=Adjustments!H$6,IF('June 13 - Dec 15 Expense'!$J$6:$CE$6="Depreciation Expense",'June 13 - Dec 15 Expense'!$J$12:$CE$119),)))</f>
        <v>13007.008184719407</v>
      </c>
      <c r="I194" s="144">
        <f t="array" ref="I194">SUM(IF('June 13 - Dec 15 Expense'!$F$12:$F$119=Adjustments!$E194,IF('June 13 - Dec 15 Expense'!$J$7:$CE$7=Adjustments!I$6,IF('June 13 - Dec 15 Expense'!$J$6:$CE$6="Depreciation Expense",'June 13 - Dec 15 Expense'!$J$12:$CE$119),)))</f>
        <v>12999.329554158214</v>
      </c>
      <c r="J194" s="144">
        <f t="array" ref="J194">SUM(IF('June 13 - Dec 15 Expense'!$F$12:$F$119=Adjustments!$E194,IF('June 13 - Dec 15 Expense'!$J$7:$CE$7=Adjustments!J$6,IF('June 13 - Dec 15 Expense'!$J$6:$CE$6="Depreciation Expense",'June 13 - Dec 15 Expense'!$J$12:$CE$119),)))</f>
        <v>12991.650923597024</v>
      </c>
      <c r="K194" s="144">
        <f t="array" ref="K194">SUM(IF('June 13 - Dec 15 Expense'!$F$12:$F$119=Adjustments!$E194,IF('June 13 - Dec 15 Expense'!$J$7:$CE$7=Adjustments!K$6,IF('June 13 - Dec 15 Expense'!$J$6:$CE$6="Depreciation Expense",'June 13 - Dec 15 Expense'!$J$12:$CE$119),)))</f>
        <v>12983.972293035831</v>
      </c>
      <c r="L194" s="144">
        <f t="array" ref="L194">SUM(IF('June 13 - Dec 15 Expense'!$F$12:$F$119=Adjustments!$E194,IF('June 13 - Dec 15 Expense'!$J$7:$CE$7=Adjustments!L$6,IF('June 13 - Dec 15 Expense'!$J$6:$CE$6="Depreciation Expense",'June 13 - Dec 15 Expense'!$J$12:$CE$119),)))</f>
        <v>12976.293662474643</v>
      </c>
      <c r="M194" s="144">
        <f t="array" ref="M194">SUM(IF('June 13 - Dec 15 Expense'!$F$12:$F$119=Adjustments!$E194,IF('June 13 - Dec 15 Expense'!$J$7:$CE$7=Adjustments!M$6,IF('June 13 - Dec 15 Expense'!$J$6:$CE$6="Depreciation Expense",'June 13 - Dec 15 Expense'!$J$12:$CE$119),)))</f>
        <v>12968.615031913449</v>
      </c>
      <c r="N194" s="144">
        <f t="array" ref="N194">SUM(IF('June 13 - Dec 15 Expense'!$F$12:$F$119=Adjustments!$E194,IF('June 13 - Dec 15 Expense'!$J$7:$CE$7=Adjustments!N$6,IF('June 13 - Dec 15 Expense'!$J$6:$CE$6="Depreciation Expense",'June 13 - Dec 15 Expense'!$J$12:$CE$119),)))</f>
        <v>12960.936401352259</v>
      </c>
      <c r="O194" s="144">
        <f t="array" ref="O194">SUM(IF('June 13 - Dec 15 Expense'!$F$12:$F$119=Adjustments!$E194,IF('June 13 - Dec 15 Expense'!$J$7:$CE$7=Adjustments!O$6,IF('June 13 - Dec 15 Expense'!$J$6:$CE$6="Depreciation Expense",'June 13 - Dec 15 Expense'!$J$12:$CE$119),)))</f>
        <v>12953.257770791068</v>
      </c>
      <c r="P194" s="144">
        <f t="array" ref="P194">SUM(IF('June 13 - Dec 15 Expense'!$F$12:$F$119=Adjustments!$E194,IF('June 13 - Dec 15 Expense'!$J$7:$CE$7=Adjustments!P$6,IF('June 13 - Dec 15 Expense'!$J$6:$CE$6="Depreciation Expense",'June 13 - Dec 15 Expense'!$J$12:$CE$119),)))</f>
        <v>12945.579140229878</v>
      </c>
      <c r="Q194" s="144">
        <f t="array" ref="Q194">SUM(IF('June 13 - Dec 15 Expense'!$F$12:$F$119=Adjustments!$E194,IF('June 13 - Dec 15 Expense'!$J$7:$CE$7=Adjustments!Q$6,IF('June 13 - Dec 15 Expense'!$J$6:$CE$6="Depreciation Expense",'June 13 - Dec 15 Expense'!$J$12:$CE$119),)))</f>
        <v>12937.900509668683</v>
      </c>
      <c r="R194" s="144">
        <f t="array" ref="R194">SUM(IF('June 13 - Dec 15 Expense'!$F$12:$F$119=Adjustments!$E194,IF('June 13 - Dec 15 Expense'!$J$7:$CE$7=Adjustments!R$6,IF('June 13 - Dec 15 Expense'!$J$6:$CE$6="Depreciation Expense",'June 13 - Dec 15 Expense'!$J$12:$CE$119),)))</f>
        <v>12930.221879107497</v>
      </c>
      <c r="S194" s="144">
        <f t="array" ref="S194">SUM(IF('June 13 - Dec 15 Expense'!$F$12:$F$119=Adjustments!$E194,IF('June 13 - Dec 15 Expense'!$J$7:$CE$7=Adjustments!S$6,IF('June 13 - Dec 15 Expense'!$J$6:$CE$6="Depreciation Expense",'June 13 - Dec 15 Expense'!$J$12:$CE$119),)))</f>
        <v>12922.543248546302</v>
      </c>
      <c r="T194" s="144">
        <f t="array" ref="T194">SUM(IF('June 13 - Dec 15 Expense'!$F$12:$F$119=Adjustments!$E194,IF('June 13 - Dec 15 Expense'!$J$7:$CE$7=Adjustments!T$6,IF('June 13 - Dec 15 Expense'!$J$6:$CE$6="Depreciation Expense",'June 13 - Dec 15 Expense'!$J$12:$CE$119),)))</f>
        <v>12914.864617985113</v>
      </c>
      <c r="U194" s="144">
        <f t="array" ref="U194">SUM(IF('June 13 - Dec 15 Expense'!$F$12:$F$119=Adjustments!$E194,IF('June 13 - Dec 15 Expense'!$J$7:$CE$7=Adjustments!U$6,IF('June 13 - Dec 15 Expense'!$J$6:$CE$6="Depreciation Expense",'June 13 - Dec 15 Expense'!$J$12:$CE$119),)))</f>
        <v>12907.185987423922</v>
      </c>
      <c r="V194" s="144">
        <f t="array" ref="V194">SUM(IF('June 13 - Dec 15 Expense'!$F$12:$F$119=Adjustments!$E194,IF('June 13 - Dec 15 Expense'!$J$7:$CE$7=Adjustments!V$6,IF('June 13 - Dec 15 Expense'!$J$6:$CE$6="Depreciation Expense",'June 13 - Dec 15 Expense'!$J$12:$CE$119),)))</f>
        <v>12899.507356862732</v>
      </c>
      <c r="W194" s="144">
        <f t="array" ref="W194">SUM(IF('June 13 - Dec 15 Expense'!$F$12:$F$119=Adjustments!$E194,IF('June 13 - Dec 15 Expense'!$J$7:$CE$7=Adjustments!W$6,IF('June 13 - Dec 15 Expense'!$J$6:$CE$6="Depreciation Expense",'June 13 - Dec 15 Expense'!$J$12:$CE$119),)))</f>
        <v>12891.828726301539</v>
      </c>
      <c r="X194" s="144">
        <f t="array" ref="X194">SUM(IF('June 13 - Dec 15 Expense'!$F$12:$F$119=Adjustments!$E194,IF('June 13 - Dec 15 Expense'!$J$7:$CE$7=Adjustments!X$6,IF('June 13 - Dec 15 Expense'!$J$6:$CE$6="Depreciation Expense",'June 13 - Dec 15 Expense'!$J$12:$CE$119),)))</f>
        <v>12884.15009574035</v>
      </c>
      <c r="Y194" s="144">
        <f t="array" ref="Y194">SUM(IF('June 13 - Dec 15 Expense'!$F$12:$F$119=Adjustments!$E194,IF('June 13 - Dec 15 Expense'!$J$7:$CE$7=Adjustments!Y$6,IF('June 13 - Dec 15 Expense'!$J$6:$CE$6="Depreciation Expense",'June 13 - Dec 15 Expense'!$J$12:$CE$119),)))</f>
        <v>12876.471465179156</v>
      </c>
      <c r="Z194" s="144">
        <f t="array" ref="Z194">SUM(IF('June 13 - Dec 15 Expense'!$F$12:$F$119=Adjustments!$E194,IF('June 13 - Dec 15 Expense'!$J$7:$CE$7=Adjustments!Z$6,IF('June 13 - Dec 15 Expense'!$J$6:$CE$6="Depreciation Expense",'June 13 - Dec 15 Expense'!$J$12:$CE$119),)))</f>
        <v>12868.792834617967</v>
      </c>
      <c r="AA194" s="144">
        <f t="array" ref="AA194">SUM(IF('June 13 - Dec 15 Expense'!$F$12:$F$119=Adjustments!$E194,IF('June 13 - Dec 15 Expense'!$J$7:$CE$7=Adjustments!AA$6,IF('June 13 - Dec 15 Expense'!$J$6:$CE$6="Depreciation Expense",'June 13 - Dec 15 Expense'!$J$12:$CE$119),)))</f>
        <v>12861.114204056774</v>
      </c>
      <c r="AB194" s="144">
        <f t="array" ref="AB194">SUM(IF('June 13 - Dec 15 Expense'!$F$12:$F$119=Adjustments!$E194,IF('June 13 - Dec 15 Expense'!$J$7:$CE$7=Adjustments!AB$6,IF('June 13 - Dec 15 Expense'!$J$6:$CE$6="Depreciation Expense",'June 13 - Dec 15 Expense'!$J$12:$CE$119),)))</f>
        <v>12853.435573495584</v>
      </c>
      <c r="AC194" s="144">
        <f t="array" ref="AC194">SUM(IF('June 13 - Dec 15 Expense'!$F$12:$F$119=Adjustments!$E194,IF('June 13 - Dec 15 Expense'!$J$7:$CE$7=Adjustments!AC$6,IF('June 13 - Dec 15 Expense'!$J$6:$CE$6="Depreciation Expense",'June 13 - Dec 15 Expense'!$J$12:$CE$119),)))</f>
        <v>12845.756942934393</v>
      </c>
      <c r="AD194" s="144">
        <f t="array" ref="AD194">SUM(IF('June 13 - Dec 15 Expense'!$F$12:$F$119=Adjustments!$E194,IF('June 13 - Dec 15 Expense'!$J$7:$CE$7=Adjustments!AD$6,IF('June 13 - Dec 15 Expense'!$J$6:$CE$6="Depreciation Expense",'June 13 - Dec 15 Expense'!$J$12:$CE$119),)))</f>
        <v>12838.078312373204</v>
      </c>
      <c r="AE194" s="144">
        <f t="array" ref="AE194">SUM(IF('June 13 - Dec 15 Expense'!$F$12:$F$119=Adjustments!$E194,IF('June 13 - Dec 15 Expense'!$J$7:$CE$7=Adjustments!AE$6,IF('June 13 - Dec 15 Expense'!$J$6:$CE$6="Depreciation Expense",'June 13 - Dec 15 Expense'!$J$12:$CE$119),)))</f>
        <v>12830.399681812009</v>
      </c>
      <c r="AG194" s="144">
        <f t="shared" si="15"/>
        <v>77926.869649898566</v>
      </c>
      <c r="AH194" s="144">
        <f t="shared" si="16"/>
        <v>77650.438949695686</v>
      </c>
      <c r="AI194" s="144">
        <f t="shared" si="17"/>
        <v>77374.008249492806</v>
      </c>
      <c r="AJ194" s="144">
        <f t="shared" si="18"/>
        <v>77097.577549289927</v>
      </c>
    </row>
    <row r="195" spans="1:36">
      <c r="A195" s="119" t="s">
        <v>20</v>
      </c>
      <c r="B195" s="7" t="s">
        <v>51</v>
      </c>
      <c r="C195" s="119" t="s">
        <v>79</v>
      </c>
      <c r="D195" s="119" t="s">
        <v>77</v>
      </c>
      <c r="E195" s="119" t="str">
        <f t="shared" si="19"/>
        <v>AINTPWYU</v>
      </c>
      <c r="F195" s="119" t="str">
        <f t="shared" si="20"/>
        <v>INTPWYU</v>
      </c>
      <c r="G195" s="144">
        <f t="array" ref="G195">SUM(IF('June 13 - Dec 15 Expense'!$F$12:$F$119=Adjustments!$E195,IF('June 13 - Dec 15 Expense'!$J$7:$CE$7=Adjustments!G$6,IF('June 13 - Dec 15 Expense'!$J$6:$CE$6="Depreciation Expense",'June 13 - Dec 15 Expense'!$J$12:$CE$119),)))</f>
        <v>0</v>
      </c>
      <c r="H195" s="144">
        <f t="array" ref="H195">SUM(IF('June 13 - Dec 15 Expense'!$F$12:$F$119=Adjustments!$E195,IF('June 13 - Dec 15 Expense'!$J$7:$CE$7=Adjustments!H$6,IF('June 13 - Dec 15 Expense'!$J$6:$CE$6="Depreciation Expense",'June 13 - Dec 15 Expense'!$J$12:$CE$119),)))</f>
        <v>0</v>
      </c>
      <c r="I195" s="144">
        <f t="array" ref="I195">SUM(IF('June 13 - Dec 15 Expense'!$F$12:$F$119=Adjustments!$E195,IF('June 13 - Dec 15 Expense'!$J$7:$CE$7=Adjustments!I$6,IF('June 13 - Dec 15 Expense'!$J$6:$CE$6="Depreciation Expense",'June 13 - Dec 15 Expense'!$J$12:$CE$119),)))</f>
        <v>0</v>
      </c>
      <c r="J195" s="144">
        <f t="array" ref="J195">SUM(IF('June 13 - Dec 15 Expense'!$F$12:$F$119=Adjustments!$E195,IF('June 13 - Dec 15 Expense'!$J$7:$CE$7=Adjustments!J$6,IF('June 13 - Dec 15 Expense'!$J$6:$CE$6="Depreciation Expense",'June 13 - Dec 15 Expense'!$J$12:$CE$119),)))</f>
        <v>0</v>
      </c>
      <c r="K195" s="144">
        <f t="array" ref="K195">SUM(IF('June 13 - Dec 15 Expense'!$F$12:$F$119=Adjustments!$E195,IF('June 13 - Dec 15 Expense'!$J$7:$CE$7=Adjustments!K$6,IF('June 13 - Dec 15 Expense'!$J$6:$CE$6="Depreciation Expense",'June 13 - Dec 15 Expense'!$J$12:$CE$119),)))</f>
        <v>0</v>
      </c>
      <c r="L195" s="144">
        <f t="array" ref="L195">SUM(IF('June 13 - Dec 15 Expense'!$F$12:$F$119=Adjustments!$E195,IF('June 13 - Dec 15 Expense'!$J$7:$CE$7=Adjustments!L$6,IF('June 13 - Dec 15 Expense'!$J$6:$CE$6="Depreciation Expense",'June 13 - Dec 15 Expense'!$J$12:$CE$119),)))</f>
        <v>0</v>
      </c>
      <c r="M195" s="144">
        <f t="array" ref="M195">SUM(IF('June 13 - Dec 15 Expense'!$F$12:$F$119=Adjustments!$E195,IF('June 13 - Dec 15 Expense'!$J$7:$CE$7=Adjustments!M$6,IF('June 13 - Dec 15 Expense'!$J$6:$CE$6="Depreciation Expense",'June 13 - Dec 15 Expense'!$J$12:$CE$119),)))</f>
        <v>0</v>
      </c>
      <c r="N195" s="144">
        <f t="array" ref="N195">SUM(IF('June 13 - Dec 15 Expense'!$F$12:$F$119=Adjustments!$E195,IF('June 13 - Dec 15 Expense'!$J$7:$CE$7=Adjustments!N$6,IF('June 13 - Dec 15 Expense'!$J$6:$CE$6="Depreciation Expense",'June 13 - Dec 15 Expense'!$J$12:$CE$119),)))</f>
        <v>0</v>
      </c>
      <c r="O195" s="144">
        <f t="array" ref="O195">SUM(IF('June 13 - Dec 15 Expense'!$F$12:$F$119=Adjustments!$E195,IF('June 13 - Dec 15 Expense'!$J$7:$CE$7=Adjustments!O$6,IF('June 13 - Dec 15 Expense'!$J$6:$CE$6="Depreciation Expense",'June 13 - Dec 15 Expense'!$J$12:$CE$119),)))</f>
        <v>0</v>
      </c>
      <c r="P195" s="144">
        <f t="array" ref="P195">SUM(IF('June 13 - Dec 15 Expense'!$F$12:$F$119=Adjustments!$E195,IF('June 13 - Dec 15 Expense'!$J$7:$CE$7=Adjustments!P$6,IF('June 13 - Dec 15 Expense'!$J$6:$CE$6="Depreciation Expense",'June 13 - Dec 15 Expense'!$J$12:$CE$119),)))</f>
        <v>0</v>
      </c>
      <c r="Q195" s="144">
        <f t="array" ref="Q195">SUM(IF('June 13 - Dec 15 Expense'!$F$12:$F$119=Adjustments!$E195,IF('June 13 - Dec 15 Expense'!$J$7:$CE$7=Adjustments!Q$6,IF('June 13 - Dec 15 Expense'!$J$6:$CE$6="Depreciation Expense",'June 13 - Dec 15 Expense'!$J$12:$CE$119),)))</f>
        <v>0</v>
      </c>
      <c r="R195" s="144">
        <f t="array" ref="R195">SUM(IF('June 13 - Dec 15 Expense'!$F$12:$F$119=Adjustments!$E195,IF('June 13 - Dec 15 Expense'!$J$7:$CE$7=Adjustments!R$6,IF('June 13 - Dec 15 Expense'!$J$6:$CE$6="Depreciation Expense",'June 13 - Dec 15 Expense'!$J$12:$CE$119),)))</f>
        <v>0</v>
      </c>
      <c r="S195" s="144">
        <f t="array" ref="S195">SUM(IF('June 13 - Dec 15 Expense'!$F$12:$F$119=Adjustments!$E195,IF('June 13 - Dec 15 Expense'!$J$7:$CE$7=Adjustments!S$6,IF('June 13 - Dec 15 Expense'!$J$6:$CE$6="Depreciation Expense",'June 13 - Dec 15 Expense'!$J$12:$CE$119),)))</f>
        <v>0</v>
      </c>
      <c r="T195" s="144">
        <f t="array" ref="T195">SUM(IF('June 13 - Dec 15 Expense'!$F$12:$F$119=Adjustments!$E195,IF('June 13 - Dec 15 Expense'!$J$7:$CE$7=Adjustments!T$6,IF('June 13 - Dec 15 Expense'!$J$6:$CE$6="Depreciation Expense",'June 13 - Dec 15 Expense'!$J$12:$CE$119),)))</f>
        <v>0</v>
      </c>
      <c r="U195" s="144">
        <f t="array" ref="U195">SUM(IF('June 13 - Dec 15 Expense'!$F$12:$F$119=Adjustments!$E195,IF('June 13 - Dec 15 Expense'!$J$7:$CE$7=Adjustments!U$6,IF('June 13 - Dec 15 Expense'!$J$6:$CE$6="Depreciation Expense",'June 13 - Dec 15 Expense'!$J$12:$CE$119),)))</f>
        <v>0</v>
      </c>
      <c r="V195" s="144">
        <f t="array" ref="V195">SUM(IF('June 13 - Dec 15 Expense'!$F$12:$F$119=Adjustments!$E195,IF('June 13 - Dec 15 Expense'!$J$7:$CE$7=Adjustments!V$6,IF('June 13 - Dec 15 Expense'!$J$6:$CE$6="Depreciation Expense",'June 13 - Dec 15 Expense'!$J$12:$CE$119),)))</f>
        <v>0</v>
      </c>
      <c r="W195" s="144">
        <f t="array" ref="W195">SUM(IF('June 13 - Dec 15 Expense'!$F$12:$F$119=Adjustments!$E195,IF('June 13 - Dec 15 Expense'!$J$7:$CE$7=Adjustments!W$6,IF('June 13 - Dec 15 Expense'!$J$6:$CE$6="Depreciation Expense",'June 13 - Dec 15 Expense'!$J$12:$CE$119),)))</f>
        <v>0</v>
      </c>
      <c r="X195" s="144">
        <f t="array" ref="X195">SUM(IF('June 13 - Dec 15 Expense'!$F$12:$F$119=Adjustments!$E195,IF('June 13 - Dec 15 Expense'!$J$7:$CE$7=Adjustments!X$6,IF('June 13 - Dec 15 Expense'!$J$6:$CE$6="Depreciation Expense",'June 13 - Dec 15 Expense'!$J$12:$CE$119),)))</f>
        <v>0</v>
      </c>
      <c r="Y195" s="144">
        <f t="array" ref="Y195">SUM(IF('June 13 - Dec 15 Expense'!$F$12:$F$119=Adjustments!$E195,IF('June 13 - Dec 15 Expense'!$J$7:$CE$7=Adjustments!Y$6,IF('June 13 - Dec 15 Expense'!$J$6:$CE$6="Depreciation Expense",'June 13 - Dec 15 Expense'!$J$12:$CE$119),)))</f>
        <v>0</v>
      </c>
      <c r="Z195" s="144">
        <f t="array" ref="Z195">SUM(IF('June 13 - Dec 15 Expense'!$F$12:$F$119=Adjustments!$E195,IF('June 13 - Dec 15 Expense'!$J$7:$CE$7=Adjustments!Z$6,IF('June 13 - Dec 15 Expense'!$J$6:$CE$6="Depreciation Expense",'June 13 - Dec 15 Expense'!$J$12:$CE$119),)))</f>
        <v>0</v>
      </c>
      <c r="AA195" s="144">
        <f t="array" ref="AA195">SUM(IF('June 13 - Dec 15 Expense'!$F$12:$F$119=Adjustments!$E195,IF('June 13 - Dec 15 Expense'!$J$7:$CE$7=Adjustments!AA$6,IF('June 13 - Dec 15 Expense'!$J$6:$CE$6="Depreciation Expense",'June 13 - Dec 15 Expense'!$J$12:$CE$119),)))</f>
        <v>0</v>
      </c>
      <c r="AB195" s="144">
        <f t="array" ref="AB195">SUM(IF('June 13 - Dec 15 Expense'!$F$12:$F$119=Adjustments!$E195,IF('June 13 - Dec 15 Expense'!$J$7:$CE$7=Adjustments!AB$6,IF('June 13 - Dec 15 Expense'!$J$6:$CE$6="Depreciation Expense",'June 13 - Dec 15 Expense'!$J$12:$CE$119),)))</f>
        <v>0</v>
      </c>
      <c r="AC195" s="144">
        <f t="array" ref="AC195">SUM(IF('June 13 - Dec 15 Expense'!$F$12:$F$119=Adjustments!$E195,IF('June 13 - Dec 15 Expense'!$J$7:$CE$7=Adjustments!AC$6,IF('June 13 - Dec 15 Expense'!$J$6:$CE$6="Depreciation Expense",'June 13 - Dec 15 Expense'!$J$12:$CE$119),)))</f>
        <v>0</v>
      </c>
      <c r="AD195" s="144">
        <f t="array" ref="AD195">SUM(IF('June 13 - Dec 15 Expense'!$F$12:$F$119=Adjustments!$E195,IF('June 13 - Dec 15 Expense'!$J$7:$CE$7=Adjustments!AD$6,IF('June 13 - Dec 15 Expense'!$J$6:$CE$6="Depreciation Expense",'June 13 - Dec 15 Expense'!$J$12:$CE$119),)))</f>
        <v>0</v>
      </c>
      <c r="AE195" s="144">
        <f t="array" ref="AE195">SUM(IF('June 13 - Dec 15 Expense'!$F$12:$F$119=Adjustments!$E195,IF('June 13 - Dec 15 Expense'!$J$7:$CE$7=Adjustments!AE$6,IF('June 13 - Dec 15 Expense'!$J$6:$CE$6="Depreciation Expense",'June 13 - Dec 15 Expense'!$J$12:$CE$119),)))</f>
        <v>0</v>
      </c>
      <c r="AG195" s="144">
        <f t="shared" si="15"/>
        <v>0</v>
      </c>
      <c r="AH195" s="144">
        <f t="shared" si="16"/>
        <v>0</v>
      </c>
      <c r="AI195" s="144">
        <f t="shared" si="17"/>
        <v>0</v>
      </c>
      <c r="AJ195" s="144">
        <f t="shared" si="18"/>
        <v>0</v>
      </c>
    </row>
    <row r="196" spans="1:36">
      <c r="A196" s="119" t="s">
        <v>5</v>
      </c>
      <c r="B196" s="119" t="s">
        <v>40</v>
      </c>
      <c r="C196" s="119" t="s">
        <v>79</v>
      </c>
      <c r="D196" s="119" t="s">
        <v>72</v>
      </c>
      <c r="E196" s="119" t="str">
        <f>C196&amp;D196&amp;B196</f>
        <v>AHYDPSG-P</v>
      </c>
      <c r="F196" s="119" t="str">
        <f>D196&amp;B196</f>
        <v>HYDPSG-P</v>
      </c>
      <c r="G196" s="144">
        <f t="array" ref="G196">SUM(IF('June 13 - Dec 15 Expense'!$F$12:$F$119=Adjustments!$E196,IF('June 13 - Dec 15 Expense'!$J$7:$CE$7=Adjustments!G$6,IF('June 13 - Dec 15 Expense'!$J$6:$CE$6="Depreciation Expense",'June 13 - Dec 15 Expense'!$J$12:$CE$119),)))</f>
        <v>22853.894100721674</v>
      </c>
      <c r="H196" s="144">
        <f t="array" ref="H196">SUM(IF('June 13 - Dec 15 Expense'!$F$12:$F$119=Adjustments!$E196,IF('June 13 - Dec 15 Expense'!$J$7:$CE$7=Adjustments!H$6,IF('June 13 - Dec 15 Expense'!$J$6:$CE$6="Depreciation Expense",'June 13 - Dec 15 Expense'!$J$12:$CE$119),)))</f>
        <v>22853.894100721674</v>
      </c>
      <c r="I196" s="144">
        <f t="array" ref="I196">SUM(IF('June 13 - Dec 15 Expense'!$F$12:$F$119=Adjustments!$E196,IF('June 13 - Dec 15 Expense'!$J$7:$CE$7=Adjustments!I$6,IF('June 13 - Dec 15 Expense'!$J$6:$CE$6="Depreciation Expense",'June 13 - Dec 15 Expense'!$J$12:$CE$119),)))</f>
        <v>22853.894100721674</v>
      </c>
      <c r="J196" s="144">
        <f t="array" ref="J196">SUM(IF('June 13 - Dec 15 Expense'!$F$12:$F$119=Adjustments!$E196,IF('June 13 - Dec 15 Expense'!$J$7:$CE$7=Adjustments!J$6,IF('June 13 - Dec 15 Expense'!$J$6:$CE$6="Depreciation Expense",'June 13 - Dec 15 Expense'!$J$12:$CE$119),)))</f>
        <v>22853.894100721674</v>
      </c>
      <c r="K196" s="144">
        <f t="array" ref="K196">SUM(IF('June 13 - Dec 15 Expense'!$F$12:$F$119=Adjustments!$E196,IF('June 13 - Dec 15 Expense'!$J$7:$CE$7=Adjustments!K$6,IF('June 13 - Dec 15 Expense'!$J$6:$CE$6="Depreciation Expense",'June 13 - Dec 15 Expense'!$J$12:$CE$119),)))</f>
        <v>22853.894100721674</v>
      </c>
      <c r="L196" s="144">
        <f t="array" ref="L196">SUM(IF('June 13 - Dec 15 Expense'!$F$12:$F$119=Adjustments!$E196,IF('June 13 - Dec 15 Expense'!$J$7:$CE$7=Adjustments!L$6,IF('June 13 - Dec 15 Expense'!$J$6:$CE$6="Depreciation Expense",'June 13 - Dec 15 Expense'!$J$12:$CE$119),)))</f>
        <v>22853.894100721674</v>
      </c>
      <c r="M196" s="144">
        <f t="array" ref="M196">SUM(IF('June 13 - Dec 15 Expense'!$F$12:$F$119=Adjustments!$E196,IF('June 13 - Dec 15 Expense'!$J$7:$CE$7=Adjustments!M$6,IF('June 13 - Dec 15 Expense'!$J$6:$CE$6="Depreciation Expense",'June 13 - Dec 15 Expense'!$J$12:$CE$119),)))</f>
        <v>22853.894100721674</v>
      </c>
      <c r="N196" s="144">
        <f t="array" ref="N196">SUM(IF('June 13 - Dec 15 Expense'!$F$12:$F$119=Adjustments!$E196,IF('June 13 - Dec 15 Expense'!$J$7:$CE$7=Adjustments!N$6,IF('June 13 - Dec 15 Expense'!$J$6:$CE$6="Depreciation Expense",'June 13 - Dec 15 Expense'!$J$12:$CE$119),)))</f>
        <v>22853.894100721674</v>
      </c>
      <c r="O196" s="144">
        <f t="array" ref="O196">SUM(IF('June 13 - Dec 15 Expense'!$F$12:$F$119=Adjustments!$E196,IF('June 13 - Dec 15 Expense'!$J$7:$CE$7=Adjustments!O$6,IF('June 13 - Dec 15 Expense'!$J$6:$CE$6="Depreciation Expense",'June 13 - Dec 15 Expense'!$J$12:$CE$119),)))</f>
        <v>22853.894100721674</v>
      </c>
      <c r="P196" s="144">
        <f t="array" ref="P196">SUM(IF('June 13 - Dec 15 Expense'!$F$12:$F$119=Adjustments!$E196,IF('June 13 - Dec 15 Expense'!$J$7:$CE$7=Adjustments!P$6,IF('June 13 - Dec 15 Expense'!$J$6:$CE$6="Depreciation Expense",'June 13 - Dec 15 Expense'!$J$12:$CE$119),)))</f>
        <v>22853.894100721674</v>
      </c>
      <c r="Q196" s="144">
        <f t="array" ref="Q196">SUM(IF('June 13 - Dec 15 Expense'!$F$12:$F$119=Adjustments!$E196,IF('June 13 - Dec 15 Expense'!$J$7:$CE$7=Adjustments!Q$6,IF('June 13 - Dec 15 Expense'!$J$6:$CE$6="Depreciation Expense",'June 13 - Dec 15 Expense'!$J$12:$CE$119),)))</f>
        <v>22853.894100721674</v>
      </c>
      <c r="R196" s="144">
        <f t="array" ref="R196">SUM(IF('June 13 - Dec 15 Expense'!$F$12:$F$119=Adjustments!$E196,IF('June 13 - Dec 15 Expense'!$J$7:$CE$7=Adjustments!R$6,IF('June 13 - Dec 15 Expense'!$J$6:$CE$6="Depreciation Expense",'June 13 - Dec 15 Expense'!$J$12:$CE$119),)))</f>
        <v>22853.894100721674</v>
      </c>
      <c r="S196" s="144">
        <f t="array" ref="S196">SUM(IF('June 13 - Dec 15 Expense'!$F$12:$F$119=Adjustments!$E196,IF('June 13 - Dec 15 Expense'!$J$7:$CE$7=Adjustments!S$6,IF('June 13 - Dec 15 Expense'!$J$6:$CE$6="Depreciation Expense",'June 13 - Dec 15 Expense'!$J$12:$CE$119),)))</f>
        <v>22853.894100721674</v>
      </c>
      <c r="T196" s="144">
        <f t="array" ref="T196">SUM(IF('June 13 - Dec 15 Expense'!$F$12:$F$119=Adjustments!$E196,IF('June 13 - Dec 15 Expense'!$J$7:$CE$7=Adjustments!T$6,IF('June 13 - Dec 15 Expense'!$J$6:$CE$6="Depreciation Expense",'June 13 - Dec 15 Expense'!$J$12:$CE$119),)))</f>
        <v>22853.894100721674</v>
      </c>
      <c r="U196" s="144">
        <f t="array" ref="U196">SUM(IF('June 13 - Dec 15 Expense'!$F$12:$F$119=Adjustments!$E196,IF('June 13 - Dec 15 Expense'!$J$7:$CE$7=Adjustments!U$6,IF('June 13 - Dec 15 Expense'!$J$6:$CE$6="Depreciation Expense",'June 13 - Dec 15 Expense'!$J$12:$CE$119),)))</f>
        <v>22853.894100721674</v>
      </c>
      <c r="V196" s="144">
        <f t="array" ref="V196">SUM(IF('June 13 - Dec 15 Expense'!$F$12:$F$119=Adjustments!$E196,IF('June 13 - Dec 15 Expense'!$J$7:$CE$7=Adjustments!V$6,IF('June 13 - Dec 15 Expense'!$J$6:$CE$6="Depreciation Expense",'June 13 - Dec 15 Expense'!$J$12:$CE$119),)))</f>
        <v>22853.894100721674</v>
      </c>
      <c r="W196" s="144">
        <f t="array" ref="W196">SUM(IF('June 13 - Dec 15 Expense'!$F$12:$F$119=Adjustments!$E196,IF('June 13 - Dec 15 Expense'!$J$7:$CE$7=Adjustments!W$6,IF('June 13 - Dec 15 Expense'!$J$6:$CE$6="Depreciation Expense",'June 13 - Dec 15 Expense'!$J$12:$CE$119),)))</f>
        <v>22853.894100721674</v>
      </c>
      <c r="X196" s="144">
        <f t="array" ref="X196">SUM(IF('June 13 - Dec 15 Expense'!$F$12:$F$119=Adjustments!$E196,IF('June 13 - Dec 15 Expense'!$J$7:$CE$7=Adjustments!X$6,IF('June 13 - Dec 15 Expense'!$J$6:$CE$6="Depreciation Expense",'June 13 - Dec 15 Expense'!$J$12:$CE$119),)))</f>
        <v>22853.894100721674</v>
      </c>
      <c r="Y196" s="144">
        <f t="array" ref="Y196">SUM(IF('June 13 - Dec 15 Expense'!$F$12:$F$119=Adjustments!$E196,IF('June 13 - Dec 15 Expense'!$J$7:$CE$7=Adjustments!Y$6,IF('June 13 - Dec 15 Expense'!$J$6:$CE$6="Depreciation Expense",'June 13 - Dec 15 Expense'!$J$12:$CE$119),)))</f>
        <v>22853.894100721674</v>
      </c>
      <c r="Z196" s="144">
        <f t="array" ref="Z196">SUM(IF('June 13 - Dec 15 Expense'!$F$12:$F$119=Adjustments!$E196,IF('June 13 - Dec 15 Expense'!$J$7:$CE$7=Adjustments!Z$6,IF('June 13 - Dec 15 Expense'!$J$6:$CE$6="Depreciation Expense",'June 13 - Dec 15 Expense'!$J$12:$CE$119),)))</f>
        <v>22853.894100721674</v>
      </c>
      <c r="AA196" s="144">
        <f t="array" ref="AA196">SUM(IF('June 13 - Dec 15 Expense'!$F$12:$F$119=Adjustments!$E196,IF('June 13 - Dec 15 Expense'!$J$7:$CE$7=Adjustments!AA$6,IF('June 13 - Dec 15 Expense'!$J$6:$CE$6="Depreciation Expense",'June 13 - Dec 15 Expense'!$J$12:$CE$119),)))</f>
        <v>22853.894100721674</v>
      </c>
      <c r="AB196" s="144">
        <f t="array" ref="AB196">SUM(IF('June 13 - Dec 15 Expense'!$F$12:$F$119=Adjustments!$E196,IF('June 13 - Dec 15 Expense'!$J$7:$CE$7=Adjustments!AB$6,IF('June 13 - Dec 15 Expense'!$J$6:$CE$6="Depreciation Expense",'June 13 - Dec 15 Expense'!$J$12:$CE$119),)))</f>
        <v>22853.894100721674</v>
      </c>
      <c r="AC196" s="144">
        <f t="array" ref="AC196">SUM(IF('June 13 - Dec 15 Expense'!$F$12:$F$119=Adjustments!$E196,IF('June 13 - Dec 15 Expense'!$J$7:$CE$7=Adjustments!AC$6,IF('June 13 - Dec 15 Expense'!$J$6:$CE$6="Depreciation Expense",'June 13 - Dec 15 Expense'!$J$12:$CE$119),)))</f>
        <v>22853.894100721674</v>
      </c>
      <c r="AD196" s="144">
        <f t="array" ref="AD196">SUM(IF('June 13 - Dec 15 Expense'!$F$12:$F$119=Adjustments!$E196,IF('June 13 - Dec 15 Expense'!$J$7:$CE$7=Adjustments!AD$6,IF('June 13 - Dec 15 Expense'!$J$6:$CE$6="Depreciation Expense",'June 13 - Dec 15 Expense'!$J$12:$CE$119),)))</f>
        <v>22853.894100721674</v>
      </c>
      <c r="AE196" s="144">
        <f t="array" ref="AE196">SUM(IF('June 13 - Dec 15 Expense'!$F$12:$F$119=Adjustments!$E196,IF('June 13 - Dec 15 Expense'!$J$7:$CE$7=Adjustments!AE$6,IF('June 13 - Dec 15 Expense'!$J$6:$CE$6="Depreciation Expense",'June 13 - Dec 15 Expense'!$J$12:$CE$119),)))</f>
        <v>22853.894100721674</v>
      </c>
      <c r="AG196" s="144">
        <f t="shared" si="15"/>
        <v>137123.36460433004</v>
      </c>
      <c r="AH196" s="144">
        <f t="shared" si="16"/>
        <v>137123.36460433004</v>
      </c>
      <c r="AI196" s="144">
        <f t="shared" si="17"/>
        <v>137123.36460433004</v>
      </c>
      <c r="AJ196" s="144">
        <f t="shared" si="18"/>
        <v>137123.36460433004</v>
      </c>
    </row>
    <row r="197" spans="1:36">
      <c r="A197" s="119" t="s">
        <v>5</v>
      </c>
      <c r="B197" s="119" t="s">
        <v>41</v>
      </c>
      <c r="C197" s="119" t="s">
        <v>79</v>
      </c>
      <c r="D197" s="119" t="s">
        <v>72</v>
      </c>
      <c r="E197" s="119" t="str">
        <f>C197&amp;D197&amp;B197</f>
        <v>AHYDPSG-U</v>
      </c>
      <c r="F197" s="119" t="str">
        <f>D197&amp;B197</f>
        <v>HYDPSG-U</v>
      </c>
      <c r="G197" s="144">
        <f t="array" ref="G197">SUM(IF('June 13 - Dec 15 Expense'!$F$12:$F$119=Adjustments!$E197,IF('June 13 - Dec 15 Expense'!$J$7:$CE$7=Adjustments!G$6,IF('June 13 - Dec 15 Expense'!$J$6:$CE$6="Depreciation Expense",'June 13 - Dec 15 Expense'!$J$12:$CE$119),)))</f>
        <v>0</v>
      </c>
      <c r="H197" s="144">
        <f t="array" ref="H197">SUM(IF('June 13 - Dec 15 Expense'!$F$12:$F$119=Adjustments!$E197,IF('June 13 - Dec 15 Expense'!$J$7:$CE$7=Adjustments!H$6,IF('June 13 - Dec 15 Expense'!$J$6:$CE$6="Depreciation Expense",'June 13 - Dec 15 Expense'!$J$12:$CE$119),)))</f>
        <v>0</v>
      </c>
      <c r="I197" s="144">
        <f t="array" ref="I197">SUM(IF('June 13 - Dec 15 Expense'!$F$12:$F$119=Adjustments!$E197,IF('June 13 - Dec 15 Expense'!$J$7:$CE$7=Adjustments!I$6,IF('June 13 - Dec 15 Expense'!$J$6:$CE$6="Depreciation Expense",'June 13 - Dec 15 Expense'!$J$12:$CE$119),)))</f>
        <v>0</v>
      </c>
      <c r="J197" s="144">
        <f t="array" ref="J197">SUM(IF('June 13 - Dec 15 Expense'!$F$12:$F$119=Adjustments!$E197,IF('June 13 - Dec 15 Expense'!$J$7:$CE$7=Adjustments!J$6,IF('June 13 - Dec 15 Expense'!$J$6:$CE$6="Depreciation Expense",'June 13 - Dec 15 Expense'!$J$12:$CE$119),)))</f>
        <v>0</v>
      </c>
      <c r="K197" s="144">
        <f t="array" ref="K197">SUM(IF('June 13 - Dec 15 Expense'!$F$12:$F$119=Adjustments!$E197,IF('June 13 - Dec 15 Expense'!$J$7:$CE$7=Adjustments!K$6,IF('June 13 - Dec 15 Expense'!$J$6:$CE$6="Depreciation Expense",'June 13 - Dec 15 Expense'!$J$12:$CE$119),)))</f>
        <v>0</v>
      </c>
      <c r="L197" s="144">
        <f t="array" ref="L197">SUM(IF('June 13 - Dec 15 Expense'!$F$12:$F$119=Adjustments!$E197,IF('June 13 - Dec 15 Expense'!$J$7:$CE$7=Adjustments!L$6,IF('June 13 - Dec 15 Expense'!$J$6:$CE$6="Depreciation Expense",'June 13 - Dec 15 Expense'!$J$12:$CE$119),)))</f>
        <v>0</v>
      </c>
      <c r="M197" s="144">
        <f t="array" ref="M197">SUM(IF('June 13 - Dec 15 Expense'!$F$12:$F$119=Adjustments!$E197,IF('June 13 - Dec 15 Expense'!$J$7:$CE$7=Adjustments!M$6,IF('June 13 - Dec 15 Expense'!$J$6:$CE$6="Depreciation Expense",'June 13 - Dec 15 Expense'!$J$12:$CE$119),)))</f>
        <v>0</v>
      </c>
      <c r="N197" s="144">
        <f t="array" ref="N197">SUM(IF('June 13 - Dec 15 Expense'!$F$12:$F$119=Adjustments!$E197,IF('June 13 - Dec 15 Expense'!$J$7:$CE$7=Adjustments!N$6,IF('June 13 - Dec 15 Expense'!$J$6:$CE$6="Depreciation Expense",'June 13 - Dec 15 Expense'!$J$12:$CE$119),)))</f>
        <v>0</v>
      </c>
      <c r="O197" s="144">
        <f t="array" ref="O197">SUM(IF('June 13 - Dec 15 Expense'!$F$12:$F$119=Adjustments!$E197,IF('June 13 - Dec 15 Expense'!$J$7:$CE$7=Adjustments!O$6,IF('June 13 - Dec 15 Expense'!$J$6:$CE$6="Depreciation Expense",'June 13 - Dec 15 Expense'!$J$12:$CE$119),)))</f>
        <v>0</v>
      </c>
      <c r="P197" s="144">
        <f t="array" ref="P197">SUM(IF('June 13 - Dec 15 Expense'!$F$12:$F$119=Adjustments!$E197,IF('June 13 - Dec 15 Expense'!$J$7:$CE$7=Adjustments!P$6,IF('June 13 - Dec 15 Expense'!$J$6:$CE$6="Depreciation Expense",'June 13 - Dec 15 Expense'!$J$12:$CE$119),)))</f>
        <v>0</v>
      </c>
      <c r="Q197" s="144">
        <f t="array" ref="Q197">SUM(IF('June 13 - Dec 15 Expense'!$F$12:$F$119=Adjustments!$E197,IF('June 13 - Dec 15 Expense'!$J$7:$CE$7=Adjustments!Q$6,IF('June 13 - Dec 15 Expense'!$J$6:$CE$6="Depreciation Expense",'June 13 - Dec 15 Expense'!$J$12:$CE$119),)))</f>
        <v>0</v>
      </c>
      <c r="R197" s="144">
        <f t="array" ref="R197">SUM(IF('June 13 - Dec 15 Expense'!$F$12:$F$119=Adjustments!$E197,IF('June 13 - Dec 15 Expense'!$J$7:$CE$7=Adjustments!R$6,IF('June 13 - Dec 15 Expense'!$J$6:$CE$6="Depreciation Expense",'June 13 - Dec 15 Expense'!$J$12:$CE$119),)))</f>
        <v>0</v>
      </c>
      <c r="S197" s="144">
        <f t="array" ref="S197">SUM(IF('June 13 - Dec 15 Expense'!$F$12:$F$119=Adjustments!$E197,IF('June 13 - Dec 15 Expense'!$J$7:$CE$7=Adjustments!S$6,IF('June 13 - Dec 15 Expense'!$J$6:$CE$6="Depreciation Expense",'June 13 - Dec 15 Expense'!$J$12:$CE$119),)))</f>
        <v>0</v>
      </c>
      <c r="T197" s="144">
        <f t="array" ref="T197">SUM(IF('June 13 - Dec 15 Expense'!$F$12:$F$119=Adjustments!$E197,IF('June 13 - Dec 15 Expense'!$J$7:$CE$7=Adjustments!T$6,IF('June 13 - Dec 15 Expense'!$J$6:$CE$6="Depreciation Expense",'June 13 - Dec 15 Expense'!$J$12:$CE$119),)))</f>
        <v>0</v>
      </c>
      <c r="U197" s="144">
        <f t="array" ref="U197">SUM(IF('June 13 - Dec 15 Expense'!$F$12:$F$119=Adjustments!$E197,IF('June 13 - Dec 15 Expense'!$J$7:$CE$7=Adjustments!U$6,IF('June 13 - Dec 15 Expense'!$J$6:$CE$6="Depreciation Expense",'June 13 - Dec 15 Expense'!$J$12:$CE$119),)))</f>
        <v>0</v>
      </c>
      <c r="V197" s="144">
        <f t="array" ref="V197">SUM(IF('June 13 - Dec 15 Expense'!$F$12:$F$119=Adjustments!$E197,IF('June 13 - Dec 15 Expense'!$J$7:$CE$7=Adjustments!V$6,IF('June 13 - Dec 15 Expense'!$J$6:$CE$6="Depreciation Expense",'June 13 - Dec 15 Expense'!$J$12:$CE$119),)))</f>
        <v>0</v>
      </c>
      <c r="W197" s="144">
        <f t="array" ref="W197">SUM(IF('June 13 - Dec 15 Expense'!$F$12:$F$119=Adjustments!$E197,IF('June 13 - Dec 15 Expense'!$J$7:$CE$7=Adjustments!W$6,IF('June 13 - Dec 15 Expense'!$J$6:$CE$6="Depreciation Expense",'June 13 - Dec 15 Expense'!$J$12:$CE$119),)))</f>
        <v>0</v>
      </c>
      <c r="X197" s="144">
        <f t="array" ref="X197">SUM(IF('June 13 - Dec 15 Expense'!$F$12:$F$119=Adjustments!$E197,IF('June 13 - Dec 15 Expense'!$J$7:$CE$7=Adjustments!X$6,IF('June 13 - Dec 15 Expense'!$J$6:$CE$6="Depreciation Expense",'June 13 - Dec 15 Expense'!$J$12:$CE$119),)))</f>
        <v>0</v>
      </c>
      <c r="Y197" s="144">
        <f t="array" ref="Y197">SUM(IF('June 13 - Dec 15 Expense'!$F$12:$F$119=Adjustments!$E197,IF('June 13 - Dec 15 Expense'!$J$7:$CE$7=Adjustments!Y$6,IF('June 13 - Dec 15 Expense'!$J$6:$CE$6="Depreciation Expense",'June 13 - Dec 15 Expense'!$J$12:$CE$119),)))</f>
        <v>0</v>
      </c>
      <c r="Z197" s="144">
        <f t="array" ref="Z197">SUM(IF('June 13 - Dec 15 Expense'!$F$12:$F$119=Adjustments!$E197,IF('June 13 - Dec 15 Expense'!$J$7:$CE$7=Adjustments!Z$6,IF('June 13 - Dec 15 Expense'!$J$6:$CE$6="Depreciation Expense",'June 13 - Dec 15 Expense'!$J$12:$CE$119),)))</f>
        <v>0</v>
      </c>
      <c r="AA197" s="144">
        <f t="array" ref="AA197">SUM(IF('June 13 - Dec 15 Expense'!$F$12:$F$119=Adjustments!$E197,IF('June 13 - Dec 15 Expense'!$J$7:$CE$7=Adjustments!AA$6,IF('June 13 - Dec 15 Expense'!$J$6:$CE$6="Depreciation Expense",'June 13 - Dec 15 Expense'!$J$12:$CE$119),)))</f>
        <v>0</v>
      </c>
      <c r="AB197" s="144">
        <f t="array" ref="AB197">SUM(IF('June 13 - Dec 15 Expense'!$F$12:$F$119=Adjustments!$E197,IF('June 13 - Dec 15 Expense'!$J$7:$CE$7=Adjustments!AB$6,IF('June 13 - Dec 15 Expense'!$J$6:$CE$6="Depreciation Expense",'June 13 - Dec 15 Expense'!$J$12:$CE$119),)))</f>
        <v>0</v>
      </c>
      <c r="AC197" s="144">
        <f t="array" ref="AC197">SUM(IF('June 13 - Dec 15 Expense'!$F$12:$F$119=Adjustments!$E197,IF('June 13 - Dec 15 Expense'!$J$7:$CE$7=Adjustments!AC$6,IF('June 13 - Dec 15 Expense'!$J$6:$CE$6="Depreciation Expense",'June 13 - Dec 15 Expense'!$J$12:$CE$119),)))</f>
        <v>0</v>
      </c>
      <c r="AD197" s="144">
        <f t="array" ref="AD197">SUM(IF('June 13 - Dec 15 Expense'!$F$12:$F$119=Adjustments!$E197,IF('June 13 - Dec 15 Expense'!$J$7:$CE$7=Adjustments!AD$6,IF('June 13 - Dec 15 Expense'!$J$6:$CE$6="Depreciation Expense",'June 13 - Dec 15 Expense'!$J$12:$CE$119),)))</f>
        <v>0</v>
      </c>
      <c r="AE197" s="144">
        <f t="array" ref="AE197">SUM(IF('June 13 - Dec 15 Expense'!$F$12:$F$119=Adjustments!$E197,IF('June 13 - Dec 15 Expense'!$J$7:$CE$7=Adjustments!AE$6,IF('June 13 - Dec 15 Expense'!$J$6:$CE$6="Depreciation Expense",'June 13 - Dec 15 Expense'!$J$12:$CE$119),)))</f>
        <v>0</v>
      </c>
      <c r="AG197" s="144">
        <f t="shared" si="15"/>
        <v>0</v>
      </c>
      <c r="AH197" s="144">
        <f t="shared" si="16"/>
        <v>0</v>
      </c>
      <c r="AI197" s="144">
        <f t="shared" si="17"/>
        <v>0</v>
      </c>
      <c r="AJ197" s="144">
        <f t="shared" si="18"/>
        <v>0</v>
      </c>
    </row>
    <row r="198" spans="1:36">
      <c r="A198" s="119" t="s">
        <v>123</v>
      </c>
      <c r="B198" s="8" t="s">
        <v>40</v>
      </c>
      <c r="C198" s="119" t="s">
        <v>79</v>
      </c>
      <c r="D198" s="119" t="s">
        <v>124</v>
      </c>
      <c r="E198" s="119" t="str">
        <f>C198&amp;D198&amp;B198</f>
        <v>AHYDPKASG-P</v>
      </c>
      <c r="F198" s="119" t="str">
        <f>D198&amp;B198</f>
        <v>HYDPKASG-P</v>
      </c>
      <c r="G198" s="144">
        <f t="array" ref="G198">SUM(IF('June 13 - Dec 15 Expense'!$F$12:$F$119=Adjustments!$E198,IF('June 13 - Dec 15 Expense'!$J$7:$CE$7=Adjustments!G$6,IF('June 13 - Dec 15 Expense'!$J$6:$CE$6="Depreciation Expense",'June 13 - Dec 15 Expense'!$J$12:$CE$119),)))</f>
        <v>0</v>
      </c>
      <c r="H198" s="144">
        <f t="array" ref="H198">SUM(IF('June 13 - Dec 15 Expense'!$F$12:$F$119=Adjustments!$E198,IF('June 13 - Dec 15 Expense'!$J$7:$CE$7=Adjustments!H$6,IF('June 13 - Dec 15 Expense'!$J$6:$CE$6="Depreciation Expense",'June 13 - Dec 15 Expense'!$J$12:$CE$119),)))</f>
        <v>0</v>
      </c>
      <c r="I198" s="144">
        <f t="array" ref="I198">SUM(IF('June 13 - Dec 15 Expense'!$F$12:$F$119=Adjustments!$E198,IF('June 13 - Dec 15 Expense'!$J$7:$CE$7=Adjustments!I$6,IF('June 13 - Dec 15 Expense'!$J$6:$CE$6="Depreciation Expense",'June 13 - Dec 15 Expense'!$J$12:$CE$119),)))</f>
        <v>0</v>
      </c>
      <c r="J198" s="144">
        <f t="array" ref="J198">SUM(IF('June 13 - Dec 15 Expense'!$F$12:$F$119=Adjustments!$E198,IF('June 13 - Dec 15 Expense'!$J$7:$CE$7=Adjustments!J$6,IF('June 13 - Dec 15 Expense'!$J$6:$CE$6="Depreciation Expense",'June 13 - Dec 15 Expense'!$J$12:$CE$119),)))</f>
        <v>0</v>
      </c>
      <c r="K198" s="144">
        <f t="array" ref="K198">SUM(IF('June 13 - Dec 15 Expense'!$F$12:$F$119=Adjustments!$E198,IF('June 13 - Dec 15 Expense'!$J$7:$CE$7=Adjustments!K$6,IF('June 13 - Dec 15 Expense'!$J$6:$CE$6="Depreciation Expense",'June 13 - Dec 15 Expense'!$J$12:$CE$119),)))</f>
        <v>0</v>
      </c>
      <c r="L198" s="144">
        <f t="array" ref="L198">SUM(IF('June 13 - Dec 15 Expense'!$F$12:$F$119=Adjustments!$E198,IF('June 13 - Dec 15 Expense'!$J$7:$CE$7=Adjustments!L$6,IF('June 13 - Dec 15 Expense'!$J$6:$CE$6="Depreciation Expense",'June 13 - Dec 15 Expense'!$J$12:$CE$119),)))</f>
        <v>0</v>
      </c>
      <c r="M198" s="144">
        <f t="array" ref="M198">SUM(IF('June 13 - Dec 15 Expense'!$F$12:$F$119=Adjustments!$E198,IF('June 13 - Dec 15 Expense'!$J$7:$CE$7=Adjustments!M$6,IF('June 13 - Dec 15 Expense'!$J$6:$CE$6="Depreciation Expense",'June 13 - Dec 15 Expense'!$J$12:$CE$119),)))</f>
        <v>0</v>
      </c>
      <c r="N198" s="144">
        <f t="array" ref="N198">SUM(IF('June 13 - Dec 15 Expense'!$F$12:$F$119=Adjustments!$E198,IF('June 13 - Dec 15 Expense'!$J$7:$CE$7=Adjustments!N$6,IF('June 13 - Dec 15 Expense'!$J$6:$CE$6="Depreciation Expense",'June 13 - Dec 15 Expense'!$J$12:$CE$119),)))</f>
        <v>0</v>
      </c>
      <c r="O198" s="144">
        <f t="array" ref="O198">SUM(IF('June 13 - Dec 15 Expense'!$F$12:$F$119=Adjustments!$E198,IF('June 13 - Dec 15 Expense'!$J$7:$CE$7=Adjustments!O$6,IF('June 13 - Dec 15 Expense'!$J$6:$CE$6="Depreciation Expense",'June 13 - Dec 15 Expense'!$J$12:$CE$119),)))</f>
        <v>0</v>
      </c>
      <c r="P198" s="144">
        <f t="array" ref="P198">SUM(IF('June 13 - Dec 15 Expense'!$F$12:$F$119=Adjustments!$E198,IF('June 13 - Dec 15 Expense'!$J$7:$CE$7=Adjustments!P$6,IF('June 13 - Dec 15 Expense'!$J$6:$CE$6="Depreciation Expense",'June 13 - Dec 15 Expense'!$J$12:$CE$119),)))</f>
        <v>0</v>
      </c>
      <c r="Q198" s="144">
        <f t="array" ref="Q198">SUM(IF('June 13 - Dec 15 Expense'!$F$12:$F$119=Adjustments!$E198,IF('June 13 - Dec 15 Expense'!$J$7:$CE$7=Adjustments!Q$6,IF('June 13 - Dec 15 Expense'!$J$6:$CE$6="Depreciation Expense",'June 13 - Dec 15 Expense'!$J$12:$CE$119),)))</f>
        <v>0</v>
      </c>
      <c r="R198" s="144">
        <f t="array" ref="R198">SUM(IF('June 13 - Dec 15 Expense'!$F$12:$F$119=Adjustments!$E198,IF('June 13 - Dec 15 Expense'!$J$7:$CE$7=Adjustments!R$6,IF('June 13 - Dec 15 Expense'!$J$6:$CE$6="Depreciation Expense",'June 13 - Dec 15 Expense'!$J$12:$CE$119),)))</f>
        <v>0</v>
      </c>
      <c r="S198" s="144">
        <f t="array" ref="S198">SUM(IF('June 13 - Dec 15 Expense'!$F$12:$F$119=Adjustments!$E198,IF('June 13 - Dec 15 Expense'!$J$7:$CE$7=Adjustments!S$6,IF('June 13 - Dec 15 Expense'!$J$6:$CE$6="Depreciation Expense",'June 13 - Dec 15 Expense'!$J$12:$CE$119),)))</f>
        <v>0</v>
      </c>
      <c r="T198" s="144">
        <f t="array" ref="T198">SUM(IF('June 13 - Dec 15 Expense'!$F$12:$F$119=Adjustments!$E198,IF('June 13 - Dec 15 Expense'!$J$7:$CE$7=Adjustments!T$6,IF('June 13 - Dec 15 Expense'!$J$6:$CE$6="Depreciation Expense",'June 13 - Dec 15 Expense'!$J$12:$CE$119),)))</f>
        <v>0</v>
      </c>
      <c r="U198" s="144">
        <f t="array" ref="U198">SUM(IF('June 13 - Dec 15 Expense'!$F$12:$F$119=Adjustments!$E198,IF('June 13 - Dec 15 Expense'!$J$7:$CE$7=Adjustments!U$6,IF('June 13 - Dec 15 Expense'!$J$6:$CE$6="Depreciation Expense",'June 13 - Dec 15 Expense'!$J$12:$CE$119),)))</f>
        <v>0</v>
      </c>
      <c r="V198" s="144">
        <f t="array" ref="V198">SUM(IF('June 13 - Dec 15 Expense'!$F$12:$F$119=Adjustments!$E198,IF('June 13 - Dec 15 Expense'!$J$7:$CE$7=Adjustments!V$6,IF('June 13 - Dec 15 Expense'!$J$6:$CE$6="Depreciation Expense",'June 13 - Dec 15 Expense'!$J$12:$CE$119),)))</f>
        <v>0</v>
      </c>
      <c r="W198" s="144">
        <f t="array" ref="W198">SUM(IF('June 13 - Dec 15 Expense'!$F$12:$F$119=Adjustments!$E198,IF('June 13 - Dec 15 Expense'!$J$7:$CE$7=Adjustments!W$6,IF('June 13 - Dec 15 Expense'!$J$6:$CE$6="Depreciation Expense",'June 13 - Dec 15 Expense'!$J$12:$CE$119),)))</f>
        <v>0</v>
      </c>
      <c r="X198" s="144">
        <f t="array" ref="X198">SUM(IF('June 13 - Dec 15 Expense'!$F$12:$F$119=Adjustments!$E198,IF('June 13 - Dec 15 Expense'!$J$7:$CE$7=Adjustments!X$6,IF('June 13 - Dec 15 Expense'!$J$6:$CE$6="Depreciation Expense",'June 13 - Dec 15 Expense'!$J$12:$CE$119),)))</f>
        <v>0</v>
      </c>
      <c r="Y198" s="144">
        <f t="array" ref="Y198">SUM(IF('June 13 - Dec 15 Expense'!$F$12:$F$119=Adjustments!$E198,IF('June 13 - Dec 15 Expense'!$J$7:$CE$7=Adjustments!Y$6,IF('June 13 - Dec 15 Expense'!$J$6:$CE$6="Depreciation Expense",'June 13 - Dec 15 Expense'!$J$12:$CE$119),)))</f>
        <v>0</v>
      </c>
      <c r="Z198" s="144">
        <f t="array" ref="Z198">SUM(IF('June 13 - Dec 15 Expense'!$F$12:$F$119=Adjustments!$E198,IF('June 13 - Dec 15 Expense'!$J$7:$CE$7=Adjustments!Z$6,IF('June 13 - Dec 15 Expense'!$J$6:$CE$6="Depreciation Expense",'June 13 - Dec 15 Expense'!$J$12:$CE$119),)))</f>
        <v>0</v>
      </c>
      <c r="AA198" s="144">
        <f t="array" ref="AA198">SUM(IF('June 13 - Dec 15 Expense'!$F$12:$F$119=Adjustments!$E198,IF('June 13 - Dec 15 Expense'!$J$7:$CE$7=Adjustments!AA$6,IF('June 13 - Dec 15 Expense'!$J$6:$CE$6="Depreciation Expense",'June 13 - Dec 15 Expense'!$J$12:$CE$119),)))</f>
        <v>0</v>
      </c>
      <c r="AB198" s="144">
        <f t="array" ref="AB198">SUM(IF('June 13 - Dec 15 Expense'!$F$12:$F$119=Adjustments!$E198,IF('June 13 - Dec 15 Expense'!$J$7:$CE$7=Adjustments!AB$6,IF('June 13 - Dec 15 Expense'!$J$6:$CE$6="Depreciation Expense",'June 13 - Dec 15 Expense'!$J$12:$CE$119),)))</f>
        <v>0</v>
      </c>
      <c r="AC198" s="144">
        <f t="array" ref="AC198">SUM(IF('June 13 - Dec 15 Expense'!$F$12:$F$119=Adjustments!$E198,IF('June 13 - Dec 15 Expense'!$J$7:$CE$7=Adjustments!AC$6,IF('June 13 - Dec 15 Expense'!$J$6:$CE$6="Depreciation Expense",'June 13 - Dec 15 Expense'!$J$12:$CE$119),)))</f>
        <v>0</v>
      </c>
      <c r="AD198" s="144">
        <f t="array" ref="AD198">SUM(IF('June 13 - Dec 15 Expense'!$F$12:$F$119=Adjustments!$E198,IF('June 13 - Dec 15 Expense'!$J$7:$CE$7=Adjustments!AD$6,IF('June 13 - Dec 15 Expense'!$J$6:$CE$6="Depreciation Expense",'June 13 - Dec 15 Expense'!$J$12:$CE$119),)))</f>
        <v>0</v>
      </c>
      <c r="AE198" s="144">
        <f t="array" ref="AE198">SUM(IF('June 13 - Dec 15 Expense'!$F$12:$F$119=Adjustments!$E198,IF('June 13 - Dec 15 Expense'!$J$7:$CE$7=Adjustments!AE$6,IF('June 13 - Dec 15 Expense'!$J$6:$CE$6="Depreciation Expense",'June 13 - Dec 15 Expense'!$J$12:$CE$119),)))</f>
        <v>0</v>
      </c>
      <c r="AG198" s="144">
        <f t="shared" si="15"/>
        <v>0</v>
      </c>
      <c r="AH198" s="144">
        <f t="shared" si="16"/>
        <v>0</v>
      </c>
      <c r="AI198" s="144">
        <f t="shared" si="17"/>
        <v>0</v>
      </c>
      <c r="AJ198" s="144">
        <f t="shared" si="18"/>
        <v>0</v>
      </c>
    </row>
    <row r="199" spans="1:36">
      <c r="A199" s="119" t="s">
        <v>5</v>
      </c>
      <c r="B199" s="119" t="s">
        <v>43</v>
      </c>
      <c r="C199" s="119" t="s">
        <v>79</v>
      </c>
      <c r="D199" s="119" t="s">
        <v>73</v>
      </c>
      <c r="E199" s="119" t="str">
        <f>C199&amp;D199&amp;B199</f>
        <v>AOTHPSSGCT</v>
      </c>
      <c r="F199" s="119" t="str">
        <f>D199&amp;B199</f>
        <v>OTHPSSGCT</v>
      </c>
      <c r="G199" s="144">
        <f t="array" ref="G199">SUM(IF('June 13 - Dec 15 Expense'!$F$12:$F$119=Adjustments!$E199,IF('June 13 - Dec 15 Expense'!$J$7:$CE$7=Adjustments!G$6,IF('June 13 - Dec 15 Expense'!$J$6:$CE$6="Depreciation Expense",'June 13 - Dec 15 Expense'!$J$12:$CE$119),)))</f>
        <v>0</v>
      </c>
      <c r="H199" s="144">
        <f t="array" ref="H199">SUM(IF('June 13 - Dec 15 Expense'!$F$12:$F$119=Adjustments!$E199,IF('June 13 - Dec 15 Expense'!$J$7:$CE$7=Adjustments!H$6,IF('June 13 - Dec 15 Expense'!$J$6:$CE$6="Depreciation Expense",'June 13 - Dec 15 Expense'!$J$12:$CE$119),)))</f>
        <v>0</v>
      </c>
      <c r="I199" s="144">
        <f t="array" ref="I199">SUM(IF('June 13 - Dec 15 Expense'!$F$12:$F$119=Adjustments!$E199,IF('June 13 - Dec 15 Expense'!$J$7:$CE$7=Adjustments!I$6,IF('June 13 - Dec 15 Expense'!$J$6:$CE$6="Depreciation Expense",'June 13 - Dec 15 Expense'!$J$12:$CE$119),)))</f>
        <v>0</v>
      </c>
      <c r="J199" s="144">
        <f t="array" ref="J199">SUM(IF('June 13 - Dec 15 Expense'!$F$12:$F$119=Adjustments!$E199,IF('June 13 - Dec 15 Expense'!$J$7:$CE$7=Adjustments!J$6,IF('June 13 - Dec 15 Expense'!$J$6:$CE$6="Depreciation Expense",'June 13 - Dec 15 Expense'!$J$12:$CE$119),)))</f>
        <v>0</v>
      </c>
      <c r="K199" s="144">
        <f t="array" ref="K199">SUM(IF('June 13 - Dec 15 Expense'!$F$12:$F$119=Adjustments!$E199,IF('June 13 - Dec 15 Expense'!$J$7:$CE$7=Adjustments!K$6,IF('June 13 - Dec 15 Expense'!$J$6:$CE$6="Depreciation Expense",'June 13 - Dec 15 Expense'!$J$12:$CE$119),)))</f>
        <v>0</v>
      </c>
      <c r="L199" s="144">
        <f t="array" ref="L199">SUM(IF('June 13 - Dec 15 Expense'!$F$12:$F$119=Adjustments!$E199,IF('June 13 - Dec 15 Expense'!$J$7:$CE$7=Adjustments!L$6,IF('June 13 - Dec 15 Expense'!$J$6:$CE$6="Depreciation Expense",'June 13 - Dec 15 Expense'!$J$12:$CE$119),)))</f>
        <v>0</v>
      </c>
      <c r="M199" s="144">
        <f t="array" ref="M199">SUM(IF('June 13 - Dec 15 Expense'!$F$12:$F$119=Adjustments!$E199,IF('June 13 - Dec 15 Expense'!$J$7:$CE$7=Adjustments!M$6,IF('June 13 - Dec 15 Expense'!$J$6:$CE$6="Depreciation Expense",'June 13 - Dec 15 Expense'!$J$12:$CE$119),)))</f>
        <v>0</v>
      </c>
      <c r="N199" s="144">
        <f t="array" ref="N199">SUM(IF('June 13 - Dec 15 Expense'!$F$12:$F$119=Adjustments!$E199,IF('June 13 - Dec 15 Expense'!$J$7:$CE$7=Adjustments!N$6,IF('June 13 - Dec 15 Expense'!$J$6:$CE$6="Depreciation Expense",'June 13 - Dec 15 Expense'!$J$12:$CE$119),)))</f>
        <v>0</v>
      </c>
      <c r="O199" s="144">
        <f t="array" ref="O199">SUM(IF('June 13 - Dec 15 Expense'!$F$12:$F$119=Adjustments!$E199,IF('June 13 - Dec 15 Expense'!$J$7:$CE$7=Adjustments!O$6,IF('June 13 - Dec 15 Expense'!$J$6:$CE$6="Depreciation Expense",'June 13 - Dec 15 Expense'!$J$12:$CE$119),)))</f>
        <v>0</v>
      </c>
      <c r="P199" s="144">
        <f t="array" ref="P199">SUM(IF('June 13 - Dec 15 Expense'!$F$12:$F$119=Adjustments!$E199,IF('June 13 - Dec 15 Expense'!$J$7:$CE$7=Adjustments!P$6,IF('June 13 - Dec 15 Expense'!$J$6:$CE$6="Depreciation Expense",'June 13 - Dec 15 Expense'!$J$12:$CE$119),)))</f>
        <v>0</v>
      </c>
      <c r="Q199" s="144">
        <f t="array" ref="Q199">SUM(IF('June 13 - Dec 15 Expense'!$F$12:$F$119=Adjustments!$E199,IF('June 13 - Dec 15 Expense'!$J$7:$CE$7=Adjustments!Q$6,IF('June 13 - Dec 15 Expense'!$J$6:$CE$6="Depreciation Expense",'June 13 - Dec 15 Expense'!$J$12:$CE$119),)))</f>
        <v>0</v>
      </c>
      <c r="R199" s="144">
        <f t="array" ref="R199">SUM(IF('June 13 - Dec 15 Expense'!$F$12:$F$119=Adjustments!$E199,IF('June 13 - Dec 15 Expense'!$J$7:$CE$7=Adjustments!R$6,IF('June 13 - Dec 15 Expense'!$J$6:$CE$6="Depreciation Expense",'June 13 - Dec 15 Expense'!$J$12:$CE$119),)))</f>
        <v>0</v>
      </c>
      <c r="S199" s="144">
        <f t="array" ref="S199">SUM(IF('June 13 - Dec 15 Expense'!$F$12:$F$119=Adjustments!$E199,IF('June 13 - Dec 15 Expense'!$J$7:$CE$7=Adjustments!S$6,IF('June 13 - Dec 15 Expense'!$J$6:$CE$6="Depreciation Expense",'June 13 - Dec 15 Expense'!$J$12:$CE$119),)))</f>
        <v>0</v>
      </c>
      <c r="T199" s="144">
        <f t="array" ref="T199">SUM(IF('June 13 - Dec 15 Expense'!$F$12:$F$119=Adjustments!$E199,IF('June 13 - Dec 15 Expense'!$J$7:$CE$7=Adjustments!T$6,IF('June 13 - Dec 15 Expense'!$J$6:$CE$6="Depreciation Expense",'June 13 - Dec 15 Expense'!$J$12:$CE$119),)))</f>
        <v>0</v>
      </c>
      <c r="U199" s="144">
        <f t="array" ref="U199">SUM(IF('June 13 - Dec 15 Expense'!$F$12:$F$119=Adjustments!$E199,IF('June 13 - Dec 15 Expense'!$J$7:$CE$7=Adjustments!U$6,IF('June 13 - Dec 15 Expense'!$J$6:$CE$6="Depreciation Expense",'June 13 - Dec 15 Expense'!$J$12:$CE$119),)))</f>
        <v>0</v>
      </c>
      <c r="V199" s="144">
        <f t="array" ref="V199">SUM(IF('June 13 - Dec 15 Expense'!$F$12:$F$119=Adjustments!$E199,IF('June 13 - Dec 15 Expense'!$J$7:$CE$7=Adjustments!V$6,IF('June 13 - Dec 15 Expense'!$J$6:$CE$6="Depreciation Expense",'June 13 - Dec 15 Expense'!$J$12:$CE$119),)))</f>
        <v>0</v>
      </c>
      <c r="W199" s="144">
        <f t="array" ref="W199">SUM(IF('June 13 - Dec 15 Expense'!$F$12:$F$119=Adjustments!$E199,IF('June 13 - Dec 15 Expense'!$J$7:$CE$7=Adjustments!W$6,IF('June 13 - Dec 15 Expense'!$J$6:$CE$6="Depreciation Expense",'June 13 - Dec 15 Expense'!$J$12:$CE$119),)))</f>
        <v>0</v>
      </c>
      <c r="X199" s="144">
        <f t="array" ref="X199">SUM(IF('June 13 - Dec 15 Expense'!$F$12:$F$119=Adjustments!$E199,IF('June 13 - Dec 15 Expense'!$J$7:$CE$7=Adjustments!X$6,IF('June 13 - Dec 15 Expense'!$J$6:$CE$6="Depreciation Expense",'June 13 - Dec 15 Expense'!$J$12:$CE$119),)))</f>
        <v>0</v>
      </c>
      <c r="Y199" s="144">
        <f t="array" ref="Y199">SUM(IF('June 13 - Dec 15 Expense'!$F$12:$F$119=Adjustments!$E199,IF('June 13 - Dec 15 Expense'!$J$7:$CE$7=Adjustments!Y$6,IF('June 13 - Dec 15 Expense'!$J$6:$CE$6="Depreciation Expense",'June 13 - Dec 15 Expense'!$J$12:$CE$119),)))</f>
        <v>0</v>
      </c>
      <c r="Z199" s="144">
        <f t="array" ref="Z199">SUM(IF('June 13 - Dec 15 Expense'!$F$12:$F$119=Adjustments!$E199,IF('June 13 - Dec 15 Expense'!$J$7:$CE$7=Adjustments!Z$6,IF('June 13 - Dec 15 Expense'!$J$6:$CE$6="Depreciation Expense",'June 13 - Dec 15 Expense'!$J$12:$CE$119),)))</f>
        <v>0</v>
      </c>
      <c r="AA199" s="144">
        <f t="array" ref="AA199">SUM(IF('June 13 - Dec 15 Expense'!$F$12:$F$119=Adjustments!$E199,IF('June 13 - Dec 15 Expense'!$J$7:$CE$7=Adjustments!AA$6,IF('June 13 - Dec 15 Expense'!$J$6:$CE$6="Depreciation Expense",'June 13 - Dec 15 Expense'!$J$12:$CE$119),)))</f>
        <v>0</v>
      </c>
      <c r="AB199" s="144">
        <f t="array" ref="AB199">SUM(IF('June 13 - Dec 15 Expense'!$F$12:$F$119=Adjustments!$E199,IF('June 13 - Dec 15 Expense'!$J$7:$CE$7=Adjustments!AB$6,IF('June 13 - Dec 15 Expense'!$J$6:$CE$6="Depreciation Expense",'June 13 - Dec 15 Expense'!$J$12:$CE$119),)))</f>
        <v>0</v>
      </c>
      <c r="AC199" s="144">
        <f t="array" ref="AC199">SUM(IF('June 13 - Dec 15 Expense'!$F$12:$F$119=Adjustments!$E199,IF('June 13 - Dec 15 Expense'!$J$7:$CE$7=Adjustments!AC$6,IF('June 13 - Dec 15 Expense'!$J$6:$CE$6="Depreciation Expense",'June 13 - Dec 15 Expense'!$J$12:$CE$119),)))</f>
        <v>0</v>
      </c>
      <c r="AD199" s="144">
        <f t="array" ref="AD199">SUM(IF('June 13 - Dec 15 Expense'!$F$12:$F$119=Adjustments!$E199,IF('June 13 - Dec 15 Expense'!$J$7:$CE$7=Adjustments!AD$6,IF('June 13 - Dec 15 Expense'!$J$6:$CE$6="Depreciation Expense",'June 13 - Dec 15 Expense'!$J$12:$CE$119),)))</f>
        <v>0</v>
      </c>
      <c r="AE199" s="144">
        <f t="array" ref="AE199">SUM(IF('June 13 - Dec 15 Expense'!$F$12:$F$119=Adjustments!$E199,IF('June 13 - Dec 15 Expense'!$J$7:$CE$7=Adjustments!AE$6,IF('June 13 - Dec 15 Expense'!$J$6:$CE$6="Depreciation Expense",'June 13 - Dec 15 Expense'!$J$12:$CE$119),)))</f>
        <v>0</v>
      </c>
      <c r="AG199" s="144">
        <f t="shared" si="15"/>
        <v>0</v>
      </c>
      <c r="AH199" s="144">
        <f t="shared" si="16"/>
        <v>0</v>
      </c>
      <c r="AI199" s="144">
        <f t="shared" si="17"/>
        <v>0</v>
      </c>
      <c r="AJ199" s="144">
        <f t="shared" si="18"/>
        <v>0</v>
      </c>
    </row>
    <row r="200" spans="1:36">
      <c r="A200" s="119" t="s">
        <v>14</v>
      </c>
      <c r="B200" s="119" t="s">
        <v>45</v>
      </c>
      <c r="C200" s="119" t="s">
        <v>79</v>
      </c>
      <c r="D200" s="119" t="s">
        <v>75</v>
      </c>
      <c r="E200" s="119" t="str">
        <f t="shared" ref="E200:E208" si="21">C200&amp;D200&amp;B200</f>
        <v>AGNLPCA</v>
      </c>
      <c r="F200" s="119" t="str">
        <f t="shared" ref="F200:F208" si="22">D200&amp;B200</f>
        <v>GNLPCA</v>
      </c>
      <c r="G200" s="144">
        <f t="array" ref="G200">SUM(IF('June 13 - Dec 15 Expense'!$F$12:$F$119=Adjustments!$E200,IF('June 13 - Dec 15 Expense'!$J$7:$CE$7=Adjustments!G$6,IF('June 13 - Dec 15 Expense'!$J$6:$CE$6="Depreciation Expense",'June 13 - Dec 15 Expense'!$J$12:$CE$119),)))</f>
        <v>8676.2598801608347</v>
      </c>
      <c r="H200" s="144">
        <f t="array" ref="H200">SUM(IF('June 13 - Dec 15 Expense'!$F$12:$F$119=Adjustments!$E200,IF('June 13 - Dec 15 Expense'!$J$7:$CE$7=Adjustments!H$6,IF('June 13 - Dec 15 Expense'!$J$6:$CE$6="Depreciation Expense",'June 13 - Dec 15 Expense'!$J$12:$CE$119),)))</f>
        <v>8676.2598801608347</v>
      </c>
      <c r="I200" s="144">
        <f t="array" ref="I200">SUM(IF('June 13 - Dec 15 Expense'!$F$12:$F$119=Adjustments!$E200,IF('June 13 - Dec 15 Expense'!$J$7:$CE$7=Adjustments!I$6,IF('June 13 - Dec 15 Expense'!$J$6:$CE$6="Depreciation Expense",'June 13 - Dec 15 Expense'!$J$12:$CE$119),)))</f>
        <v>8676.2598801608347</v>
      </c>
      <c r="J200" s="144">
        <f t="array" ref="J200">SUM(IF('June 13 - Dec 15 Expense'!$F$12:$F$119=Adjustments!$E200,IF('June 13 - Dec 15 Expense'!$J$7:$CE$7=Adjustments!J$6,IF('June 13 - Dec 15 Expense'!$J$6:$CE$6="Depreciation Expense",'June 13 - Dec 15 Expense'!$J$12:$CE$119),)))</f>
        <v>8676.2598801608347</v>
      </c>
      <c r="K200" s="144">
        <f t="array" ref="K200">SUM(IF('June 13 - Dec 15 Expense'!$F$12:$F$119=Adjustments!$E200,IF('June 13 - Dec 15 Expense'!$J$7:$CE$7=Adjustments!K$6,IF('June 13 - Dec 15 Expense'!$J$6:$CE$6="Depreciation Expense",'June 13 - Dec 15 Expense'!$J$12:$CE$119),)))</f>
        <v>8676.2598801608347</v>
      </c>
      <c r="L200" s="144">
        <f t="array" ref="L200">SUM(IF('June 13 - Dec 15 Expense'!$F$12:$F$119=Adjustments!$E200,IF('June 13 - Dec 15 Expense'!$J$7:$CE$7=Adjustments!L$6,IF('June 13 - Dec 15 Expense'!$J$6:$CE$6="Depreciation Expense",'June 13 - Dec 15 Expense'!$J$12:$CE$119),)))</f>
        <v>8676.2598801608347</v>
      </c>
      <c r="M200" s="144">
        <f t="array" ref="M200">SUM(IF('June 13 - Dec 15 Expense'!$F$12:$F$119=Adjustments!$E200,IF('June 13 - Dec 15 Expense'!$J$7:$CE$7=Adjustments!M$6,IF('June 13 - Dec 15 Expense'!$J$6:$CE$6="Depreciation Expense",'June 13 - Dec 15 Expense'!$J$12:$CE$119),)))</f>
        <v>8676.2598801608347</v>
      </c>
      <c r="N200" s="144">
        <f t="array" ref="N200">SUM(IF('June 13 - Dec 15 Expense'!$F$12:$F$119=Adjustments!$E200,IF('June 13 - Dec 15 Expense'!$J$7:$CE$7=Adjustments!N$6,IF('June 13 - Dec 15 Expense'!$J$6:$CE$6="Depreciation Expense",'June 13 - Dec 15 Expense'!$J$12:$CE$119),)))</f>
        <v>8676.2598801608347</v>
      </c>
      <c r="O200" s="144">
        <f t="array" ref="O200">SUM(IF('June 13 - Dec 15 Expense'!$F$12:$F$119=Adjustments!$E200,IF('June 13 - Dec 15 Expense'!$J$7:$CE$7=Adjustments!O$6,IF('June 13 - Dec 15 Expense'!$J$6:$CE$6="Depreciation Expense",'June 13 - Dec 15 Expense'!$J$12:$CE$119),)))</f>
        <v>8676.2598801608347</v>
      </c>
      <c r="P200" s="144">
        <f t="array" ref="P200">SUM(IF('June 13 - Dec 15 Expense'!$F$12:$F$119=Adjustments!$E200,IF('June 13 - Dec 15 Expense'!$J$7:$CE$7=Adjustments!P$6,IF('June 13 - Dec 15 Expense'!$J$6:$CE$6="Depreciation Expense",'June 13 - Dec 15 Expense'!$J$12:$CE$119),)))</f>
        <v>8676.2598801608347</v>
      </c>
      <c r="Q200" s="144">
        <f t="array" ref="Q200">SUM(IF('June 13 - Dec 15 Expense'!$F$12:$F$119=Adjustments!$E200,IF('June 13 - Dec 15 Expense'!$J$7:$CE$7=Adjustments!Q$6,IF('June 13 - Dec 15 Expense'!$J$6:$CE$6="Depreciation Expense",'June 13 - Dec 15 Expense'!$J$12:$CE$119),)))</f>
        <v>8676.2598801608347</v>
      </c>
      <c r="R200" s="144">
        <f t="array" ref="R200">SUM(IF('June 13 - Dec 15 Expense'!$F$12:$F$119=Adjustments!$E200,IF('June 13 - Dec 15 Expense'!$J$7:$CE$7=Adjustments!R$6,IF('June 13 - Dec 15 Expense'!$J$6:$CE$6="Depreciation Expense",'June 13 - Dec 15 Expense'!$J$12:$CE$119),)))</f>
        <v>8676.2598801608347</v>
      </c>
      <c r="S200" s="144">
        <f t="array" ref="S200">SUM(IF('June 13 - Dec 15 Expense'!$F$12:$F$119=Adjustments!$E200,IF('June 13 - Dec 15 Expense'!$J$7:$CE$7=Adjustments!S$6,IF('June 13 - Dec 15 Expense'!$J$6:$CE$6="Depreciation Expense",'June 13 - Dec 15 Expense'!$J$12:$CE$119),)))</f>
        <v>8676.2598801608347</v>
      </c>
      <c r="T200" s="144">
        <f t="array" ref="T200">SUM(IF('June 13 - Dec 15 Expense'!$F$12:$F$119=Adjustments!$E200,IF('June 13 - Dec 15 Expense'!$J$7:$CE$7=Adjustments!T$6,IF('June 13 - Dec 15 Expense'!$J$6:$CE$6="Depreciation Expense",'June 13 - Dec 15 Expense'!$J$12:$CE$119),)))</f>
        <v>8676.2598801608347</v>
      </c>
      <c r="U200" s="144">
        <f t="array" ref="U200">SUM(IF('June 13 - Dec 15 Expense'!$F$12:$F$119=Adjustments!$E200,IF('June 13 - Dec 15 Expense'!$J$7:$CE$7=Adjustments!U$6,IF('June 13 - Dec 15 Expense'!$J$6:$CE$6="Depreciation Expense",'June 13 - Dec 15 Expense'!$J$12:$CE$119),)))</f>
        <v>8676.2598801608347</v>
      </c>
      <c r="V200" s="144">
        <f t="array" ref="V200">SUM(IF('June 13 - Dec 15 Expense'!$F$12:$F$119=Adjustments!$E200,IF('June 13 - Dec 15 Expense'!$J$7:$CE$7=Adjustments!V$6,IF('June 13 - Dec 15 Expense'!$J$6:$CE$6="Depreciation Expense",'June 13 - Dec 15 Expense'!$J$12:$CE$119),)))</f>
        <v>8676.2598801608347</v>
      </c>
      <c r="W200" s="144">
        <f t="array" ref="W200">SUM(IF('June 13 - Dec 15 Expense'!$F$12:$F$119=Adjustments!$E200,IF('June 13 - Dec 15 Expense'!$J$7:$CE$7=Adjustments!W$6,IF('June 13 - Dec 15 Expense'!$J$6:$CE$6="Depreciation Expense",'June 13 - Dec 15 Expense'!$J$12:$CE$119),)))</f>
        <v>8676.2598801608347</v>
      </c>
      <c r="X200" s="144">
        <f t="array" ref="X200">SUM(IF('June 13 - Dec 15 Expense'!$F$12:$F$119=Adjustments!$E200,IF('June 13 - Dec 15 Expense'!$J$7:$CE$7=Adjustments!X$6,IF('June 13 - Dec 15 Expense'!$J$6:$CE$6="Depreciation Expense",'June 13 - Dec 15 Expense'!$J$12:$CE$119),)))</f>
        <v>8676.2598801608347</v>
      </c>
      <c r="Y200" s="144">
        <f t="array" ref="Y200">SUM(IF('June 13 - Dec 15 Expense'!$F$12:$F$119=Adjustments!$E200,IF('June 13 - Dec 15 Expense'!$J$7:$CE$7=Adjustments!Y$6,IF('June 13 - Dec 15 Expense'!$J$6:$CE$6="Depreciation Expense",'June 13 - Dec 15 Expense'!$J$12:$CE$119),)))</f>
        <v>8676.2598801608347</v>
      </c>
      <c r="Z200" s="144">
        <f t="array" ref="Z200">SUM(IF('June 13 - Dec 15 Expense'!$F$12:$F$119=Adjustments!$E200,IF('June 13 - Dec 15 Expense'!$J$7:$CE$7=Adjustments!Z$6,IF('June 13 - Dec 15 Expense'!$J$6:$CE$6="Depreciation Expense",'June 13 - Dec 15 Expense'!$J$12:$CE$119),)))</f>
        <v>8676.2598801608347</v>
      </c>
      <c r="AA200" s="144">
        <f t="array" ref="AA200">SUM(IF('June 13 - Dec 15 Expense'!$F$12:$F$119=Adjustments!$E200,IF('June 13 - Dec 15 Expense'!$J$7:$CE$7=Adjustments!AA$6,IF('June 13 - Dec 15 Expense'!$J$6:$CE$6="Depreciation Expense",'June 13 - Dec 15 Expense'!$J$12:$CE$119),)))</f>
        <v>8676.2598801608347</v>
      </c>
      <c r="AB200" s="144">
        <f t="array" ref="AB200">SUM(IF('June 13 - Dec 15 Expense'!$F$12:$F$119=Adjustments!$E200,IF('June 13 - Dec 15 Expense'!$J$7:$CE$7=Adjustments!AB$6,IF('June 13 - Dec 15 Expense'!$J$6:$CE$6="Depreciation Expense",'June 13 - Dec 15 Expense'!$J$12:$CE$119),)))</f>
        <v>8676.2598801608347</v>
      </c>
      <c r="AC200" s="144">
        <f t="array" ref="AC200">SUM(IF('June 13 - Dec 15 Expense'!$F$12:$F$119=Adjustments!$E200,IF('June 13 - Dec 15 Expense'!$J$7:$CE$7=Adjustments!AC$6,IF('June 13 - Dec 15 Expense'!$J$6:$CE$6="Depreciation Expense",'June 13 - Dec 15 Expense'!$J$12:$CE$119),)))</f>
        <v>8676.2598801608347</v>
      </c>
      <c r="AD200" s="144">
        <f t="array" ref="AD200">SUM(IF('June 13 - Dec 15 Expense'!$F$12:$F$119=Adjustments!$E200,IF('June 13 - Dec 15 Expense'!$J$7:$CE$7=Adjustments!AD$6,IF('June 13 - Dec 15 Expense'!$J$6:$CE$6="Depreciation Expense",'June 13 - Dec 15 Expense'!$J$12:$CE$119),)))</f>
        <v>8676.2598801608347</v>
      </c>
      <c r="AE200" s="144">
        <f t="array" ref="AE200">SUM(IF('June 13 - Dec 15 Expense'!$F$12:$F$119=Adjustments!$E200,IF('June 13 - Dec 15 Expense'!$J$7:$CE$7=Adjustments!AE$6,IF('June 13 - Dec 15 Expense'!$J$6:$CE$6="Depreciation Expense",'June 13 - Dec 15 Expense'!$J$12:$CE$119),)))</f>
        <v>8676.2598801608347</v>
      </c>
      <c r="AG200" s="144">
        <f t="shared" ref="AG200:AG208" si="23">SUM(H200:M200)</f>
        <v>52057.559280965004</v>
      </c>
      <c r="AH200" s="144">
        <f t="shared" ref="AH200:AH208" si="24">SUM(N200:S200)</f>
        <v>52057.559280965004</v>
      </c>
      <c r="AI200" s="144">
        <f t="shared" ref="AI200:AI208" si="25">SUM(T200:Y200)</f>
        <v>52057.559280965004</v>
      </c>
      <c r="AJ200" s="144">
        <f t="shared" ref="AJ200:AJ208" si="26">SUM(Z200:AE200)</f>
        <v>52057.559280965004</v>
      </c>
    </row>
    <row r="201" spans="1:36">
      <c r="A201" s="119" t="s">
        <v>23</v>
      </c>
      <c r="B201" s="119" t="s">
        <v>54</v>
      </c>
      <c r="C201" s="119" t="s">
        <v>79</v>
      </c>
      <c r="D201" s="119" t="s">
        <v>75</v>
      </c>
      <c r="E201" s="119" t="str">
        <f t="shared" si="21"/>
        <v>AGNLPCN</v>
      </c>
      <c r="F201" s="119" t="str">
        <f t="shared" si="22"/>
        <v>GNLPCN</v>
      </c>
      <c r="G201" s="144">
        <f t="array" ref="G201">SUM(IF('June 13 - Dec 15 Expense'!$F$12:$F$119=Adjustments!$E201,IF('June 13 - Dec 15 Expense'!$J$7:$CE$7=Adjustments!G$6,IF('June 13 - Dec 15 Expense'!$J$6:$CE$6="Depreciation Expense",'June 13 - Dec 15 Expense'!$J$12:$CE$119),)))</f>
        <v>6173.2029957387676</v>
      </c>
      <c r="H201" s="144">
        <f t="array" ref="H201">SUM(IF('June 13 - Dec 15 Expense'!$F$12:$F$119=Adjustments!$E201,IF('June 13 - Dec 15 Expense'!$J$7:$CE$7=Adjustments!H$6,IF('June 13 - Dec 15 Expense'!$J$6:$CE$6="Depreciation Expense",'June 13 - Dec 15 Expense'!$J$12:$CE$119),)))</f>
        <v>6173.2029957387676</v>
      </c>
      <c r="I201" s="144">
        <f t="array" ref="I201">SUM(IF('June 13 - Dec 15 Expense'!$F$12:$F$119=Adjustments!$E201,IF('June 13 - Dec 15 Expense'!$J$7:$CE$7=Adjustments!I$6,IF('June 13 - Dec 15 Expense'!$J$6:$CE$6="Depreciation Expense",'June 13 - Dec 15 Expense'!$J$12:$CE$119),)))</f>
        <v>6173.2029957387676</v>
      </c>
      <c r="J201" s="144">
        <f t="array" ref="J201">SUM(IF('June 13 - Dec 15 Expense'!$F$12:$F$119=Adjustments!$E201,IF('June 13 - Dec 15 Expense'!$J$7:$CE$7=Adjustments!J$6,IF('June 13 - Dec 15 Expense'!$J$6:$CE$6="Depreciation Expense",'June 13 - Dec 15 Expense'!$J$12:$CE$119),)))</f>
        <v>6173.2029957387676</v>
      </c>
      <c r="K201" s="144">
        <f t="array" ref="K201">SUM(IF('June 13 - Dec 15 Expense'!$F$12:$F$119=Adjustments!$E201,IF('June 13 - Dec 15 Expense'!$J$7:$CE$7=Adjustments!K$6,IF('June 13 - Dec 15 Expense'!$J$6:$CE$6="Depreciation Expense",'June 13 - Dec 15 Expense'!$J$12:$CE$119),)))</f>
        <v>6173.2029957387676</v>
      </c>
      <c r="L201" s="144">
        <f t="array" ref="L201">SUM(IF('June 13 - Dec 15 Expense'!$F$12:$F$119=Adjustments!$E201,IF('June 13 - Dec 15 Expense'!$J$7:$CE$7=Adjustments!L$6,IF('June 13 - Dec 15 Expense'!$J$6:$CE$6="Depreciation Expense",'June 13 - Dec 15 Expense'!$J$12:$CE$119),)))</f>
        <v>6173.2029957387676</v>
      </c>
      <c r="M201" s="144">
        <f t="array" ref="M201">SUM(IF('June 13 - Dec 15 Expense'!$F$12:$F$119=Adjustments!$E201,IF('June 13 - Dec 15 Expense'!$J$7:$CE$7=Adjustments!M$6,IF('June 13 - Dec 15 Expense'!$J$6:$CE$6="Depreciation Expense",'June 13 - Dec 15 Expense'!$J$12:$CE$119),)))</f>
        <v>6173.2029957387676</v>
      </c>
      <c r="N201" s="144">
        <f t="array" ref="N201">SUM(IF('June 13 - Dec 15 Expense'!$F$12:$F$119=Adjustments!$E201,IF('June 13 - Dec 15 Expense'!$J$7:$CE$7=Adjustments!N$6,IF('June 13 - Dec 15 Expense'!$J$6:$CE$6="Depreciation Expense",'June 13 - Dec 15 Expense'!$J$12:$CE$119),)))</f>
        <v>6173.2029957387676</v>
      </c>
      <c r="O201" s="144">
        <f t="array" ref="O201">SUM(IF('June 13 - Dec 15 Expense'!$F$12:$F$119=Adjustments!$E201,IF('June 13 - Dec 15 Expense'!$J$7:$CE$7=Adjustments!O$6,IF('June 13 - Dec 15 Expense'!$J$6:$CE$6="Depreciation Expense",'June 13 - Dec 15 Expense'!$J$12:$CE$119),)))</f>
        <v>6173.2029957387676</v>
      </c>
      <c r="P201" s="144">
        <f t="array" ref="P201">SUM(IF('June 13 - Dec 15 Expense'!$F$12:$F$119=Adjustments!$E201,IF('June 13 - Dec 15 Expense'!$J$7:$CE$7=Adjustments!P$6,IF('June 13 - Dec 15 Expense'!$J$6:$CE$6="Depreciation Expense",'June 13 - Dec 15 Expense'!$J$12:$CE$119),)))</f>
        <v>6173.2029957387676</v>
      </c>
      <c r="Q201" s="144">
        <f t="array" ref="Q201">SUM(IF('June 13 - Dec 15 Expense'!$F$12:$F$119=Adjustments!$E201,IF('June 13 - Dec 15 Expense'!$J$7:$CE$7=Adjustments!Q$6,IF('June 13 - Dec 15 Expense'!$J$6:$CE$6="Depreciation Expense",'June 13 - Dec 15 Expense'!$J$12:$CE$119),)))</f>
        <v>6173.2029957387676</v>
      </c>
      <c r="R201" s="144">
        <f t="array" ref="R201">SUM(IF('June 13 - Dec 15 Expense'!$F$12:$F$119=Adjustments!$E201,IF('June 13 - Dec 15 Expense'!$J$7:$CE$7=Adjustments!R$6,IF('June 13 - Dec 15 Expense'!$J$6:$CE$6="Depreciation Expense",'June 13 - Dec 15 Expense'!$J$12:$CE$119),)))</f>
        <v>6173.2029957387676</v>
      </c>
      <c r="S201" s="144">
        <f t="array" ref="S201">SUM(IF('June 13 - Dec 15 Expense'!$F$12:$F$119=Adjustments!$E201,IF('June 13 - Dec 15 Expense'!$J$7:$CE$7=Adjustments!S$6,IF('June 13 - Dec 15 Expense'!$J$6:$CE$6="Depreciation Expense",'June 13 - Dec 15 Expense'!$J$12:$CE$119),)))</f>
        <v>6173.2029957387676</v>
      </c>
      <c r="T201" s="144">
        <f t="array" ref="T201">SUM(IF('June 13 - Dec 15 Expense'!$F$12:$F$119=Adjustments!$E201,IF('June 13 - Dec 15 Expense'!$J$7:$CE$7=Adjustments!T$6,IF('June 13 - Dec 15 Expense'!$J$6:$CE$6="Depreciation Expense",'June 13 - Dec 15 Expense'!$J$12:$CE$119),)))</f>
        <v>6173.2029957387676</v>
      </c>
      <c r="U201" s="144">
        <f t="array" ref="U201">SUM(IF('June 13 - Dec 15 Expense'!$F$12:$F$119=Adjustments!$E201,IF('June 13 - Dec 15 Expense'!$J$7:$CE$7=Adjustments!U$6,IF('June 13 - Dec 15 Expense'!$J$6:$CE$6="Depreciation Expense",'June 13 - Dec 15 Expense'!$J$12:$CE$119),)))</f>
        <v>6173.2029957387676</v>
      </c>
      <c r="V201" s="144">
        <f t="array" ref="V201">SUM(IF('June 13 - Dec 15 Expense'!$F$12:$F$119=Adjustments!$E201,IF('June 13 - Dec 15 Expense'!$J$7:$CE$7=Adjustments!V$6,IF('June 13 - Dec 15 Expense'!$J$6:$CE$6="Depreciation Expense",'June 13 - Dec 15 Expense'!$J$12:$CE$119),)))</f>
        <v>6173.2029957387676</v>
      </c>
      <c r="W201" s="144">
        <f t="array" ref="W201">SUM(IF('June 13 - Dec 15 Expense'!$F$12:$F$119=Adjustments!$E201,IF('June 13 - Dec 15 Expense'!$J$7:$CE$7=Adjustments!W$6,IF('June 13 - Dec 15 Expense'!$J$6:$CE$6="Depreciation Expense",'June 13 - Dec 15 Expense'!$J$12:$CE$119),)))</f>
        <v>6173.2029957387676</v>
      </c>
      <c r="X201" s="144">
        <f t="array" ref="X201">SUM(IF('June 13 - Dec 15 Expense'!$F$12:$F$119=Adjustments!$E201,IF('June 13 - Dec 15 Expense'!$J$7:$CE$7=Adjustments!X$6,IF('June 13 - Dec 15 Expense'!$J$6:$CE$6="Depreciation Expense",'June 13 - Dec 15 Expense'!$J$12:$CE$119),)))</f>
        <v>6173.2029957387676</v>
      </c>
      <c r="Y201" s="144">
        <f t="array" ref="Y201">SUM(IF('June 13 - Dec 15 Expense'!$F$12:$F$119=Adjustments!$E201,IF('June 13 - Dec 15 Expense'!$J$7:$CE$7=Adjustments!Y$6,IF('June 13 - Dec 15 Expense'!$J$6:$CE$6="Depreciation Expense",'June 13 - Dec 15 Expense'!$J$12:$CE$119),)))</f>
        <v>6173.2029957387676</v>
      </c>
      <c r="Z201" s="144">
        <f t="array" ref="Z201">SUM(IF('June 13 - Dec 15 Expense'!$F$12:$F$119=Adjustments!$E201,IF('June 13 - Dec 15 Expense'!$J$7:$CE$7=Adjustments!Z$6,IF('June 13 - Dec 15 Expense'!$J$6:$CE$6="Depreciation Expense",'June 13 - Dec 15 Expense'!$J$12:$CE$119),)))</f>
        <v>6173.2029957387676</v>
      </c>
      <c r="AA201" s="144">
        <f t="array" ref="AA201">SUM(IF('June 13 - Dec 15 Expense'!$F$12:$F$119=Adjustments!$E201,IF('June 13 - Dec 15 Expense'!$J$7:$CE$7=Adjustments!AA$6,IF('June 13 - Dec 15 Expense'!$J$6:$CE$6="Depreciation Expense",'June 13 - Dec 15 Expense'!$J$12:$CE$119),)))</f>
        <v>6173.2029957387676</v>
      </c>
      <c r="AB201" s="144">
        <f t="array" ref="AB201">SUM(IF('June 13 - Dec 15 Expense'!$F$12:$F$119=Adjustments!$E201,IF('June 13 - Dec 15 Expense'!$J$7:$CE$7=Adjustments!AB$6,IF('June 13 - Dec 15 Expense'!$J$6:$CE$6="Depreciation Expense",'June 13 - Dec 15 Expense'!$J$12:$CE$119),)))</f>
        <v>6173.2029957387676</v>
      </c>
      <c r="AC201" s="144">
        <f t="array" ref="AC201">SUM(IF('June 13 - Dec 15 Expense'!$F$12:$F$119=Adjustments!$E201,IF('June 13 - Dec 15 Expense'!$J$7:$CE$7=Adjustments!AC$6,IF('June 13 - Dec 15 Expense'!$J$6:$CE$6="Depreciation Expense",'June 13 - Dec 15 Expense'!$J$12:$CE$119),)))</f>
        <v>6173.2029957387676</v>
      </c>
      <c r="AD201" s="144">
        <f t="array" ref="AD201">SUM(IF('June 13 - Dec 15 Expense'!$F$12:$F$119=Adjustments!$E201,IF('June 13 - Dec 15 Expense'!$J$7:$CE$7=Adjustments!AD$6,IF('June 13 - Dec 15 Expense'!$J$6:$CE$6="Depreciation Expense",'June 13 - Dec 15 Expense'!$J$12:$CE$119),)))</f>
        <v>6173.2029957387676</v>
      </c>
      <c r="AE201" s="144">
        <f t="array" ref="AE201">SUM(IF('June 13 - Dec 15 Expense'!$F$12:$F$119=Adjustments!$E201,IF('June 13 - Dec 15 Expense'!$J$7:$CE$7=Adjustments!AE$6,IF('June 13 - Dec 15 Expense'!$J$6:$CE$6="Depreciation Expense",'June 13 - Dec 15 Expense'!$J$12:$CE$119),)))</f>
        <v>6173.2029957387676</v>
      </c>
      <c r="AG201" s="144">
        <f t="shared" si="23"/>
        <v>37039.217974432606</v>
      </c>
      <c r="AH201" s="144">
        <f t="shared" si="24"/>
        <v>37039.217974432606</v>
      </c>
      <c r="AI201" s="144">
        <f t="shared" si="25"/>
        <v>37039.217974432606</v>
      </c>
      <c r="AJ201" s="144">
        <f t="shared" si="26"/>
        <v>37039.217974432606</v>
      </c>
    </row>
    <row r="202" spans="1:36">
      <c r="A202" s="119" t="s">
        <v>15</v>
      </c>
      <c r="B202" s="119" t="s">
        <v>46</v>
      </c>
      <c r="C202" s="119" t="s">
        <v>79</v>
      </c>
      <c r="D202" s="119" t="s">
        <v>75</v>
      </c>
      <c r="E202" s="119" t="str">
        <f t="shared" si="21"/>
        <v>AGNLPOR</v>
      </c>
      <c r="F202" s="119" t="str">
        <f t="shared" si="22"/>
        <v>GNLPOR</v>
      </c>
      <c r="G202" s="144">
        <f t="array" ref="G202">SUM(IF('June 13 - Dec 15 Expense'!$F$12:$F$119=Adjustments!$E202,IF('June 13 - Dec 15 Expense'!$J$7:$CE$7=Adjustments!G$6,IF('June 13 - Dec 15 Expense'!$J$6:$CE$6="Depreciation Expense",'June 13 - Dec 15 Expense'!$J$12:$CE$119),)))</f>
        <v>25849.786112329082</v>
      </c>
      <c r="H202" s="144">
        <f t="array" ref="H202">SUM(IF('June 13 - Dec 15 Expense'!$F$12:$F$119=Adjustments!$E202,IF('June 13 - Dec 15 Expense'!$J$7:$CE$7=Adjustments!H$6,IF('June 13 - Dec 15 Expense'!$J$6:$CE$6="Depreciation Expense",'June 13 - Dec 15 Expense'!$J$12:$CE$119),)))</f>
        <v>25849.786112329082</v>
      </c>
      <c r="I202" s="144">
        <f t="array" ref="I202">SUM(IF('June 13 - Dec 15 Expense'!$F$12:$F$119=Adjustments!$E202,IF('June 13 - Dec 15 Expense'!$J$7:$CE$7=Adjustments!I$6,IF('June 13 - Dec 15 Expense'!$J$6:$CE$6="Depreciation Expense",'June 13 - Dec 15 Expense'!$J$12:$CE$119),)))</f>
        <v>25849.786112329082</v>
      </c>
      <c r="J202" s="144">
        <f t="array" ref="J202">SUM(IF('June 13 - Dec 15 Expense'!$F$12:$F$119=Adjustments!$E202,IF('June 13 - Dec 15 Expense'!$J$7:$CE$7=Adjustments!J$6,IF('June 13 - Dec 15 Expense'!$J$6:$CE$6="Depreciation Expense",'June 13 - Dec 15 Expense'!$J$12:$CE$119),)))</f>
        <v>25849.786112329082</v>
      </c>
      <c r="K202" s="144">
        <f t="array" ref="K202">SUM(IF('June 13 - Dec 15 Expense'!$F$12:$F$119=Adjustments!$E202,IF('June 13 - Dec 15 Expense'!$J$7:$CE$7=Adjustments!K$6,IF('June 13 - Dec 15 Expense'!$J$6:$CE$6="Depreciation Expense",'June 13 - Dec 15 Expense'!$J$12:$CE$119),)))</f>
        <v>25849.786112329082</v>
      </c>
      <c r="L202" s="144">
        <f t="array" ref="L202">SUM(IF('June 13 - Dec 15 Expense'!$F$12:$F$119=Adjustments!$E202,IF('June 13 - Dec 15 Expense'!$J$7:$CE$7=Adjustments!L$6,IF('June 13 - Dec 15 Expense'!$J$6:$CE$6="Depreciation Expense",'June 13 - Dec 15 Expense'!$J$12:$CE$119),)))</f>
        <v>25849.786112329082</v>
      </c>
      <c r="M202" s="144">
        <f t="array" ref="M202">SUM(IF('June 13 - Dec 15 Expense'!$F$12:$F$119=Adjustments!$E202,IF('June 13 - Dec 15 Expense'!$J$7:$CE$7=Adjustments!M$6,IF('June 13 - Dec 15 Expense'!$J$6:$CE$6="Depreciation Expense",'June 13 - Dec 15 Expense'!$J$12:$CE$119),)))</f>
        <v>25849.786112329082</v>
      </c>
      <c r="N202" s="144">
        <f t="array" ref="N202">SUM(IF('June 13 - Dec 15 Expense'!$F$12:$F$119=Adjustments!$E202,IF('June 13 - Dec 15 Expense'!$J$7:$CE$7=Adjustments!N$6,IF('June 13 - Dec 15 Expense'!$J$6:$CE$6="Depreciation Expense",'June 13 - Dec 15 Expense'!$J$12:$CE$119),)))</f>
        <v>25849.786112329082</v>
      </c>
      <c r="O202" s="144">
        <f t="array" ref="O202">SUM(IF('June 13 - Dec 15 Expense'!$F$12:$F$119=Adjustments!$E202,IF('June 13 - Dec 15 Expense'!$J$7:$CE$7=Adjustments!O$6,IF('June 13 - Dec 15 Expense'!$J$6:$CE$6="Depreciation Expense",'June 13 - Dec 15 Expense'!$J$12:$CE$119),)))</f>
        <v>25849.786112329082</v>
      </c>
      <c r="P202" s="144">
        <f t="array" ref="P202">SUM(IF('June 13 - Dec 15 Expense'!$F$12:$F$119=Adjustments!$E202,IF('June 13 - Dec 15 Expense'!$J$7:$CE$7=Adjustments!P$6,IF('June 13 - Dec 15 Expense'!$J$6:$CE$6="Depreciation Expense",'June 13 - Dec 15 Expense'!$J$12:$CE$119),)))</f>
        <v>25849.786112329082</v>
      </c>
      <c r="Q202" s="144">
        <f t="array" ref="Q202">SUM(IF('June 13 - Dec 15 Expense'!$F$12:$F$119=Adjustments!$E202,IF('June 13 - Dec 15 Expense'!$J$7:$CE$7=Adjustments!Q$6,IF('June 13 - Dec 15 Expense'!$J$6:$CE$6="Depreciation Expense",'June 13 - Dec 15 Expense'!$J$12:$CE$119),)))</f>
        <v>25849.786112329082</v>
      </c>
      <c r="R202" s="144">
        <f t="array" ref="R202">SUM(IF('June 13 - Dec 15 Expense'!$F$12:$F$119=Adjustments!$E202,IF('June 13 - Dec 15 Expense'!$J$7:$CE$7=Adjustments!R$6,IF('June 13 - Dec 15 Expense'!$J$6:$CE$6="Depreciation Expense",'June 13 - Dec 15 Expense'!$J$12:$CE$119),)))</f>
        <v>25849.786112329082</v>
      </c>
      <c r="S202" s="144">
        <f t="array" ref="S202">SUM(IF('June 13 - Dec 15 Expense'!$F$12:$F$119=Adjustments!$E202,IF('June 13 - Dec 15 Expense'!$J$7:$CE$7=Adjustments!S$6,IF('June 13 - Dec 15 Expense'!$J$6:$CE$6="Depreciation Expense",'June 13 - Dec 15 Expense'!$J$12:$CE$119),)))</f>
        <v>25849.786112329082</v>
      </c>
      <c r="T202" s="144">
        <f t="array" ref="T202">SUM(IF('June 13 - Dec 15 Expense'!$F$12:$F$119=Adjustments!$E202,IF('June 13 - Dec 15 Expense'!$J$7:$CE$7=Adjustments!T$6,IF('June 13 - Dec 15 Expense'!$J$6:$CE$6="Depreciation Expense",'June 13 - Dec 15 Expense'!$J$12:$CE$119),)))</f>
        <v>25849.786112329082</v>
      </c>
      <c r="U202" s="144">
        <f t="array" ref="U202">SUM(IF('June 13 - Dec 15 Expense'!$F$12:$F$119=Adjustments!$E202,IF('June 13 - Dec 15 Expense'!$J$7:$CE$7=Adjustments!U$6,IF('June 13 - Dec 15 Expense'!$J$6:$CE$6="Depreciation Expense",'June 13 - Dec 15 Expense'!$J$12:$CE$119),)))</f>
        <v>25849.786112329082</v>
      </c>
      <c r="V202" s="144">
        <f t="array" ref="V202">SUM(IF('June 13 - Dec 15 Expense'!$F$12:$F$119=Adjustments!$E202,IF('June 13 - Dec 15 Expense'!$J$7:$CE$7=Adjustments!V$6,IF('June 13 - Dec 15 Expense'!$J$6:$CE$6="Depreciation Expense",'June 13 - Dec 15 Expense'!$J$12:$CE$119),)))</f>
        <v>25849.786112329082</v>
      </c>
      <c r="W202" s="144">
        <f t="array" ref="W202">SUM(IF('June 13 - Dec 15 Expense'!$F$12:$F$119=Adjustments!$E202,IF('June 13 - Dec 15 Expense'!$J$7:$CE$7=Adjustments!W$6,IF('June 13 - Dec 15 Expense'!$J$6:$CE$6="Depreciation Expense",'June 13 - Dec 15 Expense'!$J$12:$CE$119),)))</f>
        <v>25849.786112329082</v>
      </c>
      <c r="X202" s="144">
        <f t="array" ref="X202">SUM(IF('June 13 - Dec 15 Expense'!$F$12:$F$119=Adjustments!$E202,IF('June 13 - Dec 15 Expense'!$J$7:$CE$7=Adjustments!X$6,IF('June 13 - Dec 15 Expense'!$J$6:$CE$6="Depreciation Expense",'June 13 - Dec 15 Expense'!$J$12:$CE$119),)))</f>
        <v>25849.786112329082</v>
      </c>
      <c r="Y202" s="144">
        <f t="array" ref="Y202">SUM(IF('June 13 - Dec 15 Expense'!$F$12:$F$119=Adjustments!$E202,IF('June 13 - Dec 15 Expense'!$J$7:$CE$7=Adjustments!Y$6,IF('June 13 - Dec 15 Expense'!$J$6:$CE$6="Depreciation Expense",'June 13 - Dec 15 Expense'!$J$12:$CE$119),)))</f>
        <v>25849.786112329082</v>
      </c>
      <c r="Z202" s="144">
        <f t="array" ref="Z202">SUM(IF('June 13 - Dec 15 Expense'!$F$12:$F$119=Adjustments!$E202,IF('June 13 - Dec 15 Expense'!$J$7:$CE$7=Adjustments!Z$6,IF('June 13 - Dec 15 Expense'!$J$6:$CE$6="Depreciation Expense",'June 13 - Dec 15 Expense'!$J$12:$CE$119),)))</f>
        <v>25849.786112329082</v>
      </c>
      <c r="AA202" s="144">
        <f t="array" ref="AA202">SUM(IF('June 13 - Dec 15 Expense'!$F$12:$F$119=Adjustments!$E202,IF('June 13 - Dec 15 Expense'!$J$7:$CE$7=Adjustments!AA$6,IF('June 13 - Dec 15 Expense'!$J$6:$CE$6="Depreciation Expense",'June 13 - Dec 15 Expense'!$J$12:$CE$119),)))</f>
        <v>25849.786112329082</v>
      </c>
      <c r="AB202" s="144">
        <f t="array" ref="AB202">SUM(IF('June 13 - Dec 15 Expense'!$F$12:$F$119=Adjustments!$E202,IF('June 13 - Dec 15 Expense'!$J$7:$CE$7=Adjustments!AB$6,IF('June 13 - Dec 15 Expense'!$J$6:$CE$6="Depreciation Expense",'June 13 - Dec 15 Expense'!$J$12:$CE$119),)))</f>
        <v>25849.786112329082</v>
      </c>
      <c r="AC202" s="144">
        <f t="array" ref="AC202">SUM(IF('June 13 - Dec 15 Expense'!$F$12:$F$119=Adjustments!$E202,IF('June 13 - Dec 15 Expense'!$J$7:$CE$7=Adjustments!AC$6,IF('June 13 - Dec 15 Expense'!$J$6:$CE$6="Depreciation Expense",'June 13 - Dec 15 Expense'!$J$12:$CE$119),)))</f>
        <v>25849.786112329082</v>
      </c>
      <c r="AD202" s="144">
        <f t="array" ref="AD202">SUM(IF('June 13 - Dec 15 Expense'!$F$12:$F$119=Adjustments!$E202,IF('June 13 - Dec 15 Expense'!$J$7:$CE$7=Adjustments!AD$6,IF('June 13 - Dec 15 Expense'!$J$6:$CE$6="Depreciation Expense",'June 13 - Dec 15 Expense'!$J$12:$CE$119),)))</f>
        <v>25849.786112329082</v>
      </c>
      <c r="AE202" s="144">
        <f t="array" ref="AE202">SUM(IF('June 13 - Dec 15 Expense'!$F$12:$F$119=Adjustments!$E202,IF('June 13 - Dec 15 Expense'!$J$7:$CE$7=Adjustments!AE$6,IF('June 13 - Dec 15 Expense'!$J$6:$CE$6="Depreciation Expense",'June 13 - Dec 15 Expense'!$J$12:$CE$119),)))</f>
        <v>25849.786112329082</v>
      </c>
      <c r="AG202" s="144">
        <f t="shared" si="23"/>
        <v>155098.7166739745</v>
      </c>
      <c r="AH202" s="144">
        <f t="shared" si="24"/>
        <v>155098.7166739745</v>
      </c>
      <c r="AI202" s="144">
        <f t="shared" si="25"/>
        <v>155098.7166739745</v>
      </c>
      <c r="AJ202" s="144">
        <f t="shared" si="26"/>
        <v>155098.7166739745</v>
      </c>
    </row>
    <row r="203" spans="1:36">
      <c r="A203" s="119" t="s">
        <v>19</v>
      </c>
      <c r="B203" s="119" t="s">
        <v>50</v>
      </c>
      <c r="C203" s="119" t="s">
        <v>79</v>
      </c>
      <c r="D203" s="119" t="s">
        <v>75</v>
      </c>
      <c r="E203" s="119" t="str">
        <f t="shared" ref="E203" si="27">C203&amp;D203&amp;B203</f>
        <v>AGNLPID</v>
      </c>
      <c r="F203" s="119" t="str">
        <f t="shared" ref="F203" si="28">D203&amp;B203</f>
        <v>GNLPID</v>
      </c>
      <c r="G203" s="144">
        <f t="array" ref="G203">SUM(IF('June 13 - Dec 15 Expense'!$F$12:$F$119=Adjustments!$E203,IF('June 13 - Dec 15 Expense'!$J$7:$CE$7=Adjustments!G$6,IF('June 13 - Dec 15 Expense'!$J$6:$CE$6="Depreciation Expense",'June 13 - Dec 15 Expense'!$J$12:$CE$119),)))</f>
        <v>7116.7366666666649</v>
      </c>
      <c r="H203" s="144">
        <f t="array" ref="H203">SUM(IF('June 13 - Dec 15 Expense'!$F$12:$F$119=Adjustments!$E203,IF('June 13 - Dec 15 Expense'!$J$7:$CE$7=Adjustments!H$6,IF('June 13 - Dec 15 Expense'!$J$6:$CE$6="Depreciation Expense",'June 13 - Dec 15 Expense'!$J$12:$CE$119),)))</f>
        <v>7116.7366666666649</v>
      </c>
      <c r="I203" s="144">
        <f t="array" ref="I203">SUM(IF('June 13 - Dec 15 Expense'!$F$12:$F$119=Adjustments!$E203,IF('June 13 - Dec 15 Expense'!$J$7:$CE$7=Adjustments!I$6,IF('June 13 - Dec 15 Expense'!$J$6:$CE$6="Depreciation Expense",'June 13 - Dec 15 Expense'!$J$12:$CE$119),)))</f>
        <v>7116.7366666666649</v>
      </c>
      <c r="J203" s="144">
        <f t="array" ref="J203">SUM(IF('June 13 - Dec 15 Expense'!$F$12:$F$119=Adjustments!$E203,IF('June 13 - Dec 15 Expense'!$J$7:$CE$7=Adjustments!J$6,IF('June 13 - Dec 15 Expense'!$J$6:$CE$6="Depreciation Expense",'June 13 - Dec 15 Expense'!$J$12:$CE$119),)))</f>
        <v>7116.7366666666649</v>
      </c>
      <c r="K203" s="144">
        <f t="array" ref="K203">SUM(IF('June 13 - Dec 15 Expense'!$F$12:$F$119=Adjustments!$E203,IF('June 13 - Dec 15 Expense'!$J$7:$CE$7=Adjustments!K$6,IF('June 13 - Dec 15 Expense'!$J$6:$CE$6="Depreciation Expense",'June 13 - Dec 15 Expense'!$J$12:$CE$119),)))</f>
        <v>7116.7366666666649</v>
      </c>
      <c r="L203" s="144">
        <f t="array" ref="L203">SUM(IF('June 13 - Dec 15 Expense'!$F$12:$F$119=Adjustments!$E203,IF('June 13 - Dec 15 Expense'!$J$7:$CE$7=Adjustments!L$6,IF('June 13 - Dec 15 Expense'!$J$6:$CE$6="Depreciation Expense",'June 13 - Dec 15 Expense'!$J$12:$CE$119),)))</f>
        <v>7116.7366666666649</v>
      </c>
      <c r="M203" s="144">
        <f t="array" ref="M203">SUM(IF('June 13 - Dec 15 Expense'!$F$12:$F$119=Adjustments!$E203,IF('June 13 - Dec 15 Expense'!$J$7:$CE$7=Adjustments!M$6,IF('June 13 - Dec 15 Expense'!$J$6:$CE$6="Depreciation Expense",'June 13 - Dec 15 Expense'!$J$12:$CE$119),)))</f>
        <v>7116.7366666666649</v>
      </c>
      <c r="N203" s="144">
        <f t="array" ref="N203">SUM(IF('June 13 - Dec 15 Expense'!$F$12:$F$119=Adjustments!$E203,IF('June 13 - Dec 15 Expense'!$J$7:$CE$7=Adjustments!N$6,IF('June 13 - Dec 15 Expense'!$J$6:$CE$6="Depreciation Expense",'June 13 - Dec 15 Expense'!$J$12:$CE$119),)))</f>
        <v>7116.7366666666649</v>
      </c>
      <c r="O203" s="144">
        <f t="array" ref="O203">SUM(IF('June 13 - Dec 15 Expense'!$F$12:$F$119=Adjustments!$E203,IF('June 13 - Dec 15 Expense'!$J$7:$CE$7=Adjustments!O$6,IF('June 13 - Dec 15 Expense'!$J$6:$CE$6="Depreciation Expense",'June 13 - Dec 15 Expense'!$J$12:$CE$119),)))</f>
        <v>7116.7366666666649</v>
      </c>
      <c r="P203" s="144">
        <f t="array" ref="P203">SUM(IF('June 13 - Dec 15 Expense'!$F$12:$F$119=Adjustments!$E203,IF('June 13 - Dec 15 Expense'!$J$7:$CE$7=Adjustments!P$6,IF('June 13 - Dec 15 Expense'!$J$6:$CE$6="Depreciation Expense",'June 13 - Dec 15 Expense'!$J$12:$CE$119),)))</f>
        <v>7116.7366666666649</v>
      </c>
      <c r="Q203" s="144">
        <f t="array" ref="Q203">SUM(IF('June 13 - Dec 15 Expense'!$F$12:$F$119=Adjustments!$E203,IF('June 13 - Dec 15 Expense'!$J$7:$CE$7=Adjustments!Q$6,IF('June 13 - Dec 15 Expense'!$J$6:$CE$6="Depreciation Expense",'June 13 - Dec 15 Expense'!$J$12:$CE$119),)))</f>
        <v>7116.7366666666649</v>
      </c>
      <c r="R203" s="144">
        <f t="array" ref="R203">SUM(IF('June 13 - Dec 15 Expense'!$F$12:$F$119=Adjustments!$E203,IF('June 13 - Dec 15 Expense'!$J$7:$CE$7=Adjustments!R$6,IF('June 13 - Dec 15 Expense'!$J$6:$CE$6="Depreciation Expense",'June 13 - Dec 15 Expense'!$J$12:$CE$119),)))</f>
        <v>7116.7366666666649</v>
      </c>
      <c r="S203" s="144">
        <f t="array" ref="S203">SUM(IF('June 13 - Dec 15 Expense'!$F$12:$F$119=Adjustments!$E203,IF('June 13 - Dec 15 Expense'!$J$7:$CE$7=Adjustments!S$6,IF('June 13 - Dec 15 Expense'!$J$6:$CE$6="Depreciation Expense",'June 13 - Dec 15 Expense'!$J$12:$CE$119),)))</f>
        <v>7116.7366666666649</v>
      </c>
      <c r="T203" s="144">
        <f t="array" ref="T203">SUM(IF('June 13 - Dec 15 Expense'!$F$12:$F$119=Adjustments!$E203,IF('June 13 - Dec 15 Expense'!$J$7:$CE$7=Adjustments!T$6,IF('June 13 - Dec 15 Expense'!$J$6:$CE$6="Depreciation Expense",'June 13 - Dec 15 Expense'!$J$12:$CE$119),)))</f>
        <v>7116.7366666666649</v>
      </c>
      <c r="U203" s="144">
        <f t="array" ref="U203">SUM(IF('June 13 - Dec 15 Expense'!$F$12:$F$119=Adjustments!$E203,IF('June 13 - Dec 15 Expense'!$J$7:$CE$7=Adjustments!U$6,IF('June 13 - Dec 15 Expense'!$J$6:$CE$6="Depreciation Expense",'June 13 - Dec 15 Expense'!$J$12:$CE$119),)))</f>
        <v>7116.7366666666649</v>
      </c>
      <c r="V203" s="144">
        <f t="array" ref="V203">SUM(IF('June 13 - Dec 15 Expense'!$F$12:$F$119=Adjustments!$E203,IF('June 13 - Dec 15 Expense'!$J$7:$CE$7=Adjustments!V$6,IF('June 13 - Dec 15 Expense'!$J$6:$CE$6="Depreciation Expense",'June 13 - Dec 15 Expense'!$J$12:$CE$119),)))</f>
        <v>7116.7366666666649</v>
      </c>
      <c r="W203" s="144">
        <f t="array" ref="W203">SUM(IF('June 13 - Dec 15 Expense'!$F$12:$F$119=Adjustments!$E203,IF('June 13 - Dec 15 Expense'!$J$7:$CE$7=Adjustments!W$6,IF('June 13 - Dec 15 Expense'!$J$6:$CE$6="Depreciation Expense",'June 13 - Dec 15 Expense'!$J$12:$CE$119),)))</f>
        <v>7116.7366666666649</v>
      </c>
      <c r="X203" s="144">
        <f t="array" ref="X203">SUM(IF('June 13 - Dec 15 Expense'!$F$12:$F$119=Adjustments!$E203,IF('June 13 - Dec 15 Expense'!$J$7:$CE$7=Adjustments!X$6,IF('June 13 - Dec 15 Expense'!$J$6:$CE$6="Depreciation Expense",'June 13 - Dec 15 Expense'!$J$12:$CE$119),)))</f>
        <v>7116.7366666666649</v>
      </c>
      <c r="Y203" s="144">
        <f t="array" ref="Y203">SUM(IF('June 13 - Dec 15 Expense'!$F$12:$F$119=Adjustments!$E203,IF('June 13 - Dec 15 Expense'!$J$7:$CE$7=Adjustments!Y$6,IF('June 13 - Dec 15 Expense'!$J$6:$CE$6="Depreciation Expense",'June 13 - Dec 15 Expense'!$J$12:$CE$119),)))</f>
        <v>7116.7366666666649</v>
      </c>
      <c r="Z203" s="144">
        <f t="array" ref="Z203">SUM(IF('June 13 - Dec 15 Expense'!$F$12:$F$119=Adjustments!$E203,IF('June 13 - Dec 15 Expense'!$J$7:$CE$7=Adjustments!Z$6,IF('June 13 - Dec 15 Expense'!$J$6:$CE$6="Depreciation Expense",'June 13 - Dec 15 Expense'!$J$12:$CE$119),)))</f>
        <v>7116.7366666666649</v>
      </c>
      <c r="AA203" s="144">
        <f t="array" ref="AA203">SUM(IF('June 13 - Dec 15 Expense'!$F$12:$F$119=Adjustments!$E203,IF('June 13 - Dec 15 Expense'!$J$7:$CE$7=Adjustments!AA$6,IF('June 13 - Dec 15 Expense'!$J$6:$CE$6="Depreciation Expense",'June 13 - Dec 15 Expense'!$J$12:$CE$119),)))</f>
        <v>7116.7366666666649</v>
      </c>
      <c r="AB203" s="144">
        <f t="array" ref="AB203">SUM(IF('June 13 - Dec 15 Expense'!$F$12:$F$119=Adjustments!$E203,IF('June 13 - Dec 15 Expense'!$J$7:$CE$7=Adjustments!AB$6,IF('June 13 - Dec 15 Expense'!$J$6:$CE$6="Depreciation Expense",'June 13 - Dec 15 Expense'!$J$12:$CE$119),)))</f>
        <v>7116.7366666666649</v>
      </c>
      <c r="AC203" s="144">
        <f t="array" ref="AC203">SUM(IF('June 13 - Dec 15 Expense'!$F$12:$F$119=Adjustments!$E203,IF('June 13 - Dec 15 Expense'!$J$7:$CE$7=Adjustments!AC$6,IF('June 13 - Dec 15 Expense'!$J$6:$CE$6="Depreciation Expense",'June 13 - Dec 15 Expense'!$J$12:$CE$119),)))</f>
        <v>7116.7366666666649</v>
      </c>
      <c r="AD203" s="144">
        <f t="array" ref="AD203">SUM(IF('June 13 - Dec 15 Expense'!$F$12:$F$119=Adjustments!$E203,IF('June 13 - Dec 15 Expense'!$J$7:$CE$7=Adjustments!AD$6,IF('June 13 - Dec 15 Expense'!$J$6:$CE$6="Depreciation Expense",'June 13 - Dec 15 Expense'!$J$12:$CE$119),)))</f>
        <v>7116.7366666666649</v>
      </c>
      <c r="AE203" s="144">
        <f t="array" ref="AE203">SUM(IF('June 13 - Dec 15 Expense'!$F$12:$F$119=Adjustments!$E203,IF('June 13 - Dec 15 Expense'!$J$7:$CE$7=Adjustments!AE$6,IF('June 13 - Dec 15 Expense'!$J$6:$CE$6="Depreciation Expense",'June 13 - Dec 15 Expense'!$J$12:$CE$119),)))</f>
        <v>7116.7366666666649</v>
      </c>
      <c r="AG203" s="144">
        <f t="shared" si="23"/>
        <v>42700.419999999991</v>
      </c>
      <c r="AH203" s="144">
        <f t="shared" si="24"/>
        <v>42700.419999999991</v>
      </c>
      <c r="AI203" s="144">
        <f t="shared" si="25"/>
        <v>42700.419999999991</v>
      </c>
      <c r="AJ203" s="144">
        <f t="shared" si="26"/>
        <v>42700.419999999991</v>
      </c>
    </row>
    <row r="204" spans="1:36">
      <c r="A204" s="119" t="s">
        <v>23</v>
      </c>
      <c r="B204" s="119" t="s">
        <v>53</v>
      </c>
      <c r="C204" s="119" t="s">
        <v>79</v>
      </c>
      <c r="D204" s="119" t="s">
        <v>75</v>
      </c>
      <c r="E204" s="119" t="str">
        <f t="shared" si="21"/>
        <v>AGNLPSO</v>
      </c>
      <c r="F204" s="119" t="str">
        <f t="shared" si="22"/>
        <v>GNLPSO</v>
      </c>
      <c r="G204" s="144">
        <f t="array" ref="G204">SUM(IF('June 13 - Dec 15 Expense'!$F$12:$F$119=Adjustments!$E204,IF('June 13 - Dec 15 Expense'!$J$7:$CE$7=Adjustments!G$6,IF('June 13 - Dec 15 Expense'!$J$6:$CE$6="Depreciation Expense",'June 13 - Dec 15 Expense'!$J$12:$CE$119),)))</f>
        <v>129732.2274060754</v>
      </c>
      <c r="H204" s="144">
        <f t="array" ref="H204">SUM(IF('June 13 - Dec 15 Expense'!$F$12:$F$119=Adjustments!$E204,IF('June 13 - Dec 15 Expense'!$J$7:$CE$7=Adjustments!H$6,IF('June 13 - Dec 15 Expense'!$J$6:$CE$6="Depreciation Expense",'June 13 - Dec 15 Expense'!$J$12:$CE$119),)))</f>
        <v>129732.2274060754</v>
      </c>
      <c r="I204" s="144">
        <f t="array" ref="I204">SUM(IF('June 13 - Dec 15 Expense'!$F$12:$F$119=Adjustments!$E204,IF('June 13 - Dec 15 Expense'!$J$7:$CE$7=Adjustments!I$6,IF('June 13 - Dec 15 Expense'!$J$6:$CE$6="Depreciation Expense",'June 13 - Dec 15 Expense'!$J$12:$CE$119),)))</f>
        <v>129732.2274060754</v>
      </c>
      <c r="J204" s="144">
        <f t="array" ref="J204">SUM(IF('June 13 - Dec 15 Expense'!$F$12:$F$119=Adjustments!$E204,IF('June 13 - Dec 15 Expense'!$J$7:$CE$7=Adjustments!J$6,IF('June 13 - Dec 15 Expense'!$J$6:$CE$6="Depreciation Expense",'June 13 - Dec 15 Expense'!$J$12:$CE$119),)))</f>
        <v>129732.2274060754</v>
      </c>
      <c r="K204" s="144">
        <f t="array" ref="K204">SUM(IF('June 13 - Dec 15 Expense'!$F$12:$F$119=Adjustments!$E204,IF('June 13 - Dec 15 Expense'!$J$7:$CE$7=Adjustments!K$6,IF('June 13 - Dec 15 Expense'!$J$6:$CE$6="Depreciation Expense",'June 13 - Dec 15 Expense'!$J$12:$CE$119),)))</f>
        <v>129732.2274060754</v>
      </c>
      <c r="L204" s="144">
        <f t="array" ref="L204">SUM(IF('June 13 - Dec 15 Expense'!$F$12:$F$119=Adjustments!$E204,IF('June 13 - Dec 15 Expense'!$J$7:$CE$7=Adjustments!L$6,IF('June 13 - Dec 15 Expense'!$J$6:$CE$6="Depreciation Expense",'June 13 - Dec 15 Expense'!$J$12:$CE$119),)))</f>
        <v>129732.2274060754</v>
      </c>
      <c r="M204" s="144">
        <f t="array" ref="M204">SUM(IF('June 13 - Dec 15 Expense'!$F$12:$F$119=Adjustments!$E204,IF('June 13 - Dec 15 Expense'!$J$7:$CE$7=Adjustments!M$6,IF('June 13 - Dec 15 Expense'!$J$6:$CE$6="Depreciation Expense",'June 13 - Dec 15 Expense'!$J$12:$CE$119),)))</f>
        <v>129732.2274060754</v>
      </c>
      <c r="N204" s="144">
        <f t="array" ref="N204">SUM(IF('June 13 - Dec 15 Expense'!$F$12:$F$119=Adjustments!$E204,IF('June 13 - Dec 15 Expense'!$J$7:$CE$7=Adjustments!N$6,IF('June 13 - Dec 15 Expense'!$J$6:$CE$6="Depreciation Expense",'June 13 - Dec 15 Expense'!$J$12:$CE$119),)))</f>
        <v>129732.2274060754</v>
      </c>
      <c r="O204" s="144">
        <f t="array" ref="O204">SUM(IF('June 13 - Dec 15 Expense'!$F$12:$F$119=Adjustments!$E204,IF('June 13 - Dec 15 Expense'!$J$7:$CE$7=Adjustments!O$6,IF('June 13 - Dec 15 Expense'!$J$6:$CE$6="Depreciation Expense",'June 13 - Dec 15 Expense'!$J$12:$CE$119),)))</f>
        <v>129732.2274060754</v>
      </c>
      <c r="P204" s="144">
        <f t="array" ref="P204">SUM(IF('June 13 - Dec 15 Expense'!$F$12:$F$119=Adjustments!$E204,IF('June 13 - Dec 15 Expense'!$J$7:$CE$7=Adjustments!P$6,IF('June 13 - Dec 15 Expense'!$J$6:$CE$6="Depreciation Expense",'June 13 - Dec 15 Expense'!$J$12:$CE$119),)))</f>
        <v>129732.2274060754</v>
      </c>
      <c r="Q204" s="144">
        <f t="array" ref="Q204">SUM(IF('June 13 - Dec 15 Expense'!$F$12:$F$119=Adjustments!$E204,IF('June 13 - Dec 15 Expense'!$J$7:$CE$7=Adjustments!Q$6,IF('June 13 - Dec 15 Expense'!$J$6:$CE$6="Depreciation Expense",'June 13 - Dec 15 Expense'!$J$12:$CE$119),)))</f>
        <v>129732.2274060754</v>
      </c>
      <c r="R204" s="144">
        <f t="array" ref="R204">SUM(IF('June 13 - Dec 15 Expense'!$F$12:$F$119=Adjustments!$E204,IF('June 13 - Dec 15 Expense'!$J$7:$CE$7=Adjustments!R$6,IF('June 13 - Dec 15 Expense'!$J$6:$CE$6="Depreciation Expense",'June 13 - Dec 15 Expense'!$J$12:$CE$119),)))</f>
        <v>129732.2274060754</v>
      </c>
      <c r="S204" s="144">
        <f t="array" ref="S204">SUM(IF('June 13 - Dec 15 Expense'!$F$12:$F$119=Adjustments!$E204,IF('June 13 - Dec 15 Expense'!$J$7:$CE$7=Adjustments!S$6,IF('June 13 - Dec 15 Expense'!$J$6:$CE$6="Depreciation Expense",'June 13 - Dec 15 Expense'!$J$12:$CE$119),)))</f>
        <v>129732.2274060754</v>
      </c>
      <c r="T204" s="144">
        <f t="array" ref="T204">SUM(IF('June 13 - Dec 15 Expense'!$F$12:$F$119=Adjustments!$E204,IF('June 13 - Dec 15 Expense'!$J$7:$CE$7=Adjustments!T$6,IF('June 13 - Dec 15 Expense'!$J$6:$CE$6="Depreciation Expense",'June 13 - Dec 15 Expense'!$J$12:$CE$119),)))</f>
        <v>129732.2274060754</v>
      </c>
      <c r="U204" s="144">
        <f t="array" ref="U204">SUM(IF('June 13 - Dec 15 Expense'!$F$12:$F$119=Adjustments!$E204,IF('June 13 - Dec 15 Expense'!$J$7:$CE$7=Adjustments!U$6,IF('June 13 - Dec 15 Expense'!$J$6:$CE$6="Depreciation Expense",'June 13 - Dec 15 Expense'!$J$12:$CE$119),)))</f>
        <v>129732.2274060754</v>
      </c>
      <c r="V204" s="144">
        <f t="array" ref="V204">SUM(IF('June 13 - Dec 15 Expense'!$F$12:$F$119=Adjustments!$E204,IF('June 13 - Dec 15 Expense'!$J$7:$CE$7=Adjustments!V$6,IF('June 13 - Dec 15 Expense'!$J$6:$CE$6="Depreciation Expense",'June 13 - Dec 15 Expense'!$J$12:$CE$119),)))</f>
        <v>129732.2274060754</v>
      </c>
      <c r="W204" s="144">
        <f t="array" ref="W204">SUM(IF('June 13 - Dec 15 Expense'!$F$12:$F$119=Adjustments!$E204,IF('June 13 - Dec 15 Expense'!$J$7:$CE$7=Adjustments!W$6,IF('June 13 - Dec 15 Expense'!$J$6:$CE$6="Depreciation Expense",'June 13 - Dec 15 Expense'!$J$12:$CE$119),)))</f>
        <v>129732.2274060754</v>
      </c>
      <c r="X204" s="144">
        <f t="array" ref="X204">SUM(IF('June 13 - Dec 15 Expense'!$F$12:$F$119=Adjustments!$E204,IF('June 13 - Dec 15 Expense'!$J$7:$CE$7=Adjustments!X$6,IF('June 13 - Dec 15 Expense'!$J$6:$CE$6="Depreciation Expense",'June 13 - Dec 15 Expense'!$J$12:$CE$119),)))</f>
        <v>129732.2274060754</v>
      </c>
      <c r="Y204" s="144">
        <f t="array" ref="Y204">SUM(IF('June 13 - Dec 15 Expense'!$F$12:$F$119=Adjustments!$E204,IF('June 13 - Dec 15 Expense'!$J$7:$CE$7=Adjustments!Y$6,IF('June 13 - Dec 15 Expense'!$J$6:$CE$6="Depreciation Expense",'June 13 - Dec 15 Expense'!$J$12:$CE$119),)))</f>
        <v>129732.2274060754</v>
      </c>
      <c r="Z204" s="144">
        <f t="array" ref="Z204">SUM(IF('June 13 - Dec 15 Expense'!$F$12:$F$119=Adjustments!$E204,IF('June 13 - Dec 15 Expense'!$J$7:$CE$7=Adjustments!Z$6,IF('June 13 - Dec 15 Expense'!$J$6:$CE$6="Depreciation Expense",'June 13 - Dec 15 Expense'!$J$12:$CE$119),)))</f>
        <v>129732.2274060754</v>
      </c>
      <c r="AA204" s="144">
        <f t="array" ref="AA204">SUM(IF('June 13 - Dec 15 Expense'!$F$12:$F$119=Adjustments!$E204,IF('June 13 - Dec 15 Expense'!$J$7:$CE$7=Adjustments!AA$6,IF('June 13 - Dec 15 Expense'!$J$6:$CE$6="Depreciation Expense",'June 13 - Dec 15 Expense'!$J$12:$CE$119),)))</f>
        <v>129732.2274060754</v>
      </c>
      <c r="AB204" s="144">
        <f t="array" ref="AB204">SUM(IF('June 13 - Dec 15 Expense'!$F$12:$F$119=Adjustments!$E204,IF('June 13 - Dec 15 Expense'!$J$7:$CE$7=Adjustments!AB$6,IF('June 13 - Dec 15 Expense'!$J$6:$CE$6="Depreciation Expense",'June 13 - Dec 15 Expense'!$J$12:$CE$119),)))</f>
        <v>129732.2274060754</v>
      </c>
      <c r="AC204" s="144">
        <f t="array" ref="AC204">SUM(IF('June 13 - Dec 15 Expense'!$F$12:$F$119=Adjustments!$E204,IF('June 13 - Dec 15 Expense'!$J$7:$CE$7=Adjustments!AC$6,IF('June 13 - Dec 15 Expense'!$J$6:$CE$6="Depreciation Expense",'June 13 - Dec 15 Expense'!$J$12:$CE$119),)))</f>
        <v>129732.2274060754</v>
      </c>
      <c r="AD204" s="144">
        <f t="array" ref="AD204">SUM(IF('June 13 - Dec 15 Expense'!$F$12:$F$119=Adjustments!$E204,IF('June 13 - Dec 15 Expense'!$J$7:$CE$7=Adjustments!AD$6,IF('June 13 - Dec 15 Expense'!$J$6:$CE$6="Depreciation Expense",'June 13 - Dec 15 Expense'!$J$12:$CE$119),)))</f>
        <v>129732.2274060754</v>
      </c>
      <c r="AE204" s="144">
        <f t="array" ref="AE204">SUM(IF('June 13 - Dec 15 Expense'!$F$12:$F$119=Adjustments!$E204,IF('June 13 - Dec 15 Expense'!$J$7:$CE$7=Adjustments!AE$6,IF('June 13 - Dec 15 Expense'!$J$6:$CE$6="Depreciation Expense",'June 13 - Dec 15 Expense'!$J$12:$CE$119),)))</f>
        <v>129732.2274060754</v>
      </c>
      <c r="AG204" s="144">
        <f t="shared" si="23"/>
        <v>778393.36443645251</v>
      </c>
      <c r="AH204" s="144">
        <f t="shared" si="24"/>
        <v>778393.36443645251</v>
      </c>
      <c r="AI204" s="144">
        <f t="shared" si="25"/>
        <v>778393.36443645251</v>
      </c>
      <c r="AJ204" s="144">
        <f t="shared" si="26"/>
        <v>778393.36443645251</v>
      </c>
    </row>
    <row r="205" spans="1:36">
      <c r="A205" s="119" t="s">
        <v>18</v>
      </c>
      <c r="B205" s="119" t="s">
        <v>49</v>
      </c>
      <c r="C205" s="119" t="s">
        <v>79</v>
      </c>
      <c r="D205" s="119" t="s">
        <v>75</v>
      </c>
      <c r="E205" s="119" t="str">
        <f t="shared" si="21"/>
        <v>AGNLPUT</v>
      </c>
      <c r="F205" s="119" t="str">
        <f t="shared" si="22"/>
        <v>GNLPUT</v>
      </c>
      <c r="G205" s="144">
        <f t="array" ref="G205">SUM(IF('June 13 - Dec 15 Expense'!$F$12:$F$119=Adjustments!$E205,IF('June 13 - Dec 15 Expense'!$J$7:$CE$7=Adjustments!G$6,IF('June 13 - Dec 15 Expense'!$J$6:$CE$6="Depreciation Expense",'June 13 - Dec 15 Expense'!$J$12:$CE$119),)))</f>
        <v>60.657499999999992</v>
      </c>
      <c r="H205" s="144">
        <f t="array" ref="H205">SUM(IF('June 13 - Dec 15 Expense'!$F$12:$F$119=Adjustments!$E205,IF('June 13 - Dec 15 Expense'!$J$7:$CE$7=Adjustments!H$6,IF('June 13 - Dec 15 Expense'!$J$6:$CE$6="Depreciation Expense",'June 13 - Dec 15 Expense'!$J$12:$CE$119),)))</f>
        <v>60.657499999999992</v>
      </c>
      <c r="I205" s="144">
        <f t="array" ref="I205">SUM(IF('June 13 - Dec 15 Expense'!$F$12:$F$119=Adjustments!$E205,IF('June 13 - Dec 15 Expense'!$J$7:$CE$7=Adjustments!I$6,IF('June 13 - Dec 15 Expense'!$J$6:$CE$6="Depreciation Expense",'June 13 - Dec 15 Expense'!$J$12:$CE$119),)))</f>
        <v>60.657499999999992</v>
      </c>
      <c r="J205" s="144">
        <f t="array" ref="J205">SUM(IF('June 13 - Dec 15 Expense'!$F$12:$F$119=Adjustments!$E205,IF('June 13 - Dec 15 Expense'!$J$7:$CE$7=Adjustments!J$6,IF('June 13 - Dec 15 Expense'!$J$6:$CE$6="Depreciation Expense",'June 13 - Dec 15 Expense'!$J$12:$CE$119),)))</f>
        <v>60.657499999999992</v>
      </c>
      <c r="K205" s="144">
        <f t="array" ref="K205">SUM(IF('June 13 - Dec 15 Expense'!$F$12:$F$119=Adjustments!$E205,IF('June 13 - Dec 15 Expense'!$J$7:$CE$7=Adjustments!K$6,IF('June 13 - Dec 15 Expense'!$J$6:$CE$6="Depreciation Expense",'June 13 - Dec 15 Expense'!$J$12:$CE$119),)))</f>
        <v>60.657499999999992</v>
      </c>
      <c r="L205" s="144">
        <f t="array" ref="L205">SUM(IF('June 13 - Dec 15 Expense'!$F$12:$F$119=Adjustments!$E205,IF('June 13 - Dec 15 Expense'!$J$7:$CE$7=Adjustments!L$6,IF('June 13 - Dec 15 Expense'!$J$6:$CE$6="Depreciation Expense",'June 13 - Dec 15 Expense'!$J$12:$CE$119),)))</f>
        <v>60.657499999999992</v>
      </c>
      <c r="M205" s="144">
        <f t="array" ref="M205">SUM(IF('June 13 - Dec 15 Expense'!$F$12:$F$119=Adjustments!$E205,IF('June 13 - Dec 15 Expense'!$J$7:$CE$7=Adjustments!M$6,IF('June 13 - Dec 15 Expense'!$J$6:$CE$6="Depreciation Expense",'June 13 - Dec 15 Expense'!$J$12:$CE$119),)))</f>
        <v>60.657499999999992</v>
      </c>
      <c r="N205" s="144">
        <f t="array" ref="N205">SUM(IF('June 13 - Dec 15 Expense'!$F$12:$F$119=Adjustments!$E205,IF('June 13 - Dec 15 Expense'!$J$7:$CE$7=Adjustments!N$6,IF('June 13 - Dec 15 Expense'!$J$6:$CE$6="Depreciation Expense",'June 13 - Dec 15 Expense'!$J$12:$CE$119),)))</f>
        <v>60.657499999999992</v>
      </c>
      <c r="O205" s="144">
        <f t="array" ref="O205">SUM(IF('June 13 - Dec 15 Expense'!$F$12:$F$119=Adjustments!$E205,IF('June 13 - Dec 15 Expense'!$J$7:$CE$7=Adjustments!O$6,IF('June 13 - Dec 15 Expense'!$J$6:$CE$6="Depreciation Expense",'June 13 - Dec 15 Expense'!$J$12:$CE$119),)))</f>
        <v>60.657499999999992</v>
      </c>
      <c r="P205" s="144">
        <f t="array" ref="P205">SUM(IF('June 13 - Dec 15 Expense'!$F$12:$F$119=Adjustments!$E205,IF('June 13 - Dec 15 Expense'!$J$7:$CE$7=Adjustments!P$6,IF('June 13 - Dec 15 Expense'!$J$6:$CE$6="Depreciation Expense",'June 13 - Dec 15 Expense'!$J$12:$CE$119),)))</f>
        <v>60.657499999999992</v>
      </c>
      <c r="Q205" s="144">
        <f t="array" ref="Q205">SUM(IF('June 13 - Dec 15 Expense'!$F$12:$F$119=Adjustments!$E205,IF('June 13 - Dec 15 Expense'!$J$7:$CE$7=Adjustments!Q$6,IF('June 13 - Dec 15 Expense'!$J$6:$CE$6="Depreciation Expense",'June 13 - Dec 15 Expense'!$J$12:$CE$119),)))</f>
        <v>60.657499999999992</v>
      </c>
      <c r="R205" s="144">
        <f t="array" ref="R205">SUM(IF('June 13 - Dec 15 Expense'!$F$12:$F$119=Adjustments!$E205,IF('June 13 - Dec 15 Expense'!$J$7:$CE$7=Adjustments!R$6,IF('June 13 - Dec 15 Expense'!$J$6:$CE$6="Depreciation Expense",'June 13 - Dec 15 Expense'!$J$12:$CE$119),)))</f>
        <v>60.657499999999992</v>
      </c>
      <c r="S205" s="144">
        <f t="array" ref="S205">SUM(IF('June 13 - Dec 15 Expense'!$F$12:$F$119=Adjustments!$E205,IF('June 13 - Dec 15 Expense'!$J$7:$CE$7=Adjustments!S$6,IF('June 13 - Dec 15 Expense'!$J$6:$CE$6="Depreciation Expense",'June 13 - Dec 15 Expense'!$J$12:$CE$119),)))</f>
        <v>60.657499999999992</v>
      </c>
      <c r="T205" s="144">
        <f t="array" ref="T205">SUM(IF('June 13 - Dec 15 Expense'!$F$12:$F$119=Adjustments!$E205,IF('June 13 - Dec 15 Expense'!$J$7:$CE$7=Adjustments!T$6,IF('June 13 - Dec 15 Expense'!$J$6:$CE$6="Depreciation Expense",'June 13 - Dec 15 Expense'!$J$12:$CE$119),)))</f>
        <v>60.657499999999992</v>
      </c>
      <c r="U205" s="144">
        <f t="array" ref="U205">SUM(IF('June 13 - Dec 15 Expense'!$F$12:$F$119=Adjustments!$E205,IF('June 13 - Dec 15 Expense'!$J$7:$CE$7=Adjustments!U$6,IF('June 13 - Dec 15 Expense'!$J$6:$CE$6="Depreciation Expense",'June 13 - Dec 15 Expense'!$J$12:$CE$119),)))</f>
        <v>60.657499999999992</v>
      </c>
      <c r="V205" s="144">
        <f t="array" ref="V205">SUM(IF('June 13 - Dec 15 Expense'!$F$12:$F$119=Adjustments!$E205,IF('June 13 - Dec 15 Expense'!$J$7:$CE$7=Adjustments!V$6,IF('June 13 - Dec 15 Expense'!$J$6:$CE$6="Depreciation Expense",'June 13 - Dec 15 Expense'!$J$12:$CE$119),)))</f>
        <v>60.657499999999992</v>
      </c>
      <c r="W205" s="144">
        <f t="array" ref="W205">SUM(IF('June 13 - Dec 15 Expense'!$F$12:$F$119=Adjustments!$E205,IF('June 13 - Dec 15 Expense'!$J$7:$CE$7=Adjustments!W$6,IF('June 13 - Dec 15 Expense'!$J$6:$CE$6="Depreciation Expense",'June 13 - Dec 15 Expense'!$J$12:$CE$119),)))</f>
        <v>60.657499999999992</v>
      </c>
      <c r="X205" s="144">
        <f t="array" ref="X205">SUM(IF('June 13 - Dec 15 Expense'!$F$12:$F$119=Adjustments!$E205,IF('June 13 - Dec 15 Expense'!$J$7:$CE$7=Adjustments!X$6,IF('June 13 - Dec 15 Expense'!$J$6:$CE$6="Depreciation Expense",'June 13 - Dec 15 Expense'!$J$12:$CE$119),)))</f>
        <v>60.657499999999992</v>
      </c>
      <c r="Y205" s="144">
        <f t="array" ref="Y205">SUM(IF('June 13 - Dec 15 Expense'!$F$12:$F$119=Adjustments!$E205,IF('June 13 - Dec 15 Expense'!$J$7:$CE$7=Adjustments!Y$6,IF('June 13 - Dec 15 Expense'!$J$6:$CE$6="Depreciation Expense",'June 13 - Dec 15 Expense'!$J$12:$CE$119),)))</f>
        <v>60.657499999999992</v>
      </c>
      <c r="Z205" s="144">
        <f t="array" ref="Z205">SUM(IF('June 13 - Dec 15 Expense'!$F$12:$F$119=Adjustments!$E205,IF('June 13 - Dec 15 Expense'!$J$7:$CE$7=Adjustments!Z$6,IF('June 13 - Dec 15 Expense'!$J$6:$CE$6="Depreciation Expense",'June 13 - Dec 15 Expense'!$J$12:$CE$119),)))</f>
        <v>60.657499999999992</v>
      </c>
      <c r="AA205" s="144">
        <f t="array" ref="AA205">SUM(IF('June 13 - Dec 15 Expense'!$F$12:$F$119=Adjustments!$E205,IF('June 13 - Dec 15 Expense'!$J$7:$CE$7=Adjustments!AA$6,IF('June 13 - Dec 15 Expense'!$J$6:$CE$6="Depreciation Expense",'June 13 - Dec 15 Expense'!$J$12:$CE$119),)))</f>
        <v>60.657499999999992</v>
      </c>
      <c r="AB205" s="144">
        <f t="array" ref="AB205">SUM(IF('June 13 - Dec 15 Expense'!$F$12:$F$119=Adjustments!$E205,IF('June 13 - Dec 15 Expense'!$J$7:$CE$7=Adjustments!AB$6,IF('June 13 - Dec 15 Expense'!$J$6:$CE$6="Depreciation Expense",'June 13 - Dec 15 Expense'!$J$12:$CE$119),)))</f>
        <v>60.657499999999992</v>
      </c>
      <c r="AC205" s="144">
        <f t="array" ref="AC205">SUM(IF('June 13 - Dec 15 Expense'!$F$12:$F$119=Adjustments!$E205,IF('June 13 - Dec 15 Expense'!$J$7:$CE$7=Adjustments!AC$6,IF('June 13 - Dec 15 Expense'!$J$6:$CE$6="Depreciation Expense",'June 13 - Dec 15 Expense'!$J$12:$CE$119),)))</f>
        <v>60.657499999999992</v>
      </c>
      <c r="AD205" s="144">
        <f t="array" ref="AD205">SUM(IF('June 13 - Dec 15 Expense'!$F$12:$F$119=Adjustments!$E205,IF('June 13 - Dec 15 Expense'!$J$7:$CE$7=Adjustments!AD$6,IF('June 13 - Dec 15 Expense'!$J$6:$CE$6="Depreciation Expense",'June 13 - Dec 15 Expense'!$J$12:$CE$119),)))</f>
        <v>60.657499999999992</v>
      </c>
      <c r="AE205" s="144">
        <f t="array" ref="AE205">SUM(IF('June 13 - Dec 15 Expense'!$F$12:$F$119=Adjustments!$E205,IF('June 13 - Dec 15 Expense'!$J$7:$CE$7=Adjustments!AE$6,IF('June 13 - Dec 15 Expense'!$J$6:$CE$6="Depreciation Expense",'June 13 - Dec 15 Expense'!$J$12:$CE$119),)))</f>
        <v>60.657499999999992</v>
      </c>
      <c r="AG205" s="144">
        <f t="shared" si="23"/>
        <v>363.94499999999994</v>
      </c>
      <c r="AH205" s="144">
        <f t="shared" si="24"/>
        <v>363.94499999999994</v>
      </c>
      <c r="AI205" s="144">
        <f t="shared" si="25"/>
        <v>363.94499999999994</v>
      </c>
      <c r="AJ205" s="144">
        <f t="shared" si="26"/>
        <v>363.94499999999994</v>
      </c>
    </row>
    <row r="206" spans="1:36">
      <c r="A206" s="119" t="s">
        <v>16</v>
      </c>
      <c r="B206" s="119" t="s">
        <v>47</v>
      </c>
      <c r="C206" s="119" t="s">
        <v>79</v>
      </c>
      <c r="D206" s="119" t="s">
        <v>75</v>
      </c>
      <c r="E206" s="119" t="str">
        <f t="shared" si="21"/>
        <v>AGNLPWA</v>
      </c>
      <c r="F206" s="119" t="str">
        <f t="shared" si="22"/>
        <v>GNLPWA</v>
      </c>
      <c r="G206" s="144">
        <f t="array" ref="G206">SUM(IF('June 13 - Dec 15 Expense'!$F$12:$F$119=Adjustments!$E206,IF('June 13 - Dec 15 Expense'!$J$7:$CE$7=Adjustments!G$6,IF('June 13 - Dec 15 Expense'!$J$6:$CE$6="Depreciation Expense",'June 13 - Dec 15 Expense'!$J$12:$CE$119),)))</f>
        <v>6036.2374771811892</v>
      </c>
      <c r="H206" s="144">
        <f t="array" ref="H206">SUM(IF('June 13 - Dec 15 Expense'!$F$12:$F$119=Adjustments!$E206,IF('June 13 - Dec 15 Expense'!$J$7:$CE$7=Adjustments!H$6,IF('June 13 - Dec 15 Expense'!$J$6:$CE$6="Depreciation Expense",'June 13 - Dec 15 Expense'!$J$12:$CE$119),)))</f>
        <v>6036.2374771811892</v>
      </c>
      <c r="I206" s="144">
        <f t="array" ref="I206">SUM(IF('June 13 - Dec 15 Expense'!$F$12:$F$119=Adjustments!$E206,IF('June 13 - Dec 15 Expense'!$J$7:$CE$7=Adjustments!I$6,IF('June 13 - Dec 15 Expense'!$J$6:$CE$6="Depreciation Expense",'June 13 - Dec 15 Expense'!$J$12:$CE$119),)))</f>
        <v>6036.2374771811892</v>
      </c>
      <c r="J206" s="144">
        <f t="array" ref="J206">SUM(IF('June 13 - Dec 15 Expense'!$F$12:$F$119=Adjustments!$E206,IF('June 13 - Dec 15 Expense'!$J$7:$CE$7=Adjustments!J$6,IF('June 13 - Dec 15 Expense'!$J$6:$CE$6="Depreciation Expense",'June 13 - Dec 15 Expense'!$J$12:$CE$119),)))</f>
        <v>6036.2374771811892</v>
      </c>
      <c r="K206" s="144">
        <f t="array" ref="K206">SUM(IF('June 13 - Dec 15 Expense'!$F$12:$F$119=Adjustments!$E206,IF('June 13 - Dec 15 Expense'!$J$7:$CE$7=Adjustments!K$6,IF('June 13 - Dec 15 Expense'!$J$6:$CE$6="Depreciation Expense",'June 13 - Dec 15 Expense'!$J$12:$CE$119),)))</f>
        <v>6036.2374771811892</v>
      </c>
      <c r="L206" s="144">
        <f t="array" ref="L206">SUM(IF('June 13 - Dec 15 Expense'!$F$12:$F$119=Adjustments!$E206,IF('June 13 - Dec 15 Expense'!$J$7:$CE$7=Adjustments!L$6,IF('June 13 - Dec 15 Expense'!$J$6:$CE$6="Depreciation Expense",'June 13 - Dec 15 Expense'!$J$12:$CE$119),)))</f>
        <v>6036.2374771811892</v>
      </c>
      <c r="M206" s="144">
        <f t="array" ref="M206">SUM(IF('June 13 - Dec 15 Expense'!$F$12:$F$119=Adjustments!$E206,IF('June 13 - Dec 15 Expense'!$J$7:$CE$7=Adjustments!M$6,IF('June 13 - Dec 15 Expense'!$J$6:$CE$6="Depreciation Expense",'June 13 - Dec 15 Expense'!$J$12:$CE$119),)))</f>
        <v>6036.2374771811892</v>
      </c>
      <c r="N206" s="144">
        <f t="array" ref="N206">SUM(IF('June 13 - Dec 15 Expense'!$F$12:$F$119=Adjustments!$E206,IF('June 13 - Dec 15 Expense'!$J$7:$CE$7=Adjustments!N$6,IF('June 13 - Dec 15 Expense'!$J$6:$CE$6="Depreciation Expense",'June 13 - Dec 15 Expense'!$J$12:$CE$119),)))</f>
        <v>6036.2374771811892</v>
      </c>
      <c r="O206" s="144">
        <f t="array" ref="O206">SUM(IF('June 13 - Dec 15 Expense'!$F$12:$F$119=Adjustments!$E206,IF('June 13 - Dec 15 Expense'!$J$7:$CE$7=Adjustments!O$6,IF('June 13 - Dec 15 Expense'!$J$6:$CE$6="Depreciation Expense",'June 13 - Dec 15 Expense'!$J$12:$CE$119),)))</f>
        <v>6036.2374771811892</v>
      </c>
      <c r="P206" s="144">
        <f t="array" ref="P206">SUM(IF('June 13 - Dec 15 Expense'!$F$12:$F$119=Adjustments!$E206,IF('June 13 - Dec 15 Expense'!$J$7:$CE$7=Adjustments!P$6,IF('June 13 - Dec 15 Expense'!$J$6:$CE$6="Depreciation Expense",'June 13 - Dec 15 Expense'!$J$12:$CE$119),)))</f>
        <v>6036.2374771811892</v>
      </c>
      <c r="Q206" s="144">
        <f t="array" ref="Q206">SUM(IF('June 13 - Dec 15 Expense'!$F$12:$F$119=Adjustments!$E206,IF('June 13 - Dec 15 Expense'!$J$7:$CE$7=Adjustments!Q$6,IF('June 13 - Dec 15 Expense'!$J$6:$CE$6="Depreciation Expense",'June 13 - Dec 15 Expense'!$J$12:$CE$119),)))</f>
        <v>6036.2374771811892</v>
      </c>
      <c r="R206" s="144">
        <f t="array" ref="R206">SUM(IF('June 13 - Dec 15 Expense'!$F$12:$F$119=Adjustments!$E206,IF('June 13 - Dec 15 Expense'!$J$7:$CE$7=Adjustments!R$6,IF('June 13 - Dec 15 Expense'!$J$6:$CE$6="Depreciation Expense",'June 13 - Dec 15 Expense'!$J$12:$CE$119),)))</f>
        <v>6036.2374771811892</v>
      </c>
      <c r="S206" s="144">
        <f t="array" ref="S206">SUM(IF('June 13 - Dec 15 Expense'!$F$12:$F$119=Adjustments!$E206,IF('June 13 - Dec 15 Expense'!$J$7:$CE$7=Adjustments!S$6,IF('June 13 - Dec 15 Expense'!$J$6:$CE$6="Depreciation Expense",'June 13 - Dec 15 Expense'!$J$12:$CE$119),)))</f>
        <v>6036.2374771811892</v>
      </c>
      <c r="T206" s="144">
        <f t="array" ref="T206">SUM(IF('June 13 - Dec 15 Expense'!$F$12:$F$119=Adjustments!$E206,IF('June 13 - Dec 15 Expense'!$J$7:$CE$7=Adjustments!T$6,IF('June 13 - Dec 15 Expense'!$J$6:$CE$6="Depreciation Expense",'June 13 - Dec 15 Expense'!$J$12:$CE$119),)))</f>
        <v>6036.2374771811892</v>
      </c>
      <c r="U206" s="144">
        <f t="array" ref="U206">SUM(IF('June 13 - Dec 15 Expense'!$F$12:$F$119=Adjustments!$E206,IF('June 13 - Dec 15 Expense'!$J$7:$CE$7=Adjustments!U$6,IF('June 13 - Dec 15 Expense'!$J$6:$CE$6="Depreciation Expense",'June 13 - Dec 15 Expense'!$J$12:$CE$119),)))</f>
        <v>6036.2374771811892</v>
      </c>
      <c r="V206" s="144">
        <f t="array" ref="V206">SUM(IF('June 13 - Dec 15 Expense'!$F$12:$F$119=Adjustments!$E206,IF('June 13 - Dec 15 Expense'!$J$7:$CE$7=Adjustments!V$6,IF('June 13 - Dec 15 Expense'!$J$6:$CE$6="Depreciation Expense",'June 13 - Dec 15 Expense'!$J$12:$CE$119),)))</f>
        <v>6036.2374771811892</v>
      </c>
      <c r="W206" s="144">
        <f t="array" ref="W206">SUM(IF('June 13 - Dec 15 Expense'!$F$12:$F$119=Adjustments!$E206,IF('June 13 - Dec 15 Expense'!$J$7:$CE$7=Adjustments!W$6,IF('June 13 - Dec 15 Expense'!$J$6:$CE$6="Depreciation Expense",'June 13 - Dec 15 Expense'!$J$12:$CE$119),)))</f>
        <v>6036.2374771811892</v>
      </c>
      <c r="X206" s="144">
        <f t="array" ref="X206">SUM(IF('June 13 - Dec 15 Expense'!$F$12:$F$119=Adjustments!$E206,IF('June 13 - Dec 15 Expense'!$J$7:$CE$7=Adjustments!X$6,IF('June 13 - Dec 15 Expense'!$J$6:$CE$6="Depreciation Expense",'June 13 - Dec 15 Expense'!$J$12:$CE$119),)))</f>
        <v>6036.2374771811892</v>
      </c>
      <c r="Y206" s="144">
        <f t="array" ref="Y206">SUM(IF('June 13 - Dec 15 Expense'!$F$12:$F$119=Adjustments!$E206,IF('June 13 - Dec 15 Expense'!$J$7:$CE$7=Adjustments!Y$6,IF('June 13 - Dec 15 Expense'!$J$6:$CE$6="Depreciation Expense",'June 13 - Dec 15 Expense'!$J$12:$CE$119),)))</f>
        <v>6036.2374771811892</v>
      </c>
      <c r="Z206" s="144">
        <f t="array" ref="Z206">SUM(IF('June 13 - Dec 15 Expense'!$F$12:$F$119=Adjustments!$E206,IF('June 13 - Dec 15 Expense'!$J$7:$CE$7=Adjustments!Z$6,IF('June 13 - Dec 15 Expense'!$J$6:$CE$6="Depreciation Expense",'June 13 - Dec 15 Expense'!$J$12:$CE$119),)))</f>
        <v>6036.2374771811892</v>
      </c>
      <c r="AA206" s="144">
        <f t="array" ref="AA206">SUM(IF('June 13 - Dec 15 Expense'!$F$12:$F$119=Adjustments!$E206,IF('June 13 - Dec 15 Expense'!$J$7:$CE$7=Adjustments!AA$6,IF('June 13 - Dec 15 Expense'!$J$6:$CE$6="Depreciation Expense",'June 13 - Dec 15 Expense'!$J$12:$CE$119),)))</f>
        <v>6036.2374771811892</v>
      </c>
      <c r="AB206" s="144">
        <f t="array" ref="AB206">SUM(IF('June 13 - Dec 15 Expense'!$F$12:$F$119=Adjustments!$E206,IF('June 13 - Dec 15 Expense'!$J$7:$CE$7=Adjustments!AB$6,IF('June 13 - Dec 15 Expense'!$J$6:$CE$6="Depreciation Expense",'June 13 - Dec 15 Expense'!$J$12:$CE$119),)))</f>
        <v>6036.2374771811892</v>
      </c>
      <c r="AC206" s="144">
        <f t="array" ref="AC206">SUM(IF('June 13 - Dec 15 Expense'!$F$12:$F$119=Adjustments!$E206,IF('June 13 - Dec 15 Expense'!$J$7:$CE$7=Adjustments!AC$6,IF('June 13 - Dec 15 Expense'!$J$6:$CE$6="Depreciation Expense",'June 13 - Dec 15 Expense'!$J$12:$CE$119),)))</f>
        <v>6036.2374771811892</v>
      </c>
      <c r="AD206" s="144">
        <f t="array" ref="AD206">SUM(IF('June 13 - Dec 15 Expense'!$F$12:$F$119=Adjustments!$E206,IF('June 13 - Dec 15 Expense'!$J$7:$CE$7=Adjustments!AD$6,IF('June 13 - Dec 15 Expense'!$J$6:$CE$6="Depreciation Expense",'June 13 - Dec 15 Expense'!$J$12:$CE$119),)))</f>
        <v>6036.2374771811892</v>
      </c>
      <c r="AE206" s="144">
        <f t="array" ref="AE206">SUM(IF('June 13 - Dec 15 Expense'!$F$12:$F$119=Adjustments!$E206,IF('June 13 - Dec 15 Expense'!$J$7:$CE$7=Adjustments!AE$6,IF('June 13 - Dec 15 Expense'!$J$6:$CE$6="Depreciation Expense",'June 13 - Dec 15 Expense'!$J$12:$CE$119),)))</f>
        <v>6036.2374771811892</v>
      </c>
      <c r="AG206" s="144">
        <f t="shared" si="23"/>
        <v>36217.424863087137</v>
      </c>
      <c r="AH206" s="144">
        <f t="shared" si="24"/>
        <v>36217.424863087137</v>
      </c>
      <c r="AI206" s="144">
        <f t="shared" si="25"/>
        <v>36217.424863087137</v>
      </c>
      <c r="AJ206" s="144">
        <f t="shared" si="26"/>
        <v>36217.424863087137</v>
      </c>
    </row>
    <row r="207" spans="1:36">
      <c r="A207" s="119" t="s">
        <v>17</v>
      </c>
      <c r="B207" s="119" t="s">
        <v>48</v>
      </c>
      <c r="C207" s="119" t="s">
        <v>79</v>
      </c>
      <c r="D207" s="119" t="s">
        <v>75</v>
      </c>
      <c r="E207" s="119" t="str">
        <f t="shared" si="21"/>
        <v>AGNLPWYP</v>
      </c>
      <c r="F207" s="119" t="str">
        <f t="shared" si="22"/>
        <v>GNLPWYP</v>
      </c>
      <c r="G207" s="144">
        <f t="array" ref="G207">SUM(IF('June 13 - Dec 15 Expense'!$F$12:$F$119=Adjustments!$E207,IF('June 13 - Dec 15 Expense'!$J$7:$CE$7=Adjustments!G$6,IF('June 13 - Dec 15 Expense'!$J$6:$CE$6="Depreciation Expense",'June 13 - Dec 15 Expense'!$J$12:$CE$119),)))</f>
        <v>31294.144966562395</v>
      </c>
      <c r="H207" s="144">
        <f t="array" ref="H207">SUM(IF('June 13 - Dec 15 Expense'!$F$12:$F$119=Adjustments!$E207,IF('June 13 - Dec 15 Expense'!$J$7:$CE$7=Adjustments!H$6,IF('June 13 - Dec 15 Expense'!$J$6:$CE$6="Depreciation Expense",'June 13 - Dec 15 Expense'!$J$12:$CE$119),)))</f>
        <v>31294.144966562395</v>
      </c>
      <c r="I207" s="144">
        <f t="array" ref="I207">SUM(IF('June 13 - Dec 15 Expense'!$F$12:$F$119=Adjustments!$E207,IF('June 13 - Dec 15 Expense'!$J$7:$CE$7=Adjustments!I$6,IF('June 13 - Dec 15 Expense'!$J$6:$CE$6="Depreciation Expense",'June 13 - Dec 15 Expense'!$J$12:$CE$119),)))</f>
        <v>31294.144966562395</v>
      </c>
      <c r="J207" s="144">
        <f t="array" ref="J207">SUM(IF('June 13 - Dec 15 Expense'!$F$12:$F$119=Adjustments!$E207,IF('June 13 - Dec 15 Expense'!$J$7:$CE$7=Adjustments!J$6,IF('June 13 - Dec 15 Expense'!$J$6:$CE$6="Depreciation Expense",'June 13 - Dec 15 Expense'!$J$12:$CE$119),)))</f>
        <v>31294.144966562395</v>
      </c>
      <c r="K207" s="144">
        <f t="array" ref="K207">SUM(IF('June 13 - Dec 15 Expense'!$F$12:$F$119=Adjustments!$E207,IF('June 13 - Dec 15 Expense'!$J$7:$CE$7=Adjustments!K$6,IF('June 13 - Dec 15 Expense'!$J$6:$CE$6="Depreciation Expense",'June 13 - Dec 15 Expense'!$J$12:$CE$119),)))</f>
        <v>31294.144966562395</v>
      </c>
      <c r="L207" s="144">
        <f t="array" ref="L207">SUM(IF('June 13 - Dec 15 Expense'!$F$12:$F$119=Adjustments!$E207,IF('June 13 - Dec 15 Expense'!$J$7:$CE$7=Adjustments!L$6,IF('June 13 - Dec 15 Expense'!$J$6:$CE$6="Depreciation Expense",'June 13 - Dec 15 Expense'!$J$12:$CE$119),)))</f>
        <v>31294.144966562395</v>
      </c>
      <c r="M207" s="144">
        <f t="array" ref="M207">SUM(IF('June 13 - Dec 15 Expense'!$F$12:$F$119=Adjustments!$E207,IF('June 13 - Dec 15 Expense'!$J$7:$CE$7=Adjustments!M$6,IF('June 13 - Dec 15 Expense'!$J$6:$CE$6="Depreciation Expense",'June 13 - Dec 15 Expense'!$J$12:$CE$119),)))</f>
        <v>31294.144966562395</v>
      </c>
      <c r="N207" s="144">
        <f t="array" ref="N207">SUM(IF('June 13 - Dec 15 Expense'!$F$12:$F$119=Adjustments!$E207,IF('June 13 - Dec 15 Expense'!$J$7:$CE$7=Adjustments!N$6,IF('June 13 - Dec 15 Expense'!$J$6:$CE$6="Depreciation Expense",'June 13 - Dec 15 Expense'!$J$12:$CE$119),)))</f>
        <v>31294.144966562395</v>
      </c>
      <c r="O207" s="144">
        <f t="array" ref="O207">SUM(IF('June 13 - Dec 15 Expense'!$F$12:$F$119=Adjustments!$E207,IF('June 13 - Dec 15 Expense'!$J$7:$CE$7=Adjustments!O$6,IF('June 13 - Dec 15 Expense'!$J$6:$CE$6="Depreciation Expense",'June 13 - Dec 15 Expense'!$J$12:$CE$119),)))</f>
        <v>31294.144966562395</v>
      </c>
      <c r="P207" s="144">
        <f t="array" ref="P207">SUM(IF('June 13 - Dec 15 Expense'!$F$12:$F$119=Adjustments!$E207,IF('June 13 - Dec 15 Expense'!$J$7:$CE$7=Adjustments!P$6,IF('June 13 - Dec 15 Expense'!$J$6:$CE$6="Depreciation Expense",'June 13 - Dec 15 Expense'!$J$12:$CE$119),)))</f>
        <v>31294.144966562395</v>
      </c>
      <c r="Q207" s="144">
        <f t="array" ref="Q207">SUM(IF('June 13 - Dec 15 Expense'!$F$12:$F$119=Adjustments!$E207,IF('June 13 - Dec 15 Expense'!$J$7:$CE$7=Adjustments!Q$6,IF('June 13 - Dec 15 Expense'!$J$6:$CE$6="Depreciation Expense",'June 13 - Dec 15 Expense'!$J$12:$CE$119),)))</f>
        <v>31294.144966562395</v>
      </c>
      <c r="R207" s="144">
        <f t="array" ref="R207">SUM(IF('June 13 - Dec 15 Expense'!$F$12:$F$119=Adjustments!$E207,IF('June 13 - Dec 15 Expense'!$J$7:$CE$7=Adjustments!R$6,IF('June 13 - Dec 15 Expense'!$J$6:$CE$6="Depreciation Expense",'June 13 - Dec 15 Expense'!$J$12:$CE$119),)))</f>
        <v>31294.144966562395</v>
      </c>
      <c r="S207" s="144">
        <f t="array" ref="S207">SUM(IF('June 13 - Dec 15 Expense'!$F$12:$F$119=Adjustments!$E207,IF('June 13 - Dec 15 Expense'!$J$7:$CE$7=Adjustments!S$6,IF('June 13 - Dec 15 Expense'!$J$6:$CE$6="Depreciation Expense",'June 13 - Dec 15 Expense'!$J$12:$CE$119),)))</f>
        <v>31294.144966562395</v>
      </c>
      <c r="T207" s="144">
        <f t="array" ref="T207">SUM(IF('June 13 - Dec 15 Expense'!$F$12:$F$119=Adjustments!$E207,IF('June 13 - Dec 15 Expense'!$J$7:$CE$7=Adjustments!T$6,IF('June 13 - Dec 15 Expense'!$J$6:$CE$6="Depreciation Expense",'June 13 - Dec 15 Expense'!$J$12:$CE$119),)))</f>
        <v>31294.144966562395</v>
      </c>
      <c r="U207" s="144">
        <f t="array" ref="U207">SUM(IF('June 13 - Dec 15 Expense'!$F$12:$F$119=Adjustments!$E207,IF('June 13 - Dec 15 Expense'!$J$7:$CE$7=Adjustments!U$6,IF('June 13 - Dec 15 Expense'!$J$6:$CE$6="Depreciation Expense",'June 13 - Dec 15 Expense'!$J$12:$CE$119),)))</f>
        <v>31294.144966562395</v>
      </c>
      <c r="V207" s="144">
        <f t="array" ref="V207">SUM(IF('June 13 - Dec 15 Expense'!$F$12:$F$119=Adjustments!$E207,IF('June 13 - Dec 15 Expense'!$J$7:$CE$7=Adjustments!V$6,IF('June 13 - Dec 15 Expense'!$J$6:$CE$6="Depreciation Expense",'June 13 - Dec 15 Expense'!$J$12:$CE$119),)))</f>
        <v>31294.144966562395</v>
      </c>
      <c r="W207" s="144">
        <f t="array" ref="W207">SUM(IF('June 13 - Dec 15 Expense'!$F$12:$F$119=Adjustments!$E207,IF('June 13 - Dec 15 Expense'!$J$7:$CE$7=Adjustments!W$6,IF('June 13 - Dec 15 Expense'!$J$6:$CE$6="Depreciation Expense",'June 13 - Dec 15 Expense'!$J$12:$CE$119),)))</f>
        <v>31294.144966562395</v>
      </c>
      <c r="X207" s="144">
        <f t="array" ref="X207">SUM(IF('June 13 - Dec 15 Expense'!$F$12:$F$119=Adjustments!$E207,IF('June 13 - Dec 15 Expense'!$J$7:$CE$7=Adjustments!X$6,IF('June 13 - Dec 15 Expense'!$J$6:$CE$6="Depreciation Expense",'June 13 - Dec 15 Expense'!$J$12:$CE$119),)))</f>
        <v>31294.144966562395</v>
      </c>
      <c r="Y207" s="144">
        <f t="array" ref="Y207">SUM(IF('June 13 - Dec 15 Expense'!$F$12:$F$119=Adjustments!$E207,IF('June 13 - Dec 15 Expense'!$J$7:$CE$7=Adjustments!Y$6,IF('June 13 - Dec 15 Expense'!$J$6:$CE$6="Depreciation Expense",'June 13 - Dec 15 Expense'!$J$12:$CE$119),)))</f>
        <v>31294.144966562395</v>
      </c>
      <c r="Z207" s="144">
        <f t="array" ref="Z207">SUM(IF('June 13 - Dec 15 Expense'!$F$12:$F$119=Adjustments!$E207,IF('June 13 - Dec 15 Expense'!$J$7:$CE$7=Adjustments!Z$6,IF('June 13 - Dec 15 Expense'!$J$6:$CE$6="Depreciation Expense",'June 13 - Dec 15 Expense'!$J$12:$CE$119),)))</f>
        <v>31294.144966562395</v>
      </c>
      <c r="AA207" s="144">
        <f t="array" ref="AA207">SUM(IF('June 13 - Dec 15 Expense'!$F$12:$F$119=Adjustments!$E207,IF('June 13 - Dec 15 Expense'!$J$7:$CE$7=Adjustments!AA$6,IF('June 13 - Dec 15 Expense'!$J$6:$CE$6="Depreciation Expense",'June 13 - Dec 15 Expense'!$J$12:$CE$119),)))</f>
        <v>31294.144966562395</v>
      </c>
      <c r="AB207" s="144">
        <f t="array" ref="AB207">SUM(IF('June 13 - Dec 15 Expense'!$F$12:$F$119=Adjustments!$E207,IF('June 13 - Dec 15 Expense'!$J$7:$CE$7=Adjustments!AB$6,IF('June 13 - Dec 15 Expense'!$J$6:$CE$6="Depreciation Expense",'June 13 - Dec 15 Expense'!$J$12:$CE$119),)))</f>
        <v>31294.144966562395</v>
      </c>
      <c r="AC207" s="144">
        <f t="array" ref="AC207">SUM(IF('June 13 - Dec 15 Expense'!$F$12:$F$119=Adjustments!$E207,IF('June 13 - Dec 15 Expense'!$J$7:$CE$7=Adjustments!AC$6,IF('June 13 - Dec 15 Expense'!$J$6:$CE$6="Depreciation Expense",'June 13 - Dec 15 Expense'!$J$12:$CE$119),)))</f>
        <v>31294.144966562395</v>
      </c>
      <c r="AD207" s="144">
        <f t="array" ref="AD207">SUM(IF('June 13 - Dec 15 Expense'!$F$12:$F$119=Adjustments!$E207,IF('June 13 - Dec 15 Expense'!$J$7:$CE$7=Adjustments!AD$6,IF('June 13 - Dec 15 Expense'!$J$6:$CE$6="Depreciation Expense",'June 13 - Dec 15 Expense'!$J$12:$CE$119),)))</f>
        <v>31294.144966562395</v>
      </c>
      <c r="AE207" s="144">
        <f t="array" ref="AE207">SUM(IF('June 13 - Dec 15 Expense'!$F$12:$F$119=Adjustments!$E207,IF('June 13 - Dec 15 Expense'!$J$7:$CE$7=Adjustments!AE$6,IF('June 13 - Dec 15 Expense'!$J$6:$CE$6="Depreciation Expense",'June 13 - Dec 15 Expense'!$J$12:$CE$119),)))</f>
        <v>31294.144966562395</v>
      </c>
      <c r="AG207" s="144">
        <f t="shared" si="23"/>
        <v>187764.86979937437</v>
      </c>
      <c r="AH207" s="144">
        <f t="shared" si="24"/>
        <v>187764.86979937437</v>
      </c>
      <c r="AI207" s="144">
        <f t="shared" si="25"/>
        <v>187764.86979937437</v>
      </c>
      <c r="AJ207" s="144">
        <f t="shared" si="26"/>
        <v>187764.86979937437</v>
      </c>
    </row>
    <row r="208" spans="1:36">
      <c r="A208" s="119" t="s">
        <v>20</v>
      </c>
      <c r="B208" s="119" t="s">
        <v>51</v>
      </c>
      <c r="C208" s="119" t="s">
        <v>79</v>
      </c>
      <c r="D208" s="119" t="s">
        <v>75</v>
      </c>
      <c r="E208" s="119" t="str">
        <f t="shared" si="21"/>
        <v>AGNLPWYU</v>
      </c>
      <c r="F208" s="119" t="str">
        <f t="shared" si="22"/>
        <v>GNLPWYU</v>
      </c>
      <c r="G208" s="144">
        <f t="array" ref="G208">SUM(IF('June 13 - Dec 15 Expense'!$F$12:$F$119=Adjustments!$E208,IF('June 13 - Dec 15 Expense'!$J$7:$CE$7=Adjustments!G$6,IF('June 13 - Dec 15 Expense'!$J$6:$CE$6="Depreciation Expense",'June 13 - Dec 15 Expense'!$J$12:$CE$119),)))</f>
        <v>52.762499999999989</v>
      </c>
      <c r="H208" s="144">
        <f t="array" ref="H208">SUM(IF('June 13 - Dec 15 Expense'!$F$12:$F$119=Adjustments!$E208,IF('June 13 - Dec 15 Expense'!$J$7:$CE$7=Adjustments!H$6,IF('June 13 - Dec 15 Expense'!$J$6:$CE$6="Depreciation Expense",'June 13 - Dec 15 Expense'!$J$12:$CE$119),)))</f>
        <v>52.762499999999989</v>
      </c>
      <c r="I208" s="144">
        <f t="array" ref="I208">SUM(IF('June 13 - Dec 15 Expense'!$F$12:$F$119=Adjustments!$E208,IF('June 13 - Dec 15 Expense'!$J$7:$CE$7=Adjustments!I$6,IF('June 13 - Dec 15 Expense'!$J$6:$CE$6="Depreciation Expense",'June 13 - Dec 15 Expense'!$J$12:$CE$119),)))</f>
        <v>52.762499999999989</v>
      </c>
      <c r="J208" s="144">
        <f t="array" ref="J208">SUM(IF('June 13 - Dec 15 Expense'!$F$12:$F$119=Adjustments!$E208,IF('June 13 - Dec 15 Expense'!$J$7:$CE$7=Adjustments!J$6,IF('June 13 - Dec 15 Expense'!$J$6:$CE$6="Depreciation Expense",'June 13 - Dec 15 Expense'!$J$12:$CE$119),)))</f>
        <v>52.762499999999989</v>
      </c>
      <c r="K208" s="144">
        <f t="array" ref="K208">SUM(IF('June 13 - Dec 15 Expense'!$F$12:$F$119=Adjustments!$E208,IF('June 13 - Dec 15 Expense'!$J$7:$CE$7=Adjustments!K$6,IF('June 13 - Dec 15 Expense'!$J$6:$CE$6="Depreciation Expense",'June 13 - Dec 15 Expense'!$J$12:$CE$119),)))</f>
        <v>52.762499999999989</v>
      </c>
      <c r="L208" s="144">
        <f t="array" ref="L208">SUM(IF('June 13 - Dec 15 Expense'!$F$12:$F$119=Adjustments!$E208,IF('June 13 - Dec 15 Expense'!$J$7:$CE$7=Adjustments!L$6,IF('June 13 - Dec 15 Expense'!$J$6:$CE$6="Depreciation Expense",'June 13 - Dec 15 Expense'!$J$12:$CE$119),)))</f>
        <v>52.762499999999989</v>
      </c>
      <c r="M208" s="144">
        <f t="array" ref="M208">SUM(IF('June 13 - Dec 15 Expense'!$F$12:$F$119=Adjustments!$E208,IF('June 13 - Dec 15 Expense'!$J$7:$CE$7=Adjustments!M$6,IF('June 13 - Dec 15 Expense'!$J$6:$CE$6="Depreciation Expense",'June 13 - Dec 15 Expense'!$J$12:$CE$119),)))</f>
        <v>52.762499999999989</v>
      </c>
      <c r="N208" s="144">
        <f t="array" ref="N208">SUM(IF('June 13 - Dec 15 Expense'!$F$12:$F$119=Adjustments!$E208,IF('June 13 - Dec 15 Expense'!$J$7:$CE$7=Adjustments!N$6,IF('June 13 - Dec 15 Expense'!$J$6:$CE$6="Depreciation Expense",'June 13 - Dec 15 Expense'!$J$12:$CE$119),)))</f>
        <v>52.762499999999989</v>
      </c>
      <c r="O208" s="144">
        <f t="array" ref="O208">SUM(IF('June 13 - Dec 15 Expense'!$F$12:$F$119=Adjustments!$E208,IF('June 13 - Dec 15 Expense'!$J$7:$CE$7=Adjustments!O$6,IF('June 13 - Dec 15 Expense'!$J$6:$CE$6="Depreciation Expense",'June 13 - Dec 15 Expense'!$J$12:$CE$119),)))</f>
        <v>52.762499999999989</v>
      </c>
      <c r="P208" s="144">
        <f t="array" ref="P208">SUM(IF('June 13 - Dec 15 Expense'!$F$12:$F$119=Adjustments!$E208,IF('June 13 - Dec 15 Expense'!$J$7:$CE$7=Adjustments!P$6,IF('June 13 - Dec 15 Expense'!$J$6:$CE$6="Depreciation Expense",'June 13 - Dec 15 Expense'!$J$12:$CE$119),)))</f>
        <v>52.762499999999989</v>
      </c>
      <c r="Q208" s="144">
        <f t="array" ref="Q208">SUM(IF('June 13 - Dec 15 Expense'!$F$12:$F$119=Adjustments!$E208,IF('June 13 - Dec 15 Expense'!$J$7:$CE$7=Adjustments!Q$6,IF('June 13 - Dec 15 Expense'!$J$6:$CE$6="Depreciation Expense",'June 13 - Dec 15 Expense'!$J$12:$CE$119),)))</f>
        <v>52.762499999999989</v>
      </c>
      <c r="R208" s="144">
        <f t="array" ref="R208">SUM(IF('June 13 - Dec 15 Expense'!$F$12:$F$119=Adjustments!$E208,IF('June 13 - Dec 15 Expense'!$J$7:$CE$7=Adjustments!R$6,IF('June 13 - Dec 15 Expense'!$J$6:$CE$6="Depreciation Expense",'June 13 - Dec 15 Expense'!$J$12:$CE$119),)))</f>
        <v>52.762499999999989</v>
      </c>
      <c r="S208" s="144">
        <f t="array" ref="S208">SUM(IF('June 13 - Dec 15 Expense'!$F$12:$F$119=Adjustments!$E208,IF('June 13 - Dec 15 Expense'!$J$7:$CE$7=Adjustments!S$6,IF('June 13 - Dec 15 Expense'!$J$6:$CE$6="Depreciation Expense",'June 13 - Dec 15 Expense'!$J$12:$CE$119),)))</f>
        <v>52.762499999999989</v>
      </c>
      <c r="T208" s="144">
        <f t="array" ref="T208">SUM(IF('June 13 - Dec 15 Expense'!$F$12:$F$119=Adjustments!$E208,IF('June 13 - Dec 15 Expense'!$J$7:$CE$7=Adjustments!T$6,IF('June 13 - Dec 15 Expense'!$J$6:$CE$6="Depreciation Expense",'June 13 - Dec 15 Expense'!$J$12:$CE$119),)))</f>
        <v>52.762499999999989</v>
      </c>
      <c r="U208" s="144">
        <f t="array" ref="U208">SUM(IF('June 13 - Dec 15 Expense'!$F$12:$F$119=Adjustments!$E208,IF('June 13 - Dec 15 Expense'!$J$7:$CE$7=Adjustments!U$6,IF('June 13 - Dec 15 Expense'!$J$6:$CE$6="Depreciation Expense",'June 13 - Dec 15 Expense'!$J$12:$CE$119),)))</f>
        <v>52.762499999999989</v>
      </c>
      <c r="V208" s="144">
        <f t="array" ref="V208">SUM(IF('June 13 - Dec 15 Expense'!$F$12:$F$119=Adjustments!$E208,IF('June 13 - Dec 15 Expense'!$J$7:$CE$7=Adjustments!V$6,IF('June 13 - Dec 15 Expense'!$J$6:$CE$6="Depreciation Expense",'June 13 - Dec 15 Expense'!$J$12:$CE$119),)))</f>
        <v>52.762499999999989</v>
      </c>
      <c r="W208" s="144">
        <f t="array" ref="W208">SUM(IF('June 13 - Dec 15 Expense'!$F$12:$F$119=Adjustments!$E208,IF('June 13 - Dec 15 Expense'!$J$7:$CE$7=Adjustments!W$6,IF('June 13 - Dec 15 Expense'!$J$6:$CE$6="Depreciation Expense",'June 13 - Dec 15 Expense'!$J$12:$CE$119),)))</f>
        <v>52.762499999999989</v>
      </c>
      <c r="X208" s="144">
        <f t="array" ref="X208">SUM(IF('June 13 - Dec 15 Expense'!$F$12:$F$119=Adjustments!$E208,IF('June 13 - Dec 15 Expense'!$J$7:$CE$7=Adjustments!X$6,IF('June 13 - Dec 15 Expense'!$J$6:$CE$6="Depreciation Expense",'June 13 - Dec 15 Expense'!$J$12:$CE$119),)))</f>
        <v>52.762499999999989</v>
      </c>
      <c r="Y208" s="144">
        <f t="array" ref="Y208">SUM(IF('June 13 - Dec 15 Expense'!$F$12:$F$119=Adjustments!$E208,IF('June 13 - Dec 15 Expense'!$J$7:$CE$7=Adjustments!Y$6,IF('June 13 - Dec 15 Expense'!$J$6:$CE$6="Depreciation Expense",'June 13 - Dec 15 Expense'!$J$12:$CE$119),)))</f>
        <v>52.762499999999989</v>
      </c>
      <c r="Z208" s="144">
        <f t="array" ref="Z208">SUM(IF('June 13 - Dec 15 Expense'!$F$12:$F$119=Adjustments!$E208,IF('June 13 - Dec 15 Expense'!$J$7:$CE$7=Adjustments!Z$6,IF('June 13 - Dec 15 Expense'!$J$6:$CE$6="Depreciation Expense",'June 13 - Dec 15 Expense'!$J$12:$CE$119),)))</f>
        <v>52.762499999999989</v>
      </c>
      <c r="AA208" s="144">
        <f t="array" ref="AA208">SUM(IF('June 13 - Dec 15 Expense'!$F$12:$F$119=Adjustments!$E208,IF('June 13 - Dec 15 Expense'!$J$7:$CE$7=Adjustments!AA$6,IF('June 13 - Dec 15 Expense'!$J$6:$CE$6="Depreciation Expense",'June 13 - Dec 15 Expense'!$J$12:$CE$119),)))</f>
        <v>52.762499999999989</v>
      </c>
      <c r="AB208" s="144">
        <f t="array" ref="AB208">SUM(IF('June 13 - Dec 15 Expense'!$F$12:$F$119=Adjustments!$E208,IF('June 13 - Dec 15 Expense'!$J$7:$CE$7=Adjustments!AB$6,IF('June 13 - Dec 15 Expense'!$J$6:$CE$6="Depreciation Expense",'June 13 - Dec 15 Expense'!$J$12:$CE$119),)))</f>
        <v>52.762499999999989</v>
      </c>
      <c r="AC208" s="144">
        <f t="array" ref="AC208">SUM(IF('June 13 - Dec 15 Expense'!$F$12:$F$119=Adjustments!$E208,IF('June 13 - Dec 15 Expense'!$J$7:$CE$7=Adjustments!AC$6,IF('June 13 - Dec 15 Expense'!$J$6:$CE$6="Depreciation Expense",'June 13 - Dec 15 Expense'!$J$12:$CE$119),)))</f>
        <v>52.762499999999989</v>
      </c>
      <c r="AD208" s="144">
        <f t="array" ref="AD208">SUM(IF('June 13 - Dec 15 Expense'!$F$12:$F$119=Adjustments!$E208,IF('June 13 - Dec 15 Expense'!$J$7:$CE$7=Adjustments!AD$6,IF('June 13 - Dec 15 Expense'!$J$6:$CE$6="Depreciation Expense",'June 13 - Dec 15 Expense'!$J$12:$CE$119),)))</f>
        <v>52.762499999999989</v>
      </c>
      <c r="AE208" s="144">
        <f t="array" ref="AE208">SUM(IF('June 13 - Dec 15 Expense'!$F$12:$F$119=Adjustments!$E208,IF('June 13 - Dec 15 Expense'!$J$7:$CE$7=Adjustments!AE$6,IF('June 13 - Dec 15 Expense'!$J$6:$CE$6="Depreciation Expense",'June 13 - Dec 15 Expense'!$J$12:$CE$119),)))</f>
        <v>52.762499999999989</v>
      </c>
      <c r="AG208" s="144">
        <f t="shared" si="23"/>
        <v>316.57499999999993</v>
      </c>
      <c r="AH208" s="144">
        <f t="shared" si="24"/>
        <v>316.57499999999993</v>
      </c>
      <c r="AI208" s="144">
        <f t="shared" si="25"/>
        <v>316.57499999999993</v>
      </c>
      <c r="AJ208" s="144">
        <f t="shared" si="26"/>
        <v>316.57499999999993</v>
      </c>
    </row>
    <row r="209" spans="1:36">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G209" s="144"/>
      <c r="AH209" s="144"/>
      <c r="AJ209" s="144"/>
    </row>
    <row r="210" spans="1:36">
      <c r="A210" s="14" t="s">
        <v>105</v>
      </c>
      <c r="AJ210" s="144"/>
    </row>
    <row r="211" spans="1:36">
      <c r="A211" s="113"/>
      <c r="B211" s="113" t="s">
        <v>45</v>
      </c>
      <c r="C211" s="119" t="s">
        <v>78</v>
      </c>
      <c r="D211" s="119" t="s">
        <v>75</v>
      </c>
      <c r="E211" s="119" t="str">
        <f>C211&amp;D211&amp;B211</f>
        <v>DGNLPCA</v>
      </c>
      <c r="F211" s="119" t="str">
        <f>D211&amp;B211</f>
        <v>GNLPCA</v>
      </c>
      <c r="G211" s="144">
        <v>0</v>
      </c>
      <c r="H211" s="144">
        <v>32503.149028303291</v>
      </c>
      <c r="I211" s="144">
        <f t="shared" ref="I211:O224" si="29">H211</f>
        <v>32503.149028303291</v>
      </c>
      <c r="J211" s="144">
        <f t="shared" si="29"/>
        <v>32503.149028303291</v>
      </c>
      <c r="K211" s="144">
        <f t="shared" si="29"/>
        <v>32503.149028303291</v>
      </c>
      <c r="L211" s="144">
        <f t="shared" si="29"/>
        <v>32503.149028303291</v>
      </c>
      <c r="M211" s="144">
        <f t="shared" si="29"/>
        <v>32503.149028303291</v>
      </c>
      <c r="N211" s="144">
        <v>24005.134724714975</v>
      </c>
      <c r="O211" s="144">
        <f t="shared" si="29"/>
        <v>24005.134724714975</v>
      </c>
      <c r="P211" s="144">
        <f t="shared" ref="P211:P224" si="30">O211</f>
        <v>24005.134724714975</v>
      </c>
      <c r="Q211" s="144">
        <f t="shared" ref="Q211:Q224" si="31">P211</f>
        <v>24005.134724714975</v>
      </c>
      <c r="R211" s="144">
        <f t="shared" ref="R211:R224" si="32">Q211</f>
        <v>24005.134724714975</v>
      </c>
      <c r="S211" s="144">
        <f t="shared" ref="S211:S224" si="33">R211</f>
        <v>24005.134724714975</v>
      </c>
      <c r="T211" s="144">
        <f t="shared" ref="T211:T224" si="34">S211</f>
        <v>24005.134724714975</v>
      </c>
      <c r="U211" s="144">
        <f t="shared" ref="U211:U224" si="35">T211</f>
        <v>24005.134724714975</v>
      </c>
      <c r="V211" s="144">
        <f t="shared" ref="V211:V224" si="36">U211</f>
        <v>24005.134724714975</v>
      </c>
      <c r="W211" s="144">
        <f t="shared" ref="W211:W224" si="37">V211</f>
        <v>24005.134724714975</v>
      </c>
      <c r="X211" s="144">
        <f t="shared" ref="X211:X224" si="38">W211</f>
        <v>24005.134724714975</v>
      </c>
      <c r="Y211" s="144">
        <f t="shared" ref="Y211:Y224" si="39">X211</f>
        <v>24005.134724714975</v>
      </c>
      <c r="Z211" s="144">
        <f t="shared" ref="Z211:Z224" si="40">Y211</f>
        <v>24005.134724714975</v>
      </c>
      <c r="AA211" s="144">
        <f t="shared" ref="AA211:AA224" si="41">Z211</f>
        <v>24005.134724714975</v>
      </c>
      <c r="AB211" s="144">
        <f t="shared" ref="AB211:AB224" si="42">AA211</f>
        <v>24005.134724714975</v>
      </c>
      <c r="AC211" s="144">
        <f t="shared" ref="AC211:AC224" si="43">AB211</f>
        <v>24005.134724714975</v>
      </c>
      <c r="AD211" s="144">
        <f t="shared" ref="AD211:AD224" si="44">AC211</f>
        <v>24005.134724714975</v>
      </c>
      <c r="AE211" s="144">
        <f t="shared" ref="AE211:AE224" si="45">AD211</f>
        <v>24005.134724714975</v>
      </c>
      <c r="AG211" s="144">
        <f t="shared" ref="AG211:AG224" si="46">SUM(H211:M211)</f>
        <v>195018.89416981972</v>
      </c>
      <c r="AH211" s="144">
        <f t="shared" ref="AH211:AH224" si="47">SUM(N211:S211)</f>
        <v>144030.80834828984</v>
      </c>
      <c r="AI211" s="144">
        <f t="shared" ref="AI211:AI224" si="48">SUM(T211:Y211)</f>
        <v>144030.80834828984</v>
      </c>
      <c r="AJ211" s="144">
        <f t="shared" ref="AJ211:AJ224" si="49">SUM(Z211:AE211)</f>
        <v>144030.80834828984</v>
      </c>
    </row>
    <row r="212" spans="1:36">
      <c r="A212" s="113"/>
      <c r="B212" s="113" t="s">
        <v>35</v>
      </c>
      <c r="C212" s="119" t="s">
        <v>78</v>
      </c>
      <c r="D212" s="119" t="s">
        <v>75</v>
      </c>
      <c r="E212" s="119" t="str">
        <f t="shared" ref="E212:E224" si="50">C212&amp;D212&amp;B212</f>
        <v>DGNLPDGP</v>
      </c>
      <c r="F212" s="119" t="str">
        <f t="shared" ref="F212:F224" si="51">D212&amp;B212</f>
        <v>GNLPDGP</v>
      </c>
      <c r="G212" s="144">
        <v>0</v>
      </c>
      <c r="H212" s="144">
        <v>5444.0124462310678</v>
      </c>
      <c r="I212" s="144">
        <f t="shared" ref="I212:O212" si="52">H212</f>
        <v>5444.0124462310678</v>
      </c>
      <c r="J212" s="144">
        <f t="shared" si="52"/>
        <v>5444.0124462310678</v>
      </c>
      <c r="K212" s="144">
        <f t="shared" si="52"/>
        <v>5444.0124462310678</v>
      </c>
      <c r="L212" s="144">
        <f t="shared" si="52"/>
        <v>5444.0124462310678</v>
      </c>
      <c r="M212" s="144">
        <f t="shared" si="52"/>
        <v>5444.0124462310678</v>
      </c>
      <c r="N212" s="144">
        <v>5003.6509759459705</v>
      </c>
      <c r="O212" s="144">
        <f t="shared" si="52"/>
        <v>5003.6509759459705</v>
      </c>
      <c r="P212" s="144">
        <f t="shared" si="30"/>
        <v>5003.6509759459705</v>
      </c>
      <c r="Q212" s="144">
        <f t="shared" si="31"/>
        <v>5003.6509759459705</v>
      </c>
      <c r="R212" s="144">
        <f t="shared" si="32"/>
        <v>5003.6509759459705</v>
      </c>
      <c r="S212" s="144">
        <f t="shared" si="33"/>
        <v>5003.6509759459705</v>
      </c>
      <c r="T212" s="144">
        <f t="shared" si="34"/>
        <v>5003.6509759459705</v>
      </c>
      <c r="U212" s="144">
        <f t="shared" si="35"/>
        <v>5003.6509759459705</v>
      </c>
      <c r="V212" s="144">
        <f t="shared" si="36"/>
        <v>5003.6509759459705</v>
      </c>
      <c r="W212" s="144">
        <f t="shared" si="37"/>
        <v>5003.6509759459705</v>
      </c>
      <c r="X212" s="144">
        <f t="shared" si="38"/>
        <v>5003.6509759459705</v>
      </c>
      <c r="Y212" s="144">
        <f t="shared" si="39"/>
        <v>5003.6509759459705</v>
      </c>
      <c r="Z212" s="144">
        <f t="shared" si="40"/>
        <v>5003.6509759459705</v>
      </c>
      <c r="AA212" s="144">
        <f t="shared" si="41"/>
        <v>5003.6509759459705</v>
      </c>
      <c r="AB212" s="144">
        <f t="shared" si="42"/>
        <v>5003.6509759459705</v>
      </c>
      <c r="AC212" s="144">
        <f t="shared" si="43"/>
        <v>5003.6509759459705</v>
      </c>
      <c r="AD212" s="144">
        <f t="shared" si="44"/>
        <v>5003.6509759459705</v>
      </c>
      <c r="AE212" s="144">
        <f t="shared" si="45"/>
        <v>5003.6509759459705</v>
      </c>
      <c r="AG212" s="144">
        <f t="shared" si="46"/>
        <v>32664.074677386405</v>
      </c>
      <c r="AH212" s="144">
        <f t="shared" si="47"/>
        <v>30021.905855675821</v>
      </c>
      <c r="AI212" s="144">
        <f t="shared" si="48"/>
        <v>30021.905855675821</v>
      </c>
      <c r="AJ212" s="144">
        <f t="shared" si="49"/>
        <v>30021.905855675821</v>
      </c>
    </row>
    <row r="213" spans="1:36">
      <c r="A213" s="113"/>
      <c r="B213" s="113" t="s">
        <v>36</v>
      </c>
      <c r="C213" s="119" t="s">
        <v>78</v>
      </c>
      <c r="D213" s="119" t="s">
        <v>75</v>
      </c>
      <c r="E213" s="119" t="str">
        <f t="shared" si="50"/>
        <v>DGNLPDGU</v>
      </c>
      <c r="F213" s="119" t="str">
        <f t="shared" si="51"/>
        <v>GNLPDGU</v>
      </c>
      <c r="G213" s="144">
        <v>0</v>
      </c>
      <c r="H213" s="144">
        <v>10646.75329770481</v>
      </c>
      <c r="I213" s="144">
        <f t="shared" si="29"/>
        <v>10646.75329770481</v>
      </c>
      <c r="J213" s="144">
        <f t="shared" si="29"/>
        <v>10646.75329770481</v>
      </c>
      <c r="K213" s="144">
        <f t="shared" si="29"/>
        <v>10646.75329770481</v>
      </c>
      <c r="L213" s="144">
        <f t="shared" si="29"/>
        <v>10646.75329770481</v>
      </c>
      <c r="M213" s="144">
        <f t="shared" si="29"/>
        <v>10646.75329770481</v>
      </c>
      <c r="N213" s="144">
        <v>8671.3230338764406</v>
      </c>
      <c r="O213" s="144">
        <f t="shared" si="29"/>
        <v>8671.3230338764406</v>
      </c>
      <c r="P213" s="144">
        <f t="shared" si="30"/>
        <v>8671.3230338764406</v>
      </c>
      <c r="Q213" s="144">
        <f t="shared" si="31"/>
        <v>8671.3230338764406</v>
      </c>
      <c r="R213" s="144">
        <f t="shared" si="32"/>
        <v>8671.3230338764406</v>
      </c>
      <c r="S213" s="144">
        <f t="shared" si="33"/>
        <v>8671.3230338764406</v>
      </c>
      <c r="T213" s="144">
        <f t="shared" si="34"/>
        <v>8671.3230338764406</v>
      </c>
      <c r="U213" s="144">
        <f t="shared" si="35"/>
        <v>8671.3230338764406</v>
      </c>
      <c r="V213" s="144">
        <f t="shared" si="36"/>
        <v>8671.3230338764406</v>
      </c>
      <c r="W213" s="144">
        <f t="shared" si="37"/>
        <v>8671.3230338764406</v>
      </c>
      <c r="X213" s="144">
        <f t="shared" si="38"/>
        <v>8671.3230338764406</v>
      </c>
      <c r="Y213" s="144">
        <f t="shared" si="39"/>
        <v>8671.3230338764406</v>
      </c>
      <c r="Z213" s="144">
        <f t="shared" si="40"/>
        <v>8671.3230338764406</v>
      </c>
      <c r="AA213" s="144">
        <f t="shared" si="41"/>
        <v>8671.3230338764406</v>
      </c>
      <c r="AB213" s="144">
        <f t="shared" si="42"/>
        <v>8671.3230338764406</v>
      </c>
      <c r="AC213" s="144">
        <f t="shared" si="43"/>
        <v>8671.3230338764406</v>
      </c>
      <c r="AD213" s="144">
        <f t="shared" si="44"/>
        <v>8671.3230338764406</v>
      </c>
      <c r="AE213" s="144">
        <f t="shared" si="45"/>
        <v>8671.3230338764406</v>
      </c>
      <c r="AG213" s="144">
        <f t="shared" si="46"/>
        <v>63880.519786228862</v>
      </c>
      <c r="AH213" s="144">
        <f t="shared" si="47"/>
        <v>52027.938203258644</v>
      </c>
      <c r="AI213" s="144">
        <f t="shared" si="48"/>
        <v>52027.938203258644</v>
      </c>
      <c r="AJ213" s="144">
        <f t="shared" si="49"/>
        <v>52027.938203258644</v>
      </c>
    </row>
    <row r="214" spans="1:36">
      <c r="A214" s="113"/>
      <c r="B214" s="113" t="s">
        <v>50</v>
      </c>
      <c r="C214" s="119" t="s">
        <v>78</v>
      </c>
      <c r="D214" s="119" t="s">
        <v>75</v>
      </c>
      <c r="E214" s="119" t="str">
        <f t="shared" si="50"/>
        <v>DGNLPID</v>
      </c>
      <c r="F214" s="119" t="str">
        <f t="shared" si="51"/>
        <v>GNLPID</v>
      </c>
      <c r="G214" s="144">
        <v>0</v>
      </c>
      <c r="H214" s="144">
        <v>67919.515581931875</v>
      </c>
      <c r="I214" s="144">
        <f t="shared" si="29"/>
        <v>67919.515581931875</v>
      </c>
      <c r="J214" s="144">
        <f t="shared" si="29"/>
        <v>67919.515581931875</v>
      </c>
      <c r="K214" s="144">
        <f t="shared" si="29"/>
        <v>67919.515581931875</v>
      </c>
      <c r="L214" s="144">
        <f t="shared" si="29"/>
        <v>67919.515581931875</v>
      </c>
      <c r="M214" s="144">
        <f t="shared" si="29"/>
        <v>67919.515581931875</v>
      </c>
      <c r="N214" s="144">
        <v>59168.152427777401</v>
      </c>
      <c r="O214" s="144">
        <f t="shared" si="29"/>
        <v>59168.152427777401</v>
      </c>
      <c r="P214" s="144">
        <f t="shared" si="30"/>
        <v>59168.152427777401</v>
      </c>
      <c r="Q214" s="144">
        <f t="shared" si="31"/>
        <v>59168.152427777401</v>
      </c>
      <c r="R214" s="144">
        <f t="shared" si="32"/>
        <v>59168.152427777401</v>
      </c>
      <c r="S214" s="144">
        <f t="shared" si="33"/>
        <v>59168.152427777401</v>
      </c>
      <c r="T214" s="144">
        <f t="shared" si="34"/>
        <v>59168.152427777401</v>
      </c>
      <c r="U214" s="144">
        <f t="shared" si="35"/>
        <v>59168.152427777401</v>
      </c>
      <c r="V214" s="144">
        <f t="shared" si="36"/>
        <v>59168.152427777401</v>
      </c>
      <c r="W214" s="144">
        <f t="shared" si="37"/>
        <v>59168.152427777401</v>
      </c>
      <c r="X214" s="144">
        <f t="shared" si="38"/>
        <v>59168.152427777401</v>
      </c>
      <c r="Y214" s="144">
        <f t="shared" si="39"/>
        <v>59168.152427777401</v>
      </c>
      <c r="Z214" s="144">
        <f t="shared" si="40"/>
        <v>59168.152427777401</v>
      </c>
      <c r="AA214" s="144">
        <f t="shared" si="41"/>
        <v>59168.152427777401</v>
      </c>
      <c r="AB214" s="144">
        <f t="shared" si="42"/>
        <v>59168.152427777401</v>
      </c>
      <c r="AC214" s="144">
        <f t="shared" si="43"/>
        <v>59168.152427777401</v>
      </c>
      <c r="AD214" s="144">
        <f t="shared" si="44"/>
        <v>59168.152427777401</v>
      </c>
      <c r="AE214" s="144">
        <f t="shared" si="45"/>
        <v>59168.152427777401</v>
      </c>
      <c r="AG214" s="144">
        <f t="shared" si="46"/>
        <v>407517.09349159122</v>
      </c>
      <c r="AH214" s="144">
        <f t="shared" si="47"/>
        <v>355008.91456666443</v>
      </c>
      <c r="AI214" s="144">
        <f t="shared" si="48"/>
        <v>355008.91456666443</v>
      </c>
      <c r="AJ214" s="144">
        <f t="shared" si="49"/>
        <v>355008.91456666443</v>
      </c>
    </row>
    <row r="215" spans="1:36">
      <c r="A215" s="113"/>
      <c r="B215" s="113" t="s">
        <v>46</v>
      </c>
      <c r="C215" s="119" t="s">
        <v>78</v>
      </c>
      <c r="D215" s="119" t="s">
        <v>75</v>
      </c>
      <c r="E215" s="119" t="str">
        <f t="shared" si="50"/>
        <v>DGNLPOR</v>
      </c>
      <c r="F215" s="119" t="str">
        <f t="shared" si="51"/>
        <v>GNLPOR</v>
      </c>
      <c r="G215" s="144">
        <v>0</v>
      </c>
      <c r="H215" s="144">
        <v>282089.08245171391</v>
      </c>
      <c r="I215" s="144">
        <f t="shared" si="29"/>
        <v>282089.08245171391</v>
      </c>
      <c r="J215" s="144">
        <f t="shared" si="29"/>
        <v>282089.08245171391</v>
      </c>
      <c r="K215" s="144">
        <f t="shared" si="29"/>
        <v>282089.08245171391</v>
      </c>
      <c r="L215" s="144">
        <f t="shared" si="29"/>
        <v>282089.08245171391</v>
      </c>
      <c r="M215" s="144">
        <f t="shared" si="29"/>
        <v>282089.08245171391</v>
      </c>
      <c r="N215" s="144">
        <v>273117.62481343583</v>
      </c>
      <c r="O215" s="144">
        <f t="shared" si="29"/>
        <v>273117.62481343583</v>
      </c>
      <c r="P215" s="144">
        <f t="shared" si="30"/>
        <v>273117.62481343583</v>
      </c>
      <c r="Q215" s="144">
        <f t="shared" si="31"/>
        <v>273117.62481343583</v>
      </c>
      <c r="R215" s="144">
        <f t="shared" si="32"/>
        <v>273117.62481343583</v>
      </c>
      <c r="S215" s="144">
        <f t="shared" si="33"/>
        <v>273117.62481343583</v>
      </c>
      <c r="T215" s="144">
        <f t="shared" si="34"/>
        <v>273117.62481343583</v>
      </c>
      <c r="U215" s="144">
        <f t="shared" si="35"/>
        <v>273117.62481343583</v>
      </c>
      <c r="V215" s="144">
        <f t="shared" si="36"/>
        <v>273117.62481343583</v>
      </c>
      <c r="W215" s="144">
        <f t="shared" si="37"/>
        <v>273117.62481343583</v>
      </c>
      <c r="X215" s="144">
        <f t="shared" si="38"/>
        <v>273117.62481343583</v>
      </c>
      <c r="Y215" s="144">
        <f t="shared" si="39"/>
        <v>273117.62481343583</v>
      </c>
      <c r="Z215" s="144">
        <f t="shared" si="40"/>
        <v>273117.62481343583</v>
      </c>
      <c r="AA215" s="144">
        <f t="shared" si="41"/>
        <v>273117.62481343583</v>
      </c>
      <c r="AB215" s="144">
        <f t="shared" si="42"/>
        <v>273117.62481343583</v>
      </c>
      <c r="AC215" s="144">
        <f t="shared" si="43"/>
        <v>273117.62481343583</v>
      </c>
      <c r="AD215" s="144">
        <f t="shared" si="44"/>
        <v>273117.62481343583</v>
      </c>
      <c r="AE215" s="144">
        <f t="shared" si="45"/>
        <v>273117.62481343583</v>
      </c>
      <c r="AG215" s="144">
        <f t="shared" si="46"/>
        <v>1692534.4947102836</v>
      </c>
      <c r="AH215" s="144">
        <f t="shared" si="47"/>
        <v>1638705.748880615</v>
      </c>
      <c r="AI215" s="144">
        <f t="shared" si="48"/>
        <v>1638705.748880615</v>
      </c>
      <c r="AJ215" s="144">
        <f t="shared" si="49"/>
        <v>1638705.748880615</v>
      </c>
    </row>
    <row r="216" spans="1:36">
      <c r="A216" s="113"/>
      <c r="B216" s="113" t="s">
        <v>55</v>
      </c>
      <c r="C216" s="119" t="s">
        <v>78</v>
      </c>
      <c r="D216" s="119" t="s">
        <v>75</v>
      </c>
      <c r="E216" s="119" t="str">
        <f t="shared" si="50"/>
        <v>DGNLPSE</v>
      </c>
      <c r="F216" s="119" t="str">
        <f t="shared" si="51"/>
        <v>GNLPSE</v>
      </c>
      <c r="G216" s="144">
        <v>0</v>
      </c>
      <c r="H216" s="144">
        <v>2422.0504452878085</v>
      </c>
      <c r="I216" s="144">
        <f t="shared" si="29"/>
        <v>2422.0504452878085</v>
      </c>
      <c r="J216" s="144">
        <f t="shared" si="29"/>
        <v>2422.0504452878085</v>
      </c>
      <c r="K216" s="144">
        <f t="shared" si="29"/>
        <v>2422.0504452878085</v>
      </c>
      <c r="L216" s="144">
        <f t="shared" si="29"/>
        <v>2422.0504452878085</v>
      </c>
      <c r="M216" s="144">
        <f t="shared" si="29"/>
        <v>2422.0504452878085</v>
      </c>
      <c r="N216" s="144">
        <v>1878.8342909717417</v>
      </c>
      <c r="O216" s="144">
        <f t="shared" si="29"/>
        <v>1878.8342909717417</v>
      </c>
      <c r="P216" s="144">
        <f t="shared" si="30"/>
        <v>1878.8342909717417</v>
      </c>
      <c r="Q216" s="144">
        <f t="shared" si="31"/>
        <v>1878.8342909717417</v>
      </c>
      <c r="R216" s="144">
        <f t="shared" si="32"/>
        <v>1878.8342909717417</v>
      </c>
      <c r="S216" s="144">
        <f t="shared" si="33"/>
        <v>1878.8342909717417</v>
      </c>
      <c r="T216" s="144">
        <f t="shared" si="34"/>
        <v>1878.8342909717417</v>
      </c>
      <c r="U216" s="144">
        <f t="shared" si="35"/>
        <v>1878.8342909717417</v>
      </c>
      <c r="V216" s="144">
        <f t="shared" si="36"/>
        <v>1878.8342909717417</v>
      </c>
      <c r="W216" s="144">
        <f t="shared" si="37"/>
        <v>1878.8342909717417</v>
      </c>
      <c r="X216" s="144">
        <f t="shared" si="38"/>
        <v>1878.8342909717417</v>
      </c>
      <c r="Y216" s="144">
        <f t="shared" si="39"/>
        <v>1878.8342909717417</v>
      </c>
      <c r="Z216" s="144">
        <f t="shared" si="40"/>
        <v>1878.8342909717417</v>
      </c>
      <c r="AA216" s="144">
        <f t="shared" si="41"/>
        <v>1878.8342909717417</v>
      </c>
      <c r="AB216" s="144">
        <f t="shared" si="42"/>
        <v>1878.8342909717417</v>
      </c>
      <c r="AC216" s="144">
        <f t="shared" si="43"/>
        <v>1878.8342909717417</v>
      </c>
      <c r="AD216" s="144">
        <f t="shared" si="44"/>
        <v>1878.8342909717417</v>
      </c>
      <c r="AE216" s="144">
        <f t="shared" si="45"/>
        <v>1878.8342909717417</v>
      </c>
      <c r="AG216" s="144">
        <f t="shared" si="46"/>
        <v>14532.302671726851</v>
      </c>
      <c r="AH216" s="144">
        <f t="shared" si="47"/>
        <v>11273.005745830449</v>
      </c>
      <c r="AI216" s="144">
        <f t="shared" si="48"/>
        <v>11273.005745830449</v>
      </c>
      <c r="AJ216" s="144">
        <f t="shared" si="49"/>
        <v>11273.005745830449</v>
      </c>
    </row>
    <row r="217" spans="1:36">
      <c r="A217" s="113"/>
      <c r="B217" s="113" t="s">
        <v>37</v>
      </c>
      <c r="C217" s="119" t="s">
        <v>78</v>
      </c>
      <c r="D217" s="119" t="s">
        <v>75</v>
      </c>
      <c r="E217" s="119" t="str">
        <f t="shared" si="50"/>
        <v>DGNLPSG</v>
      </c>
      <c r="F217" s="119" t="str">
        <f t="shared" si="51"/>
        <v>GNLPSG</v>
      </c>
      <c r="G217" s="144">
        <v>0</v>
      </c>
      <c r="H217" s="144">
        <v>289788.31275911699</v>
      </c>
      <c r="I217" s="144">
        <f t="shared" si="29"/>
        <v>289788.31275911699</v>
      </c>
      <c r="J217" s="144">
        <f t="shared" si="29"/>
        <v>289788.31275911699</v>
      </c>
      <c r="K217" s="144">
        <f t="shared" si="29"/>
        <v>289788.31275911699</v>
      </c>
      <c r="L217" s="144">
        <f t="shared" si="29"/>
        <v>289788.31275911699</v>
      </c>
      <c r="M217" s="144">
        <f t="shared" si="29"/>
        <v>289788.31275911699</v>
      </c>
      <c r="N217" s="144">
        <v>246545.94644999376</v>
      </c>
      <c r="O217" s="144">
        <f t="shared" si="29"/>
        <v>246545.94644999376</v>
      </c>
      <c r="P217" s="144">
        <f t="shared" si="30"/>
        <v>246545.94644999376</v>
      </c>
      <c r="Q217" s="144">
        <f t="shared" si="31"/>
        <v>246545.94644999376</v>
      </c>
      <c r="R217" s="144">
        <f t="shared" si="32"/>
        <v>246545.94644999376</v>
      </c>
      <c r="S217" s="144">
        <f t="shared" si="33"/>
        <v>246545.94644999376</v>
      </c>
      <c r="T217" s="144">
        <f t="shared" si="34"/>
        <v>246545.94644999376</v>
      </c>
      <c r="U217" s="144">
        <f t="shared" si="35"/>
        <v>246545.94644999376</v>
      </c>
      <c r="V217" s="144">
        <f t="shared" si="36"/>
        <v>246545.94644999376</v>
      </c>
      <c r="W217" s="144">
        <f t="shared" si="37"/>
        <v>246545.94644999376</v>
      </c>
      <c r="X217" s="144">
        <f t="shared" si="38"/>
        <v>246545.94644999376</v>
      </c>
      <c r="Y217" s="144">
        <f t="shared" si="39"/>
        <v>246545.94644999376</v>
      </c>
      <c r="Z217" s="144">
        <f t="shared" si="40"/>
        <v>246545.94644999376</v>
      </c>
      <c r="AA217" s="144">
        <f t="shared" si="41"/>
        <v>246545.94644999376</v>
      </c>
      <c r="AB217" s="144">
        <f t="shared" si="42"/>
        <v>246545.94644999376</v>
      </c>
      <c r="AC217" s="144">
        <f t="shared" si="43"/>
        <v>246545.94644999376</v>
      </c>
      <c r="AD217" s="144">
        <f t="shared" si="44"/>
        <v>246545.94644999376</v>
      </c>
      <c r="AE217" s="144">
        <f t="shared" si="45"/>
        <v>246545.94644999376</v>
      </c>
      <c r="AG217" s="144">
        <f t="shared" si="46"/>
        <v>1738729.8765547019</v>
      </c>
      <c r="AH217" s="144">
        <f t="shared" si="47"/>
        <v>1479275.6786999623</v>
      </c>
      <c r="AI217" s="144">
        <f t="shared" si="48"/>
        <v>1479275.6786999623</v>
      </c>
      <c r="AJ217" s="144">
        <f t="shared" si="49"/>
        <v>1479275.6786999623</v>
      </c>
    </row>
    <row r="218" spans="1:36">
      <c r="A218" s="113"/>
      <c r="B218" s="113" t="s">
        <v>53</v>
      </c>
      <c r="C218" s="119" t="s">
        <v>78</v>
      </c>
      <c r="D218" s="119" t="s">
        <v>75</v>
      </c>
      <c r="E218" s="119" t="str">
        <f t="shared" si="50"/>
        <v>DGNLPSO</v>
      </c>
      <c r="F218" s="119" t="str">
        <f t="shared" si="51"/>
        <v>GNLPSO</v>
      </c>
      <c r="G218" s="144">
        <v>0</v>
      </c>
      <c r="H218" s="144">
        <v>44020.770311472887</v>
      </c>
      <c r="I218" s="144">
        <f t="shared" si="29"/>
        <v>44020.770311472887</v>
      </c>
      <c r="J218" s="144">
        <f t="shared" si="29"/>
        <v>44020.770311472887</v>
      </c>
      <c r="K218" s="144">
        <f t="shared" si="29"/>
        <v>44020.770311472887</v>
      </c>
      <c r="L218" s="144">
        <f t="shared" si="29"/>
        <v>44020.770311472887</v>
      </c>
      <c r="M218" s="144">
        <f t="shared" si="29"/>
        <v>44020.770311472887</v>
      </c>
      <c r="N218" s="144">
        <v>34709.145548059387</v>
      </c>
      <c r="O218" s="144">
        <f t="shared" si="29"/>
        <v>34709.145548059387</v>
      </c>
      <c r="P218" s="144">
        <f t="shared" si="30"/>
        <v>34709.145548059387</v>
      </c>
      <c r="Q218" s="144">
        <f t="shared" si="31"/>
        <v>34709.145548059387</v>
      </c>
      <c r="R218" s="144">
        <f t="shared" si="32"/>
        <v>34709.145548059387</v>
      </c>
      <c r="S218" s="144">
        <f t="shared" si="33"/>
        <v>34709.145548059387</v>
      </c>
      <c r="T218" s="144">
        <f t="shared" si="34"/>
        <v>34709.145548059387</v>
      </c>
      <c r="U218" s="144">
        <f t="shared" si="35"/>
        <v>34709.145548059387</v>
      </c>
      <c r="V218" s="144">
        <f t="shared" si="36"/>
        <v>34709.145548059387</v>
      </c>
      <c r="W218" s="144">
        <f t="shared" si="37"/>
        <v>34709.145548059387</v>
      </c>
      <c r="X218" s="144">
        <f t="shared" si="38"/>
        <v>34709.145548059387</v>
      </c>
      <c r="Y218" s="144">
        <f t="shared" si="39"/>
        <v>34709.145548059387</v>
      </c>
      <c r="Z218" s="144">
        <f t="shared" si="40"/>
        <v>34709.145548059387</v>
      </c>
      <c r="AA218" s="144">
        <f t="shared" si="41"/>
        <v>34709.145548059387</v>
      </c>
      <c r="AB218" s="144">
        <f t="shared" si="42"/>
        <v>34709.145548059387</v>
      </c>
      <c r="AC218" s="144">
        <f t="shared" si="43"/>
        <v>34709.145548059387</v>
      </c>
      <c r="AD218" s="144">
        <f t="shared" si="44"/>
        <v>34709.145548059387</v>
      </c>
      <c r="AE218" s="144">
        <f t="shared" si="45"/>
        <v>34709.145548059387</v>
      </c>
      <c r="AG218" s="144">
        <f t="shared" si="46"/>
        <v>264124.62186883733</v>
      </c>
      <c r="AH218" s="144">
        <f t="shared" si="47"/>
        <v>208254.87328835629</v>
      </c>
      <c r="AI218" s="144">
        <f t="shared" si="48"/>
        <v>208254.87328835629</v>
      </c>
      <c r="AJ218" s="144">
        <f t="shared" si="49"/>
        <v>208254.87328835629</v>
      </c>
    </row>
    <row r="219" spans="1:36">
      <c r="A219" s="113"/>
      <c r="B219" s="113" t="s">
        <v>38</v>
      </c>
      <c r="C219" s="119" t="s">
        <v>78</v>
      </c>
      <c r="D219" s="119" t="s">
        <v>75</v>
      </c>
      <c r="E219" s="119" t="str">
        <f t="shared" si="50"/>
        <v>DGNLPSSGCH</v>
      </c>
      <c r="F219" s="119" t="str">
        <f t="shared" si="51"/>
        <v>GNLPSSGCH</v>
      </c>
      <c r="G219" s="144">
        <v>0</v>
      </c>
      <c r="H219" s="144">
        <v>6854.2133363209277</v>
      </c>
      <c r="I219" s="144">
        <f t="shared" si="29"/>
        <v>6854.2133363209277</v>
      </c>
      <c r="J219" s="144">
        <f t="shared" si="29"/>
        <v>6854.2133363209277</v>
      </c>
      <c r="K219" s="144">
        <f t="shared" si="29"/>
        <v>6854.2133363209277</v>
      </c>
      <c r="L219" s="144">
        <f t="shared" si="29"/>
        <v>6854.2133363209277</v>
      </c>
      <c r="M219" s="144">
        <f t="shared" si="29"/>
        <v>6854.2133363209277</v>
      </c>
      <c r="N219" s="144">
        <v>5134.1032505888661</v>
      </c>
      <c r="O219" s="144">
        <f t="shared" si="29"/>
        <v>5134.1032505888661</v>
      </c>
      <c r="P219" s="144">
        <f t="shared" si="30"/>
        <v>5134.1032505888661</v>
      </c>
      <c r="Q219" s="144">
        <f t="shared" si="31"/>
        <v>5134.1032505888661</v>
      </c>
      <c r="R219" s="144">
        <f t="shared" si="32"/>
        <v>5134.1032505888661</v>
      </c>
      <c r="S219" s="144">
        <f t="shared" si="33"/>
        <v>5134.1032505888661</v>
      </c>
      <c r="T219" s="144">
        <f t="shared" si="34"/>
        <v>5134.1032505888661</v>
      </c>
      <c r="U219" s="144">
        <f t="shared" si="35"/>
        <v>5134.1032505888661</v>
      </c>
      <c r="V219" s="144">
        <f t="shared" si="36"/>
        <v>5134.1032505888661</v>
      </c>
      <c r="W219" s="144">
        <f t="shared" si="37"/>
        <v>5134.1032505888661</v>
      </c>
      <c r="X219" s="144">
        <f t="shared" si="38"/>
        <v>5134.1032505888661</v>
      </c>
      <c r="Y219" s="144">
        <f t="shared" si="39"/>
        <v>5134.1032505888661</v>
      </c>
      <c r="Z219" s="144">
        <f t="shared" si="40"/>
        <v>5134.1032505888661</v>
      </c>
      <c r="AA219" s="144">
        <f t="shared" si="41"/>
        <v>5134.1032505888661</v>
      </c>
      <c r="AB219" s="144">
        <f t="shared" si="42"/>
        <v>5134.1032505888661</v>
      </c>
      <c r="AC219" s="144">
        <f t="shared" si="43"/>
        <v>5134.1032505888661</v>
      </c>
      <c r="AD219" s="144">
        <f t="shared" si="44"/>
        <v>5134.1032505888661</v>
      </c>
      <c r="AE219" s="144">
        <f t="shared" si="45"/>
        <v>5134.1032505888661</v>
      </c>
      <c r="AG219" s="144">
        <f t="shared" si="46"/>
        <v>41125.280017925565</v>
      </c>
      <c r="AH219" s="144">
        <f t="shared" si="47"/>
        <v>30804.619503533195</v>
      </c>
      <c r="AI219" s="144">
        <f t="shared" si="48"/>
        <v>30804.619503533195</v>
      </c>
      <c r="AJ219" s="144">
        <f t="shared" si="49"/>
        <v>30804.619503533195</v>
      </c>
    </row>
    <row r="220" spans="1:36">
      <c r="A220" s="113"/>
      <c r="B220" s="113" t="s">
        <v>43</v>
      </c>
      <c r="C220" s="119" t="s">
        <v>78</v>
      </c>
      <c r="D220" s="119" t="s">
        <v>75</v>
      </c>
      <c r="E220" s="119" t="str">
        <f t="shared" si="50"/>
        <v>DGNLPSSGCT</v>
      </c>
      <c r="F220" s="119" t="str">
        <f t="shared" si="51"/>
        <v>GNLPSSGCT</v>
      </c>
      <c r="G220" s="144">
        <v>0</v>
      </c>
      <c r="H220" s="144">
        <v>227.76505958550274</v>
      </c>
      <c r="I220" s="144">
        <f t="shared" si="29"/>
        <v>227.76505958550274</v>
      </c>
      <c r="J220" s="144">
        <f t="shared" si="29"/>
        <v>227.76505958550274</v>
      </c>
      <c r="K220" s="144">
        <f t="shared" si="29"/>
        <v>227.76505958550274</v>
      </c>
      <c r="L220" s="144">
        <f t="shared" si="29"/>
        <v>227.76505958550274</v>
      </c>
      <c r="M220" s="144">
        <f t="shared" si="29"/>
        <v>227.76505958550274</v>
      </c>
      <c r="N220" s="144">
        <v>174.33376127754184</v>
      </c>
      <c r="O220" s="144">
        <f t="shared" si="29"/>
        <v>174.33376127754184</v>
      </c>
      <c r="P220" s="144">
        <f t="shared" si="30"/>
        <v>174.33376127754184</v>
      </c>
      <c r="Q220" s="144">
        <f t="shared" si="31"/>
        <v>174.33376127754184</v>
      </c>
      <c r="R220" s="144">
        <f t="shared" si="32"/>
        <v>174.33376127754184</v>
      </c>
      <c r="S220" s="144">
        <f t="shared" si="33"/>
        <v>174.33376127754184</v>
      </c>
      <c r="T220" s="144">
        <f t="shared" si="34"/>
        <v>174.33376127754184</v>
      </c>
      <c r="U220" s="144">
        <f t="shared" si="35"/>
        <v>174.33376127754184</v>
      </c>
      <c r="V220" s="144">
        <f t="shared" si="36"/>
        <v>174.33376127754184</v>
      </c>
      <c r="W220" s="144">
        <f t="shared" si="37"/>
        <v>174.33376127754184</v>
      </c>
      <c r="X220" s="144">
        <f t="shared" si="38"/>
        <v>174.33376127754184</v>
      </c>
      <c r="Y220" s="144">
        <f t="shared" si="39"/>
        <v>174.33376127754184</v>
      </c>
      <c r="Z220" s="144">
        <f t="shared" si="40"/>
        <v>174.33376127754184</v>
      </c>
      <c r="AA220" s="144">
        <f t="shared" si="41"/>
        <v>174.33376127754184</v>
      </c>
      <c r="AB220" s="144">
        <f t="shared" si="42"/>
        <v>174.33376127754184</v>
      </c>
      <c r="AC220" s="144">
        <f t="shared" si="43"/>
        <v>174.33376127754184</v>
      </c>
      <c r="AD220" s="144">
        <f t="shared" si="44"/>
        <v>174.33376127754184</v>
      </c>
      <c r="AE220" s="144">
        <f t="shared" si="45"/>
        <v>174.33376127754184</v>
      </c>
      <c r="AG220" s="144">
        <f t="shared" si="46"/>
        <v>1366.5903575130164</v>
      </c>
      <c r="AH220" s="144">
        <f t="shared" si="47"/>
        <v>1046.002567665251</v>
      </c>
      <c r="AI220" s="144">
        <f t="shared" si="48"/>
        <v>1046.002567665251</v>
      </c>
      <c r="AJ220" s="144">
        <f t="shared" si="49"/>
        <v>1046.002567665251</v>
      </c>
    </row>
    <row r="221" spans="1:36">
      <c r="A221" s="113"/>
      <c r="B221" s="113" t="s">
        <v>49</v>
      </c>
      <c r="C221" s="119" t="s">
        <v>78</v>
      </c>
      <c r="D221" s="119" t="s">
        <v>75</v>
      </c>
      <c r="E221" s="119" t="str">
        <f t="shared" si="50"/>
        <v>DGNLPUT</v>
      </c>
      <c r="F221" s="119" t="str">
        <f t="shared" si="51"/>
        <v>GNLPUT</v>
      </c>
      <c r="G221" s="144">
        <v>0</v>
      </c>
      <c r="H221" s="144">
        <v>390075.02391166048</v>
      </c>
      <c r="I221" s="144">
        <f t="shared" si="29"/>
        <v>390075.02391166048</v>
      </c>
      <c r="J221" s="144">
        <f t="shared" si="29"/>
        <v>390075.02391166048</v>
      </c>
      <c r="K221" s="144">
        <f t="shared" si="29"/>
        <v>390075.02391166048</v>
      </c>
      <c r="L221" s="144">
        <f t="shared" si="29"/>
        <v>390075.02391166048</v>
      </c>
      <c r="M221" s="144">
        <f t="shared" si="29"/>
        <v>390075.02391166048</v>
      </c>
      <c r="N221" s="144">
        <v>300580.23150072398</v>
      </c>
      <c r="O221" s="144">
        <f t="shared" si="29"/>
        <v>300580.23150072398</v>
      </c>
      <c r="P221" s="144">
        <f t="shared" si="30"/>
        <v>300580.23150072398</v>
      </c>
      <c r="Q221" s="144">
        <f t="shared" si="31"/>
        <v>300580.23150072398</v>
      </c>
      <c r="R221" s="144">
        <f t="shared" si="32"/>
        <v>300580.23150072398</v>
      </c>
      <c r="S221" s="144">
        <f t="shared" si="33"/>
        <v>300580.23150072398</v>
      </c>
      <c r="T221" s="144">
        <f t="shared" si="34"/>
        <v>300580.23150072398</v>
      </c>
      <c r="U221" s="144">
        <f t="shared" si="35"/>
        <v>300580.23150072398</v>
      </c>
      <c r="V221" s="144">
        <f t="shared" si="36"/>
        <v>300580.23150072398</v>
      </c>
      <c r="W221" s="144">
        <f t="shared" si="37"/>
        <v>300580.23150072398</v>
      </c>
      <c r="X221" s="144">
        <f t="shared" si="38"/>
        <v>300580.23150072398</v>
      </c>
      <c r="Y221" s="144">
        <f t="shared" si="39"/>
        <v>300580.23150072398</v>
      </c>
      <c r="Z221" s="144">
        <f t="shared" si="40"/>
        <v>300580.23150072398</v>
      </c>
      <c r="AA221" s="144">
        <f t="shared" si="41"/>
        <v>300580.23150072398</v>
      </c>
      <c r="AB221" s="144">
        <f t="shared" si="42"/>
        <v>300580.23150072398</v>
      </c>
      <c r="AC221" s="144">
        <f t="shared" si="43"/>
        <v>300580.23150072398</v>
      </c>
      <c r="AD221" s="144">
        <f t="shared" si="44"/>
        <v>300580.23150072398</v>
      </c>
      <c r="AE221" s="144">
        <f t="shared" si="45"/>
        <v>300580.23150072398</v>
      </c>
      <c r="AG221" s="144">
        <f t="shared" si="46"/>
        <v>2340450.1434699628</v>
      </c>
      <c r="AH221" s="144">
        <f t="shared" si="47"/>
        <v>1803481.3890043437</v>
      </c>
      <c r="AI221" s="144">
        <f t="shared" si="48"/>
        <v>1803481.3890043437</v>
      </c>
      <c r="AJ221" s="144">
        <f t="shared" si="49"/>
        <v>1803481.3890043437</v>
      </c>
    </row>
    <row r="222" spans="1:36">
      <c r="A222" s="113"/>
      <c r="B222" s="113" t="s">
        <v>47</v>
      </c>
      <c r="C222" s="119" t="s">
        <v>78</v>
      </c>
      <c r="D222" s="119" t="s">
        <v>75</v>
      </c>
      <c r="E222" s="119" t="str">
        <f t="shared" si="50"/>
        <v>DGNLPWA</v>
      </c>
      <c r="F222" s="119" t="str">
        <f t="shared" si="51"/>
        <v>GNLPWA</v>
      </c>
      <c r="G222" s="144">
        <v>0</v>
      </c>
      <c r="H222" s="144">
        <v>62837.931624475757</v>
      </c>
      <c r="I222" s="144">
        <f t="shared" si="29"/>
        <v>62837.931624475757</v>
      </c>
      <c r="J222" s="144">
        <f t="shared" si="29"/>
        <v>62837.931624475757</v>
      </c>
      <c r="K222" s="144">
        <f t="shared" si="29"/>
        <v>62837.931624475757</v>
      </c>
      <c r="L222" s="144">
        <f t="shared" si="29"/>
        <v>62837.931624475757</v>
      </c>
      <c r="M222" s="144">
        <f t="shared" si="29"/>
        <v>62837.931624475757</v>
      </c>
      <c r="N222" s="144">
        <v>47129.55024276505</v>
      </c>
      <c r="O222" s="144">
        <f t="shared" si="29"/>
        <v>47129.55024276505</v>
      </c>
      <c r="P222" s="144">
        <f t="shared" si="30"/>
        <v>47129.55024276505</v>
      </c>
      <c r="Q222" s="144">
        <f t="shared" si="31"/>
        <v>47129.55024276505</v>
      </c>
      <c r="R222" s="144">
        <f t="shared" si="32"/>
        <v>47129.55024276505</v>
      </c>
      <c r="S222" s="144">
        <f t="shared" si="33"/>
        <v>47129.55024276505</v>
      </c>
      <c r="T222" s="144">
        <f t="shared" si="34"/>
        <v>47129.55024276505</v>
      </c>
      <c r="U222" s="144">
        <f t="shared" si="35"/>
        <v>47129.55024276505</v>
      </c>
      <c r="V222" s="144">
        <f t="shared" si="36"/>
        <v>47129.55024276505</v>
      </c>
      <c r="W222" s="144">
        <f t="shared" si="37"/>
        <v>47129.55024276505</v>
      </c>
      <c r="X222" s="144">
        <f t="shared" si="38"/>
        <v>47129.55024276505</v>
      </c>
      <c r="Y222" s="144">
        <f t="shared" si="39"/>
        <v>47129.55024276505</v>
      </c>
      <c r="Z222" s="144">
        <f t="shared" si="40"/>
        <v>47129.55024276505</v>
      </c>
      <c r="AA222" s="144">
        <f t="shared" si="41"/>
        <v>47129.55024276505</v>
      </c>
      <c r="AB222" s="144">
        <f t="shared" si="42"/>
        <v>47129.55024276505</v>
      </c>
      <c r="AC222" s="144">
        <f t="shared" si="43"/>
        <v>47129.55024276505</v>
      </c>
      <c r="AD222" s="144">
        <f t="shared" si="44"/>
        <v>47129.55024276505</v>
      </c>
      <c r="AE222" s="144">
        <f t="shared" si="45"/>
        <v>47129.55024276505</v>
      </c>
      <c r="AG222" s="144">
        <f t="shared" si="46"/>
        <v>377027.58974685456</v>
      </c>
      <c r="AH222" s="144">
        <f t="shared" si="47"/>
        <v>282777.3014565903</v>
      </c>
      <c r="AI222" s="144">
        <f t="shared" si="48"/>
        <v>282777.3014565903</v>
      </c>
      <c r="AJ222" s="144">
        <f t="shared" si="49"/>
        <v>282777.3014565903</v>
      </c>
    </row>
    <row r="223" spans="1:36">
      <c r="A223" s="113"/>
      <c r="B223" s="113" t="s">
        <v>48</v>
      </c>
      <c r="C223" s="119" t="s">
        <v>78</v>
      </c>
      <c r="D223" s="119" t="s">
        <v>75</v>
      </c>
      <c r="E223" s="119" t="str">
        <f t="shared" si="50"/>
        <v>DGNLPWYP</v>
      </c>
      <c r="F223" s="119" t="str">
        <f t="shared" si="51"/>
        <v>GNLPWYP</v>
      </c>
      <c r="G223" s="144">
        <v>0</v>
      </c>
      <c r="H223" s="144">
        <v>104785.19794253098</v>
      </c>
      <c r="I223" s="144">
        <f t="shared" si="29"/>
        <v>104785.19794253098</v>
      </c>
      <c r="J223" s="144">
        <f t="shared" si="29"/>
        <v>104785.19794253098</v>
      </c>
      <c r="K223" s="144">
        <f t="shared" si="29"/>
        <v>104785.19794253098</v>
      </c>
      <c r="L223" s="144">
        <f t="shared" si="29"/>
        <v>104785.19794253098</v>
      </c>
      <c r="M223" s="144">
        <f t="shared" si="29"/>
        <v>104785.19794253098</v>
      </c>
      <c r="N223" s="144">
        <v>89623.231344853077</v>
      </c>
      <c r="O223" s="144">
        <f t="shared" si="29"/>
        <v>89623.231344853077</v>
      </c>
      <c r="P223" s="144">
        <f t="shared" si="30"/>
        <v>89623.231344853077</v>
      </c>
      <c r="Q223" s="144">
        <f t="shared" si="31"/>
        <v>89623.231344853077</v>
      </c>
      <c r="R223" s="144">
        <f t="shared" si="32"/>
        <v>89623.231344853077</v>
      </c>
      <c r="S223" s="144">
        <f t="shared" si="33"/>
        <v>89623.231344853077</v>
      </c>
      <c r="T223" s="144">
        <f t="shared" si="34"/>
        <v>89623.231344853077</v>
      </c>
      <c r="U223" s="144">
        <f t="shared" si="35"/>
        <v>89623.231344853077</v>
      </c>
      <c r="V223" s="144">
        <f t="shared" si="36"/>
        <v>89623.231344853077</v>
      </c>
      <c r="W223" s="144">
        <f t="shared" si="37"/>
        <v>89623.231344853077</v>
      </c>
      <c r="X223" s="144">
        <f t="shared" si="38"/>
        <v>89623.231344853077</v>
      </c>
      <c r="Y223" s="144">
        <f t="shared" si="39"/>
        <v>89623.231344853077</v>
      </c>
      <c r="Z223" s="144">
        <f t="shared" si="40"/>
        <v>89623.231344853077</v>
      </c>
      <c r="AA223" s="144">
        <f t="shared" si="41"/>
        <v>89623.231344853077</v>
      </c>
      <c r="AB223" s="144">
        <f t="shared" si="42"/>
        <v>89623.231344853077</v>
      </c>
      <c r="AC223" s="144">
        <f t="shared" si="43"/>
        <v>89623.231344853077</v>
      </c>
      <c r="AD223" s="144">
        <f t="shared" si="44"/>
        <v>89623.231344853077</v>
      </c>
      <c r="AE223" s="144">
        <f t="shared" si="45"/>
        <v>89623.231344853077</v>
      </c>
      <c r="AG223" s="144">
        <f t="shared" si="46"/>
        <v>628711.18765518593</v>
      </c>
      <c r="AH223" s="144">
        <f t="shared" si="47"/>
        <v>537739.38806911849</v>
      </c>
      <c r="AI223" s="144">
        <f t="shared" si="48"/>
        <v>537739.38806911849</v>
      </c>
      <c r="AJ223" s="144">
        <f t="shared" si="49"/>
        <v>537739.38806911849</v>
      </c>
    </row>
    <row r="224" spans="1:36">
      <c r="A224" s="113"/>
      <c r="B224" s="113" t="s">
        <v>51</v>
      </c>
      <c r="C224" s="119" t="s">
        <v>78</v>
      </c>
      <c r="D224" s="119" t="s">
        <v>75</v>
      </c>
      <c r="E224" s="119" t="str">
        <f t="shared" si="50"/>
        <v>DGNLPWYU</v>
      </c>
      <c r="F224" s="119" t="str">
        <f t="shared" si="51"/>
        <v>GNLPWYU</v>
      </c>
      <c r="G224" s="144">
        <v>0</v>
      </c>
      <c r="H224" s="144">
        <v>24302.952636997197</v>
      </c>
      <c r="I224" s="144">
        <f t="shared" si="29"/>
        <v>24302.952636997197</v>
      </c>
      <c r="J224" s="144">
        <f t="shared" si="29"/>
        <v>24302.952636997197</v>
      </c>
      <c r="K224" s="144">
        <f t="shared" si="29"/>
        <v>24302.952636997197</v>
      </c>
      <c r="L224" s="144">
        <f t="shared" si="29"/>
        <v>24302.952636997197</v>
      </c>
      <c r="M224" s="144">
        <f t="shared" si="29"/>
        <v>24302.952636997197</v>
      </c>
      <c r="N224" s="144">
        <v>21351.1702455128</v>
      </c>
      <c r="O224" s="144">
        <f t="shared" si="29"/>
        <v>21351.1702455128</v>
      </c>
      <c r="P224" s="144">
        <f t="shared" si="30"/>
        <v>21351.1702455128</v>
      </c>
      <c r="Q224" s="144">
        <f t="shared" si="31"/>
        <v>21351.1702455128</v>
      </c>
      <c r="R224" s="144">
        <f t="shared" si="32"/>
        <v>21351.1702455128</v>
      </c>
      <c r="S224" s="144">
        <f t="shared" si="33"/>
        <v>21351.1702455128</v>
      </c>
      <c r="T224" s="144">
        <f t="shared" si="34"/>
        <v>21351.1702455128</v>
      </c>
      <c r="U224" s="144">
        <f t="shared" si="35"/>
        <v>21351.1702455128</v>
      </c>
      <c r="V224" s="144">
        <f t="shared" si="36"/>
        <v>21351.1702455128</v>
      </c>
      <c r="W224" s="144">
        <f t="shared" si="37"/>
        <v>21351.1702455128</v>
      </c>
      <c r="X224" s="144">
        <f t="shared" si="38"/>
        <v>21351.1702455128</v>
      </c>
      <c r="Y224" s="144">
        <f t="shared" si="39"/>
        <v>21351.1702455128</v>
      </c>
      <c r="Z224" s="144">
        <f t="shared" si="40"/>
        <v>21351.1702455128</v>
      </c>
      <c r="AA224" s="144">
        <f t="shared" si="41"/>
        <v>21351.1702455128</v>
      </c>
      <c r="AB224" s="144">
        <f t="shared" si="42"/>
        <v>21351.1702455128</v>
      </c>
      <c r="AC224" s="144">
        <f t="shared" si="43"/>
        <v>21351.1702455128</v>
      </c>
      <c r="AD224" s="144">
        <f t="shared" si="44"/>
        <v>21351.1702455128</v>
      </c>
      <c r="AE224" s="144">
        <f t="shared" si="45"/>
        <v>21351.1702455128</v>
      </c>
      <c r="AG224" s="144">
        <f t="shared" si="46"/>
        <v>145817.71582198318</v>
      </c>
      <c r="AH224" s="144">
        <f t="shared" si="47"/>
        <v>128107.02147307679</v>
      </c>
      <c r="AI224" s="144">
        <f t="shared" si="48"/>
        <v>128107.02147307679</v>
      </c>
      <c r="AJ224" s="144">
        <f t="shared" si="49"/>
        <v>128107.02147307679</v>
      </c>
    </row>
    <row r="225" spans="1:36">
      <c r="A225" s="113"/>
      <c r="B225" s="113"/>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G225" s="144"/>
      <c r="AH225" s="144"/>
      <c r="AJ225" s="144"/>
    </row>
    <row r="226" spans="1:36">
      <c r="A226" s="14" t="s">
        <v>112</v>
      </c>
      <c r="AJ226" s="144"/>
    </row>
    <row r="227" spans="1:36">
      <c r="A227" s="119" t="s">
        <v>114</v>
      </c>
      <c r="B227" s="119" t="s">
        <v>37</v>
      </c>
      <c r="C227" s="119" t="s">
        <v>78</v>
      </c>
      <c r="D227" s="119" t="s">
        <v>71</v>
      </c>
      <c r="E227" s="119" t="str">
        <f>C227&amp;D227&amp;B227</f>
        <v>DSTMPSG</v>
      </c>
      <c r="F227" s="119" t="str">
        <f>D227&amp;B227</f>
        <v>STMPSG</v>
      </c>
      <c r="G227" s="144">
        <v>0</v>
      </c>
      <c r="H227" s="144">
        <v>89139.235467416671</v>
      </c>
      <c r="I227" s="144">
        <f t="shared" ref="I227:Y228" si="53">H227</f>
        <v>89139.235467416671</v>
      </c>
      <c r="J227" s="144">
        <f t="shared" si="53"/>
        <v>89139.235467416671</v>
      </c>
      <c r="K227" s="144">
        <f t="shared" si="53"/>
        <v>89139.235467416671</v>
      </c>
      <c r="L227" s="144">
        <f t="shared" si="53"/>
        <v>89139.235467416671</v>
      </c>
      <c r="M227" s="144">
        <f t="shared" si="53"/>
        <v>89139.235467416671</v>
      </c>
      <c r="N227" s="144">
        <v>99680.660061666669</v>
      </c>
      <c r="O227" s="144">
        <f t="shared" si="53"/>
        <v>99680.660061666669</v>
      </c>
      <c r="P227" s="144">
        <f t="shared" si="53"/>
        <v>99680.660061666669</v>
      </c>
      <c r="Q227" s="144">
        <f t="shared" si="53"/>
        <v>99680.660061666669</v>
      </c>
      <c r="R227" s="144">
        <f t="shared" si="53"/>
        <v>99680.660061666669</v>
      </c>
      <c r="S227" s="144">
        <f t="shared" si="53"/>
        <v>99680.660061666669</v>
      </c>
      <c r="T227" s="144">
        <f t="shared" si="53"/>
        <v>99680.660061666669</v>
      </c>
      <c r="U227" s="144">
        <f t="shared" si="53"/>
        <v>99680.660061666669</v>
      </c>
      <c r="V227" s="144">
        <f t="shared" si="53"/>
        <v>99680.660061666669</v>
      </c>
      <c r="W227" s="144">
        <f t="shared" si="53"/>
        <v>99680.660061666669</v>
      </c>
      <c r="X227" s="144">
        <f t="shared" si="53"/>
        <v>99680.660061666669</v>
      </c>
      <c r="Y227" s="144">
        <f t="shared" si="53"/>
        <v>99680.660061666669</v>
      </c>
      <c r="Z227" s="144">
        <f t="shared" ref="Z227:Z228" si="54">Y227</f>
        <v>99680.660061666669</v>
      </c>
      <c r="AA227" s="144">
        <f t="shared" ref="AA227:AA228" si="55">Z227</f>
        <v>99680.660061666669</v>
      </c>
      <c r="AB227" s="144">
        <f t="shared" ref="AB227:AB228" si="56">AA227</f>
        <v>99680.660061666669</v>
      </c>
      <c r="AC227" s="144">
        <f t="shared" ref="AC227:AC228" si="57">AB227</f>
        <v>99680.660061666669</v>
      </c>
      <c r="AD227" s="144">
        <f t="shared" ref="AD227:AD228" si="58">AC227</f>
        <v>99680.660061666669</v>
      </c>
      <c r="AE227" s="144">
        <f t="shared" ref="AE227:AE228" si="59">AD227</f>
        <v>99680.660061666669</v>
      </c>
      <c r="AG227" s="144">
        <f>SUM(H227:M227)</f>
        <v>534835.41280450008</v>
      </c>
      <c r="AH227" s="144">
        <f>SUM(N227:S227)</f>
        <v>598083.96036999999</v>
      </c>
      <c r="AI227" s="144">
        <f>SUM(T227:Y227)</f>
        <v>598083.96036999999</v>
      </c>
      <c r="AJ227" s="144">
        <f>SUM(Z227:AE227)</f>
        <v>598083.96036999999</v>
      </c>
    </row>
    <row r="228" spans="1:36">
      <c r="A228" s="119" t="s">
        <v>114</v>
      </c>
      <c r="B228" s="119" t="s">
        <v>37</v>
      </c>
      <c r="C228" s="119" t="s">
        <v>78</v>
      </c>
      <c r="D228" s="119" t="s">
        <v>75</v>
      </c>
      <c r="E228" s="119" t="s">
        <v>126</v>
      </c>
      <c r="F228" s="119" t="str">
        <f>D228&amp;B228</f>
        <v>GNLPSG</v>
      </c>
      <c r="G228" s="144">
        <v>0</v>
      </c>
      <c r="H228" s="144">
        <v>945.21630966666669</v>
      </c>
      <c r="I228" s="144">
        <f>H228</f>
        <v>945.21630966666669</v>
      </c>
      <c r="J228" s="144">
        <f t="shared" si="53"/>
        <v>945.21630966666669</v>
      </c>
      <c r="K228" s="144">
        <f t="shared" si="53"/>
        <v>945.21630966666669</v>
      </c>
      <c r="L228" s="144">
        <f t="shared" si="53"/>
        <v>945.21630966666669</v>
      </c>
      <c r="M228" s="144">
        <f t="shared" si="53"/>
        <v>945.21630966666669</v>
      </c>
      <c r="N228" s="144">
        <v>786.20386958333324</v>
      </c>
      <c r="O228" s="144">
        <f t="shared" si="53"/>
        <v>786.20386958333324</v>
      </c>
      <c r="P228" s="144">
        <f t="shared" si="53"/>
        <v>786.20386958333324</v>
      </c>
      <c r="Q228" s="144">
        <f t="shared" si="53"/>
        <v>786.20386958333324</v>
      </c>
      <c r="R228" s="144">
        <f t="shared" si="53"/>
        <v>786.20386958333324</v>
      </c>
      <c r="S228" s="144">
        <f t="shared" si="53"/>
        <v>786.20386958333324</v>
      </c>
      <c r="T228" s="144">
        <f t="shared" si="53"/>
        <v>786.20386958333324</v>
      </c>
      <c r="U228" s="144">
        <f t="shared" si="53"/>
        <v>786.20386958333324</v>
      </c>
      <c r="V228" s="144">
        <f t="shared" si="53"/>
        <v>786.20386958333324</v>
      </c>
      <c r="W228" s="144">
        <f t="shared" si="53"/>
        <v>786.20386958333324</v>
      </c>
      <c r="X228" s="144">
        <f t="shared" si="53"/>
        <v>786.20386958333324</v>
      </c>
      <c r="Y228" s="144">
        <f t="shared" si="53"/>
        <v>786.20386958333324</v>
      </c>
      <c r="Z228" s="144">
        <f t="shared" si="54"/>
        <v>786.20386958333324</v>
      </c>
      <c r="AA228" s="144">
        <f t="shared" si="55"/>
        <v>786.20386958333324</v>
      </c>
      <c r="AB228" s="144">
        <f t="shared" si="56"/>
        <v>786.20386958333324</v>
      </c>
      <c r="AC228" s="144">
        <f t="shared" si="57"/>
        <v>786.20386958333324</v>
      </c>
      <c r="AD228" s="144">
        <f t="shared" si="58"/>
        <v>786.20386958333324</v>
      </c>
      <c r="AE228" s="144">
        <f t="shared" si="59"/>
        <v>786.20386958333324</v>
      </c>
      <c r="AG228" s="144">
        <f>SUM(H228:M228)</f>
        <v>5671.2978579999999</v>
      </c>
      <c r="AH228" s="144">
        <f>SUM(N228:S228)</f>
        <v>4717.2232174999999</v>
      </c>
      <c r="AI228" s="144">
        <f>SUM(T228:Y228)</f>
        <v>4717.2232174999999</v>
      </c>
      <c r="AJ228" s="144">
        <f>SUM(Z228:AE228)</f>
        <v>4717.2232174999999</v>
      </c>
    </row>
    <row r="229" spans="1:36">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G229" s="144"/>
      <c r="AH229" s="144"/>
      <c r="AJ229" s="144"/>
    </row>
    <row r="230" spans="1:36">
      <c r="A230" s="14" t="s">
        <v>121</v>
      </c>
      <c r="G230" s="148"/>
      <c r="AG230" s="148"/>
      <c r="AH230" s="148"/>
      <c r="AJ230" s="144"/>
    </row>
    <row r="231" spans="1:36">
      <c r="A231" s="119" t="s">
        <v>5</v>
      </c>
      <c r="B231" s="8" t="s">
        <v>40</v>
      </c>
      <c r="C231" s="119" t="s">
        <v>78</v>
      </c>
      <c r="D231" s="119" t="s">
        <v>72</v>
      </c>
      <c r="E231" s="119" t="s">
        <v>117</v>
      </c>
      <c r="F231" s="119" t="s">
        <v>118</v>
      </c>
      <c r="G231" s="144">
        <v>0</v>
      </c>
      <c r="H231" s="144">
        <v>185352.25</v>
      </c>
      <c r="I231" s="144">
        <f>H231</f>
        <v>185352.25</v>
      </c>
      <c r="J231" s="144">
        <f t="shared" ref="J231:M232" si="60">I231</f>
        <v>185352.25</v>
      </c>
      <c r="K231" s="144">
        <f t="shared" si="60"/>
        <v>185352.25</v>
      </c>
      <c r="L231" s="144">
        <f t="shared" si="60"/>
        <v>185352.25</v>
      </c>
      <c r="M231" s="144">
        <f t="shared" si="60"/>
        <v>185352.25</v>
      </c>
      <c r="N231" s="144">
        <v>173151.75</v>
      </c>
      <c r="O231" s="144">
        <f>N231</f>
        <v>173151.75</v>
      </c>
      <c r="P231" s="144">
        <f t="shared" ref="P231:AE231" si="61">O231</f>
        <v>173151.75</v>
      </c>
      <c r="Q231" s="144">
        <f t="shared" si="61"/>
        <v>173151.75</v>
      </c>
      <c r="R231" s="144">
        <f t="shared" si="61"/>
        <v>173151.75</v>
      </c>
      <c r="S231" s="144">
        <f t="shared" si="61"/>
        <v>173151.75</v>
      </c>
      <c r="T231" s="144">
        <f t="shared" si="61"/>
        <v>173151.75</v>
      </c>
      <c r="U231" s="144">
        <f t="shared" si="61"/>
        <v>173151.75</v>
      </c>
      <c r="V231" s="144">
        <f t="shared" si="61"/>
        <v>173151.75</v>
      </c>
      <c r="W231" s="144">
        <f t="shared" si="61"/>
        <v>173151.75</v>
      </c>
      <c r="X231" s="144">
        <f t="shared" si="61"/>
        <v>173151.75</v>
      </c>
      <c r="Y231" s="144">
        <f t="shared" si="61"/>
        <v>173151.75</v>
      </c>
      <c r="Z231" s="144">
        <f t="shared" si="61"/>
        <v>173151.75</v>
      </c>
      <c r="AA231" s="144">
        <f t="shared" si="61"/>
        <v>173151.75</v>
      </c>
      <c r="AB231" s="144">
        <f t="shared" si="61"/>
        <v>173151.75</v>
      </c>
      <c r="AC231" s="144">
        <f t="shared" si="61"/>
        <v>173151.75</v>
      </c>
      <c r="AD231" s="144">
        <f t="shared" si="61"/>
        <v>173151.75</v>
      </c>
      <c r="AE231" s="144">
        <f t="shared" si="61"/>
        <v>173151.75</v>
      </c>
      <c r="AF231" s="144"/>
      <c r="AG231" s="144">
        <f>SUM(H231:M231)</f>
        <v>1112113.5</v>
      </c>
      <c r="AH231" s="144">
        <f>SUM(N231:S231)</f>
        <v>1038910.5</v>
      </c>
      <c r="AI231" s="144">
        <f>SUM(T231:Y231)</f>
        <v>1038910.5</v>
      </c>
      <c r="AJ231" s="144">
        <f>SUM(Z231:AE231)</f>
        <v>1038910.5</v>
      </c>
    </row>
    <row r="232" spans="1:36">
      <c r="A232" s="119" t="s">
        <v>5</v>
      </c>
      <c r="B232" s="8" t="s">
        <v>41</v>
      </c>
      <c r="C232" s="119" t="s">
        <v>78</v>
      </c>
      <c r="D232" s="119" t="s">
        <v>72</v>
      </c>
      <c r="E232" s="119" t="s">
        <v>119</v>
      </c>
      <c r="F232" s="119" t="s">
        <v>120</v>
      </c>
      <c r="G232" s="144">
        <v>0</v>
      </c>
      <c r="H232" s="144">
        <v>112546</v>
      </c>
      <c r="I232" s="144">
        <f t="shared" ref="I232:J232" si="62">H232</f>
        <v>112546</v>
      </c>
      <c r="J232" s="144">
        <f t="shared" si="62"/>
        <v>112546</v>
      </c>
      <c r="K232" s="144">
        <f t="shared" si="60"/>
        <v>112546</v>
      </c>
      <c r="L232" s="144">
        <f t="shared" si="60"/>
        <v>112546</v>
      </c>
      <c r="M232" s="144">
        <f t="shared" si="60"/>
        <v>112546</v>
      </c>
      <c r="N232" s="144">
        <v>-25600.333333333332</v>
      </c>
      <c r="O232" s="144">
        <f>N232</f>
        <v>-25600.333333333332</v>
      </c>
      <c r="P232" s="144">
        <f>O232</f>
        <v>-25600.333333333332</v>
      </c>
      <c r="Q232" s="144">
        <f t="shared" ref="Q232:AE232" si="63">P232</f>
        <v>-25600.333333333332</v>
      </c>
      <c r="R232" s="144">
        <f t="shared" si="63"/>
        <v>-25600.333333333332</v>
      </c>
      <c r="S232" s="144">
        <f t="shared" si="63"/>
        <v>-25600.333333333332</v>
      </c>
      <c r="T232" s="144">
        <f t="shared" si="63"/>
        <v>-25600.333333333332</v>
      </c>
      <c r="U232" s="144">
        <f t="shared" si="63"/>
        <v>-25600.333333333332</v>
      </c>
      <c r="V232" s="144">
        <f t="shared" si="63"/>
        <v>-25600.333333333332</v>
      </c>
      <c r="W232" s="144">
        <f t="shared" si="63"/>
        <v>-25600.333333333332</v>
      </c>
      <c r="X232" s="144">
        <f t="shared" si="63"/>
        <v>-25600.333333333332</v>
      </c>
      <c r="Y232" s="144">
        <f t="shared" si="63"/>
        <v>-25600.333333333332</v>
      </c>
      <c r="Z232" s="144">
        <f t="shared" si="63"/>
        <v>-25600.333333333332</v>
      </c>
      <c r="AA232" s="144">
        <f t="shared" si="63"/>
        <v>-25600.333333333332</v>
      </c>
      <c r="AB232" s="144">
        <f t="shared" si="63"/>
        <v>-25600.333333333332</v>
      </c>
      <c r="AC232" s="144">
        <f t="shared" si="63"/>
        <v>-25600.333333333332</v>
      </c>
      <c r="AD232" s="144">
        <f t="shared" si="63"/>
        <v>-25600.333333333332</v>
      </c>
      <c r="AE232" s="144">
        <f t="shared" si="63"/>
        <v>-25600.333333333332</v>
      </c>
      <c r="AF232" s="144"/>
      <c r="AG232" s="144">
        <f>SUM(H232:M232)</f>
        <v>675276</v>
      </c>
      <c r="AH232" s="144">
        <f>SUM(N232:S232)</f>
        <v>-153602</v>
      </c>
      <c r="AI232" s="144">
        <f>SUM(T232:Y232)</f>
        <v>-153602</v>
      </c>
      <c r="AJ232" s="144">
        <f>SUM(Z232:AE232)</f>
        <v>-153602</v>
      </c>
    </row>
    <row r="233" spans="1:36">
      <c r="M233" s="144"/>
      <c r="S233" s="144"/>
    </row>
    <row r="234" spans="1:36">
      <c r="A234" s="14" t="s">
        <v>122</v>
      </c>
      <c r="AG234" s="148"/>
      <c r="AH234" s="148"/>
    </row>
    <row r="235" spans="1:36">
      <c r="A235" s="119" t="s">
        <v>5</v>
      </c>
      <c r="B235" s="8" t="s">
        <v>40</v>
      </c>
      <c r="C235" s="119" t="s">
        <v>78</v>
      </c>
      <c r="D235" s="119" t="s">
        <v>72</v>
      </c>
      <c r="E235" s="119" t="s">
        <v>117</v>
      </c>
      <c r="F235" s="119" t="s">
        <v>118</v>
      </c>
      <c r="G235" s="144">
        <v>0</v>
      </c>
      <c r="H235" s="144">
        <v>171464.31</v>
      </c>
      <c r="I235" s="144">
        <v>-179997.66</v>
      </c>
      <c r="J235" s="144">
        <v>-160000</v>
      </c>
      <c r="K235" s="144">
        <v>-375000</v>
      </c>
      <c r="L235" s="144">
        <v>-363000</v>
      </c>
      <c r="M235" s="144">
        <v>-1495000</v>
      </c>
      <c r="N235" s="144">
        <v>-23000</v>
      </c>
      <c r="O235" s="144">
        <v>-23000</v>
      </c>
      <c r="P235" s="144">
        <v>-33000</v>
      </c>
      <c r="Q235" s="144">
        <v>-23000</v>
      </c>
      <c r="R235" s="144">
        <v>-28000</v>
      </c>
      <c r="S235" s="144">
        <v>-50000</v>
      </c>
      <c r="T235" s="144">
        <v>-38000</v>
      </c>
      <c r="U235" s="144">
        <v>-28000</v>
      </c>
      <c r="V235" s="144">
        <v>-28000</v>
      </c>
      <c r="W235" s="144">
        <v>-33000</v>
      </c>
      <c r="X235" s="144">
        <v>-78000</v>
      </c>
      <c r="Y235" s="144">
        <v>-170000</v>
      </c>
      <c r="Z235" s="144">
        <v>0</v>
      </c>
      <c r="AA235" s="144">
        <v>0</v>
      </c>
      <c r="AB235" s="144">
        <v>-12000</v>
      </c>
      <c r="AC235" s="144">
        <v>0</v>
      </c>
      <c r="AD235" s="144">
        <v>0</v>
      </c>
      <c r="AE235" s="144">
        <v>-12000</v>
      </c>
      <c r="AG235" s="144"/>
      <c r="AH235" s="144"/>
    </row>
    <row r="236" spans="1:36">
      <c r="A236" s="119" t="s">
        <v>5</v>
      </c>
      <c r="B236" s="8" t="s">
        <v>41</v>
      </c>
      <c r="C236" s="119" t="s">
        <v>78</v>
      </c>
      <c r="D236" s="119" t="s">
        <v>72</v>
      </c>
      <c r="E236" s="119" t="s">
        <v>119</v>
      </c>
      <c r="F236" s="119" t="s">
        <v>120</v>
      </c>
      <c r="G236" s="144">
        <v>0</v>
      </c>
      <c r="H236" s="144">
        <v>0</v>
      </c>
      <c r="I236" s="144">
        <f>H236</f>
        <v>0</v>
      </c>
      <c r="J236" s="144">
        <f t="shared" ref="J236:AE236" si="64">I236</f>
        <v>0</v>
      </c>
      <c r="K236" s="144">
        <f t="shared" si="64"/>
        <v>0</v>
      </c>
      <c r="L236" s="144">
        <f t="shared" si="64"/>
        <v>0</v>
      </c>
      <c r="M236" s="144">
        <f t="shared" si="64"/>
        <v>0</v>
      </c>
      <c r="N236" s="144">
        <f t="shared" si="64"/>
        <v>0</v>
      </c>
      <c r="O236" s="144">
        <f t="shared" si="64"/>
        <v>0</v>
      </c>
      <c r="P236" s="144">
        <f t="shared" si="64"/>
        <v>0</v>
      </c>
      <c r="Q236" s="144">
        <f t="shared" si="64"/>
        <v>0</v>
      </c>
      <c r="R236" s="144">
        <f t="shared" si="64"/>
        <v>0</v>
      </c>
      <c r="S236" s="144">
        <f t="shared" si="64"/>
        <v>0</v>
      </c>
      <c r="T236" s="144">
        <f t="shared" si="64"/>
        <v>0</v>
      </c>
      <c r="U236" s="144">
        <f t="shared" si="64"/>
        <v>0</v>
      </c>
      <c r="V236" s="144">
        <f t="shared" si="64"/>
        <v>0</v>
      </c>
      <c r="W236" s="144">
        <f t="shared" si="64"/>
        <v>0</v>
      </c>
      <c r="X236" s="144">
        <f t="shared" si="64"/>
        <v>0</v>
      </c>
      <c r="Y236" s="144">
        <f t="shared" si="64"/>
        <v>0</v>
      </c>
      <c r="Z236" s="144">
        <f t="shared" si="64"/>
        <v>0</v>
      </c>
      <c r="AA236" s="144">
        <f t="shared" si="64"/>
        <v>0</v>
      </c>
      <c r="AB236" s="144">
        <f t="shared" si="64"/>
        <v>0</v>
      </c>
      <c r="AC236" s="144">
        <f t="shared" si="64"/>
        <v>0</v>
      </c>
      <c r="AD236" s="144">
        <f t="shared" si="64"/>
        <v>0</v>
      </c>
      <c r="AE236" s="144">
        <f t="shared" si="64"/>
        <v>0</v>
      </c>
      <c r="AG236" s="144"/>
      <c r="AH236" s="144"/>
    </row>
    <row r="238" spans="1:36">
      <c r="A238" s="14" t="s">
        <v>442</v>
      </c>
    </row>
    <row r="239" spans="1:36">
      <c r="A239" s="119" t="s">
        <v>5</v>
      </c>
      <c r="B239" s="119" t="s">
        <v>37</v>
      </c>
      <c r="C239" s="119" t="s">
        <v>78</v>
      </c>
      <c r="D239" s="119" t="s">
        <v>71</v>
      </c>
      <c r="E239" s="119" t="str">
        <f t="shared" ref="E239" si="65">C239&amp;D239&amp;B239</f>
        <v>DSTMPSG</v>
      </c>
      <c r="F239" s="119" t="str">
        <f t="shared" ref="F239" si="66">D239&amp;B239</f>
        <v>STMPSG</v>
      </c>
      <c r="G239" s="144">
        <v>0</v>
      </c>
      <c r="H239" s="144">
        <v>-1739090.9924999995</v>
      </c>
      <c r="I239" s="144">
        <f>H239</f>
        <v>-1739090.9924999995</v>
      </c>
      <c r="J239" s="144">
        <f t="shared" ref="J239:AE239" si="67">I239</f>
        <v>-1739090.9924999995</v>
      </c>
      <c r="K239" s="144">
        <f t="shared" si="67"/>
        <v>-1739090.9924999995</v>
      </c>
      <c r="L239" s="144">
        <f t="shared" si="67"/>
        <v>-1739090.9924999995</v>
      </c>
      <c r="M239" s="144">
        <f t="shared" si="67"/>
        <v>-1739090.9924999995</v>
      </c>
      <c r="N239" s="144">
        <f t="shared" si="67"/>
        <v>-1739090.9924999995</v>
      </c>
      <c r="O239" s="144">
        <f t="shared" si="67"/>
        <v>-1739090.9924999995</v>
      </c>
      <c r="P239" s="144">
        <f t="shared" si="67"/>
        <v>-1739090.9924999995</v>
      </c>
      <c r="Q239" s="144">
        <f t="shared" si="67"/>
        <v>-1739090.9924999995</v>
      </c>
      <c r="R239" s="144">
        <f t="shared" si="67"/>
        <v>-1739090.9924999995</v>
      </c>
      <c r="S239" s="144">
        <f t="shared" si="67"/>
        <v>-1739090.9924999995</v>
      </c>
      <c r="T239" s="144">
        <f t="shared" si="67"/>
        <v>-1739090.9924999995</v>
      </c>
      <c r="U239" s="144">
        <f t="shared" si="67"/>
        <v>-1739090.9924999995</v>
      </c>
      <c r="V239" s="144">
        <f t="shared" si="67"/>
        <v>-1739090.9924999995</v>
      </c>
      <c r="W239" s="144">
        <f t="shared" si="67"/>
        <v>-1739090.9924999995</v>
      </c>
      <c r="X239" s="144">
        <f t="shared" si="67"/>
        <v>-1739090.9924999995</v>
      </c>
      <c r="Y239" s="144">
        <f t="shared" si="67"/>
        <v>-1739090.9924999995</v>
      </c>
      <c r="Z239" s="144">
        <f t="shared" si="67"/>
        <v>-1739090.9924999995</v>
      </c>
      <c r="AA239" s="144">
        <f t="shared" si="67"/>
        <v>-1739090.9924999995</v>
      </c>
      <c r="AB239" s="144">
        <f t="shared" si="67"/>
        <v>-1739090.9924999995</v>
      </c>
      <c r="AC239" s="144">
        <f t="shared" si="67"/>
        <v>-1739090.9924999995</v>
      </c>
      <c r="AD239" s="144">
        <f t="shared" si="67"/>
        <v>-1739090.9924999995</v>
      </c>
      <c r="AE239" s="144">
        <f t="shared" si="67"/>
        <v>-1739090.9924999995</v>
      </c>
      <c r="AF239" s="144"/>
      <c r="AG239" s="144"/>
      <c r="AH239" s="144"/>
      <c r="AI239" s="144"/>
      <c r="AJ239" s="144"/>
    </row>
    <row r="240" spans="1:36">
      <c r="A240" s="119" t="s">
        <v>5</v>
      </c>
      <c r="B240" s="119" t="s">
        <v>40</v>
      </c>
      <c r="C240" s="119" t="s">
        <v>78</v>
      </c>
      <c r="D240" s="119" t="s">
        <v>72</v>
      </c>
      <c r="E240" s="119" t="str">
        <f t="shared" ref="E240:E241" si="68">C240&amp;D240&amp;B240</f>
        <v>DHYDPSG-P</v>
      </c>
      <c r="F240" s="119" t="str">
        <f t="shared" ref="F240:F241" si="69">D240&amp;B240</f>
        <v>HYDPSG-P</v>
      </c>
      <c r="G240" s="144">
        <v>0</v>
      </c>
      <c r="H240" s="144">
        <v>-49440.059000000001</v>
      </c>
      <c r="I240" s="144">
        <f t="shared" ref="I240:AE240" si="70">H240</f>
        <v>-49440.059000000001</v>
      </c>
      <c r="J240" s="144">
        <f t="shared" si="70"/>
        <v>-49440.059000000001</v>
      </c>
      <c r="K240" s="144">
        <f t="shared" si="70"/>
        <v>-49440.059000000001</v>
      </c>
      <c r="L240" s="144">
        <f t="shared" si="70"/>
        <v>-49440.059000000001</v>
      </c>
      <c r="M240" s="144">
        <f t="shared" si="70"/>
        <v>-49440.059000000001</v>
      </c>
      <c r="N240" s="144">
        <f t="shared" si="70"/>
        <v>-49440.059000000001</v>
      </c>
      <c r="O240" s="144">
        <f t="shared" si="70"/>
        <v>-49440.059000000001</v>
      </c>
      <c r="P240" s="144">
        <f t="shared" si="70"/>
        <v>-49440.059000000001</v>
      </c>
      <c r="Q240" s="144">
        <f t="shared" si="70"/>
        <v>-49440.059000000001</v>
      </c>
      <c r="R240" s="144">
        <f t="shared" si="70"/>
        <v>-49440.059000000001</v>
      </c>
      <c r="S240" s="144">
        <f t="shared" si="70"/>
        <v>-49440.059000000001</v>
      </c>
      <c r="T240" s="144">
        <f t="shared" si="70"/>
        <v>-49440.059000000001</v>
      </c>
      <c r="U240" s="144">
        <f t="shared" si="70"/>
        <v>-49440.059000000001</v>
      </c>
      <c r="V240" s="144">
        <f t="shared" si="70"/>
        <v>-49440.059000000001</v>
      </c>
      <c r="W240" s="144">
        <f t="shared" si="70"/>
        <v>-49440.059000000001</v>
      </c>
      <c r="X240" s="144">
        <f t="shared" si="70"/>
        <v>-49440.059000000001</v>
      </c>
      <c r="Y240" s="144">
        <f t="shared" si="70"/>
        <v>-49440.059000000001</v>
      </c>
      <c r="Z240" s="144">
        <f t="shared" si="70"/>
        <v>-49440.059000000001</v>
      </c>
      <c r="AA240" s="144">
        <f t="shared" si="70"/>
        <v>-49440.059000000001</v>
      </c>
      <c r="AB240" s="144">
        <f t="shared" si="70"/>
        <v>-49440.059000000001</v>
      </c>
      <c r="AC240" s="144">
        <f t="shared" si="70"/>
        <v>-49440.059000000001</v>
      </c>
      <c r="AD240" s="144">
        <f t="shared" si="70"/>
        <v>-49440.059000000001</v>
      </c>
      <c r="AE240" s="144">
        <f t="shared" si="70"/>
        <v>-49440.059000000001</v>
      </c>
      <c r="AF240" s="144"/>
      <c r="AG240" s="144"/>
      <c r="AH240" s="144"/>
      <c r="AI240" s="144"/>
      <c r="AJ240" s="144"/>
    </row>
    <row r="241" spans="1:36">
      <c r="A241" s="119" t="s">
        <v>5</v>
      </c>
      <c r="B241" s="119" t="s">
        <v>41</v>
      </c>
      <c r="C241" s="119" t="s">
        <v>78</v>
      </c>
      <c r="D241" s="119" t="s">
        <v>72</v>
      </c>
      <c r="E241" s="119" t="str">
        <f t="shared" si="68"/>
        <v>DHYDPSG-U</v>
      </c>
      <c r="F241" s="119" t="str">
        <f t="shared" si="69"/>
        <v>HYDPSG-U</v>
      </c>
      <c r="H241" s="144">
        <v>-63313.290999999997</v>
      </c>
      <c r="I241" s="144">
        <f t="shared" ref="I241:AE241" si="71">H241</f>
        <v>-63313.290999999997</v>
      </c>
      <c r="J241" s="144">
        <f t="shared" si="71"/>
        <v>-63313.290999999997</v>
      </c>
      <c r="K241" s="144">
        <f t="shared" si="71"/>
        <v>-63313.290999999997</v>
      </c>
      <c r="L241" s="144">
        <f t="shared" si="71"/>
        <v>-63313.290999999997</v>
      </c>
      <c r="M241" s="144">
        <f t="shared" si="71"/>
        <v>-63313.290999999997</v>
      </c>
      <c r="N241" s="144">
        <f t="shared" si="71"/>
        <v>-63313.290999999997</v>
      </c>
      <c r="O241" s="144">
        <f t="shared" si="71"/>
        <v>-63313.290999999997</v>
      </c>
      <c r="P241" s="144">
        <f t="shared" si="71"/>
        <v>-63313.290999999997</v>
      </c>
      <c r="Q241" s="144">
        <f t="shared" si="71"/>
        <v>-63313.290999999997</v>
      </c>
      <c r="R241" s="144">
        <f t="shared" si="71"/>
        <v>-63313.290999999997</v>
      </c>
      <c r="S241" s="144">
        <f t="shared" si="71"/>
        <v>-63313.290999999997</v>
      </c>
      <c r="T241" s="144">
        <f t="shared" si="71"/>
        <v>-63313.290999999997</v>
      </c>
      <c r="U241" s="144">
        <f t="shared" si="71"/>
        <v>-63313.290999999997</v>
      </c>
      <c r="V241" s="144">
        <f t="shared" si="71"/>
        <v>-63313.290999999997</v>
      </c>
      <c r="W241" s="144">
        <f t="shared" si="71"/>
        <v>-63313.290999999997</v>
      </c>
      <c r="X241" s="144">
        <f t="shared" si="71"/>
        <v>-63313.290999999997</v>
      </c>
      <c r="Y241" s="144">
        <f t="shared" si="71"/>
        <v>-63313.290999999997</v>
      </c>
      <c r="Z241" s="144">
        <f t="shared" si="71"/>
        <v>-63313.290999999997</v>
      </c>
      <c r="AA241" s="144">
        <f t="shared" si="71"/>
        <v>-63313.290999999997</v>
      </c>
      <c r="AB241" s="144">
        <f t="shared" si="71"/>
        <v>-63313.290999999997</v>
      </c>
      <c r="AC241" s="144">
        <f t="shared" si="71"/>
        <v>-63313.290999999997</v>
      </c>
      <c r="AD241" s="144">
        <f t="shared" si="71"/>
        <v>-63313.290999999997</v>
      </c>
      <c r="AE241" s="144">
        <f t="shared" si="71"/>
        <v>-63313.290999999997</v>
      </c>
      <c r="AF241" s="144"/>
      <c r="AG241" s="144"/>
      <c r="AH241" s="144"/>
      <c r="AI241" s="144"/>
      <c r="AJ241" s="144"/>
    </row>
    <row r="242" spans="1:36">
      <c r="A242" s="119" t="s">
        <v>5</v>
      </c>
      <c r="B242" s="119" t="s">
        <v>37</v>
      </c>
      <c r="C242" s="119" t="s">
        <v>78</v>
      </c>
      <c r="D242" s="119" t="s">
        <v>73</v>
      </c>
      <c r="E242" s="119" t="str">
        <f>C242&amp;D242&amp;B242</f>
        <v>DOTHPSG</v>
      </c>
      <c r="F242" s="119" t="str">
        <f>D242&amp;B242</f>
        <v>OTHPSG</v>
      </c>
      <c r="H242" s="144">
        <v>-90327.357333333348</v>
      </c>
      <c r="I242" s="144">
        <f t="shared" ref="I242:AE242" si="72">H242</f>
        <v>-90327.357333333348</v>
      </c>
      <c r="J242" s="144">
        <f t="shared" si="72"/>
        <v>-90327.357333333348</v>
      </c>
      <c r="K242" s="144">
        <f t="shared" si="72"/>
        <v>-90327.357333333348</v>
      </c>
      <c r="L242" s="144">
        <f t="shared" si="72"/>
        <v>-90327.357333333348</v>
      </c>
      <c r="M242" s="144">
        <f t="shared" si="72"/>
        <v>-90327.357333333348</v>
      </c>
      <c r="N242" s="144">
        <f t="shared" si="72"/>
        <v>-90327.357333333348</v>
      </c>
      <c r="O242" s="144">
        <f t="shared" si="72"/>
        <v>-90327.357333333348</v>
      </c>
      <c r="P242" s="144">
        <f t="shared" si="72"/>
        <v>-90327.357333333348</v>
      </c>
      <c r="Q242" s="144">
        <f t="shared" si="72"/>
        <v>-90327.357333333348</v>
      </c>
      <c r="R242" s="144">
        <f t="shared" si="72"/>
        <v>-90327.357333333348</v>
      </c>
      <c r="S242" s="144">
        <f t="shared" si="72"/>
        <v>-90327.357333333348</v>
      </c>
      <c r="T242" s="144">
        <f t="shared" si="72"/>
        <v>-90327.357333333348</v>
      </c>
      <c r="U242" s="144">
        <f t="shared" si="72"/>
        <v>-90327.357333333348</v>
      </c>
      <c r="V242" s="144">
        <f t="shared" si="72"/>
        <v>-90327.357333333348</v>
      </c>
      <c r="W242" s="144">
        <f t="shared" si="72"/>
        <v>-90327.357333333348</v>
      </c>
      <c r="X242" s="144">
        <f t="shared" si="72"/>
        <v>-90327.357333333348</v>
      </c>
      <c r="Y242" s="144">
        <f t="shared" si="72"/>
        <v>-90327.357333333348</v>
      </c>
      <c r="Z242" s="144">
        <f t="shared" si="72"/>
        <v>-90327.357333333348</v>
      </c>
      <c r="AA242" s="144">
        <f t="shared" si="72"/>
        <v>-90327.357333333348</v>
      </c>
      <c r="AB242" s="144">
        <f t="shared" si="72"/>
        <v>-90327.357333333348</v>
      </c>
      <c r="AC242" s="144">
        <f t="shared" si="72"/>
        <v>-90327.357333333348</v>
      </c>
      <c r="AD242" s="144">
        <f t="shared" si="72"/>
        <v>-90327.357333333348</v>
      </c>
      <c r="AE242" s="144">
        <f t="shared" si="72"/>
        <v>-90327.357333333348</v>
      </c>
      <c r="AF242" s="144"/>
      <c r="AG242" s="144"/>
      <c r="AH242" s="144"/>
      <c r="AI242" s="144"/>
      <c r="AJ242" s="144"/>
    </row>
    <row r="243" spans="1:36">
      <c r="A243" s="119" t="s">
        <v>5</v>
      </c>
      <c r="B243" s="119" t="s">
        <v>37</v>
      </c>
      <c r="C243" s="119" t="s">
        <v>78</v>
      </c>
      <c r="D243" s="119" t="s">
        <v>89</v>
      </c>
      <c r="E243" s="119" t="str">
        <f>C243&amp;D243&amp;B243</f>
        <v>DTRNPSG</v>
      </c>
      <c r="F243" s="119" t="str">
        <f>D243&amp;B243</f>
        <v>TRNPSG</v>
      </c>
      <c r="H243" s="144">
        <v>-487979.45366666629</v>
      </c>
      <c r="I243" s="144">
        <f t="shared" ref="I243:AE243" si="73">H243</f>
        <v>-487979.45366666629</v>
      </c>
      <c r="J243" s="144">
        <f t="shared" si="73"/>
        <v>-487979.45366666629</v>
      </c>
      <c r="K243" s="144">
        <f t="shared" si="73"/>
        <v>-487979.45366666629</v>
      </c>
      <c r="L243" s="144">
        <f t="shared" si="73"/>
        <v>-487979.45366666629</v>
      </c>
      <c r="M243" s="144">
        <f t="shared" si="73"/>
        <v>-487979.45366666629</v>
      </c>
      <c r="N243" s="144">
        <f t="shared" si="73"/>
        <v>-487979.45366666629</v>
      </c>
      <c r="O243" s="144">
        <f t="shared" si="73"/>
        <v>-487979.45366666629</v>
      </c>
      <c r="P243" s="144">
        <f t="shared" si="73"/>
        <v>-487979.45366666629</v>
      </c>
      <c r="Q243" s="144">
        <f t="shared" si="73"/>
        <v>-487979.45366666629</v>
      </c>
      <c r="R243" s="144">
        <f t="shared" si="73"/>
        <v>-487979.45366666629</v>
      </c>
      <c r="S243" s="144">
        <f t="shared" si="73"/>
        <v>-487979.45366666629</v>
      </c>
      <c r="T243" s="144">
        <f t="shared" si="73"/>
        <v>-487979.45366666629</v>
      </c>
      <c r="U243" s="144">
        <f t="shared" si="73"/>
        <v>-487979.45366666629</v>
      </c>
      <c r="V243" s="144">
        <f t="shared" si="73"/>
        <v>-487979.45366666629</v>
      </c>
      <c r="W243" s="144">
        <f t="shared" si="73"/>
        <v>-487979.45366666629</v>
      </c>
      <c r="X243" s="144">
        <f t="shared" si="73"/>
        <v>-487979.45366666629</v>
      </c>
      <c r="Y243" s="144">
        <f t="shared" si="73"/>
        <v>-487979.45366666629</v>
      </c>
      <c r="Z243" s="144">
        <f t="shared" si="73"/>
        <v>-487979.45366666629</v>
      </c>
      <c r="AA243" s="144">
        <f t="shared" si="73"/>
        <v>-487979.45366666629</v>
      </c>
      <c r="AB243" s="144">
        <f t="shared" si="73"/>
        <v>-487979.45366666629</v>
      </c>
      <c r="AC243" s="144">
        <f t="shared" si="73"/>
        <v>-487979.45366666629</v>
      </c>
      <c r="AD243" s="144">
        <f t="shared" si="73"/>
        <v>-487979.45366666629</v>
      </c>
      <c r="AE243" s="144">
        <f t="shared" si="73"/>
        <v>-487979.45366666629</v>
      </c>
      <c r="AF243" s="144"/>
      <c r="AG243" s="144"/>
      <c r="AH243" s="144"/>
      <c r="AI243" s="144"/>
      <c r="AJ243" s="144"/>
    </row>
    <row r="244" spans="1:36">
      <c r="A244" s="119" t="s">
        <v>5</v>
      </c>
      <c r="B244" s="119" t="s">
        <v>45</v>
      </c>
      <c r="C244" s="119" t="s">
        <v>78</v>
      </c>
      <c r="D244" s="119" t="s">
        <v>74</v>
      </c>
      <c r="E244" s="119" t="str">
        <f t="shared" ref="E244:E251" si="74">C244&amp;D244&amp;B244</f>
        <v>DDSTPCA</v>
      </c>
      <c r="F244" s="119" t="str">
        <f t="shared" ref="F244:F251" si="75">D244&amp;B244</f>
        <v>DSTPCA</v>
      </c>
      <c r="H244" s="144">
        <v>-60683.340000000018</v>
      </c>
      <c r="I244" s="144">
        <f t="shared" ref="I244:AE244" si="76">H244</f>
        <v>-60683.340000000018</v>
      </c>
      <c r="J244" s="144">
        <f t="shared" si="76"/>
        <v>-60683.340000000018</v>
      </c>
      <c r="K244" s="144">
        <f t="shared" si="76"/>
        <v>-60683.340000000018</v>
      </c>
      <c r="L244" s="144">
        <f t="shared" si="76"/>
        <v>-60683.340000000018</v>
      </c>
      <c r="M244" s="144">
        <f t="shared" si="76"/>
        <v>-60683.340000000018</v>
      </c>
      <c r="N244" s="144">
        <f t="shared" si="76"/>
        <v>-60683.340000000018</v>
      </c>
      <c r="O244" s="144">
        <f t="shared" si="76"/>
        <v>-60683.340000000018</v>
      </c>
      <c r="P244" s="144">
        <f t="shared" si="76"/>
        <v>-60683.340000000018</v>
      </c>
      <c r="Q244" s="144">
        <f t="shared" si="76"/>
        <v>-60683.340000000018</v>
      </c>
      <c r="R244" s="144">
        <f t="shared" si="76"/>
        <v>-60683.340000000018</v>
      </c>
      <c r="S244" s="144">
        <f t="shared" si="76"/>
        <v>-60683.340000000018</v>
      </c>
      <c r="T244" s="144">
        <f t="shared" si="76"/>
        <v>-60683.340000000018</v>
      </c>
      <c r="U244" s="144">
        <f t="shared" si="76"/>
        <v>-60683.340000000018</v>
      </c>
      <c r="V244" s="144">
        <f t="shared" si="76"/>
        <v>-60683.340000000018</v>
      </c>
      <c r="W244" s="144">
        <f t="shared" si="76"/>
        <v>-60683.340000000018</v>
      </c>
      <c r="X244" s="144">
        <f t="shared" si="76"/>
        <v>-60683.340000000018</v>
      </c>
      <c r="Y244" s="144">
        <f t="shared" si="76"/>
        <v>-60683.340000000018</v>
      </c>
      <c r="Z244" s="144">
        <f t="shared" si="76"/>
        <v>-60683.340000000018</v>
      </c>
      <c r="AA244" s="144">
        <f t="shared" si="76"/>
        <v>-60683.340000000018</v>
      </c>
      <c r="AB244" s="144">
        <f t="shared" si="76"/>
        <v>-60683.340000000018</v>
      </c>
      <c r="AC244" s="144">
        <f t="shared" si="76"/>
        <v>-60683.340000000018</v>
      </c>
      <c r="AD244" s="144">
        <f t="shared" si="76"/>
        <v>-60683.340000000018</v>
      </c>
      <c r="AE244" s="144">
        <f t="shared" si="76"/>
        <v>-60683.340000000018</v>
      </c>
      <c r="AF244" s="144"/>
      <c r="AG244" s="144"/>
      <c r="AH244" s="144"/>
      <c r="AI244" s="144"/>
      <c r="AJ244" s="144"/>
    </row>
    <row r="245" spans="1:36">
      <c r="A245" s="119" t="s">
        <v>5</v>
      </c>
      <c r="B245" s="119" t="s">
        <v>46</v>
      </c>
      <c r="C245" s="119" t="s">
        <v>78</v>
      </c>
      <c r="D245" s="119" t="s">
        <v>74</v>
      </c>
      <c r="E245" s="119" t="str">
        <f t="shared" si="74"/>
        <v>DDSTPOR</v>
      </c>
      <c r="F245" s="119" t="str">
        <f t="shared" si="75"/>
        <v>DSTPOR</v>
      </c>
      <c r="H245" s="144">
        <v>-462374.36750000046</v>
      </c>
      <c r="I245" s="144">
        <f t="shared" ref="I245:AE245" si="77">H245</f>
        <v>-462374.36750000046</v>
      </c>
      <c r="J245" s="144">
        <f t="shared" si="77"/>
        <v>-462374.36750000046</v>
      </c>
      <c r="K245" s="144">
        <f t="shared" si="77"/>
        <v>-462374.36750000046</v>
      </c>
      <c r="L245" s="144">
        <f t="shared" si="77"/>
        <v>-462374.36750000046</v>
      </c>
      <c r="M245" s="144">
        <f t="shared" si="77"/>
        <v>-462374.36750000046</v>
      </c>
      <c r="N245" s="144">
        <f t="shared" si="77"/>
        <v>-462374.36750000046</v>
      </c>
      <c r="O245" s="144">
        <f t="shared" si="77"/>
        <v>-462374.36750000046</v>
      </c>
      <c r="P245" s="144">
        <f t="shared" si="77"/>
        <v>-462374.36750000046</v>
      </c>
      <c r="Q245" s="144">
        <f t="shared" si="77"/>
        <v>-462374.36750000046</v>
      </c>
      <c r="R245" s="144">
        <f t="shared" si="77"/>
        <v>-462374.36750000046</v>
      </c>
      <c r="S245" s="144">
        <f t="shared" si="77"/>
        <v>-462374.36750000046</v>
      </c>
      <c r="T245" s="144">
        <f t="shared" si="77"/>
        <v>-462374.36750000046</v>
      </c>
      <c r="U245" s="144">
        <f t="shared" si="77"/>
        <v>-462374.36750000046</v>
      </c>
      <c r="V245" s="144">
        <f t="shared" si="77"/>
        <v>-462374.36750000046</v>
      </c>
      <c r="W245" s="144">
        <f t="shared" si="77"/>
        <v>-462374.36750000046</v>
      </c>
      <c r="X245" s="144">
        <f t="shared" si="77"/>
        <v>-462374.36750000046</v>
      </c>
      <c r="Y245" s="144">
        <f t="shared" si="77"/>
        <v>-462374.36750000046</v>
      </c>
      <c r="Z245" s="144">
        <f t="shared" si="77"/>
        <v>-462374.36750000046</v>
      </c>
      <c r="AA245" s="144">
        <f t="shared" si="77"/>
        <v>-462374.36750000046</v>
      </c>
      <c r="AB245" s="144">
        <f t="shared" si="77"/>
        <v>-462374.36750000046</v>
      </c>
      <c r="AC245" s="144">
        <f t="shared" si="77"/>
        <v>-462374.36750000046</v>
      </c>
      <c r="AD245" s="144">
        <f t="shared" si="77"/>
        <v>-462374.36750000046</v>
      </c>
      <c r="AE245" s="144">
        <f t="shared" si="77"/>
        <v>-462374.36750000046</v>
      </c>
      <c r="AF245" s="144"/>
      <c r="AG245" s="144"/>
      <c r="AH245" s="144"/>
      <c r="AI245" s="144"/>
      <c r="AJ245" s="144"/>
    </row>
    <row r="246" spans="1:36">
      <c r="A246" s="119" t="s">
        <v>5</v>
      </c>
      <c r="B246" s="119" t="s">
        <v>47</v>
      </c>
      <c r="C246" s="119" t="s">
        <v>78</v>
      </c>
      <c r="D246" s="119" t="s">
        <v>74</v>
      </c>
      <c r="E246" s="119" t="str">
        <f t="shared" si="74"/>
        <v>DDSTPWA</v>
      </c>
      <c r="F246" s="119" t="str">
        <f t="shared" si="75"/>
        <v>DSTPWA</v>
      </c>
      <c r="H246" s="144">
        <v>-126646.4595</v>
      </c>
      <c r="I246" s="144">
        <f t="shared" ref="I246:AE246" si="78">H246</f>
        <v>-126646.4595</v>
      </c>
      <c r="J246" s="144">
        <f t="shared" si="78"/>
        <v>-126646.4595</v>
      </c>
      <c r="K246" s="144">
        <f t="shared" si="78"/>
        <v>-126646.4595</v>
      </c>
      <c r="L246" s="144">
        <f t="shared" si="78"/>
        <v>-126646.4595</v>
      </c>
      <c r="M246" s="144">
        <f t="shared" si="78"/>
        <v>-126646.4595</v>
      </c>
      <c r="N246" s="144">
        <f t="shared" si="78"/>
        <v>-126646.4595</v>
      </c>
      <c r="O246" s="144">
        <f t="shared" si="78"/>
        <v>-126646.4595</v>
      </c>
      <c r="P246" s="144">
        <f t="shared" si="78"/>
        <v>-126646.4595</v>
      </c>
      <c r="Q246" s="144">
        <f t="shared" si="78"/>
        <v>-126646.4595</v>
      </c>
      <c r="R246" s="144">
        <f t="shared" si="78"/>
        <v>-126646.4595</v>
      </c>
      <c r="S246" s="144">
        <f t="shared" si="78"/>
        <v>-126646.4595</v>
      </c>
      <c r="T246" s="144">
        <f t="shared" si="78"/>
        <v>-126646.4595</v>
      </c>
      <c r="U246" s="144">
        <f t="shared" si="78"/>
        <v>-126646.4595</v>
      </c>
      <c r="V246" s="144">
        <f t="shared" si="78"/>
        <v>-126646.4595</v>
      </c>
      <c r="W246" s="144">
        <f t="shared" si="78"/>
        <v>-126646.4595</v>
      </c>
      <c r="X246" s="144">
        <f t="shared" si="78"/>
        <v>-126646.4595</v>
      </c>
      <c r="Y246" s="144">
        <f t="shared" si="78"/>
        <v>-126646.4595</v>
      </c>
      <c r="Z246" s="144">
        <f t="shared" si="78"/>
        <v>-126646.4595</v>
      </c>
      <c r="AA246" s="144">
        <f t="shared" si="78"/>
        <v>-126646.4595</v>
      </c>
      <c r="AB246" s="144">
        <f t="shared" si="78"/>
        <v>-126646.4595</v>
      </c>
      <c r="AC246" s="144">
        <f t="shared" si="78"/>
        <v>-126646.4595</v>
      </c>
      <c r="AD246" s="144">
        <f t="shared" si="78"/>
        <v>-126646.4595</v>
      </c>
      <c r="AE246" s="144">
        <f t="shared" si="78"/>
        <v>-126646.4595</v>
      </c>
      <c r="AF246" s="144"/>
      <c r="AG246" s="144"/>
      <c r="AH246" s="144"/>
      <c r="AI246" s="144"/>
      <c r="AJ246" s="144"/>
    </row>
    <row r="247" spans="1:36">
      <c r="A247" s="119" t="s">
        <v>5</v>
      </c>
      <c r="B247" s="119" t="s">
        <v>48</v>
      </c>
      <c r="C247" s="119" t="s">
        <v>78</v>
      </c>
      <c r="D247" s="119" t="s">
        <v>74</v>
      </c>
      <c r="E247" s="119" t="str">
        <f t="shared" si="74"/>
        <v>DDSTPWYP</v>
      </c>
      <c r="F247" s="119" t="str">
        <f t="shared" si="75"/>
        <v>DSTPWYP</v>
      </c>
      <c r="H247" s="144">
        <v>-179167.01883333325</v>
      </c>
      <c r="I247" s="144">
        <f t="shared" ref="I247:AE247" si="79">H247</f>
        <v>-179167.01883333325</v>
      </c>
      <c r="J247" s="144">
        <f t="shared" si="79"/>
        <v>-179167.01883333325</v>
      </c>
      <c r="K247" s="144">
        <f t="shared" si="79"/>
        <v>-179167.01883333325</v>
      </c>
      <c r="L247" s="144">
        <f t="shared" si="79"/>
        <v>-179167.01883333325</v>
      </c>
      <c r="M247" s="144">
        <f t="shared" si="79"/>
        <v>-179167.01883333325</v>
      </c>
      <c r="N247" s="144">
        <f t="shared" si="79"/>
        <v>-179167.01883333325</v>
      </c>
      <c r="O247" s="144">
        <f t="shared" si="79"/>
        <v>-179167.01883333325</v>
      </c>
      <c r="P247" s="144">
        <f t="shared" si="79"/>
        <v>-179167.01883333325</v>
      </c>
      <c r="Q247" s="144">
        <f t="shared" si="79"/>
        <v>-179167.01883333325</v>
      </c>
      <c r="R247" s="144">
        <f t="shared" si="79"/>
        <v>-179167.01883333325</v>
      </c>
      <c r="S247" s="144">
        <f t="shared" si="79"/>
        <v>-179167.01883333325</v>
      </c>
      <c r="T247" s="144">
        <f t="shared" si="79"/>
        <v>-179167.01883333325</v>
      </c>
      <c r="U247" s="144">
        <f t="shared" si="79"/>
        <v>-179167.01883333325</v>
      </c>
      <c r="V247" s="144">
        <f t="shared" si="79"/>
        <v>-179167.01883333325</v>
      </c>
      <c r="W247" s="144">
        <f t="shared" si="79"/>
        <v>-179167.01883333325</v>
      </c>
      <c r="X247" s="144">
        <f t="shared" si="79"/>
        <v>-179167.01883333325</v>
      </c>
      <c r="Y247" s="144">
        <f t="shared" si="79"/>
        <v>-179167.01883333325</v>
      </c>
      <c r="Z247" s="144">
        <f t="shared" si="79"/>
        <v>-179167.01883333325</v>
      </c>
      <c r="AA247" s="144">
        <f t="shared" si="79"/>
        <v>-179167.01883333325</v>
      </c>
      <c r="AB247" s="144">
        <f t="shared" si="79"/>
        <v>-179167.01883333325</v>
      </c>
      <c r="AC247" s="144">
        <f t="shared" si="79"/>
        <v>-179167.01883333325</v>
      </c>
      <c r="AD247" s="144">
        <f t="shared" si="79"/>
        <v>-179167.01883333325</v>
      </c>
      <c r="AE247" s="144">
        <f t="shared" si="79"/>
        <v>-179167.01883333325</v>
      </c>
      <c r="AF247" s="144"/>
      <c r="AG247" s="144"/>
      <c r="AH247" s="144"/>
      <c r="AI247" s="144"/>
      <c r="AJ247" s="144"/>
    </row>
    <row r="248" spans="1:36">
      <c r="A248" s="119" t="s">
        <v>5</v>
      </c>
      <c r="B248" s="119" t="s">
        <v>49</v>
      </c>
      <c r="C248" s="119" t="s">
        <v>78</v>
      </c>
      <c r="D248" s="119" t="s">
        <v>74</v>
      </c>
      <c r="E248" s="119" t="str">
        <f t="shared" si="74"/>
        <v>DDSTPUT</v>
      </c>
      <c r="F248" s="119" t="str">
        <f t="shared" si="75"/>
        <v>DSTPUT</v>
      </c>
      <c r="H248" s="144">
        <v>-873117.64083333325</v>
      </c>
      <c r="I248" s="144">
        <f t="shared" ref="I248:AE248" si="80">H248</f>
        <v>-873117.64083333325</v>
      </c>
      <c r="J248" s="144">
        <f t="shared" si="80"/>
        <v>-873117.64083333325</v>
      </c>
      <c r="K248" s="144">
        <f t="shared" si="80"/>
        <v>-873117.64083333325</v>
      </c>
      <c r="L248" s="144">
        <f t="shared" si="80"/>
        <v>-873117.64083333325</v>
      </c>
      <c r="M248" s="144">
        <f t="shared" si="80"/>
        <v>-873117.64083333325</v>
      </c>
      <c r="N248" s="144">
        <f t="shared" si="80"/>
        <v>-873117.64083333325</v>
      </c>
      <c r="O248" s="144">
        <f t="shared" si="80"/>
        <v>-873117.64083333325</v>
      </c>
      <c r="P248" s="144">
        <f t="shared" si="80"/>
        <v>-873117.64083333325</v>
      </c>
      <c r="Q248" s="144">
        <f t="shared" si="80"/>
        <v>-873117.64083333325</v>
      </c>
      <c r="R248" s="144">
        <f t="shared" si="80"/>
        <v>-873117.64083333325</v>
      </c>
      <c r="S248" s="144">
        <f t="shared" si="80"/>
        <v>-873117.64083333325</v>
      </c>
      <c r="T248" s="144">
        <f t="shared" si="80"/>
        <v>-873117.64083333325</v>
      </c>
      <c r="U248" s="144">
        <f t="shared" si="80"/>
        <v>-873117.64083333325</v>
      </c>
      <c r="V248" s="144">
        <f t="shared" si="80"/>
        <v>-873117.64083333325</v>
      </c>
      <c r="W248" s="144">
        <f t="shared" si="80"/>
        <v>-873117.64083333325</v>
      </c>
      <c r="X248" s="144">
        <f t="shared" si="80"/>
        <v>-873117.64083333325</v>
      </c>
      <c r="Y248" s="144">
        <f t="shared" si="80"/>
        <v>-873117.64083333325</v>
      </c>
      <c r="Z248" s="144">
        <f t="shared" si="80"/>
        <v>-873117.64083333325</v>
      </c>
      <c r="AA248" s="144">
        <f t="shared" si="80"/>
        <v>-873117.64083333325</v>
      </c>
      <c r="AB248" s="144">
        <f t="shared" si="80"/>
        <v>-873117.64083333325</v>
      </c>
      <c r="AC248" s="144">
        <f t="shared" si="80"/>
        <v>-873117.64083333325</v>
      </c>
      <c r="AD248" s="144">
        <f t="shared" si="80"/>
        <v>-873117.64083333325</v>
      </c>
      <c r="AE248" s="144">
        <f t="shared" si="80"/>
        <v>-873117.64083333325</v>
      </c>
      <c r="AF248" s="144"/>
      <c r="AG248" s="144"/>
      <c r="AH248" s="144"/>
      <c r="AI248" s="144"/>
      <c r="AJ248" s="144"/>
    </row>
    <row r="249" spans="1:36">
      <c r="A249" s="119" t="s">
        <v>5</v>
      </c>
      <c r="B249" s="119" t="s">
        <v>50</v>
      </c>
      <c r="C249" s="119" t="s">
        <v>78</v>
      </c>
      <c r="D249" s="119" t="s">
        <v>74</v>
      </c>
      <c r="E249" s="119" t="str">
        <f t="shared" si="74"/>
        <v>DDSTPID</v>
      </c>
      <c r="F249" s="119" t="str">
        <f t="shared" si="75"/>
        <v>DSTPID</v>
      </c>
      <c r="H249" s="144">
        <v>-80918.592666666649</v>
      </c>
      <c r="I249" s="144">
        <f t="shared" ref="I249:AE249" si="81">H249</f>
        <v>-80918.592666666649</v>
      </c>
      <c r="J249" s="144">
        <f t="shared" si="81"/>
        <v>-80918.592666666649</v>
      </c>
      <c r="K249" s="144">
        <f t="shared" si="81"/>
        <v>-80918.592666666649</v>
      </c>
      <c r="L249" s="144">
        <f t="shared" si="81"/>
        <v>-80918.592666666649</v>
      </c>
      <c r="M249" s="144">
        <f t="shared" si="81"/>
        <v>-80918.592666666649</v>
      </c>
      <c r="N249" s="144">
        <f t="shared" si="81"/>
        <v>-80918.592666666649</v>
      </c>
      <c r="O249" s="144">
        <f t="shared" si="81"/>
        <v>-80918.592666666649</v>
      </c>
      <c r="P249" s="144">
        <f t="shared" si="81"/>
        <v>-80918.592666666649</v>
      </c>
      <c r="Q249" s="144">
        <f t="shared" si="81"/>
        <v>-80918.592666666649</v>
      </c>
      <c r="R249" s="144">
        <f t="shared" si="81"/>
        <v>-80918.592666666649</v>
      </c>
      <c r="S249" s="144">
        <f t="shared" si="81"/>
        <v>-80918.592666666649</v>
      </c>
      <c r="T249" s="144">
        <f t="shared" si="81"/>
        <v>-80918.592666666649</v>
      </c>
      <c r="U249" s="144">
        <f t="shared" si="81"/>
        <v>-80918.592666666649</v>
      </c>
      <c r="V249" s="144">
        <f t="shared" si="81"/>
        <v>-80918.592666666649</v>
      </c>
      <c r="W249" s="144">
        <f t="shared" si="81"/>
        <v>-80918.592666666649</v>
      </c>
      <c r="X249" s="144">
        <f t="shared" si="81"/>
        <v>-80918.592666666649</v>
      </c>
      <c r="Y249" s="144">
        <f t="shared" si="81"/>
        <v>-80918.592666666649</v>
      </c>
      <c r="Z249" s="144">
        <f t="shared" si="81"/>
        <v>-80918.592666666649</v>
      </c>
      <c r="AA249" s="144">
        <f t="shared" si="81"/>
        <v>-80918.592666666649</v>
      </c>
      <c r="AB249" s="144">
        <f t="shared" si="81"/>
        <v>-80918.592666666649</v>
      </c>
      <c r="AC249" s="144">
        <f t="shared" si="81"/>
        <v>-80918.592666666649</v>
      </c>
      <c r="AD249" s="144">
        <f t="shared" si="81"/>
        <v>-80918.592666666649</v>
      </c>
      <c r="AE249" s="144">
        <f t="shared" si="81"/>
        <v>-80918.592666666649</v>
      </c>
      <c r="AF249" s="144"/>
      <c r="AG249" s="144"/>
      <c r="AH249" s="144"/>
      <c r="AI249" s="144"/>
      <c r="AJ249" s="144"/>
    </row>
    <row r="250" spans="1:36">
      <c r="A250" s="119" t="s">
        <v>5</v>
      </c>
      <c r="B250" s="119" t="s">
        <v>53</v>
      </c>
      <c r="C250" s="119" t="s">
        <v>78</v>
      </c>
      <c r="D250" s="119" t="s">
        <v>75</v>
      </c>
      <c r="E250" s="119" t="str">
        <f t="shared" si="74"/>
        <v>DGNLPSO</v>
      </c>
      <c r="F250" s="119" t="str">
        <f t="shared" si="75"/>
        <v>GNLPSO</v>
      </c>
      <c r="H250" s="144">
        <v>-78495.717833333343</v>
      </c>
      <c r="I250" s="144">
        <f t="shared" ref="I250:AE250" si="82">H250</f>
        <v>-78495.717833333343</v>
      </c>
      <c r="J250" s="144">
        <f t="shared" si="82"/>
        <v>-78495.717833333343</v>
      </c>
      <c r="K250" s="144">
        <f t="shared" si="82"/>
        <v>-78495.717833333343</v>
      </c>
      <c r="L250" s="144">
        <f t="shared" si="82"/>
        <v>-78495.717833333343</v>
      </c>
      <c r="M250" s="144">
        <f t="shared" si="82"/>
        <v>-78495.717833333343</v>
      </c>
      <c r="N250" s="144">
        <f t="shared" si="82"/>
        <v>-78495.717833333343</v>
      </c>
      <c r="O250" s="144">
        <f t="shared" si="82"/>
        <v>-78495.717833333343</v>
      </c>
      <c r="P250" s="144">
        <f t="shared" si="82"/>
        <v>-78495.717833333343</v>
      </c>
      <c r="Q250" s="144">
        <f t="shared" si="82"/>
        <v>-78495.717833333343</v>
      </c>
      <c r="R250" s="144">
        <f t="shared" si="82"/>
        <v>-78495.717833333343</v>
      </c>
      <c r="S250" s="144">
        <f t="shared" si="82"/>
        <v>-78495.717833333343</v>
      </c>
      <c r="T250" s="144">
        <f t="shared" si="82"/>
        <v>-78495.717833333343</v>
      </c>
      <c r="U250" s="144">
        <f t="shared" si="82"/>
        <v>-78495.717833333343</v>
      </c>
      <c r="V250" s="144">
        <f t="shared" si="82"/>
        <v>-78495.717833333343</v>
      </c>
      <c r="W250" s="144">
        <f t="shared" si="82"/>
        <v>-78495.717833333343</v>
      </c>
      <c r="X250" s="144">
        <f t="shared" si="82"/>
        <v>-78495.717833333343</v>
      </c>
      <c r="Y250" s="144">
        <f t="shared" si="82"/>
        <v>-78495.717833333343</v>
      </c>
      <c r="Z250" s="144">
        <f t="shared" si="82"/>
        <v>-78495.717833333343</v>
      </c>
      <c r="AA250" s="144">
        <f t="shared" si="82"/>
        <v>-78495.717833333343</v>
      </c>
      <c r="AB250" s="144">
        <f t="shared" si="82"/>
        <v>-78495.717833333343</v>
      </c>
      <c r="AC250" s="144">
        <f t="shared" si="82"/>
        <v>-78495.717833333343</v>
      </c>
      <c r="AD250" s="144">
        <f t="shared" si="82"/>
        <v>-78495.717833333343</v>
      </c>
      <c r="AE250" s="144">
        <f t="shared" si="82"/>
        <v>-78495.717833333343</v>
      </c>
      <c r="AF250" s="144"/>
      <c r="AG250" s="144"/>
      <c r="AH250" s="144"/>
      <c r="AI250" s="144"/>
      <c r="AJ250" s="144"/>
    </row>
    <row r="251" spans="1:36">
      <c r="A251" s="119" t="s">
        <v>5</v>
      </c>
      <c r="B251" s="119" t="s">
        <v>55</v>
      </c>
      <c r="C251" s="119" t="s">
        <v>78</v>
      </c>
      <c r="D251" s="119" t="s">
        <v>76</v>
      </c>
      <c r="E251" s="119" t="str">
        <f t="shared" si="74"/>
        <v>DMNGPSE</v>
      </c>
      <c r="F251" s="119" t="str">
        <f t="shared" si="75"/>
        <v>MNGPSE</v>
      </c>
      <c r="H251" s="144">
        <v>-3803.9353333333333</v>
      </c>
      <c r="I251" s="144">
        <f t="shared" ref="I251:AE251" si="83">H251</f>
        <v>-3803.9353333333333</v>
      </c>
      <c r="J251" s="144">
        <f t="shared" si="83"/>
        <v>-3803.9353333333333</v>
      </c>
      <c r="K251" s="144">
        <f t="shared" si="83"/>
        <v>-3803.9353333333333</v>
      </c>
      <c r="L251" s="144">
        <f t="shared" si="83"/>
        <v>-3803.9353333333333</v>
      </c>
      <c r="M251" s="144">
        <f t="shared" si="83"/>
        <v>-3803.9353333333333</v>
      </c>
      <c r="N251" s="144">
        <f t="shared" si="83"/>
        <v>-3803.9353333333333</v>
      </c>
      <c r="O251" s="144">
        <f t="shared" si="83"/>
        <v>-3803.9353333333333</v>
      </c>
      <c r="P251" s="144">
        <f t="shared" si="83"/>
        <v>-3803.9353333333333</v>
      </c>
      <c r="Q251" s="144">
        <f t="shared" si="83"/>
        <v>-3803.9353333333333</v>
      </c>
      <c r="R251" s="144">
        <f t="shared" si="83"/>
        <v>-3803.9353333333333</v>
      </c>
      <c r="S251" s="144">
        <f t="shared" si="83"/>
        <v>-3803.9353333333333</v>
      </c>
      <c r="T251" s="144">
        <f t="shared" si="83"/>
        <v>-3803.9353333333333</v>
      </c>
      <c r="U251" s="144">
        <f t="shared" si="83"/>
        <v>-3803.9353333333333</v>
      </c>
      <c r="V251" s="144">
        <f t="shared" si="83"/>
        <v>-3803.9353333333333</v>
      </c>
      <c r="W251" s="144">
        <f t="shared" si="83"/>
        <v>-3803.9353333333333</v>
      </c>
      <c r="X251" s="144">
        <f t="shared" si="83"/>
        <v>-3803.9353333333333</v>
      </c>
      <c r="Y251" s="144">
        <f t="shared" si="83"/>
        <v>-3803.9353333333333</v>
      </c>
      <c r="Z251" s="144">
        <f t="shared" si="83"/>
        <v>-3803.9353333333333</v>
      </c>
      <c r="AA251" s="144">
        <f t="shared" si="83"/>
        <v>-3803.9353333333333</v>
      </c>
      <c r="AB251" s="144">
        <f t="shared" si="83"/>
        <v>-3803.9353333333333</v>
      </c>
      <c r="AC251" s="144">
        <f t="shared" si="83"/>
        <v>-3803.9353333333333</v>
      </c>
      <c r="AD251" s="144">
        <f t="shared" si="83"/>
        <v>-3803.9353333333333</v>
      </c>
      <c r="AE251" s="144">
        <f t="shared" si="83"/>
        <v>-3803.9353333333333</v>
      </c>
      <c r="AF251" s="144"/>
      <c r="AG251" s="144"/>
      <c r="AH251" s="144"/>
      <c r="AI251" s="144"/>
      <c r="AJ251" s="144"/>
    </row>
    <row r="252" spans="1:36">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row>
    <row r="253" spans="1:36">
      <c r="A253" s="14" t="s">
        <v>573</v>
      </c>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row>
    <row r="254" spans="1:36">
      <c r="A254" s="119" t="s">
        <v>573</v>
      </c>
      <c r="B254" s="119" t="s">
        <v>37</v>
      </c>
      <c r="C254" s="119" t="s">
        <v>78</v>
      </c>
      <c r="D254" s="119" t="s">
        <v>572</v>
      </c>
      <c r="E254" s="119" t="s">
        <v>600</v>
      </c>
      <c r="F254" s="119" t="s">
        <v>601</v>
      </c>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v>1786763.43302883</v>
      </c>
      <c r="AD254" s="144"/>
      <c r="AE254" s="144"/>
    </row>
    <row r="255" spans="1:36">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row>
    <row r="256" spans="1:36">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row>
    <row r="257" spans="8:31">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row>
    <row r="258" spans="8:31">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row>
    <row r="259" spans="8:31">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row>
    <row r="260" spans="8:31">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row>
    <row r="261" spans="8:31">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row>
    <row r="262" spans="8:31">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row>
  </sheetData>
  <phoneticPr fontId="5"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Lead Sheet 6.1</vt:lpstr>
      <vt:lpstr>Lead Sheet 6.1.1</vt:lpstr>
      <vt:lpstr>Expense Summary</vt:lpstr>
      <vt:lpstr>June 13 - Dec 15 Expense</vt:lpstr>
      <vt:lpstr>Lead Sheet 6.2</vt:lpstr>
      <vt:lpstr>Lead Sheet 6.2.1</vt:lpstr>
      <vt:lpstr>Reserve Summary</vt:lpstr>
      <vt:lpstr>June 13 - Dec 15 Reserve</vt:lpstr>
      <vt:lpstr>Adjustments</vt:lpstr>
      <vt:lpstr>Distr. Account Breakdown %</vt:lpstr>
      <vt:lpstr>Rates</vt:lpstr>
      <vt:lpstr>JAM Entry</vt:lpstr>
      <vt:lpstr>'Expense Summary'!Print_Area</vt:lpstr>
      <vt:lpstr>'June 13 - Dec 15 Expense'!Print_Area</vt:lpstr>
      <vt:lpstr>'June 13 - Dec 15 Reserve'!Print_Area</vt:lpstr>
      <vt:lpstr>'Lead Sheet 6.1'!Print_Area</vt:lpstr>
      <vt:lpstr>'Lead Sheet 6.1.1'!Print_Area</vt:lpstr>
      <vt:lpstr>'Lead Sheet 6.2'!Print_Area</vt:lpstr>
      <vt:lpstr>'Lead Sheet 6.2.1'!Print_Area</vt:lpstr>
      <vt:lpstr>'Reserve Summary'!Print_Area</vt:lpstr>
      <vt:lpstr>'Expense Summary'!Print_Titles</vt:lpstr>
      <vt:lpstr>'June 13 - Dec 15 Expense'!Print_Titles</vt:lpstr>
      <vt:lpstr>'June 13 - Dec 15 Reserve'!Print_Titles</vt:lpstr>
      <vt:lpstr>'Reserve Summary'!Print_Titles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2013-12-19T18:45:57Z</dcterms:created>
  <dcterms:modified xsi:type="dcterms:W3CDTF">2014-01-15T21:11:52Z</dcterms:modified>
</cp:coreProperties>
</file>