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sites\Pscweb\utilities\electric\13docs\13035184\"/>
    </mc:Choice>
  </mc:AlternateContent>
  <bookViews>
    <workbookView xWindow="0" yWindow="0" windowWidth="20490" windowHeight="7155"/>
  </bookViews>
  <sheets>
    <sheet name="Est. Carbon Costs" sheetId="1" r:id="rId1"/>
    <sheet name="CO7-CO9 comparis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1" l="1"/>
  <c r="B27" i="1"/>
  <c r="B91" i="1" l="1"/>
  <c r="C77" i="1"/>
  <c r="D77" i="1"/>
  <c r="H59" i="1"/>
  <c r="G59" i="1"/>
  <c r="F59" i="1"/>
  <c r="H58" i="1"/>
  <c r="G58" i="1"/>
  <c r="F58" i="1"/>
  <c r="H57" i="1"/>
  <c r="G57" i="1"/>
  <c r="F57" i="1"/>
  <c r="H56" i="1"/>
  <c r="G56" i="1"/>
  <c r="F56" i="1"/>
  <c r="H55" i="1"/>
  <c r="G55" i="1"/>
  <c r="F55" i="1"/>
  <c r="H54" i="1"/>
  <c r="G54" i="1"/>
  <c r="F54" i="1"/>
  <c r="H53" i="1"/>
  <c r="G53" i="1"/>
  <c r="F53" i="1"/>
  <c r="H52" i="1"/>
  <c r="G52" i="1"/>
  <c r="F52" i="1"/>
  <c r="H51" i="1"/>
  <c r="G51" i="1"/>
  <c r="F51" i="1"/>
  <c r="H50" i="1"/>
  <c r="G50" i="1"/>
  <c r="F50" i="1"/>
  <c r="H49" i="1"/>
  <c r="G49" i="1"/>
  <c r="F49" i="1"/>
  <c r="H48" i="1"/>
  <c r="G48" i="1"/>
  <c r="F48" i="1"/>
  <c r="H47" i="1"/>
  <c r="G47" i="1"/>
  <c r="F47" i="1"/>
  <c r="H46" i="1"/>
  <c r="G46" i="1"/>
  <c r="F46" i="1"/>
  <c r="H45" i="1"/>
  <c r="G45" i="1"/>
  <c r="F45" i="1"/>
  <c r="H44" i="1"/>
  <c r="G44" i="1"/>
  <c r="F44" i="1"/>
  <c r="H43" i="1"/>
  <c r="G43" i="1"/>
  <c r="F43" i="1"/>
  <c r="H42" i="1"/>
  <c r="G42" i="1"/>
  <c r="F42" i="1"/>
  <c r="H41" i="1"/>
  <c r="G41" i="1"/>
  <c r="F41" i="1"/>
  <c r="A41" i="1"/>
  <c r="A42" i="1" s="1"/>
  <c r="A43" i="1" s="1"/>
  <c r="A44" i="1" s="1"/>
  <c r="A45" i="1" s="1"/>
  <c r="A46" i="1" s="1"/>
  <c r="A47" i="1" s="1"/>
  <c r="A48" i="1" s="1"/>
  <c r="A49" i="1" s="1"/>
  <c r="A50" i="1" s="1"/>
  <c r="A51" i="1" s="1"/>
  <c r="A52" i="1" s="1"/>
  <c r="A53" i="1" s="1"/>
  <c r="A54" i="1" s="1"/>
  <c r="A55" i="1" s="1"/>
  <c r="A56" i="1" s="1"/>
  <c r="A57" i="1" s="1"/>
  <c r="A58" i="1" s="1"/>
  <c r="A59" i="1" s="1"/>
  <c r="H40" i="1"/>
  <c r="G40" i="1"/>
  <c r="F40" i="1"/>
  <c r="H26" i="1"/>
  <c r="G26" i="1"/>
  <c r="F26" i="1"/>
  <c r="H25" i="1"/>
  <c r="G25" i="1"/>
  <c r="F25" i="1"/>
  <c r="H24" i="1"/>
  <c r="G24" i="1"/>
  <c r="F24" i="1"/>
  <c r="H23" i="1"/>
  <c r="G23" i="1"/>
  <c r="F23" i="1"/>
  <c r="H22" i="1"/>
  <c r="G22" i="1"/>
  <c r="F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A8" i="1"/>
  <c r="A9" i="1" s="1"/>
  <c r="A10" i="1" s="1"/>
  <c r="A11" i="1" s="1"/>
  <c r="A12" i="1" s="1"/>
  <c r="A13" i="1" s="1"/>
  <c r="A14" i="1" s="1"/>
  <c r="A15" i="1" s="1"/>
  <c r="A16" i="1" s="1"/>
  <c r="A17" i="1" s="1"/>
  <c r="A18" i="1" s="1"/>
  <c r="A19" i="1" s="1"/>
  <c r="A20" i="1" s="1"/>
  <c r="A21" i="1" s="1"/>
  <c r="A22" i="1" s="1"/>
  <c r="A23" i="1" s="1"/>
  <c r="A24" i="1" s="1"/>
  <c r="A25" i="1" s="1"/>
  <c r="A26" i="1" s="1"/>
  <c r="H7" i="1"/>
  <c r="G7" i="1"/>
  <c r="F7" i="1"/>
  <c r="H60" i="1" l="1"/>
  <c r="F61" i="1"/>
  <c r="G62" i="1"/>
  <c r="F62" i="1"/>
  <c r="G61" i="1"/>
  <c r="H62" i="1"/>
  <c r="E77" i="1"/>
  <c r="F28" i="1"/>
  <c r="G28" i="1"/>
  <c r="H29" i="1"/>
  <c r="H61" i="1"/>
  <c r="F60" i="1"/>
  <c r="G60" i="1"/>
  <c r="F29" i="1"/>
  <c r="G29" i="1"/>
  <c r="H27" i="1"/>
  <c r="F27" i="1"/>
  <c r="H28" i="1"/>
  <c r="G27" i="1"/>
  <c r="D91" i="1" l="1"/>
  <c r="C91" i="1"/>
  <c r="E91" i="1"/>
</calcChain>
</file>

<file path=xl/sharedStrings.xml><?xml version="1.0" encoding="utf-8"?>
<sst xmlns="http://schemas.openxmlformats.org/spreadsheetml/2006/main" count="124" uniqueCount="67">
  <si>
    <t>EG2-07</t>
  </si>
  <si>
    <t>BASE</t>
  </si>
  <si>
    <t>HIGH</t>
  </si>
  <si>
    <t>HARD CAP</t>
  </si>
  <si>
    <t>Base Gas</t>
  </si>
  <si>
    <t xml:space="preserve">total CO2 </t>
  </si>
  <si>
    <t>CO2</t>
  </si>
  <si>
    <t>$/short ton</t>
  </si>
  <si>
    <t>EG2-09</t>
  </si>
  <si>
    <t>(Million)</t>
  </si>
  <si>
    <t>NPV</t>
  </si>
  <si>
    <t>(million)</t>
  </si>
  <si>
    <t>$/short ton CO2</t>
  </si>
  <si>
    <t>Cost $ (Million)</t>
  </si>
  <si>
    <t>2014-2032 $ (million)</t>
  </si>
  <si>
    <t>EG2-C07</t>
  </si>
  <si>
    <t>EG2-C09</t>
  </si>
  <si>
    <t xml:space="preserve">Delta </t>
  </si>
  <si>
    <t>Table 3.  Total Potential Carbon Costs Per Portfolio</t>
  </si>
  <si>
    <r>
      <t>Discount Rate</t>
    </r>
    <r>
      <rPr>
        <b/>
        <vertAlign val="superscript"/>
        <sz val="11"/>
        <color theme="1"/>
        <rFont val="Calibri"/>
        <family val="2"/>
        <scheme val="minor"/>
      </rPr>
      <t>4</t>
    </r>
  </si>
  <si>
    <r>
      <t>PVRR</t>
    </r>
    <r>
      <rPr>
        <vertAlign val="superscript"/>
        <sz val="11"/>
        <color theme="1"/>
        <rFont val="Calibri"/>
        <family val="2"/>
        <scheme val="minor"/>
      </rPr>
      <t>1</t>
    </r>
    <r>
      <rPr>
        <sz val="11"/>
        <color theme="1"/>
        <rFont val="Calibri"/>
        <family val="2"/>
        <scheme val="minor"/>
      </rPr>
      <t xml:space="preserve"> $ (Million)</t>
    </r>
  </si>
  <si>
    <t>Table 4.  Comparison of System Optimizer PVRR Portfolio Costs  to NPR of Potential Carbon Costs</t>
  </si>
  <si>
    <r>
      <t>Table 2.  Portfolio EG2-09; 0 carbon cost PVRR = $33,348,000,000</t>
    </r>
    <r>
      <rPr>
        <b/>
        <vertAlign val="superscript"/>
        <sz val="11"/>
        <color theme="1"/>
        <rFont val="Calibri"/>
        <family val="2"/>
        <scheme val="minor"/>
      </rPr>
      <t xml:space="preserve">1    </t>
    </r>
    <r>
      <rPr>
        <b/>
        <sz val="11"/>
        <color theme="1"/>
        <rFont val="Calibri"/>
        <family val="2"/>
        <scheme val="minor"/>
      </rPr>
      <t>Carbon costs (Total and NPV) based on PacifiCorp 2013 IRP scenarios</t>
    </r>
  </si>
  <si>
    <r>
      <t>Table 1.  Portfolio EG2-07; System Optimizer Cost PVRR =  $27,516,000,000</t>
    </r>
    <r>
      <rPr>
        <b/>
        <vertAlign val="superscript"/>
        <sz val="11"/>
        <color theme="1"/>
        <rFont val="Calibri"/>
        <family val="2"/>
        <scheme val="minor"/>
      </rPr>
      <t xml:space="preserve">1                                                                                              </t>
    </r>
    <r>
      <rPr>
        <b/>
        <sz val="11"/>
        <color theme="1"/>
        <rFont val="Calibri"/>
        <family val="2"/>
        <scheme val="minor"/>
      </rPr>
      <t>Carbon costs (Total and NPV) based on PacifiCorp 2013 IRP scenarios</t>
    </r>
  </si>
  <si>
    <r>
      <t>NPV</t>
    </r>
    <r>
      <rPr>
        <vertAlign val="superscript"/>
        <sz val="11"/>
        <color theme="1"/>
        <rFont val="Calibri"/>
        <family val="2"/>
        <scheme val="minor"/>
      </rPr>
      <t>2</t>
    </r>
    <r>
      <rPr>
        <sz val="11"/>
        <color theme="1"/>
        <rFont val="Calibri"/>
        <family val="2"/>
        <scheme val="minor"/>
      </rPr>
      <t xml:space="preserve"> Carbon Costs Calculated from 
IRP Carbon Scenarios</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</si>
  <si>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See Tables 1 and 2</t>
    </r>
  </si>
  <si>
    <r>
      <t>estimated million tons C02/year</t>
    </r>
    <r>
      <rPr>
        <vertAlign val="superscript"/>
        <sz val="11"/>
        <color theme="1"/>
        <rFont val="Calibri"/>
        <family val="2"/>
        <scheme val="minor"/>
      </rPr>
      <t>2</t>
    </r>
  </si>
  <si>
    <r>
      <t>Total</t>
    </r>
    <r>
      <rPr>
        <b/>
        <vertAlign val="superscript"/>
        <sz val="11"/>
        <color theme="1"/>
        <rFont val="Calibri"/>
        <family val="2"/>
        <scheme val="minor"/>
      </rPr>
      <t>3</t>
    </r>
  </si>
  <si>
    <r>
      <rPr>
        <vertAlign val="superscript"/>
        <sz val="11"/>
        <color theme="1"/>
        <rFont val="Calibri"/>
        <family val="2"/>
        <scheme val="minor"/>
      </rPr>
      <t>4</t>
    </r>
    <r>
      <rPr>
        <sz val="11"/>
        <color theme="1"/>
        <rFont val="Calibri"/>
        <family val="2"/>
        <scheme val="minor"/>
      </rPr>
      <t>For comparison purposes a social discount rate of 1% was used to see how the NPV cost of carbon changed when using a discount rate consistent with the societal impacts associated with climate change.</t>
    </r>
  </si>
  <si>
    <r>
      <rPr>
        <vertAlign val="superscript"/>
        <sz val="11"/>
        <color theme="1"/>
        <rFont val="Calibri"/>
        <family val="2"/>
        <scheme val="minor"/>
      </rPr>
      <t>5</t>
    </r>
    <r>
      <rPr>
        <sz val="11"/>
        <color theme="1"/>
        <rFont val="Calibri"/>
        <family val="2"/>
        <scheme val="minor"/>
      </rPr>
      <t xml:space="preserve"> A discount rate of 6.882 % was used to align with the discount rate used in the IRP.</t>
    </r>
  </si>
  <si>
    <r>
      <t>Discount Rate</t>
    </r>
    <r>
      <rPr>
        <b/>
        <vertAlign val="superscript"/>
        <sz val="11"/>
        <color theme="1"/>
        <rFont val="Calibri"/>
        <family val="2"/>
        <scheme val="minor"/>
      </rPr>
      <t>5</t>
    </r>
  </si>
  <si>
    <r>
      <rPr>
        <vertAlign val="superscript"/>
        <sz val="11"/>
        <color theme="1"/>
        <rFont val="Calibri"/>
        <family val="2"/>
        <scheme val="minor"/>
      </rPr>
      <t>3</t>
    </r>
    <r>
      <rPr>
        <sz val="11"/>
        <color theme="1"/>
        <rFont val="Calibri"/>
        <family val="2"/>
        <scheme val="minor"/>
      </rPr>
      <t xml:space="preserve"> Please see note 3 from Table 1. </t>
    </r>
  </si>
  <si>
    <t>Portfolio</t>
  </si>
  <si>
    <t>EG2-CO7</t>
  </si>
  <si>
    <t>10-year</t>
  </si>
  <si>
    <t>20-year</t>
  </si>
  <si>
    <t>New Resources</t>
  </si>
  <si>
    <t>Gas - CCCT</t>
  </si>
  <si>
    <t>Gas- Peaking</t>
  </si>
  <si>
    <t>DSM - Energy Efficiency</t>
  </si>
  <si>
    <t>DSM - Load Control</t>
  </si>
  <si>
    <t>Renewable - Wind</t>
  </si>
  <si>
    <t>Renewable - Geothermal</t>
  </si>
  <si>
    <t>Renewable - Utility Solar</t>
  </si>
  <si>
    <t>Renewable - Distributed Solar</t>
  </si>
  <si>
    <t>Renewable - Biomass</t>
  </si>
  <si>
    <t>Combined Heat &amp; Power</t>
  </si>
  <si>
    <t>Storage - Pumped Hydro</t>
  </si>
  <si>
    <t>Storage - CAES</t>
  </si>
  <si>
    <t>Storage - Other</t>
  </si>
  <si>
    <t>Front Office Transactions</t>
  </si>
  <si>
    <t>Nuclear</t>
  </si>
  <si>
    <t>IGCC with CCS</t>
  </si>
  <si>
    <t>Coal Early Retirement/Conversions</t>
  </si>
  <si>
    <t>Thermal Plant End-of-life Retirements</t>
  </si>
  <si>
    <t>Coal Plant Gas Conversion Additions</t>
  </si>
  <si>
    <t>Turbine Upgrades</t>
  </si>
  <si>
    <t>Table 6.  Comparison of  Resource Additions in                                 Portfolios EG2-C07 and EG2-CO9</t>
  </si>
  <si>
    <t>HARD CAP Base Gas</t>
  </si>
  <si>
    <r>
      <rPr>
        <vertAlign val="superscript"/>
        <sz val="11"/>
        <color theme="1"/>
        <rFont val="Calibri"/>
        <family val="2"/>
        <scheme val="minor"/>
      </rPr>
      <t>1</t>
    </r>
    <r>
      <rPr>
        <sz val="11"/>
        <color theme="1"/>
        <rFont val="Calibri"/>
        <family val="2"/>
        <scheme val="minor"/>
      </rPr>
      <t xml:space="preserve"> "PVRR are adjusted for $655,000,000 System Operational and Reliability Benefits Tool (SBT) benefit of Segment D." PacifiCorp's 2013 IRP, Volume II, Table K.5, page 161.</t>
    </r>
  </si>
  <si>
    <r>
      <rPr>
        <vertAlign val="superscript"/>
        <sz val="11"/>
        <color theme="1"/>
        <rFont val="Calibri"/>
        <family val="2"/>
        <scheme val="minor"/>
      </rPr>
      <t>2</t>
    </r>
    <r>
      <rPr>
        <sz val="11"/>
        <color theme="1"/>
        <rFont val="Calibri"/>
        <family val="2"/>
        <scheme val="minor"/>
      </rPr>
      <t xml:space="preserve"> While PacifiCorp tabulated total carbon emissions for different Portfolios (2013 IRP Volume I, page 219), they did not include comparisons with any of the portfolios that had meaningfully lower levels of carbon emissions. PacifiCorp did not include a table of </t>
    </r>
    <r>
      <rPr>
        <i/>
        <sz val="11"/>
        <color theme="1"/>
        <rFont val="Calibri"/>
        <family val="2"/>
        <scheme val="minor"/>
      </rPr>
      <t xml:space="preserve">annual </t>
    </r>
    <r>
      <rPr>
        <sz val="11"/>
        <color theme="1"/>
        <rFont val="Calibri"/>
        <family val="2"/>
        <scheme val="minor"/>
      </rPr>
      <t>carbon emissions, so I estimated annual emissions based on Figure 8.12, page 211 of Volume I of the 2013 IRP.</t>
    </r>
  </si>
  <si>
    <r>
      <rPr>
        <vertAlign val="superscript"/>
        <sz val="11"/>
        <color theme="1"/>
        <rFont val="Calibri"/>
        <family val="2"/>
        <scheme val="minor"/>
      </rPr>
      <t xml:space="preserve">3 </t>
    </r>
    <r>
      <rPr>
        <sz val="11"/>
        <color theme="1"/>
        <rFont val="Calibri"/>
        <family val="2"/>
        <scheme val="minor"/>
      </rPr>
      <t xml:space="preserve">Table 8.2 of 2013 IRP (Volume I, page 219) includes Total CO2 emissions for certain portfolios, but not for any of the lower carbon portfolios. Total CO2 emissions for EG2-C07 ranges from 885 million tons for the zero carbon scenario to 812 million tons for the high carbon cost scenario, but no data  carbon emissions associated with EG2-CO9 was included. The total from Table 8.2 zero carbon scenario is approximately 14% lower than my estimate from Figure 8.12, and for the high carbon cost scenario it is 21% lower. While this analysis demonstrates the magnitude of potential carbon costs, I acknowledge that it could benefit from more accurate estimates of annual emission figures for both portfolios. </t>
    </r>
  </si>
  <si>
    <r>
      <rPr>
        <vertAlign val="superscript"/>
        <sz val="11"/>
        <color theme="1"/>
        <rFont val="Calibri"/>
        <family val="2"/>
        <scheme val="minor"/>
      </rPr>
      <t>4</t>
    </r>
    <r>
      <rPr>
        <sz val="11"/>
        <color theme="1"/>
        <rFont val="Calibri"/>
        <family val="2"/>
        <scheme val="minor"/>
      </rPr>
      <t>For comparison purposes a social discount rate of 1% was used to see how the NPV cost of carbon changed when using a discount rate consistent with societal impacts associated with climate change.</t>
    </r>
  </si>
  <si>
    <t>On a total cost basis, this table shows that the estimated potential cost to ratepayers from  carbon costs (in the out years of the IRP, utilizing the Company's carbon price assumptions) ranges  from $5 billion to nearly $50 billion for these two portfolios. Portfolio EG2 - C07 shows over double the risk of EG2 - C09,  a lower carbon portfolio characterized by more coal plant retirements.</t>
  </si>
  <si>
    <t>1 "PVRR are adjusted for $655,000,000 System Operational and Reliability Benefits Tool (SBT) benefit of Segment D." PacifiCorp's 2013 IRP, Volume II, Table K.5, page 161.</t>
  </si>
  <si>
    <t xml:space="preserve">This table compares estimated potential NPV carbon costs between a lower carbon portfolio and a portfolio close to the 'preferred' portfolio in PacifiCorp's 2013 IRP. This table shows that the 'break even point' for ratepayers occurs when carbon costs are somewhere between the base case assumptions and the 'high' scenario. If a hard cap is imposed, it shows a ratepayer benefit of over $6 billion. </t>
  </si>
  <si>
    <r>
      <rPr>
        <vertAlign val="superscript"/>
        <sz val="11"/>
        <color theme="1"/>
        <rFont val="Calibri"/>
        <family val="2"/>
        <scheme val="minor"/>
      </rPr>
      <t>2</t>
    </r>
    <r>
      <rPr>
        <sz val="11"/>
        <color theme="1"/>
        <rFont val="Calibri"/>
        <family val="2"/>
        <scheme val="minor"/>
      </rPr>
      <t xml:space="preserve"> NPV with discount rate of 6.882 % to align with the discount rate used in the IRP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</si>
</sst>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9"/>
      <color theme="1"/>
      <name val="Calibri"/>
      <family val="2"/>
      <scheme val="minor"/>
    </font>
    <font>
      <b/>
      <sz val="10"/>
      <name val="Times New Roman"/>
      <family val="1"/>
    </font>
    <font>
      <sz val="10"/>
      <name val="Times New Roman"/>
      <family val="1"/>
    </font>
    <font>
      <b/>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theme="6" tint="0.79998168889431442"/>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auto="1"/>
      </bottom>
      <diagonal/>
    </border>
    <border>
      <left/>
      <right/>
      <top style="medium">
        <color auto="1"/>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64"/>
      </right>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8" fontId="0" fillId="0" borderId="1" xfId="0" applyNumberFormat="1" applyBorder="1"/>
    <xf numFmtId="0" fontId="0" fillId="0" borderId="1" xfId="0" applyBorder="1"/>
    <xf numFmtId="0" fontId="0" fillId="0" borderId="2" xfId="0" applyBorder="1"/>
    <xf numFmtId="8" fontId="0" fillId="0" borderId="2" xfId="0" applyNumberFormat="1" applyBorder="1"/>
    <xf numFmtId="0" fontId="2" fillId="0" borderId="0" xfId="0" applyFont="1" applyAlignment="1">
      <alignment horizontal="right"/>
    </xf>
    <xf numFmtId="0" fontId="2" fillId="0" borderId="0" xfId="0" applyFont="1"/>
    <xf numFmtId="10" fontId="2" fillId="0" borderId="0" xfId="0" applyNumberFormat="1" applyFont="1" applyAlignment="1">
      <alignment horizontal="right"/>
    </xf>
    <xf numFmtId="6" fontId="0" fillId="0" borderId="0" xfId="0" applyNumberFormat="1"/>
    <xf numFmtId="6" fontId="0" fillId="0" borderId="7" xfId="0" applyNumberFormat="1" applyBorder="1"/>
    <xf numFmtId="164" fontId="0" fillId="0" borderId="7" xfId="1" applyNumberFormat="1" applyFont="1" applyBorder="1"/>
    <xf numFmtId="6" fontId="0" fillId="0" borderId="7" xfId="0" applyNumberFormat="1" applyFont="1" applyBorder="1"/>
    <xf numFmtId="164" fontId="0" fillId="0" borderId="7" xfId="0" applyNumberFormat="1" applyBorder="1"/>
    <xf numFmtId="0" fontId="0" fillId="2" borderId="8" xfId="0" applyFill="1" applyBorder="1"/>
    <xf numFmtId="0" fontId="0" fillId="2" borderId="7" xfId="0" applyFill="1" applyBorder="1" applyAlignment="1">
      <alignment horizontal="center"/>
    </xf>
    <xf numFmtId="0" fontId="0" fillId="0" borderId="5" xfId="0" applyBorder="1"/>
    <xf numFmtId="6" fontId="0" fillId="0" borderId="0" xfId="0" applyNumberFormat="1" applyFill="1" applyBorder="1"/>
    <xf numFmtId="6" fontId="0" fillId="3" borderId="2" xfId="0" applyNumberFormat="1" applyFill="1" applyBorder="1"/>
    <xf numFmtId="0" fontId="0" fillId="3" borderId="0" xfId="0" applyFill="1"/>
    <xf numFmtId="0" fontId="0" fillId="2" borderId="1" xfId="0" applyFill="1" applyBorder="1"/>
    <xf numFmtId="6" fontId="2" fillId="0" borderId="7" xfId="0" applyNumberFormat="1" applyFont="1" applyBorder="1"/>
    <xf numFmtId="0" fontId="2" fillId="0" borderId="0" xfId="0" applyFont="1" applyAlignment="1">
      <alignment wrapText="1"/>
    </xf>
    <xf numFmtId="0" fontId="0" fillId="0" borderId="0" xfId="0" applyAlignment="1">
      <alignment horizontal="left" wrapText="1"/>
    </xf>
    <xf numFmtId="0" fontId="0" fillId="2" borderId="2" xfId="0" applyFill="1" applyBorder="1" applyAlignment="1">
      <alignment horizontal="center" wrapText="1"/>
    </xf>
    <xf numFmtId="0" fontId="0" fillId="0" borderId="0" xfId="0" applyFill="1"/>
    <xf numFmtId="0" fontId="0" fillId="0" borderId="0" xfId="0" applyAlignment="1">
      <alignment vertical="center" wrapText="1"/>
    </xf>
    <xf numFmtId="9" fontId="0" fillId="0" borderId="0" xfId="0" applyNumberFormat="1"/>
    <xf numFmtId="0" fontId="5" fillId="0" borderId="0" xfId="0" applyFont="1"/>
    <xf numFmtId="0" fontId="0" fillId="0" borderId="0" xfId="0" applyBorder="1"/>
    <xf numFmtId="0" fontId="0" fillId="2" borderId="2" xfId="0" applyFont="1" applyFill="1" applyBorder="1"/>
    <xf numFmtId="0" fontId="6" fillId="4" borderId="15" xfId="0" applyFont="1" applyFill="1" applyBorder="1" applyAlignment="1">
      <alignment horizontal="centerContinuous"/>
    </xf>
    <xf numFmtId="0" fontId="6" fillId="4" borderId="1" xfId="0" applyFont="1" applyFill="1" applyBorder="1" applyAlignment="1">
      <alignment horizontal="center"/>
    </xf>
    <xf numFmtId="0" fontId="6" fillId="4" borderId="1" xfId="0" applyFont="1" applyFill="1" applyBorder="1" applyAlignment="1">
      <alignment horizontal="centerContinuous"/>
    </xf>
    <xf numFmtId="0" fontId="0" fillId="0" borderId="12" xfId="0" applyBorder="1"/>
    <xf numFmtId="0" fontId="6" fillId="5" borderId="16" xfId="0" applyFont="1" applyFill="1" applyBorder="1" applyAlignment="1"/>
    <xf numFmtId="0" fontId="6" fillId="5" borderId="17" xfId="0" applyFont="1" applyFill="1" applyBorder="1" applyAlignment="1"/>
    <xf numFmtId="0" fontId="6" fillId="5" borderId="18" xfId="0" applyFont="1" applyFill="1" applyBorder="1" applyAlignment="1"/>
    <xf numFmtId="0" fontId="7" fillId="0" borderId="19" xfId="0" applyFont="1" applyBorder="1" applyAlignment="1"/>
    <xf numFmtId="165" fontId="7" fillId="6" borderId="20" xfId="2" applyNumberFormat="1" applyFont="1" applyFill="1" applyBorder="1" applyAlignment="1">
      <alignment horizontal="center"/>
    </xf>
    <xf numFmtId="165" fontId="7" fillId="6" borderId="21" xfId="2" applyNumberFormat="1" applyFont="1" applyFill="1" applyBorder="1" applyAlignment="1">
      <alignment horizontal="center"/>
    </xf>
    <xf numFmtId="0" fontId="7" fillId="0" borderId="22" xfId="0" applyFont="1" applyBorder="1" applyAlignment="1"/>
    <xf numFmtId="165" fontId="7" fillId="6" borderId="23" xfId="2" applyNumberFormat="1" applyFont="1" applyFill="1" applyBorder="1" applyAlignment="1">
      <alignment horizontal="center"/>
    </xf>
    <xf numFmtId="165" fontId="7" fillId="6" borderId="24" xfId="2" applyNumberFormat="1" applyFont="1" applyFill="1" applyBorder="1" applyAlignment="1">
      <alignment horizontal="center"/>
    </xf>
    <xf numFmtId="0" fontId="7" fillId="0" borderId="25" xfId="0" applyFont="1" applyBorder="1" applyAlignment="1"/>
    <xf numFmtId="0" fontId="7" fillId="0" borderId="26" xfId="0" applyFont="1" applyBorder="1" applyAlignment="1"/>
    <xf numFmtId="0" fontId="7" fillId="0" borderId="7" xfId="0" applyFont="1" applyBorder="1" applyAlignment="1"/>
    <xf numFmtId="0" fontId="6" fillId="5" borderId="27" xfId="0" applyFont="1" applyFill="1" applyBorder="1" applyAlignment="1"/>
    <xf numFmtId="0" fontId="6" fillId="5" borderId="28" xfId="0" applyFont="1" applyFill="1" applyBorder="1" applyAlignment="1"/>
    <xf numFmtId="165" fontId="6" fillId="6" borderId="23" xfId="2" applyNumberFormat="1" applyFont="1" applyFill="1" applyBorder="1" applyAlignment="1">
      <alignment horizontal="center"/>
    </xf>
    <xf numFmtId="165" fontId="6" fillId="6" borderId="24" xfId="2" applyNumberFormat="1" applyFont="1" applyFill="1" applyBorder="1" applyAlignment="1">
      <alignment horizontal="center"/>
    </xf>
    <xf numFmtId="0" fontId="0" fillId="2" borderId="29" xfId="0" applyFill="1" applyBorder="1" applyAlignment="1">
      <alignment horizontal="center"/>
    </xf>
    <xf numFmtId="0" fontId="0" fillId="2" borderId="29" xfId="0" applyFill="1" applyBorder="1" applyAlignment="1">
      <alignment horizontal="center" wrapText="1"/>
    </xf>
    <xf numFmtId="0" fontId="0" fillId="2" borderId="1" xfId="0" applyFill="1" applyBorder="1" applyAlignment="1">
      <alignment horizontal="center"/>
    </xf>
    <xf numFmtId="0" fontId="0" fillId="2" borderId="2" xfId="0" applyFill="1" applyBorder="1" applyAlignment="1">
      <alignment horizontal="center" vertical="top"/>
    </xf>
    <xf numFmtId="0" fontId="0" fillId="2" borderId="2" xfId="0" applyFill="1" applyBorder="1" applyAlignment="1">
      <alignment horizontal="center" vertical="top" wrapText="1"/>
    </xf>
    <xf numFmtId="0" fontId="2" fillId="0" borderId="0" xfId="0" applyFont="1" applyBorder="1" applyAlignment="1"/>
    <xf numFmtId="6" fontId="0" fillId="0" borderId="1" xfId="0" applyNumberFormat="1" applyBorder="1"/>
    <xf numFmtId="6" fontId="0" fillId="0" borderId="3" xfId="0" applyNumberFormat="1" applyBorder="1"/>
    <xf numFmtId="6" fontId="2" fillId="0" borderId="4" xfId="0" applyNumberFormat="1" applyFont="1" applyBorder="1"/>
    <xf numFmtId="6" fontId="2" fillId="0" borderId="0" xfId="0" applyNumberFormat="1" applyFont="1"/>
    <xf numFmtId="6" fontId="0" fillId="0" borderId="5" xfId="0" applyNumberFormat="1" applyBorder="1"/>
    <xf numFmtId="6" fontId="0" fillId="0" borderId="6" xfId="0" applyNumberFormat="1" applyBorder="1"/>
    <xf numFmtId="6" fontId="0" fillId="0" borderId="2" xfId="0" applyNumberFormat="1" applyBorder="1"/>
    <xf numFmtId="0" fontId="0" fillId="0" borderId="0" xfId="0" applyAlignment="1">
      <alignment horizontal="left" wrapText="1"/>
    </xf>
    <xf numFmtId="0" fontId="0" fillId="0" borderId="0" xfId="0" applyAlignment="1">
      <alignment horizontal="left" vertical="center" wrapText="1"/>
    </xf>
    <xf numFmtId="0" fontId="0" fillId="0" borderId="0" xfId="0" applyFill="1" applyAlignment="1">
      <alignment horizontal="left" wrapText="1"/>
    </xf>
    <xf numFmtId="0" fontId="2" fillId="0" borderId="0" xfId="0" applyFont="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0" borderId="0" xfId="0" applyAlignment="1">
      <alignment horizontal="left" vertical="top"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6" fontId="0" fillId="0" borderId="0" xfId="0" applyNumberFormat="1" applyFill="1" applyBorder="1" applyAlignment="1">
      <alignment horizontal="left" vertical="top" wrapText="1"/>
    </xf>
    <xf numFmtId="0" fontId="0" fillId="2" borderId="7" xfId="0" applyFill="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8" fillId="0" borderId="0" xfId="0" applyFont="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96"/>
  <sheetViews>
    <sheetView tabSelected="1" view="pageLayout" topLeftCell="A85" zoomScaleNormal="130" workbookViewId="0">
      <selection activeCell="A94" sqref="A94"/>
    </sheetView>
  </sheetViews>
  <sheetFormatPr defaultRowHeight="15" x14ac:dyDescent="0.25"/>
  <cols>
    <col min="1" max="1" width="8.85546875" customWidth="1"/>
    <col min="2" max="2" width="10.5703125" customWidth="1"/>
    <col min="3" max="3" width="9.85546875" customWidth="1"/>
    <col min="4" max="4" width="10.140625" customWidth="1"/>
    <col min="5" max="5" width="10.85546875" customWidth="1"/>
    <col min="6" max="6" width="9.7109375" customWidth="1"/>
    <col min="7" max="7" width="10.140625" customWidth="1"/>
    <col min="8" max="8" width="10.85546875" customWidth="1"/>
    <col min="9" max="9" width="7.140625" customWidth="1"/>
  </cols>
  <sheetData>
    <row r="3" spans="1:9" ht="33" customHeight="1" x14ac:dyDescent="0.25">
      <c r="B3" s="66" t="s">
        <v>23</v>
      </c>
      <c r="C3" s="66"/>
      <c r="D3" s="66"/>
      <c r="E3" s="66"/>
      <c r="F3" s="66"/>
      <c r="G3" s="66"/>
      <c r="H3" s="66"/>
    </row>
    <row r="4" spans="1:9" ht="29.25" customHeight="1" x14ac:dyDescent="0.25">
      <c r="B4" s="50" t="s">
        <v>0</v>
      </c>
      <c r="C4" s="50" t="s">
        <v>1</v>
      </c>
      <c r="D4" s="50" t="s">
        <v>2</v>
      </c>
      <c r="E4" s="50" t="s">
        <v>3</v>
      </c>
      <c r="F4" s="50" t="s">
        <v>1</v>
      </c>
      <c r="G4" s="50" t="s">
        <v>2</v>
      </c>
      <c r="H4" s="51" t="s">
        <v>58</v>
      </c>
    </row>
    <row r="5" spans="1:9" ht="15" customHeight="1" x14ac:dyDescent="0.25">
      <c r="B5" s="67" t="s">
        <v>26</v>
      </c>
      <c r="C5" s="52" t="s">
        <v>7</v>
      </c>
      <c r="D5" s="52" t="s">
        <v>7</v>
      </c>
      <c r="E5" s="52" t="s">
        <v>4</v>
      </c>
      <c r="F5" s="52" t="s">
        <v>5</v>
      </c>
      <c r="G5" s="52" t="s">
        <v>5</v>
      </c>
      <c r="H5" s="52" t="s">
        <v>5</v>
      </c>
    </row>
    <row r="6" spans="1:9" ht="31.5" customHeight="1" x14ac:dyDescent="0.25">
      <c r="B6" s="68"/>
      <c r="C6" s="53" t="s">
        <v>6</v>
      </c>
      <c r="D6" s="53" t="s">
        <v>6</v>
      </c>
      <c r="E6" s="54" t="s">
        <v>12</v>
      </c>
      <c r="F6" s="23" t="s">
        <v>13</v>
      </c>
      <c r="G6" s="23" t="s">
        <v>13</v>
      </c>
      <c r="H6" s="23" t="s">
        <v>13</v>
      </c>
    </row>
    <row r="7" spans="1:9" x14ac:dyDescent="0.25">
      <c r="A7">
        <v>2013</v>
      </c>
      <c r="B7" s="2">
        <v>51</v>
      </c>
      <c r="C7" s="1">
        <v>0</v>
      </c>
      <c r="D7" s="1">
        <v>0</v>
      </c>
      <c r="E7" s="1">
        <v>0</v>
      </c>
      <c r="F7" s="56">
        <f>B7*C7</f>
        <v>0</v>
      </c>
      <c r="G7" s="56">
        <f>B7*D7</f>
        <v>0</v>
      </c>
      <c r="H7" s="56">
        <f>B7*E7</f>
        <v>0</v>
      </c>
    </row>
    <row r="8" spans="1:9" x14ac:dyDescent="0.25">
      <c r="A8">
        <f>A7+1</f>
        <v>2014</v>
      </c>
      <c r="B8" s="2">
        <v>51.25</v>
      </c>
      <c r="C8" s="1">
        <v>0</v>
      </c>
      <c r="D8" s="1">
        <v>0</v>
      </c>
      <c r="E8" s="1">
        <v>0</v>
      </c>
      <c r="F8" s="56">
        <f t="shared" ref="F8:F26" si="0">B8*C8</f>
        <v>0</v>
      </c>
      <c r="G8" s="56">
        <f t="shared" ref="G8:G26" si="1">B8*D8</f>
        <v>0</v>
      </c>
      <c r="H8" s="56">
        <f t="shared" ref="H8:H26" si="2">B8*E8</f>
        <v>0</v>
      </c>
    </row>
    <row r="9" spans="1:9" x14ac:dyDescent="0.25">
      <c r="A9">
        <f t="shared" ref="A9:A26" si="3">A8+1</f>
        <v>2015</v>
      </c>
      <c r="B9" s="2">
        <v>51.5</v>
      </c>
      <c r="C9" s="1">
        <v>0</v>
      </c>
      <c r="D9" s="1">
        <v>0</v>
      </c>
      <c r="E9" s="1">
        <v>0</v>
      </c>
      <c r="F9" s="56">
        <f t="shared" si="0"/>
        <v>0</v>
      </c>
      <c r="G9" s="56">
        <f t="shared" si="1"/>
        <v>0</v>
      </c>
      <c r="H9" s="56">
        <f t="shared" si="2"/>
        <v>0</v>
      </c>
    </row>
    <row r="10" spans="1:9" x14ac:dyDescent="0.25">
      <c r="A10">
        <f t="shared" si="3"/>
        <v>2016</v>
      </c>
      <c r="B10" s="2">
        <v>51.5</v>
      </c>
      <c r="C10" s="1">
        <v>0</v>
      </c>
      <c r="D10" s="1">
        <v>0</v>
      </c>
      <c r="E10" s="1">
        <v>0</v>
      </c>
      <c r="F10" s="56">
        <f t="shared" si="0"/>
        <v>0</v>
      </c>
      <c r="G10" s="56">
        <f t="shared" si="1"/>
        <v>0</v>
      </c>
      <c r="H10" s="56">
        <f t="shared" si="2"/>
        <v>0</v>
      </c>
    </row>
    <row r="11" spans="1:9" x14ac:dyDescent="0.25">
      <c r="A11">
        <f t="shared" si="3"/>
        <v>2017</v>
      </c>
      <c r="B11" s="2">
        <v>51.5</v>
      </c>
      <c r="C11" s="1">
        <v>0</v>
      </c>
      <c r="D11" s="1">
        <v>0</v>
      </c>
      <c r="E11" s="1">
        <v>0</v>
      </c>
      <c r="F11" s="56">
        <f t="shared" si="0"/>
        <v>0</v>
      </c>
      <c r="G11" s="56">
        <f t="shared" si="1"/>
        <v>0</v>
      </c>
      <c r="H11" s="56">
        <f t="shared" si="2"/>
        <v>0</v>
      </c>
    </row>
    <row r="12" spans="1:9" x14ac:dyDescent="0.25">
      <c r="A12">
        <f t="shared" si="3"/>
        <v>2018</v>
      </c>
      <c r="B12" s="2">
        <v>51.5</v>
      </c>
      <c r="C12" s="1">
        <v>0</v>
      </c>
      <c r="D12" s="1">
        <v>0</v>
      </c>
      <c r="E12" s="1">
        <v>0</v>
      </c>
      <c r="F12" s="56">
        <f t="shared" si="0"/>
        <v>0</v>
      </c>
      <c r="G12" s="56">
        <f t="shared" si="1"/>
        <v>0</v>
      </c>
      <c r="H12" s="56">
        <f t="shared" si="2"/>
        <v>0</v>
      </c>
    </row>
    <row r="13" spans="1:9" x14ac:dyDescent="0.25">
      <c r="A13">
        <f t="shared" si="3"/>
        <v>2019</v>
      </c>
      <c r="B13" s="2">
        <v>52</v>
      </c>
      <c r="C13" s="1">
        <v>0</v>
      </c>
      <c r="D13" s="1">
        <v>0</v>
      </c>
      <c r="E13" s="1">
        <v>0</v>
      </c>
      <c r="F13" s="56">
        <f t="shared" si="0"/>
        <v>0</v>
      </c>
      <c r="G13" s="56">
        <f t="shared" si="1"/>
        <v>0</v>
      </c>
      <c r="H13" s="56">
        <f t="shared" si="2"/>
        <v>0</v>
      </c>
      <c r="I13" s="15"/>
    </row>
    <row r="14" spans="1:9" x14ac:dyDescent="0.25">
      <c r="A14">
        <f t="shared" si="3"/>
        <v>2020</v>
      </c>
      <c r="B14" s="2">
        <v>53</v>
      </c>
      <c r="C14" s="1">
        <v>0</v>
      </c>
      <c r="D14" s="1">
        <v>13.53</v>
      </c>
      <c r="E14" s="1">
        <v>47.47</v>
      </c>
      <c r="F14" s="56">
        <f t="shared" si="0"/>
        <v>0</v>
      </c>
      <c r="G14" s="56">
        <f t="shared" si="1"/>
        <v>717.08999999999992</v>
      </c>
      <c r="H14" s="56">
        <f t="shared" si="2"/>
        <v>2515.91</v>
      </c>
    </row>
    <row r="15" spans="1:9" x14ac:dyDescent="0.25">
      <c r="A15">
        <f t="shared" si="3"/>
        <v>2021</v>
      </c>
      <c r="B15" s="2">
        <v>53.5</v>
      </c>
      <c r="C15" s="1">
        <v>0</v>
      </c>
      <c r="D15" s="1">
        <v>19.68</v>
      </c>
      <c r="E15" s="1">
        <v>50.86</v>
      </c>
      <c r="F15" s="56">
        <f t="shared" si="0"/>
        <v>0</v>
      </c>
      <c r="G15" s="56">
        <f t="shared" si="1"/>
        <v>1052.8799999999999</v>
      </c>
      <c r="H15" s="56">
        <f t="shared" si="2"/>
        <v>2721.0099999999998</v>
      </c>
    </row>
    <row r="16" spans="1:9" x14ac:dyDescent="0.25">
      <c r="A16">
        <f t="shared" si="3"/>
        <v>2022</v>
      </c>
      <c r="B16" s="2">
        <v>53.5</v>
      </c>
      <c r="C16" s="1">
        <v>16</v>
      </c>
      <c r="D16" s="1">
        <v>26.05</v>
      </c>
      <c r="E16" s="1">
        <v>54.49</v>
      </c>
      <c r="F16" s="56">
        <f t="shared" si="0"/>
        <v>856</v>
      </c>
      <c r="G16" s="56">
        <f t="shared" si="1"/>
        <v>1393.675</v>
      </c>
      <c r="H16" s="56">
        <f t="shared" si="2"/>
        <v>2915.2150000000001</v>
      </c>
    </row>
    <row r="17" spans="1:15" x14ac:dyDescent="0.25">
      <c r="A17">
        <f t="shared" si="3"/>
        <v>2023</v>
      </c>
      <c r="B17" s="2">
        <v>54</v>
      </c>
      <c r="C17" s="1">
        <v>16.78</v>
      </c>
      <c r="D17" s="1">
        <v>32.67</v>
      </c>
      <c r="E17" s="1">
        <v>58.38</v>
      </c>
      <c r="F17" s="56">
        <f t="shared" si="0"/>
        <v>906.12000000000012</v>
      </c>
      <c r="G17" s="56">
        <f t="shared" si="1"/>
        <v>1764.18</v>
      </c>
      <c r="H17" s="56">
        <f t="shared" si="2"/>
        <v>3152.52</v>
      </c>
    </row>
    <row r="18" spans="1:15" x14ac:dyDescent="0.25">
      <c r="A18">
        <f t="shared" si="3"/>
        <v>2024</v>
      </c>
      <c r="B18" s="2">
        <v>53.5</v>
      </c>
      <c r="C18" s="1">
        <v>17.61</v>
      </c>
      <c r="D18" s="1">
        <v>39.520000000000003</v>
      </c>
      <c r="E18" s="1">
        <v>62.55</v>
      </c>
      <c r="F18" s="56">
        <f t="shared" si="0"/>
        <v>942.13499999999999</v>
      </c>
      <c r="G18" s="56">
        <f t="shared" si="1"/>
        <v>2114.3200000000002</v>
      </c>
      <c r="H18" s="56">
        <f t="shared" si="2"/>
        <v>3346.4249999999997</v>
      </c>
    </row>
    <row r="19" spans="1:15" x14ac:dyDescent="0.25">
      <c r="A19">
        <f t="shared" si="3"/>
        <v>2025</v>
      </c>
      <c r="B19" s="2">
        <v>53.5</v>
      </c>
      <c r="C19" s="1">
        <v>18.47</v>
      </c>
      <c r="D19" s="1">
        <v>46.62</v>
      </c>
      <c r="E19" s="1">
        <v>67.010000000000005</v>
      </c>
      <c r="F19" s="56">
        <f t="shared" si="0"/>
        <v>988.14499999999998</v>
      </c>
      <c r="G19" s="56">
        <f t="shared" si="1"/>
        <v>2494.17</v>
      </c>
      <c r="H19" s="56">
        <f t="shared" si="2"/>
        <v>3585.0350000000003</v>
      </c>
    </row>
    <row r="20" spans="1:15" x14ac:dyDescent="0.25">
      <c r="A20">
        <f t="shared" si="3"/>
        <v>2026</v>
      </c>
      <c r="B20" s="2">
        <v>53.5</v>
      </c>
      <c r="C20" s="1">
        <v>19.37</v>
      </c>
      <c r="D20" s="1">
        <v>49.88</v>
      </c>
      <c r="E20" s="1">
        <v>71.8</v>
      </c>
      <c r="F20" s="56">
        <f t="shared" si="0"/>
        <v>1036.2950000000001</v>
      </c>
      <c r="G20" s="56">
        <f t="shared" si="1"/>
        <v>2668.58</v>
      </c>
      <c r="H20" s="56">
        <f t="shared" si="2"/>
        <v>3841.2999999999997</v>
      </c>
    </row>
    <row r="21" spans="1:15" x14ac:dyDescent="0.25">
      <c r="A21">
        <f t="shared" si="3"/>
        <v>2027</v>
      </c>
      <c r="B21" s="2">
        <v>54</v>
      </c>
      <c r="C21" s="1">
        <v>20.32</v>
      </c>
      <c r="D21" s="1">
        <v>53.37</v>
      </c>
      <c r="E21" s="1">
        <v>76.94</v>
      </c>
      <c r="F21" s="56">
        <f t="shared" si="0"/>
        <v>1097.28</v>
      </c>
      <c r="G21" s="56">
        <f t="shared" si="1"/>
        <v>2881.98</v>
      </c>
      <c r="H21" s="56">
        <f t="shared" si="2"/>
        <v>4154.76</v>
      </c>
    </row>
    <row r="22" spans="1:15" x14ac:dyDescent="0.25">
      <c r="A22">
        <f t="shared" si="3"/>
        <v>2028</v>
      </c>
      <c r="B22" s="2">
        <v>50</v>
      </c>
      <c r="C22" s="1">
        <v>21.32</v>
      </c>
      <c r="D22" s="1">
        <v>57.11</v>
      </c>
      <c r="E22" s="1">
        <v>82.44</v>
      </c>
      <c r="F22" s="56">
        <f t="shared" si="0"/>
        <v>1066</v>
      </c>
      <c r="G22" s="56">
        <f t="shared" si="1"/>
        <v>2855.5</v>
      </c>
      <c r="H22" s="56">
        <f t="shared" si="2"/>
        <v>4122</v>
      </c>
    </row>
    <row r="23" spans="1:15" x14ac:dyDescent="0.25">
      <c r="A23">
        <f t="shared" si="3"/>
        <v>2029</v>
      </c>
      <c r="B23" s="2">
        <v>50</v>
      </c>
      <c r="C23" s="1">
        <v>22.36</v>
      </c>
      <c r="D23" s="1">
        <v>61.1</v>
      </c>
      <c r="E23" s="1">
        <v>88.35</v>
      </c>
      <c r="F23" s="56">
        <f t="shared" si="0"/>
        <v>1118</v>
      </c>
      <c r="G23" s="56">
        <f t="shared" si="1"/>
        <v>3055</v>
      </c>
      <c r="H23" s="56">
        <f t="shared" si="2"/>
        <v>4417.5</v>
      </c>
    </row>
    <row r="24" spans="1:15" x14ac:dyDescent="0.25">
      <c r="A24">
        <f t="shared" si="3"/>
        <v>2030</v>
      </c>
      <c r="B24" s="2">
        <v>47</v>
      </c>
      <c r="C24" s="1">
        <v>23.46</v>
      </c>
      <c r="D24" s="1">
        <v>65.38</v>
      </c>
      <c r="E24" s="1">
        <v>94.67</v>
      </c>
      <c r="F24" s="56">
        <f t="shared" si="0"/>
        <v>1102.6200000000001</v>
      </c>
      <c r="G24" s="56">
        <f t="shared" si="1"/>
        <v>3072.8599999999997</v>
      </c>
      <c r="H24" s="56">
        <f t="shared" si="2"/>
        <v>4449.49</v>
      </c>
    </row>
    <row r="25" spans="1:15" x14ac:dyDescent="0.25">
      <c r="A25">
        <f t="shared" si="3"/>
        <v>2031</v>
      </c>
      <c r="B25" s="2">
        <v>48</v>
      </c>
      <c r="C25" s="1">
        <v>24.63</v>
      </c>
      <c r="D25" s="1">
        <v>70.02</v>
      </c>
      <c r="E25" s="1">
        <v>101.55</v>
      </c>
      <c r="F25" s="56">
        <f t="shared" si="0"/>
        <v>1182.24</v>
      </c>
      <c r="G25" s="56">
        <f t="shared" si="1"/>
        <v>3360.96</v>
      </c>
      <c r="H25" s="56">
        <f t="shared" si="2"/>
        <v>4874.3999999999996</v>
      </c>
    </row>
    <row r="26" spans="1:15" ht="15.75" thickBot="1" x14ac:dyDescent="0.3">
      <c r="A26">
        <f t="shared" si="3"/>
        <v>2032</v>
      </c>
      <c r="B26" s="3">
        <v>49</v>
      </c>
      <c r="C26" s="4">
        <v>25.86</v>
      </c>
      <c r="D26" s="4">
        <v>74.989999999999995</v>
      </c>
      <c r="E26" s="4">
        <v>108.88</v>
      </c>
      <c r="F26" s="57">
        <f t="shared" si="0"/>
        <v>1267.1399999999999</v>
      </c>
      <c r="G26" s="57">
        <f t="shared" si="1"/>
        <v>3674.5099999999998</v>
      </c>
      <c r="H26" s="57">
        <f t="shared" si="2"/>
        <v>5335.12</v>
      </c>
    </row>
    <row r="27" spans="1:15" ht="17.25" x14ac:dyDescent="0.25">
      <c r="A27" s="5" t="s">
        <v>27</v>
      </c>
      <c r="B27">
        <f>SUM(B7:B26)</f>
        <v>1032.75</v>
      </c>
      <c r="F27" s="58">
        <f>SUM(F7:F26)</f>
        <v>11561.974999999999</v>
      </c>
      <c r="G27" s="58">
        <f>SUM(G7:G26)</f>
        <v>31105.704999999998</v>
      </c>
      <c r="H27" s="58">
        <f>SUM(H7:H26)</f>
        <v>49430.685000000005</v>
      </c>
      <c r="I27" s="27" t="s">
        <v>11</v>
      </c>
    </row>
    <row r="28" spans="1:15" ht="17.25" x14ac:dyDescent="0.25">
      <c r="C28" s="5" t="s">
        <v>19</v>
      </c>
      <c r="D28" s="7">
        <v>0.01</v>
      </c>
      <c r="E28" s="5" t="s">
        <v>10</v>
      </c>
      <c r="F28" s="59">
        <f>NPV($D28,F7:F26)</f>
        <v>9930.1210620592537</v>
      </c>
      <c r="G28" s="59">
        <f>NPV($D28,G7:G26)</f>
        <v>26716.899751388359</v>
      </c>
      <c r="H28" s="59">
        <f>NPV($D28,H7:H26)</f>
        <v>42688.741588206518</v>
      </c>
      <c r="I28" s="27" t="s">
        <v>11</v>
      </c>
    </row>
    <row r="29" spans="1:15" ht="17.25" x14ac:dyDescent="0.25">
      <c r="C29" s="5" t="s">
        <v>30</v>
      </c>
      <c r="D29" s="7">
        <v>6.8820000000000006E-2</v>
      </c>
      <c r="E29" s="5" t="s">
        <v>10</v>
      </c>
      <c r="F29" s="59">
        <f>NPV($D29,F9:F26)</f>
        <v>4863.7667229913468</v>
      </c>
      <c r="G29" s="59">
        <f>NPV($D29,G9:G26)</f>
        <v>13132.237535645027</v>
      </c>
      <c r="H29" s="59">
        <f>NPV($D29,H9:H26)</f>
        <v>21727.993886424774</v>
      </c>
      <c r="I29" s="27" t="s">
        <v>11</v>
      </c>
    </row>
    <row r="30" spans="1:15" ht="33" customHeight="1" x14ac:dyDescent="0.25">
      <c r="A30" s="63" t="s">
        <v>59</v>
      </c>
      <c r="B30" s="63"/>
      <c r="C30" s="63"/>
      <c r="D30" s="63"/>
      <c r="E30" s="63"/>
      <c r="F30" s="63"/>
      <c r="G30" s="63"/>
      <c r="H30" s="63"/>
      <c r="I30" s="63"/>
      <c r="M30" s="26"/>
      <c r="N30" s="26"/>
      <c r="O30" s="26"/>
    </row>
    <row r="31" spans="1:15" ht="63.75" customHeight="1" x14ac:dyDescent="0.25">
      <c r="A31" s="64" t="s">
        <v>60</v>
      </c>
      <c r="B31" s="64"/>
      <c r="C31" s="64"/>
      <c r="D31" s="64"/>
      <c r="E31" s="64"/>
      <c r="F31" s="64"/>
      <c r="G31" s="64"/>
      <c r="H31" s="64"/>
      <c r="I31" s="64"/>
      <c r="J31" s="25"/>
    </row>
    <row r="32" spans="1:15" ht="113.25" customHeight="1" x14ac:dyDescent="0.25">
      <c r="A32" s="69" t="s">
        <v>61</v>
      </c>
      <c r="B32" s="69"/>
      <c r="C32" s="69"/>
      <c r="D32" s="69"/>
      <c r="E32" s="69"/>
      <c r="F32" s="69"/>
      <c r="G32" s="69"/>
      <c r="H32" s="69"/>
      <c r="I32" s="69"/>
    </row>
    <row r="33" spans="1:9" s="24" customFormat="1" ht="30.75" customHeight="1" x14ac:dyDescent="0.25">
      <c r="A33" s="65" t="s">
        <v>62</v>
      </c>
      <c r="B33" s="65"/>
      <c r="C33" s="65"/>
      <c r="D33" s="65"/>
      <c r="E33" s="65"/>
      <c r="F33" s="65"/>
      <c r="G33" s="65"/>
      <c r="H33" s="65"/>
      <c r="I33" s="65"/>
    </row>
    <row r="34" spans="1:9" ht="18" customHeight="1" x14ac:dyDescent="0.25">
      <c r="A34" s="63" t="s">
        <v>29</v>
      </c>
      <c r="B34" s="63"/>
      <c r="C34" s="63"/>
      <c r="D34" s="63"/>
      <c r="E34" s="63"/>
      <c r="F34" s="63"/>
      <c r="G34" s="63"/>
      <c r="H34" s="63"/>
      <c r="I34" s="63"/>
    </row>
    <row r="35" spans="1:9" ht="14.25" customHeight="1" x14ac:dyDescent="0.25"/>
    <row r="36" spans="1:9" s="21" customFormat="1" ht="33.75" customHeight="1" x14ac:dyDescent="0.25">
      <c r="B36" s="66" t="s">
        <v>22</v>
      </c>
      <c r="C36" s="66"/>
      <c r="D36" s="66"/>
      <c r="E36" s="66"/>
      <c r="F36" s="66"/>
      <c r="G36" s="66"/>
      <c r="H36" s="66"/>
    </row>
    <row r="37" spans="1:9" ht="30" customHeight="1" x14ac:dyDescent="0.25">
      <c r="B37" s="50" t="s">
        <v>8</v>
      </c>
      <c r="C37" s="50" t="s">
        <v>1</v>
      </c>
      <c r="D37" s="50" t="s">
        <v>2</v>
      </c>
      <c r="E37" s="50" t="s">
        <v>3</v>
      </c>
      <c r="F37" s="50" t="s">
        <v>1</v>
      </c>
      <c r="G37" s="50" t="s">
        <v>2</v>
      </c>
      <c r="H37" s="51" t="s">
        <v>58</v>
      </c>
    </row>
    <row r="38" spans="1:9" ht="15" customHeight="1" x14ac:dyDescent="0.25">
      <c r="B38" s="67" t="s">
        <v>26</v>
      </c>
      <c r="C38" s="52" t="s">
        <v>7</v>
      </c>
      <c r="D38" s="52" t="s">
        <v>7</v>
      </c>
      <c r="E38" s="52" t="s">
        <v>4</v>
      </c>
      <c r="F38" s="52" t="s">
        <v>5</v>
      </c>
      <c r="G38" s="52" t="s">
        <v>5</v>
      </c>
      <c r="H38" s="52" t="s">
        <v>5</v>
      </c>
    </row>
    <row r="39" spans="1:9" ht="30" x14ac:dyDescent="0.25">
      <c r="B39" s="68"/>
      <c r="C39" s="53" t="s">
        <v>6</v>
      </c>
      <c r="D39" s="53" t="s">
        <v>6</v>
      </c>
      <c r="E39" s="54" t="s">
        <v>12</v>
      </c>
      <c r="F39" s="23" t="s">
        <v>13</v>
      </c>
      <c r="G39" s="23" t="s">
        <v>13</v>
      </c>
      <c r="H39" s="23" t="s">
        <v>13</v>
      </c>
    </row>
    <row r="40" spans="1:9" x14ac:dyDescent="0.25">
      <c r="A40">
        <v>2013</v>
      </c>
      <c r="B40" s="2">
        <v>48</v>
      </c>
      <c r="C40" s="1">
        <v>0</v>
      </c>
      <c r="D40" s="1">
        <v>0</v>
      </c>
      <c r="E40" s="1">
        <v>0</v>
      </c>
      <c r="F40" s="8">
        <f>B40*C40</f>
        <v>0</v>
      </c>
      <c r="G40" s="60">
        <f>B40*D40</f>
        <v>0</v>
      </c>
      <c r="H40" s="56">
        <f>B40*E40</f>
        <v>0</v>
      </c>
    </row>
    <row r="41" spans="1:9" x14ac:dyDescent="0.25">
      <c r="A41">
        <f>A40+1</f>
        <v>2014</v>
      </c>
      <c r="B41" s="2">
        <v>50</v>
      </c>
      <c r="C41" s="1">
        <v>0</v>
      </c>
      <c r="D41" s="1">
        <v>0</v>
      </c>
      <c r="E41" s="1">
        <v>0</v>
      </c>
      <c r="F41" s="8">
        <f t="shared" ref="F41:F59" si="4">B41*C41</f>
        <v>0</v>
      </c>
      <c r="G41" s="60">
        <f t="shared" ref="G41:G59" si="5">B41*D41</f>
        <v>0</v>
      </c>
      <c r="H41" s="56">
        <f t="shared" ref="H41:H59" si="6">B41*E41</f>
        <v>0</v>
      </c>
    </row>
    <row r="42" spans="1:9" x14ac:dyDescent="0.25">
      <c r="A42">
        <f t="shared" ref="A42:A59" si="7">A41+1</f>
        <v>2015</v>
      </c>
      <c r="B42" s="2">
        <v>48</v>
      </c>
      <c r="C42" s="1">
        <v>0</v>
      </c>
      <c r="D42" s="1">
        <v>0</v>
      </c>
      <c r="E42" s="1">
        <v>0</v>
      </c>
      <c r="F42" s="8">
        <f t="shared" si="4"/>
        <v>0</v>
      </c>
      <c r="G42" s="60">
        <f t="shared" si="5"/>
        <v>0</v>
      </c>
      <c r="H42" s="56">
        <f t="shared" si="6"/>
        <v>0</v>
      </c>
    </row>
    <row r="43" spans="1:9" x14ac:dyDescent="0.25">
      <c r="A43">
        <f t="shared" si="7"/>
        <v>2016</v>
      </c>
      <c r="B43" s="2">
        <v>46</v>
      </c>
      <c r="C43" s="1">
        <v>0</v>
      </c>
      <c r="D43" s="1">
        <v>0</v>
      </c>
      <c r="E43" s="1">
        <v>0</v>
      </c>
      <c r="F43" s="8">
        <f t="shared" si="4"/>
        <v>0</v>
      </c>
      <c r="G43" s="60">
        <f t="shared" si="5"/>
        <v>0</v>
      </c>
      <c r="H43" s="56">
        <f t="shared" si="6"/>
        <v>0</v>
      </c>
    </row>
    <row r="44" spans="1:9" x14ac:dyDescent="0.25">
      <c r="A44">
        <f t="shared" si="7"/>
        <v>2017</v>
      </c>
      <c r="B44" s="2">
        <v>41</v>
      </c>
      <c r="C44" s="1">
        <v>0</v>
      </c>
      <c r="D44" s="1">
        <v>0</v>
      </c>
      <c r="E44" s="1">
        <v>0</v>
      </c>
      <c r="F44" s="8">
        <f t="shared" si="4"/>
        <v>0</v>
      </c>
      <c r="G44" s="60">
        <f t="shared" si="5"/>
        <v>0</v>
      </c>
      <c r="H44" s="56">
        <f t="shared" si="6"/>
        <v>0</v>
      </c>
    </row>
    <row r="45" spans="1:9" x14ac:dyDescent="0.25">
      <c r="A45">
        <f t="shared" si="7"/>
        <v>2018</v>
      </c>
      <c r="B45" s="2">
        <v>34</v>
      </c>
      <c r="C45" s="1">
        <v>0</v>
      </c>
      <c r="D45" s="1">
        <v>0</v>
      </c>
      <c r="E45" s="1">
        <v>0</v>
      </c>
      <c r="F45" s="8">
        <f t="shared" si="4"/>
        <v>0</v>
      </c>
      <c r="G45" s="60">
        <f t="shared" si="5"/>
        <v>0</v>
      </c>
      <c r="H45" s="56">
        <f t="shared" si="6"/>
        <v>0</v>
      </c>
    </row>
    <row r="46" spans="1:9" x14ac:dyDescent="0.25">
      <c r="A46">
        <f t="shared" si="7"/>
        <v>2019</v>
      </c>
      <c r="B46" s="2">
        <v>32</v>
      </c>
      <c r="C46" s="1">
        <v>0</v>
      </c>
      <c r="D46" s="1">
        <v>0</v>
      </c>
      <c r="E46" s="1">
        <v>0</v>
      </c>
      <c r="F46" s="8">
        <f t="shared" si="4"/>
        <v>0</v>
      </c>
      <c r="G46" s="60">
        <f t="shared" si="5"/>
        <v>0</v>
      </c>
      <c r="H46" s="56">
        <f t="shared" si="6"/>
        <v>0</v>
      </c>
    </row>
    <row r="47" spans="1:9" x14ac:dyDescent="0.25">
      <c r="A47">
        <f t="shared" si="7"/>
        <v>2020</v>
      </c>
      <c r="B47" s="2">
        <v>27</v>
      </c>
      <c r="C47" s="1">
        <v>0</v>
      </c>
      <c r="D47" s="1">
        <v>13.53</v>
      </c>
      <c r="E47" s="1">
        <v>47.47</v>
      </c>
      <c r="F47" s="8">
        <f t="shared" si="4"/>
        <v>0</v>
      </c>
      <c r="G47" s="60">
        <f t="shared" si="5"/>
        <v>365.31</v>
      </c>
      <c r="H47" s="56">
        <f t="shared" si="6"/>
        <v>1281.69</v>
      </c>
    </row>
    <row r="48" spans="1:9" x14ac:dyDescent="0.25">
      <c r="A48">
        <f t="shared" si="7"/>
        <v>2021</v>
      </c>
      <c r="B48" s="2">
        <v>23</v>
      </c>
      <c r="C48" s="1">
        <v>0</v>
      </c>
      <c r="D48" s="1">
        <v>19.68</v>
      </c>
      <c r="E48" s="1">
        <v>50.86</v>
      </c>
      <c r="F48" s="8">
        <f t="shared" si="4"/>
        <v>0</v>
      </c>
      <c r="G48" s="60">
        <f t="shared" si="5"/>
        <v>452.64</v>
      </c>
      <c r="H48" s="56">
        <f t="shared" si="6"/>
        <v>1169.78</v>
      </c>
    </row>
    <row r="49" spans="1:9" x14ac:dyDescent="0.25">
      <c r="A49">
        <f t="shared" si="7"/>
        <v>2022</v>
      </c>
      <c r="B49" s="2">
        <v>22.5</v>
      </c>
      <c r="C49" s="1">
        <v>16</v>
      </c>
      <c r="D49" s="1">
        <v>26.05</v>
      </c>
      <c r="E49" s="1">
        <v>54.49</v>
      </c>
      <c r="F49" s="8">
        <f t="shared" si="4"/>
        <v>360</v>
      </c>
      <c r="G49" s="60">
        <f t="shared" si="5"/>
        <v>586.125</v>
      </c>
      <c r="H49" s="56">
        <f t="shared" si="6"/>
        <v>1226.0250000000001</v>
      </c>
    </row>
    <row r="50" spans="1:9" x14ac:dyDescent="0.25">
      <c r="A50">
        <f t="shared" si="7"/>
        <v>2023</v>
      </c>
      <c r="B50" s="2">
        <v>22</v>
      </c>
      <c r="C50" s="1">
        <v>16.78</v>
      </c>
      <c r="D50" s="1">
        <v>32.67</v>
      </c>
      <c r="E50" s="1">
        <v>58.38</v>
      </c>
      <c r="F50" s="8">
        <f t="shared" si="4"/>
        <v>369.16</v>
      </c>
      <c r="G50" s="60">
        <f t="shared" si="5"/>
        <v>718.74</v>
      </c>
      <c r="H50" s="56">
        <f t="shared" si="6"/>
        <v>1284.3600000000001</v>
      </c>
    </row>
    <row r="51" spans="1:9" x14ac:dyDescent="0.25">
      <c r="A51">
        <f t="shared" si="7"/>
        <v>2024</v>
      </c>
      <c r="B51" s="2">
        <v>21.5</v>
      </c>
      <c r="C51" s="1">
        <v>17.61</v>
      </c>
      <c r="D51" s="1">
        <v>39.520000000000003</v>
      </c>
      <c r="E51" s="1">
        <v>62.55</v>
      </c>
      <c r="F51" s="8">
        <f t="shared" si="4"/>
        <v>378.61500000000001</v>
      </c>
      <c r="G51" s="60">
        <f t="shared" si="5"/>
        <v>849.68000000000006</v>
      </c>
      <c r="H51" s="56">
        <f t="shared" si="6"/>
        <v>1344.825</v>
      </c>
    </row>
    <row r="52" spans="1:9" x14ac:dyDescent="0.25">
      <c r="A52">
        <f t="shared" si="7"/>
        <v>2025</v>
      </c>
      <c r="B52" s="2">
        <v>22</v>
      </c>
      <c r="C52" s="1">
        <v>18.47</v>
      </c>
      <c r="D52" s="1">
        <v>46.62</v>
      </c>
      <c r="E52" s="1">
        <v>67.010000000000005</v>
      </c>
      <c r="F52" s="8">
        <f t="shared" si="4"/>
        <v>406.34</v>
      </c>
      <c r="G52" s="60">
        <f t="shared" si="5"/>
        <v>1025.6399999999999</v>
      </c>
      <c r="H52" s="56">
        <f t="shared" si="6"/>
        <v>1474.22</v>
      </c>
    </row>
    <row r="53" spans="1:9" x14ac:dyDescent="0.25">
      <c r="A53">
        <f t="shared" si="7"/>
        <v>2026</v>
      </c>
      <c r="B53" s="2">
        <v>22</v>
      </c>
      <c r="C53" s="1">
        <v>19.37</v>
      </c>
      <c r="D53" s="1">
        <v>49.88</v>
      </c>
      <c r="E53" s="1">
        <v>71.8</v>
      </c>
      <c r="F53" s="8">
        <f t="shared" si="4"/>
        <v>426.14000000000004</v>
      </c>
      <c r="G53" s="60">
        <f t="shared" si="5"/>
        <v>1097.3600000000001</v>
      </c>
      <c r="H53" s="56">
        <f t="shared" si="6"/>
        <v>1579.6</v>
      </c>
    </row>
    <row r="54" spans="1:9" x14ac:dyDescent="0.25">
      <c r="A54">
        <f t="shared" si="7"/>
        <v>2027</v>
      </c>
      <c r="B54" s="2">
        <v>22</v>
      </c>
      <c r="C54" s="1">
        <v>20.32</v>
      </c>
      <c r="D54" s="1">
        <v>53.37</v>
      </c>
      <c r="E54" s="1">
        <v>76.94</v>
      </c>
      <c r="F54" s="8">
        <f t="shared" si="4"/>
        <v>447.04</v>
      </c>
      <c r="G54" s="60">
        <f t="shared" si="5"/>
        <v>1174.1399999999999</v>
      </c>
      <c r="H54" s="56">
        <f t="shared" si="6"/>
        <v>1692.6799999999998</v>
      </c>
    </row>
    <row r="55" spans="1:9" x14ac:dyDescent="0.25">
      <c r="A55">
        <f t="shared" si="7"/>
        <v>2028</v>
      </c>
      <c r="B55" s="2">
        <v>23</v>
      </c>
      <c r="C55" s="1">
        <v>21.32</v>
      </c>
      <c r="D55" s="1">
        <v>57.11</v>
      </c>
      <c r="E55" s="1">
        <v>82.44</v>
      </c>
      <c r="F55" s="8">
        <f t="shared" si="4"/>
        <v>490.36</v>
      </c>
      <c r="G55" s="60">
        <f t="shared" si="5"/>
        <v>1313.53</v>
      </c>
      <c r="H55" s="56">
        <f t="shared" si="6"/>
        <v>1896.12</v>
      </c>
    </row>
    <row r="56" spans="1:9" x14ac:dyDescent="0.25">
      <c r="A56">
        <f t="shared" si="7"/>
        <v>2029</v>
      </c>
      <c r="B56" s="2">
        <v>23</v>
      </c>
      <c r="C56" s="1">
        <v>22.36</v>
      </c>
      <c r="D56" s="1">
        <v>61.1</v>
      </c>
      <c r="E56" s="1">
        <v>88.35</v>
      </c>
      <c r="F56" s="8">
        <f t="shared" si="4"/>
        <v>514.28</v>
      </c>
      <c r="G56" s="60">
        <f t="shared" si="5"/>
        <v>1405.3</v>
      </c>
      <c r="H56" s="56">
        <f t="shared" si="6"/>
        <v>2032.05</v>
      </c>
    </row>
    <row r="57" spans="1:9" x14ac:dyDescent="0.25">
      <c r="A57">
        <f t="shared" si="7"/>
        <v>2030</v>
      </c>
      <c r="B57" s="2">
        <v>23</v>
      </c>
      <c r="C57" s="1">
        <v>23.46</v>
      </c>
      <c r="D57" s="1">
        <v>65.38</v>
      </c>
      <c r="E57" s="1">
        <v>94.67</v>
      </c>
      <c r="F57" s="8">
        <f t="shared" si="4"/>
        <v>539.58000000000004</v>
      </c>
      <c r="G57" s="60">
        <f t="shared" si="5"/>
        <v>1503.7399999999998</v>
      </c>
      <c r="H57" s="56">
        <f t="shared" si="6"/>
        <v>2177.41</v>
      </c>
    </row>
    <row r="58" spans="1:9" x14ac:dyDescent="0.25">
      <c r="A58">
        <f t="shared" si="7"/>
        <v>2031</v>
      </c>
      <c r="B58" s="2">
        <v>23</v>
      </c>
      <c r="C58" s="1">
        <v>24.63</v>
      </c>
      <c r="D58" s="1">
        <v>70.02</v>
      </c>
      <c r="E58" s="1">
        <v>101.55</v>
      </c>
      <c r="F58" s="8">
        <f t="shared" si="4"/>
        <v>566.49</v>
      </c>
      <c r="G58" s="60">
        <f t="shared" si="5"/>
        <v>1610.4599999999998</v>
      </c>
      <c r="H58" s="56">
        <f t="shared" si="6"/>
        <v>2335.65</v>
      </c>
    </row>
    <row r="59" spans="1:9" x14ac:dyDescent="0.25">
      <c r="A59">
        <f t="shared" si="7"/>
        <v>2032</v>
      </c>
      <c r="B59" s="3">
        <v>23</v>
      </c>
      <c r="C59" s="4">
        <v>25.86</v>
      </c>
      <c r="D59" s="4">
        <v>74.989999999999995</v>
      </c>
      <c r="E59" s="4">
        <v>108.88</v>
      </c>
      <c r="F59" s="61">
        <f t="shared" si="4"/>
        <v>594.78</v>
      </c>
      <c r="G59" s="61">
        <f t="shared" si="5"/>
        <v>1724.77</v>
      </c>
      <c r="H59" s="62">
        <f t="shared" si="6"/>
        <v>2504.2399999999998</v>
      </c>
    </row>
    <row r="60" spans="1:9" ht="17.25" x14ac:dyDescent="0.25">
      <c r="A60" s="5" t="s">
        <v>27</v>
      </c>
      <c r="B60">
        <f>SUM(B40:B59)</f>
        <v>596</v>
      </c>
      <c r="F60" s="59">
        <f>SUM(F40:F59)</f>
        <v>5092.7849999999999</v>
      </c>
      <c r="G60" s="59">
        <f>SUM(G40:G59)</f>
        <v>13827.434999999999</v>
      </c>
      <c r="H60" s="59">
        <f>SUM(H40:H59)</f>
        <v>21998.65</v>
      </c>
      <c r="I60" s="27" t="s">
        <v>9</v>
      </c>
    </row>
    <row r="61" spans="1:9" ht="17.25" x14ac:dyDescent="0.25">
      <c r="C61" s="5" t="s">
        <v>19</v>
      </c>
      <c r="D61" s="7">
        <v>0.01</v>
      </c>
      <c r="E61" s="5" t="s">
        <v>10</v>
      </c>
      <c r="F61" s="59">
        <f>NPV($D61,F40:F59)</f>
        <v>4365.5003605940719</v>
      </c>
      <c r="G61" s="59">
        <f>NPV($D61,G40:G59)</f>
        <v>11857.836673024496</v>
      </c>
      <c r="H61" s="59">
        <f>NPV($D61,H40:H59)</f>
        <v>18974.158798628388</v>
      </c>
      <c r="I61" s="27" t="s">
        <v>9</v>
      </c>
    </row>
    <row r="62" spans="1:9" ht="15" customHeight="1" x14ac:dyDescent="0.25">
      <c r="C62" s="5" t="s">
        <v>30</v>
      </c>
      <c r="D62" s="7">
        <v>6.8820000000000006E-2</v>
      </c>
      <c r="E62" s="5" t="s">
        <v>10</v>
      </c>
      <c r="F62" s="59">
        <f>NPV($D62,F42:F59)</f>
        <v>2115.0193677298494</v>
      </c>
      <c r="G62" s="59">
        <f>NPV($D62,G42:G59)</f>
        <v>5779.7058961431776</v>
      </c>
      <c r="H62" s="59">
        <f>NPV($D62,H42:H59)</f>
        <v>9598.2205475089777</v>
      </c>
      <c r="I62" s="27" t="s">
        <v>9</v>
      </c>
    </row>
    <row r="63" spans="1:9" x14ac:dyDescent="0.25">
      <c r="A63" s="63"/>
      <c r="B63" s="63"/>
      <c r="C63" s="63"/>
      <c r="D63" s="63"/>
      <c r="E63" s="63"/>
      <c r="F63" s="63"/>
      <c r="G63" s="63"/>
      <c r="H63" s="63"/>
      <c r="I63" s="63"/>
    </row>
    <row r="64" spans="1:9" ht="29.25" customHeight="1" x14ac:dyDescent="0.25">
      <c r="A64" s="63" t="s">
        <v>59</v>
      </c>
      <c r="B64" s="63"/>
      <c r="C64" s="63"/>
      <c r="D64" s="63"/>
      <c r="E64" s="63"/>
      <c r="F64" s="63"/>
      <c r="G64" s="63"/>
      <c r="H64" s="63"/>
      <c r="I64" s="63"/>
    </row>
    <row r="65" spans="1:9" ht="71.25" customHeight="1" x14ac:dyDescent="0.25">
      <c r="A65" s="64" t="s">
        <v>60</v>
      </c>
      <c r="B65" s="64"/>
      <c r="C65" s="64"/>
      <c r="D65" s="64"/>
      <c r="E65" s="64"/>
      <c r="F65" s="64"/>
      <c r="G65" s="64"/>
      <c r="H65" s="64"/>
      <c r="I65" s="64"/>
    </row>
    <row r="66" spans="1:9" x14ac:dyDescent="0.25">
      <c r="A66" s="63" t="s">
        <v>31</v>
      </c>
      <c r="B66" s="63"/>
      <c r="C66" s="63"/>
      <c r="D66" s="63"/>
      <c r="E66" s="63"/>
      <c r="F66" s="63"/>
      <c r="G66" s="63"/>
      <c r="H66" s="63"/>
      <c r="I66" s="63"/>
    </row>
    <row r="67" spans="1:9" ht="2.25" customHeight="1" x14ac:dyDescent="0.25">
      <c r="A67" s="63"/>
      <c r="B67" s="63"/>
      <c r="C67" s="63"/>
      <c r="D67" s="63"/>
      <c r="E67" s="63"/>
      <c r="F67" s="63"/>
      <c r="G67" s="63"/>
      <c r="H67" s="63"/>
      <c r="I67" s="63"/>
    </row>
    <row r="68" spans="1:9" ht="31.5" customHeight="1" x14ac:dyDescent="0.25">
      <c r="A68" s="65" t="s">
        <v>28</v>
      </c>
      <c r="B68" s="65"/>
      <c r="C68" s="65"/>
      <c r="D68" s="65"/>
      <c r="E68" s="65"/>
      <c r="F68" s="65"/>
      <c r="G68" s="65"/>
      <c r="H68" s="65"/>
      <c r="I68" s="65"/>
    </row>
    <row r="69" spans="1:9" ht="16.5" customHeight="1" x14ac:dyDescent="0.25">
      <c r="A69" s="63" t="s">
        <v>29</v>
      </c>
      <c r="B69" s="63"/>
      <c r="C69" s="63"/>
      <c r="D69" s="63"/>
      <c r="E69" s="63"/>
      <c r="F69" s="63"/>
      <c r="G69" s="63"/>
      <c r="H69" s="63"/>
      <c r="I69" s="63"/>
    </row>
    <row r="70" spans="1:9" x14ac:dyDescent="0.25">
      <c r="A70" s="22"/>
      <c r="B70" s="22"/>
      <c r="C70" s="22"/>
      <c r="D70" s="22"/>
      <c r="E70" s="22"/>
      <c r="F70" s="22"/>
      <c r="G70" s="22"/>
      <c r="H70" s="22"/>
      <c r="I70" s="22"/>
    </row>
    <row r="71" spans="1:9" x14ac:dyDescent="0.25">
      <c r="B71" s="55" t="s">
        <v>18</v>
      </c>
      <c r="C71" s="55"/>
      <c r="D71" s="55"/>
      <c r="E71" s="55"/>
    </row>
    <row r="72" spans="1:9" x14ac:dyDescent="0.25">
      <c r="B72" s="13"/>
      <c r="C72" s="14" t="s">
        <v>1</v>
      </c>
      <c r="D72" s="14" t="s">
        <v>2</v>
      </c>
      <c r="E72" s="14" t="s">
        <v>3</v>
      </c>
    </row>
    <row r="73" spans="1:9" x14ac:dyDescent="0.25">
      <c r="B73" s="67"/>
      <c r="C73" s="74" t="s">
        <v>14</v>
      </c>
      <c r="D73" s="74" t="s">
        <v>14</v>
      </c>
      <c r="E73" s="74" t="s">
        <v>14</v>
      </c>
    </row>
    <row r="74" spans="1:9" ht="15" customHeight="1" x14ac:dyDescent="0.25">
      <c r="B74" s="68"/>
      <c r="C74" s="74"/>
      <c r="D74" s="74"/>
      <c r="E74" s="74"/>
    </row>
    <row r="75" spans="1:9" x14ac:dyDescent="0.25">
      <c r="B75" s="9" t="s">
        <v>15</v>
      </c>
      <c r="C75" s="9">
        <v>11561.974999999999</v>
      </c>
      <c r="D75" s="9">
        <v>31105.704999999998</v>
      </c>
      <c r="E75" s="9">
        <v>49430.685000000005</v>
      </c>
    </row>
    <row r="76" spans="1:9" x14ac:dyDescent="0.25">
      <c r="B76" s="9" t="s">
        <v>16</v>
      </c>
      <c r="C76" s="9">
        <v>5092.7849999999999</v>
      </c>
      <c r="D76" s="9">
        <v>13827.434999999999</v>
      </c>
      <c r="E76" s="9">
        <v>21998.65</v>
      </c>
    </row>
    <row r="77" spans="1:9" x14ac:dyDescent="0.25">
      <c r="B77" s="20" t="s">
        <v>17</v>
      </c>
      <c r="C77" s="20">
        <f>C75-C76</f>
        <v>6469.1899999999987</v>
      </c>
      <c r="D77" s="20">
        <f>D75-D76</f>
        <v>17278.269999999997</v>
      </c>
      <c r="E77" s="20">
        <f>E75-E76</f>
        <v>27432.035000000003</v>
      </c>
    </row>
    <row r="79" spans="1:9" x14ac:dyDescent="0.25">
      <c r="A79" s="63" t="s">
        <v>63</v>
      </c>
      <c r="B79" s="63"/>
      <c r="C79" s="63"/>
      <c r="D79" s="63"/>
      <c r="E79" s="63"/>
      <c r="F79" s="63"/>
      <c r="G79" s="63"/>
      <c r="H79" s="63"/>
    </row>
    <row r="80" spans="1:9" x14ac:dyDescent="0.25">
      <c r="A80" s="63"/>
      <c r="B80" s="63"/>
      <c r="C80" s="63"/>
      <c r="D80" s="63"/>
      <c r="E80" s="63"/>
      <c r="F80" s="63"/>
      <c r="G80" s="63"/>
      <c r="H80" s="63"/>
    </row>
    <row r="81" spans="1:11" x14ac:dyDescent="0.25">
      <c r="A81" s="63"/>
      <c r="B81" s="63"/>
      <c r="C81" s="63"/>
      <c r="D81" s="63"/>
      <c r="E81" s="63"/>
      <c r="F81" s="63"/>
      <c r="G81" s="63"/>
      <c r="H81" s="63"/>
    </row>
    <row r="82" spans="1:11" ht="30" customHeight="1" x14ac:dyDescent="0.25">
      <c r="A82" s="63"/>
      <c r="B82" s="63"/>
      <c r="C82" s="63"/>
      <c r="D82" s="63"/>
      <c r="E82" s="63"/>
      <c r="F82" s="63"/>
      <c r="G82" s="63"/>
      <c r="H82" s="63"/>
    </row>
    <row r="84" spans="1:11" ht="27" customHeight="1" x14ac:dyDescent="0.25">
      <c r="B84" s="75" t="s">
        <v>21</v>
      </c>
      <c r="C84" s="75"/>
      <c r="D84" s="75"/>
      <c r="E84" s="75"/>
    </row>
    <row r="85" spans="1:11" ht="32.25" customHeight="1" x14ac:dyDescent="0.25">
      <c r="A85" s="13"/>
      <c r="B85" s="13"/>
      <c r="C85" s="70" t="s">
        <v>24</v>
      </c>
      <c r="D85" s="71"/>
      <c r="E85" s="72"/>
    </row>
    <row r="86" spans="1:11" x14ac:dyDescent="0.25">
      <c r="A86" s="19"/>
      <c r="B86" s="19"/>
      <c r="C86" s="14" t="s">
        <v>1</v>
      </c>
      <c r="D86" s="14" t="s">
        <v>2</v>
      </c>
      <c r="E86" s="14" t="s">
        <v>3</v>
      </c>
    </row>
    <row r="87" spans="1:11" x14ac:dyDescent="0.25">
      <c r="A87" s="19"/>
      <c r="B87" s="67" t="s">
        <v>20</v>
      </c>
      <c r="C87" s="74" t="s">
        <v>14</v>
      </c>
      <c r="D87" s="74" t="s">
        <v>14</v>
      </c>
      <c r="E87" s="74" t="s">
        <v>14</v>
      </c>
    </row>
    <row r="88" spans="1:11" x14ac:dyDescent="0.25">
      <c r="A88" s="29" t="s">
        <v>32</v>
      </c>
      <c r="B88" s="68"/>
      <c r="C88" s="74"/>
      <c r="D88" s="74"/>
      <c r="E88" s="74"/>
      <c r="F88" s="8"/>
    </row>
    <row r="89" spans="1:11" x14ac:dyDescent="0.25">
      <c r="A89" s="9" t="s">
        <v>15</v>
      </c>
      <c r="B89" s="10">
        <v>27516</v>
      </c>
      <c r="C89" s="11">
        <v>4863.7667229913468</v>
      </c>
      <c r="D89" s="11">
        <v>13132.237535645027</v>
      </c>
      <c r="E89" s="11">
        <v>21727.993886424774</v>
      </c>
      <c r="F89" s="8"/>
      <c r="G89" s="8"/>
    </row>
    <row r="90" spans="1:11" x14ac:dyDescent="0.25">
      <c r="A90" s="9" t="s">
        <v>16</v>
      </c>
      <c r="B90" s="10">
        <v>33348</v>
      </c>
      <c r="C90" s="11">
        <v>2115.0193677298494</v>
      </c>
      <c r="D90" s="11">
        <v>5779.7058961431776</v>
      </c>
      <c r="E90" s="11">
        <v>9598.2205475089777</v>
      </c>
    </row>
    <row r="91" spans="1:11" x14ac:dyDescent="0.25">
      <c r="A91" s="9" t="s">
        <v>17</v>
      </c>
      <c r="B91" s="12">
        <f>B89-B90</f>
        <v>-5832</v>
      </c>
      <c r="C91" s="17">
        <f>C89-C90</f>
        <v>2748.7473552614974</v>
      </c>
      <c r="D91" s="17">
        <f>D89-D90</f>
        <v>7352.531639501849</v>
      </c>
      <c r="E91" s="17">
        <f>E89-E90</f>
        <v>12129.773338915797</v>
      </c>
      <c r="F91" s="18"/>
      <c r="G91" s="18"/>
      <c r="H91" s="18"/>
      <c r="I91" s="18"/>
      <c r="J91" s="18"/>
      <c r="K91" s="18"/>
    </row>
    <row r="92" spans="1:11" ht="14.25" customHeight="1" x14ac:dyDescent="0.25">
      <c r="A92" s="16"/>
      <c r="B92" s="28"/>
    </row>
    <row r="93" spans="1:11" ht="33" customHeight="1" x14ac:dyDescent="0.25">
      <c r="A93" s="63" t="s">
        <v>64</v>
      </c>
      <c r="B93" s="63"/>
      <c r="C93" s="63"/>
      <c r="D93" s="63"/>
      <c r="E93" s="63"/>
      <c r="F93" s="63"/>
    </row>
    <row r="94" spans="1:11" ht="17.25" x14ac:dyDescent="0.25">
      <c r="A94" s="16" t="s">
        <v>66</v>
      </c>
    </row>
    <row r="95" spans="1:11" ht="17.25" x14ac:dyDescent="0.25">
      <c r="A95" s="16" t="s">
        <v>25</v>
      </c>
    </row>
    <row r="96" spans="1:11" ht="101.25" customHeight="1" x14ac:dyDescent="0.25">
      <c r="A96" s="73" t="s">
        <v>65</v>
      </c>
      <c r="B96" s="73"/>
      <c r="C96" s="73"/>
      <c r="D96" s="73"/>
      <c r="E96" s="73"/>
      <c r="F96" s="73"/>
    </row>
  </sheetData>
  <mergeCells count="28">
    <mergeCell ref="A69:I69"/>
    <mergeCell ref="A64:I64"/>
    <mergeCell ref="B84:E84"/>
    <mergeCell ref="B73:B74"/>
    <mergeCell ref="C73:C74"/>
    <mergeCell ref="D73:D74"/>
    <mergeCell ref="E73:E74"/>
    <mergeCell ref="A79:H82"/>
    <mergeCell ref="A66:I67"/>
    <mergeCell ref="A93:F93"/>
    <mergeCell ref="C85:E85"/>
    <mergeCell ref="A96:F96"/>
    <mergeCell ref="B87:B88"/>
    <mergeCell ref="C87:C88"/>
    <mergeCell ref="D87:D88"/>
    <mergeCell ref="E87:E88"/>
    <mergeCell ref="A63:I63"/>
    <mergeCell ref="A65:I65"/>
    <mergeCell ref="A68:I68"/>
    <mergeCell ref="B3:H3"/>
    <mergeCell ref="B5:B6"/>
    <mergeCell ref="B36:H36"/>
    <mergeCell ref="B38:B39"/>
    <mergeCell ref="A33:I33"/>
    <mergeCell ref="A34:I34"/>
    <mergeCell ref="A31:I31"/>
    <mergeCell ref="A32:I32"/>
    <mergeCell ref="A30:I30"/>
  </mergeCells>
  <pageMargins left="0.7" right="0.7" top="0.75" bottom="0.75" header="0.3" footer="0.3"/>
  <pageSetup scale="84" fitToHeight="0" orientation="portrait" r:id="rId1"/>
  <headerFooter>
    <oddHeader>&amp;R&amp;"-,Italic"UCE Exhibit 1.1 (DT)
[Revenue Requirement] Direct Testimony of Sarah Wright for UCE
Docket No. 13-035-184</oddHeader>
  </headerFooter>
  <rowBreaks count="2" manualBreakCount="2">
    <brk id="34"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view="pageLayout" topLeftCell="A10" zoomScaleNormal="100" workbookViewId="0">
      <selection activeCell="J8" sqref="J8"/>
    </sheetView>
  </sheetViews>
  <sheetFormatPr defaultRowHeight="15" x14ac:dyDescent="0.25"/>
  <cols>
    <col min="2" max="2" width="34.5703125" customWidth="1"/>
  </cols>
  <sheetData>
    <row r="2" spans="2:6" ht="46.5" customHeight="1" thickBot="1" x14ac:dyDescent="0.35">
      <c r="B2" s="79" t="s">
        <v>57</v>
      </c>
      <c r="C2" s="79"/>
      <c r="D2" s="79"/>
      <c r="E2" s="79"/>
      <c r="F2" s="79"/>
    </row>
    <row r="3" spans="2:6" ht="15.75" thickBot="1" x14ac:dyDescent="0.3">
      <c r="C3" s="76" t="s">
        <v>33</v>
      </c>
      <c r="D3" s="77"/>
      <c r="E3" s="77" t="s">
        <v>16</v>
      </c>
      <c r="F3" s="78"/>
    </row>
    <row r="4" spans="2:6" ht="15.75" thickBot="1" x14ac:dyDescent="0.3">
      <c r="C4" s="30" t="s">
        <v>34</v>
      </c>
      <c r="D4" s="31" t="s">
        <v>35</v>
      </c>
      <c r="E4" s="30" t="s">
        <v>34</v>
      </c>
      <c r="F4" s="32" t="s">
        <v>35</v>
      </c>
    </row>
    <row r="5" spans="2:6" ht="15.75" thickBot="1" x14ac:dyDescent="0.3">
      <c r="B5" s="33" t="s">
        <v>36</v>
      </c>
      <c r="C5" s="34"/>
      <c r="D5" s="35"/>
      <c r="E5" s="36"/>
      <c r="F5" s="35"/>
    </row>
    <row r="6" spans="2:6" x14ac:dyDescent="0.25">
      <c r="B6" s="37" t="s">
        <v>37</v>
      </c>
      <c r="C6" s="38">
        <v>634</v>
      </c>
      <c r="D6" s="39">
        <v>2802</v>
      </c>
      <c r="E6" s="38">
        <v>3862</v>
      </c>
      <c r="F6" s="39">
        <v>6290</v>
      </c>
    </row>
    <row r="7" spans="2:6" x14ac:dyDescent="0.25">
      <c r="B7" s="40" t="s">
        <v>38</v>
      </c>
      <c r="C7" s="41">
        <v>0</v>
      </c>
      <c r="D7" s="42">
        <v>362</v>
      </c>
      <c r="E7" s="41">
        <v>0</v>
      </c>
      <c r="F7" s="42">
        <v>0</v>
      </c>
    </row>
    <row r="8" spans="2:6" x14ac:dyDescent="0.25">
      <c r="B8" s="40" t="s">
        <v>39</v>
      </c>
      <c r="C8" s="41">
        <v>955.35</v>
      </c>
      <c r="D8" s="42">
        <v>1590.2000000000003</v>
      </c>
      <c r="E8" s="41">
        <v>917.36</v>
      </c>
      <c r="F8" s="42">
        <v>1524.6699999999996</v>
      </c>
    </row>
    <row r="9" spans="2:6" x14ac:dyDescent="0.25">
      <c r="B9" s="40" t="s">
        <v>40</v>
      </c>
      <c r="C9" s="41">
        <v>0</v>
      </c>
      <c r="D9" s="42">
        <v>192.73999999999995</v>
      </c>
      <c r="E9" s="41">
        <v>0</v>
      </c>
      <c r="F9" s="42">
        <v>0</v>
      </c>
    </row>
    <row r="10" spans="2:6" x14ac:dyDescent="0.25">
      <c r="B10" s="40" t="s">
        <v>41</v>
      </c>
      <c r="C10" s="41">
        <v>202</v>
      </c>
      <c r="D10" s="42">
        <v>858</v>
      </c>
      <c r="E10" s="41">
        <v>202</v>
      </c>
      <c r="F10" s="42">
        <v>858</v>
      </c>
    </row>
    <row r="11" spans="2:6" x14ac:dyDescent="0.25">
      <c r="B11" s="43" t="s">
        <v>42</v>
      </c>
      <c r="C11" s="41">
        <v>0</v>
      </c>
      <c r="D11" s="42">
        <v>0</v>
      </c>
      <c r="E11" s="41">
        <v>0</v>
      </c>
      <c r="F11" s="42">
        <v>0</v>
      </c>
    </row>
    <row r="12" spans="2:6" x14ac:dyDescent="0.25">
      <c r="B12" s="44" t="s">
        <v>43</v>
      </c>
      <c r="C12" s="41">
        <v>10.45</v>
      </c>
      <c r="D12" s="42">
        <v>10.45</v>
      </c>
      <c r="E12" s="41">
        <v>10.45</v>
      </c>
      <c r="F12" s="42">
        <v>10.45</v>
      </c>
    </row>
    <row r="13" spans="2:6" x14ac:dyDescent="0.25">
      <c r="B13" s="44" t="s">
        <v>44</v>
      </c>
      <c r="C13" s="41">
        <v>138.15</v>
      </c>
      <c r="D13" s="42">
        <v>292.95</v>
      </c>
      <c r="E13" s="41">
        <v>138.15</v>
      </c>
      <c r="F13" s="42">
        <v>292.95</v>
      </c>
    </row>
    <row r="14" spans="2:6" x14ac:dyDescent="0.25">
      <c r="B14" s="44" t="s">
        <v>45</v>
      </c>
      <c r="C14" s="41">
        <v>0</v>
      </c>
      <c r="D14" s="42">
        <v>0</v>
      </c>
      <c r="E14" s="41">
        <v>0</v>
      </c>
      <c r="F14" s="42">
        <v>0</v>
      </c>
    </row>
    <row r="15" spans="2:6" x14ac:dyDescent="0.25">
      <c r="B15" s="44" t="s">
        <v>46</v>
      </c>
      <c r="C15" s="41">
        <v>10.700000000000001</v>
      </c>
      <c r="D15" s="42">
        <v>21.400000000000002</v>
      </c>
      <c r="E15" s="41">
        <v>10.700000000000001</v>
      </c>
      <c r="F15" s="42">
        <v>21.400000000000002</v>
      </c>
    </row>
    <row r="16" spans="2:6" x14ac:dyDescent="0.25">
      <c r="B16" s="44" t="s">
        <v>47</v>
      </c>
      <c r="C16" s="41">
        <v>0</v>
      </c>
      <c r="D16" s="42">
        <v>0</v>
      </c>
      <c r="E16" s="41">
        <v>0</v>
      </c>
      <c r="F16" s="42">
        <v>0</v>
      </c>
    </row>
    <row r="17" spans="2:6" x14ac:dyDescent="0.25">
      <c r="B17" s="44" t="s">
        <v>48</v>
      </c>
      <c r="C17" s="41">
        <v>0</v>
      </c>
      <c r="D17" s="42">
        <v>0</v>
      </c>
      <c r="E17" s="41">
        <v>0</v>
      </c>
      <c r="F17" s="42">
        <v>0</v>
      </c>
    </row>
    <row r="18" spans="2:6" x14ac:dyDescent="0.25">
      <c r="B18" s="44" t="s">
        <v>49</v>
      </c>
      <c r="C18" s="41">
        <v>0</v>
      </c>
      <c r="D18" s="42">
        <v>0</v>
      </c>
      <c r="E18" s="41">
        <v>0</v>
      </c>
      <c r="F18" s="42">
        <v>0</v>
      </c>
    </row>
    <row r="19" spans="2:6" x14ac:dyDescent="0.25">
      <c r="B19" s="43" t="s">
        <v>50</v>
      </c>
      <c r="C19" s="41">
        <v>1075.7</v>
      </c>
      <c r="D19" s="42">
        <v>1204.8</v>
      </c>
      <c r="E19" s="41">
        <v>1172.9000000000001</v>
      </c>
      <c r="F19" s="42">
        <v>1130.3</v>
      </c>
    </row>
    <row r="20" spans="2:6" x14ac:dyDescent="0.25">
      <c r="B20" s="43" t="s">
        <v>51</v>
      </c>
      <c r="C20" s="41">
        <v>0</v>
      </c>
      <c r="D20" s="42">
        <v>0</v>
      </c>
      <c r="E20" s="41">
        <v>0</v>
      </c>
      <c r="F20" s="42">
        <v>0</v>
      </c>
    </row>
    <row r="21" spans="2:6" x14ac:dyDescent="0.25">
      <c r="B21" s="45" t="s">
        <v>52</v>
      </c>
      <c r="C21" s="41">
        <v>0</v>
      </c>
      <c r="D21" s="42">
        <v>0</v>
      </c>
      <c r="E21" s="41">
        <v>0</v>
      </c>
      <c r="F21" s="42">
        <v>0</v>
      </c>
    </row>
    <row r="22" spans="2:6" x14ac:dyDescent="0.25">
      <c r="B22" s="6"/>
      <c r="C22" s="46"/>
      <c r="D22" s="47"/>
      <c r="E22" s="46"/>
      <c r="F22" s="47"/>
    </row>
    <row r="23" spans="2:6" x14ac:dyDescent="0.25">
      <c r="B23" s="45" t="s">
        <v>53</v>
      </c>
      <c r="C23" s="41">
        <v>-502</v>
      </c>
      <c r="D23" s="42">
        <v>-502</v>
      </c>
      <c r="E23" s="41">
        <v>-5548.37</v>
      </c>
      <c r="F23" s="42">
        <v>-5816.37</v>
      </c>
    </row>
    <row r="24" spans="2:6" x14ac:dyDescent="0.25">
      <c r="B24" s="45" t="s">
        <v>54</v>
      </c>
      <c r="C24" s="41">
        <v>0</v>
      </c>
      <c r="D24" s="42">
        <v>-1534.59</v>
      </c>
      <c r="E24" s="41">
        <v>0</v>
      </c>
      <c r="F24" s="42">
        <v>-517.67999999999995</v>
      </c>
    </row>
    <row r="25" spans="2:6" x14ac:dyDescent="0.25">
      <c r="B25" s="45" t="s">
        <v>55</v>
      </c>
      <c r="C25" s="41">
        <v>337.9</v>
      </c>
      <c r="D25" s="42">
        <v>337.9</v>
      </c>
      <c r="E25" s="41">
        <v>2246.9</v>
      </c>
      <c r="F25" s="42">
        <v>2246.9</v>
      </c>
    </row>
    <row r="26" spans="2:6" x14ac:dyDescent="0.25">
      <c r="B26" s="45" t="s">
        <v>56</v>
      </c>
      <c r="C26" s="41">
        <v>13.8</v>
      </c>
      <c r="D26" s="42">
        <v>13.8</v>
      </c>
      <c r="E26" s="41">
        <v>13.8</v>
      </c>
      <c r="F26" s="42">
        <v>13.8</v>
      </c>
    </row>
    <row r="28" spans="2:6" x14ac:dyDescent="0.25">
      <c r="C28" s="48">
        <v>12557.350000000002</v>
      </c>
      <c r="D28" s="49">
        <v>28540.850000000002</v>
      </c>
      <c r="E28" s="48">
        <v>13581.989999999998</v>
      </c>
      <c r="F28" s="49">
        <v>27530.119999999995</v>
      </c>
    </row>
  </sheetData>
  <mergeCells count="3">
    <mergeCell ref="C3:D3"/>
    <mergeCell ref="E3:F3"/>
    <mergeCell ref="B2:F2"/>
  </mergeCells>
  <pageMargins left="0.7" right="0.7" top="0.75" bottom="0.75" header="0.3" footer="0.3"/>
  <pageSetup orientation="portrait" r:id="rId1"/>
  <headerFooter>
    <oddHeader>&amp;R&amp;"-,Italic"UCE Exhibit 1.1 (DT)
[Revenue Requirement] Direct Testimony of Sarah Wright for UCE
Docket No. 13-035-184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 Carbon Costs</vt:lpstr>
      <vt:lpstr>CO7-CO9 comparison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Wright</dc:creator>
  <cp:lastModifiedBy>laurieharris</cp:lastModifiedBy>
  <cp:lastPrinted>2014-05-01T17:42:18Z</cp:lastPrinted>
  <dcterms:created xsi:type="dcterms:W3CDTF">2014-04-29T14:25:57Z</dcterms:created>
  <dcterms:modified xsi:type="dcterms:W3CDTF">2014-05-05T17:36:34Z</dcterms:modified>
</cp:coreProperties>
</file>