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360" yWindow="435" windowWidth="21240" windowHeight="9495"/>
  </bookViews>
  <sheets>
    <sheet name="MPG-20a" sheetId="2" r:id="rId1"/>
    <sheet name="MPG-20b" sheetId="1" r:id="rId2"/>
  </sheets>
  <externalReferences>
    <externalReference r:id="rId3"/>
    <externalReference r:id="rId4"/>
    <externalReference r:id="rId5"/>
    <externalReference r:id="rId6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vgStockPrice">'[1]Stock Prices (WP)'!$F$2:$BR$2</definedName>
    <definedName name="CompanyList">'[1]Company List'!$A$9:$B$180</definedName>
    <definedName name="EV__LASTREFTIME__" hidden="1">39198.5712152778</definedName>
    <definedName name="GRLU">'[1]Growth Rate LU'!$B$6:$M$55</definedName>
    <definedName name="_xlnm.Print_Area" localSheetId="0">'MPG-20a'!$A$1:$J$73</definedName>
    <definedName name="_xlnm.Print_Area" localSheetId="1">'MPG-20b'!$A$1:$N$72</definedName>
    <definedName name="RDLU">'[1] S&amp;P Ratings Direct (WP)'!$B$12:$E$61</definedName>
    <definedName name="SNLLU">'[1]SNL Data (WP)'!$A$6:$I$55</definedName>
    <definedName name="SPLookUp">OFFSET('[2]Current S&amp;P Ratings'!$A$3:$E$3,0,0,COUNTA('[2]Current S&amp;P Ratings'!$B:$B)-1)</definedName>
    <definedName name="StockLU">'[3]Stock Prices (WP)'!$B$5:$D$54</definedName>
    <definedName name="Ticker">""</definedName>
    <definedName name="TickerLU">'[1]Proxy Group'!$A$7:$C$56</definedName>
    <definedName name="tickers">'[4]Daily Prices (WP)'!$B$12:$B$61</definedName>
    <definedName name="VLdata">OFFSET('[2]Master VL Data'!$B$12:$U$12,0,0,'[2]Master VL Data'!$A$10,20)</definedName>
    <definedName name="VLfn2">'MPG-20a'!$C$70</definedName>
    <definedName name="VLfn7">'MPG-20b'!$C$69</definedName>
    <definedName name="VLLU">'[1]VL Data (WP)'!$B$12:$Z$61</definedName>
  </definedNames>
  <calcPr calcId="152511"/>
</workbook>
</file>

<file path=xl/calcChain.xml><?xml version="1.0" encoding="utf-8"?>
<calcChain xmlns="http://schemas.openxmlformats.org/spreadsheetml/2006/main">
  <c r="B68" i="2" l="1"/>
  <c r="B69" i="2" s="1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H24" i="2"/>
  <c r="I24" i="2" s="1"/>
  <c r="F24" i="2"/>
  <c r="H23" i="2"/>
  <c r="F23" i="2"/>
  <c r="H22" i="2"/>
  <c r="I22" i="2" s="1"/>
  <c r="F22" i="2"/>
  <c r="H21" i="2"/>
  <c r="I21" i="2" s="1"/>
  <c r="F21" i="2"/>
  <c r="H20" i="2"/>
  <c r="F20" i="2"/>
  <c r="I20" i="2" s="1"/>
  <c r="H19" i="2"/>
  <c r="F19" i="2"/>
  <c r="H18" i="2"/>
  <c r="F18" i="2"/>
  <c r="H17" i="2"/>
  <c r="F17" i="2"/>
  <c r="I17" i="2" s="1"/>
  <c r="H16" i="2"/>
  <c r="F16" i="2"/>
  <c r="H15" i="2"/>
  <c r="F15" i="2"/>
  <c r="I15" i="2" s="1"/>
  <c r="P14" i="2"/>
  <c r="P15" i="2" s="1"/>
  <c r="I14" i="2"/>
  <c r="H14" i="2"/>
  <c r="F14" i="2"/>
  <c r="P13" i="2"/>
  <c r="G13" i="2" s="1"/>
  <c r="H13" i="2"/>
  <c r="I13" i="2" s="1"/>
  <c r="F13" i="2"/>
  <c r="H12" i="2"/>
  <c r="I12" i="2" s="1"/>
  <c r="G12" i="2"/>
  <c r="F12" i="2"/>
  <c r="M13" i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H12" i="1"/>
  <c r="I12" i="1" s="1"/>
  <c r="J12" i="1" s="1"/>
  <c r="K12" i="1" s="1"/>
  <c r="L12" i="1" s="1"/>
  <c r="B68" i="1"/>
  <c r="B69" i="1" s="1"/>
  <c r="G63" i="1"/>
  <c r="F63" i="1"/>
  <c r="E63" i="1"/>
  <c r="Q24" i="1"/>
  <c r="R24" i="1" s="1"/>
  <c r="S24" i="1" s="1"/>
  <c r="T24" i="1" s="1"/>
  <c r="U24" i="1" s="1"/>
  <c r="P24" i="1"/>
  <c r="Q23" i="1"/>
  <c r="R23" i="1" s="1"/>
  <c r="S23" i="1" s="1"/>
  <c r="T23" i="1" s="1"/>
  <c r="U23" i="1" s="1"/>
  <c r="P23" i="1"/>
  <c r="Q22" i="1"/>
  <c r="R22" i="1" s="1"/>
  <c r="S22" i="1" s="1"/>
  <c r="T22" i="1" s="1"/>
  <c r="U22" i="1" s="1"/>
  <c r="P22" i="1"/>
  <c r="Q21" i="1"/>
  <c r="R21" i="1" s="1"/>
  <c r="S21" i="1" s="1"/>
  <c r="T21" i="1" s="1"/>
  <c r="U21" i="1" s="1"/>
  <c r="P21" i="1"/>
  <c r="U20" i="1"/>
  <c r="Q20" i="1"/>
  <c r="R20" i="1" s="1"/>
  <c r="S20" i="1" s="1"/>
  <c r="T20" i="1" s="1"/>
  <c r="P20" i="1"/>
  <c r="Q19" i="1"/>
  <c r="R19" i="1" s="1"/>
  <c r="S19" i="1" s="1"/>
  <c r="T19" i="1" s="1"/>
  <c r="P19" i="1"/>
  <c r="Q18" i="1"/>
  <c r="R18" i="1" s="1"/>
  <c r="S18" i="1" s="1"/>
  <c r="T18" i="1" s="1"/>
  <c r="U18" i="1" s="1"/>
  <c r="P18" i="1"/>
  <c r="Q17" i="1"/>
  <c r="R17" i="1" s="1"/>
  <c r="S17" i="1" s="1"/>
  <c r="T17" i="1" s="1"/>
  <c r="P17" i="1"/>
  <c r="Q16" i="1"/>
  <c r="R16" i="1" s="1"/>
  <c r="S16" i="1" s="1"/>
  <c r="T16" i="1" s="1"/>
  <c r="U16" i="1" s="1"/>
  <c r="P16" i="1"/>
  <c r="U15" i="1"/>
  <c r="Q15" i="1"/>
  <c r="R15" i="1" s="1"/>
  <c r="S15" i="1" s="1"/>
  <c r="T15" i="1" s="1"/>
  <c r="P15" i="1"/>
  <c r="Q14" i="1"/>
  <c r="R14" i="1" s="1"/>
  <c r="S14" i="1" s="1"/>
  <c r="T14" i="1" s="1"/>
  <c r="U14" i="1" s="1"/>
  <c r="P14" i="1"/>
  <c r="Q13" i="1"/>
  <c r="R13" i="1" s="1"/>
  <c r="S13" i="1" s="1"/>
  <c r="T13" i="1" s="1"/>
  <c r="U13" i="1" s="1"/>
  <c r="P13" i="1"/>
  <c r="Q12" i="1"/>
  <c r="R12" i="1" s="1"/>
  <c r="S12" i="1" s="1"/>
  <c r="T12" i="1" s="1"/>
  <c r="U12" i="1" s="1"/>
  <c r="P12" i="1"/>
  <c r="U19" i="1" l="1"/>
  <c r="U17" i="1"/>
  <c r="I18" i="2"/>
  <c r="J13" i="2"/>
  <c r="I16" i="2"/>
  <c r="I63" i="2" s="1"/>
  <c r="I23" i="2"/>
  <c r="I19" i="2"/>
  <c r="F63" i="2"/>
  <c r="P16" i="2"/>
  <c r="G15" i="2"/>
  <c r="J15" i="2" s="1"/>
  <c r="G14" i="2"/>
  <c r="J14" i="2" s="1"/>
  <c r="H63" i="2"/>
  <c r="J12" i="2"/>
  <c r="H24" i="1"/>
  <c r="I24" i="1" s="1"/>
  <c r="J24" i="1" s="1"/>
  <c r="K24" i="1" s="1"/>
  <c r="L24" i="1" s="1"/>
  <c r="H23" i="1"/>
  <c r="I23" i="1" s="1"/>
  <c r="J23" i="1" s="1"/>
  <c r="K23" i="1" s="1"/>
  <c r="L23" i="1" s="1"/>
  <c r="H22" i="1"/>
  <c r="I22" i="1" s="1"/>
  <c r="J22" i="1" s="1"/>
  <c r="K22" i="1" s="1"/>
  <c r="L22" i="1" s="1"/>
  <c r="H21" i="1"/>
  <c r="I21" i="1" s="1"/>
  <c r="J21" i="1" s="1"/>
  <c r="K21" i="1" s="1"/>
  <c r="L21" i="1" s="1"/>
  <c r="H20" i="1"/>
  <c r="I20" i="1" s="1"/>
  <c r="J20" i="1" s="1"/>
  <c r="K20" i="1" s="1"/>
  <c r="L20" i="1" s="1"/>
  <c r="H19" i="1"/>
  <c r="I19" i="1" s="1"/>
  <c r="J19" i="1" s="1"/>
  <c r="K19" i="1" s="1"/>
  <c r="L19" i="1" s="1"/>
  <c r="H18" i="1"/>
  <c r="I18" i="1" s="1"/>
  <c r="J18" i="1" s="1"/>
  <c r="K18" i="1" s="1"/>
  <c r="L18" i="1" s="1"/>
  <c r="H17" i="1"/>
  <c r="I17" i="1" s="1"/>
  <c r="J17" i="1" s="1"/>
  <c r="K17" i="1" s="1"/>
  <c r="L17" i="1" s="1"/>
  <c r="H16" i="1"/>
  <c r="I16" i="1" s="1"/>
  <c r="J16" i="1" s="1"/>
  <c r="K16" i="1" s="1"/>
  <c r="L16" i="1" s="1"/>
  <c r="H13" i="1"/>
  <c r="I13" i="1" s="1"/>
  <c r="J13" i="1" s="1"/>
  <c r="K13" i="1" s="1"/>
  <c r="L13" i="1" s="1"/>
  <c r="H14" i="1"/>
  <c r="I14" i="1" s="1"/>
  <c r="J14" i="1" s="1"/>
  <c r="K14" i="1" s="1"/>
  <c r="L14" i="1" s="1"/>
  <c r="H15" i="1"/>
  <c r="I15" i="1" s="1"/>
  <c r="J15" i="1" s="1"/>
  <c r="K15" i="1" s="1"/>
  <c r="L15" i="1" s="1"/>
  <c r="V20" i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V20" i="1" s="1"/>
  <c r="AW20" i="1" s="1"/>
  <c r="AX20" i="1" s="1"/>
  <c r="AY20" i="1" s="1"/>
  <c r="AZ20" i="1" s="1"/>
  <c r="BA20" i="1" s="1"/>
  <c r="BB20" i="1" s="1"/>
  <c r="BC20" i="1" s="1"/>
  <c r="BD20" i="1" s="1"/>
  <c r="BE20" i="1" s="1"/>
  <c r="BF20" i="1" s="1"/>
  <c r="BG20" i="1" s="1"/>
  <c r="BH20" i="1" s="1"/>
  <c r="BI20" i="1" s="1"/>
  <c r="BJ20" i="1" s="1"/>
  <c r="BK20" i="1" s="1"/>
  <c r="BL20" i="1" s="1"/>
  <c r="BM20" i="1" s="1"/>
  <c r="BN20" i="1" s="1"/>
  <c r="BO20" i="1" s="1"/>
  <c r="BP20" i="1" s="1"/>
  <c r="BQ20" i="1" s="1"/>
  <c r="BR20" i="1" s="1"/>
  <c r="BS20" i="1" s="1"/>
  <c r="BT20" i="1" s="1"/>
  <c r="BU20" i="1" s="1"/>
  <c r="BV20" i="1" s="1"/>
  <c r="BW20" i="1" s="1"/>
  <c r="BX20" i="1" s="1"/>
  <c r="BY20" i="1" s="1"/>
  <c r="BZ20" i="1" s="1"/>
  <c r="CA20" i="1" s="1"/>
  <c r="CB20" i="1" s="1"/>
  <c r="CC20" i="1" s="1"/>
  <c r="CD20" i="1" s="1"/>
  <c r="CE20" i="1" s="1"/>
  <c r="CF20" i="1" s="1"/>
  <c r="CG20" i="1" s="1"/>
  <c r="CH20" i="1" s="1"/>
  <c r="CI20" i="1" s="1"/>
  <c r="CJ20" i="1" s="1"/>
  <c r="CK20" i="1" s="1"/>
  <c r="CL20" i="1" s="1"/>
  <c r="CM20" i="1" s="1"/>
  <c r="CN20" i="1" s="1"/>
  <c r="CO20" i="1" s="1"/>
  <c r="CP20" i="1" s="1"/>
  <c r="CQ20" i="1" s="1"/>
  <c r="CR20" i="1" s="1"/>
  <c r="CS20" i="1" s="1"/>
  <c r="CT20" i="1" s="1"/>
  <c r="CU20" i="1" s="1"/>
  <c r="CV20" i="1" s="1"/>
  <c r="CW20" i="1" s="1"/>
  <c r="CX20" i="1" s="1"/>
  <c r="CY20" i="1" s="1"/>
  <c r="CZ20" i="1" s="1"/>
  <c r="DA20" i="1" s="1"/>
  <c r="DB20" i="1" s="1"/>
  <c r="DC20" i="1" s="1"/>
  <c r="DD20" i="1" s="1"/>
  <c r="DE20" i="1" s="1"/>
  <c r="DF20" i="1" s="1"/>
  <c r="DG20" i="1" s="1"/>
  <c r="DH20" i="1" s="1"/>
  <c r="DI20" i="1" s="1"/>
  <c r="DJ20" i="1" s="1"/>
  <c r="DK20" i="1" s="1"/>
  <c r="DL20" i="1" s="1"/>
  <c r="DM20" i="1" s="1"/>
  <c r="DN20" i="1" s="1"/>
  <c r="DO20" i="1" s="1"/>
  <c r="DP20" i="1" s="1"/>
  <c r="DQ20" i="1" s="1"/>
  <c r="DR20" i="1" s="1"/>
  <c r="DS20" i="1" s="1"/>
  <c r="DT20" i="1" s="1"/>
  <c r="DU20" i="1" s="1"/>
  <c r="DV20" i="1" s="1"/>
  <c r="DW20" i="1" s="1"/>
  <c r="DX20" i="1" s="1"/>
  <c r="DY20" i="1" s="1"/>
  <c r="DZ20" i="1" s="1"/>
  <c r="EA20" i="1" s="1"/>
  <c r="EB20" i="1" s="1"/>
  <c r="EC20" i="1" s="1"/>
  <c r="ED20" i="1" s="1"/>
  <c r="EE20" i="1" s="1"/>
  <c r="EF20" i="1" s="1"/>
  <c r="EG20" i="1" s="1"/>
  <c r="EH20" i="1" s="1"/>
  <c r="EI20" i="1" s="1"/>
  <c r="EJ20" i="1" s="1"/>
  <c r="EK20" i="1" s="1"/>
  <c r="EL20" i="1" s="1"/>
  <c r="EM20" i="1" s="1"/>
  <c r="EN20" i="1" s="1"/>
  <c r="EO20" i="1" s="1"/>
  <c r="EP20" i="1" s="1"/>
  <c r="EQ20" i="1" s="1"/>
  <c r="ER20" i="1" s="1"/>
  <c r="ES20" i="1" s="1"/>
  <c r="ET20" i="1" s="1"/>
  <c r="EU20" i="1" s="1"/>
  <c r="EV20" i="1" s="1"/>
  <c r="EW20" i="1" s="1"/>
  <c r="EX20" i="1" s="1"/>
  <c r="EY20" i="1" s="1"/>
  <c r="EZ20" i="1" s="1"/>
  <c r="FA20" i="1" s="1"/>
  <c r="FB20" i="1" s="1"/>
  <c r="FC20" i="1" s="1"/>
  <c r="FD20" i="1" s="1"/>
  <c r="FE20" i="1" s="1"/>
  <c r="FF20" i="1" s="1"/>
  <c r="FG20" i="1" s="1"/>
  <c r="FH20" i="1" s="1"/>
  <c r="FI20" i="1" s="1"/>
  <c r="FJ20" i="1" s="1"/>
  <c r="FK20" i="1" s="1"/>
  <c r="FL20" i="1" s="1"/>
  <c r="FM20" i="1" s="1"/>
  <c r="FN20" i="1" s="1"/>
  <c r="FO20" i="1" s="1"/>
  <c r="FP20" i="1" s="1"/>
  <c r="FQ20" i="1" s="1"/>
  <c r="FR20" i="1" s="1"/>
  <c r="FS20" i="1" s="1"/>
  <c r="FT20" i="1" s="1"/>
  <c r="FU20" i="1" s="1"/>
  <c r="FV20" i="1" s="1"/>
  <c r="FW20" i="1" s="1"/>
  <c r="FX20" i="1" s="1"/>
  <c r="FY20" i="1" s="1"/>
  <c r="FZ20" i="1" s="1"/>
  <c r="GA20" i="1" s="1"/>
  <c r="GB20" i="1" s="1"/>
  <c r="GC20" i="1" s="1"/>
  <c r="GD20" i="1" s="1"/>
  <c r="GE20" i="1" s="1"/>
  <c r="GF20" i="1" s="1"/>
  <c r="GG20" i="1" s="1"/>
  <c r="GH20" i="1" s="1"/>
  <c r="GI20" i="1" s="1"/>
  <c r="GJ20" i="1" s="1"/>
  <c r="GK20" i="1" s="1"/>
  <c r="GL20" i="1" s="1"/>
  <c r="GM20" i="1" s="1"/>
  <c r="GN20" i="1" s="1"/>
  <c r="GO20" i="1" s="1"/>
  <c r="GP20" i="1" s="1"/>
  <c r="GQ20" i="1" s="1"/>
  <c r="GR20" i="1" s="1"/>
  <c r="GS20" i="1" s="1"/>
  <c r="GT20" i="1" s="1"/>
  <c r="GU20" i="1" s="1"/>
  <c r="GV20" i="1" s="1"/>
  <c r="GW20" i="1" s="1"/>
  <c r="GX20" i="1" s="1"/>
  <c r="GY20" i="1" s="1"/>
  <c r="GZ20" i="1" s="1"/>
  <c r="HA20" i="1" s="1"/>
  <c r="HB20" i="1" s="1"/>
  <c r="HC20" i="1" s="1"/>
  <c r="HD20" i="1" s="1"/>
  <c r="HE20" i="1" s="1"/>
  <c r="HF20" i="1" s="1"/>
  <c r="HG20" i="1" s="1"/>
  <c r="HH20" i="1" s="1"/>
  <c r="V17" i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BA17" i="1" s="1"/>
  <c r="BB17" i="1" s="1"/>
  <c r="BC17" i="1" s="1"/>
  <c r="BD17" i="1" s="1"/>
  <c r="BE17" i="1" s="1"/>
  <c r="BF17" i="1" s="1"/>
  <c r="BG17" i="1" s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CE17" i="1" s="1"/>
  <c r="CF17" i="1" s="1"/>
  <c r="CG17" i="1" s="1"/>
  <c r="CH17" i="1" s="1"/>
  <c r="CI17" i="1" s="1"/>
  <c r="CJ17" i="1" s="1"/>
  <c r="CK17" i="1" s="1"/>
  <c r="CL17" i="1" s="1"/>
  <c r="CM17" i="1" s="1"/>
  <c r="CN17" i="1" s="1"/>
  <c r="CO17" i="1" s="1"/>
  <c r="CP17" i="1" s="1"/>
  <c r="CQ17" i="1" s="1"/>
  <c r="CR17" i="1" s="1"/>
  <c r="CS17" i="1" s="1"/>
  <c r="CT17" i="1" s="1"/>
  <c r="CU17" i="1" s="1"/>
  <c r="CV17" i="1" s="1"/>
  <c r="CW17" i="1" s="1"/>
  <c r="CX17" i="1" s="1"/>
  <c r="CY17" i="1" s="1"/>
  <c r="CZ17" i="1" s="1"/>
  <c r="DA17" i="1" s="1"/>
  <c r="DB17" i="1" s="1"/>
  <c r="DC17" i="1" s="1"/>
  <c r="DD17" i="1" s="1"/>
  <c r="DE17" i="1" s="1"/>
  <c r="DF17" i="1" s="1"/>
  <c r="DG17" i="1" s="1"/>
  <c r="DH17" i="1" s="1"/>
  <c r="DI17" i="1" s="1"/>
  <c r="DJ17" i="1" s="1"/>
  <c r="DK17" i="1" s="1"/>
  <c r="DL17" i="1" s="1"/>
  <c r="DM17" i="1" s="1"/>
  <c r="DN17" i="1" s="1"/>
  <c r="DO17" i="1" s="1"/>
  <c r="DP17" i="1" s="1"/>
  <c r="DQ17" i="1" s="1"/>
  <c r="DR17" i="1" s="1"/>
  <c r="DS17" i="1" s="1"/>
  <c r="DT17" i="1" s="1"/>
  <c r="DU17" i="1" s="1"/>
  <c r="DV17" i="1" s="1"/>
  <c r="DW17" i="1" s="1"/>
  <c r="DX17" i="1" s="1"/>
  <c r="DY17" i="1" s="1"/>
  <c r="DZ17" i="1" s="1"/>
  <c r="EA17" i="1" s="1"/>
  <c r="EB17" i="1" s="1"/>
  <c r="EC17" i="1" s="1"/>
  <c r="ED17" i="1" s="1"/>
  <c r="EE17" i="1" s="1"/>
  <c r="EF17" i="1" s="1"/>
  <c r="EG17" i="1" s="1"/>
  <c r="EH17" i="1" s="1"/>
  <c r="EI17" i="1" s="1"/>
  <c r="EJ17" i="1" s="1"/>
  <c r="EK17" i="1" s="1"/>
  <c r="EL17" i="1" s="1"/>
  <c r="EM17" i="1" s="1"/>
  <c r="EN17" i="1" s="1"/>
  <c r="EO17" i="1" s="1"/>
  <c r="EP17" i="1" s="1"/>
  <c r="EQ17" i="1" s="1"/>
  <c r="ER17" i="1" s="1"/>
  <c r="ES17" i="1" s="1"/>
  <c r="ET17" i="1" s="1"/>
  <c r="EU17" i="1" s="1"/>
  <c r="EV17" i="1" s="1"/>
  <c r="EW17" i="1" s="1"/>
  <c r="EX17" i="1" s="1"/>
  <c r="EY17" i="1" s="1"/>
  <c r="EZ17" i="1" s="1"/>
  <c r="FA17" i="1" s="1"/>
  <c r="FB17" i="1" s="1"/>
  <c r="FC17" i="1" s="1"/>
  <c r="FD17" i="1" s="1"/>
  <c r="FE17" i="1" s="1"/>
  <c r="FF17" i="1" s="1"/>
  <c r="FG17" i="1" s="1"/>
  <c r="FH17" i="1" s="1"/>
  <c r="FI17" i="1" s="1"/>
  <c r="FJ17" i="1" s="1"/>
  <c r="FK17" i="1" s="1"/>
  <c r="FL17" i="1" s="1"/>
  <c r="FM17" i="1" s="1"/>
  <c r="FN17" i="1" s="1"/>
  <c r="FO17" i="1" s="1"/>
  <c r="FP17" i="1" s="1"/>
  <c r="FQ17" i="1" s="1"/>
  <c r="FR17" i="1" s="1"/>
  <c r="FS17" i="1" s="1"/>
  <c r="FT17" i="1" s="1"/>
  <c r="FU17" i="1" s="1"/>
  <c r="FV17" i="1" s="1"/>
  <c r="FW17" i="1" s="1"/>
  <c r="FX17" i="1" s="1"/>
  <c r="FY17" i="1" s="1"/>
  <c r="FZ17" i="1" s="1"/>
  <c r="GA17" i="1" s="1"/>
  <c r="GB17" i="1" s="1"/>
  <c r="GC17" i="1" s="1"/>
  <c r="GD17" i="1" s="1"/>
  <c r="GE17" i="1" s="1"/>
  <c r="GF17" i="1" s="1"/>
  <c r="GG17" i="1" s="1"/>
  <c r="GH17" i="1" s="1"/>
  <c r="GI17" i="1" s="1"/>
  <c r="GJ17" i="1" s="1"/>
  <c r="GK17" i="1" s="1"/>
  <c r="GL17" i="1" s="1"/>
  <c r="GM17" i="1" s="1"/>
  <c r="GN17" i="1" s="1"/>
  <c r="GO17" i="1" s="1"/>
  <c r="GP17" i="1" s="1"/>
  <c r="GQ17" i="1" s="1"/>
  <c r="GR17" i="1" s="1"/>
  <c r="GS17" i="1" s="1"/>
  <c r="GT17" i="1" s="1"/>
  <c r="GU17" i="1" s="1"/>
  <c r="GV17" i="1" s="1"/>
  <c r="GW17" i="1" s="1"/>
  <c r="GX17" i="1" s="1"/>
  <c r="GY17" i="1" s="1"/>
  <c r="GZ17" i="1" s="1"/>
  <c r="HA17" i="1" s="1"/>
  <c r="HB17" i="1" s="1"/>
  <c r="HC17" i="1" s="1"/>
  <c r="HD17" i="1" s="1"/>
  <c r="HE17" i="1" s="1"/>
  <c r="HF17" i="1" s="1"/>
  <c r="HG17" i="1" s="1"/>
  <c r="HH17" i="1" s="1"/>
  <c r="N20" i="1" l="1"/>
  <c r="V23" i="1"/>
  <c r="N17" i="1"/>
  <c r="V19" i="1"/>
  <c r="G16" i="2"/>
  <c r="J16" i="2" s="1"/>
  <c r="P17" i="2"/>
  <c r="V24" i="1"/>
  <c r="V15" i="1"/>
  <c r="V21" i="1"/>
  <c r="V22" i="1"/>
  <c r="V16" i="1"/>
  <c r="V18" i="1"/>
  <c r="H63" i="1"/>
  <c r="V12" i="1"/>
  <c r="V13" i="1"/>
  <c r="M63" i="1"/>
  <c r="V14" i="1"/>
  <c r="N16" i="1" l="1"/>
  <c r="N13" i="1"/>
  <c r="W19" i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BE19" i="1" s="1"/>
  <c r="BF19" i="1" s="1"/>
  <c r="BG19" i="1" s="1"/>
  <c r="BH19" i="1" s="1"/>
  <c r="BI19" i="1" s="1"/>
  <c r="BJ19" i="1" s="1"/>
  <c r="BK19" i="1" s="1"/>
  <c r="BL19" i="1" s="1"/>
  <c r="BM19" i="1" s="1"/>
  <c r="BN19" i="1" s="1"/>
  <c r="BO19" i="1" s="1"/>
  <c r="BP19" i="1" s="1"/>
  <c r="BQ19" i="1" s="1"/>
  <c r="BR19" i="1" s="1"/>
  <c r="BS19" i="1" s="1"/>
  <c r="BT19" i="1" s="1"/>
  <c r="BU19" i="1" s="1"/>
  <c r="BV19" i="1" s="1"/>
  <c r="BW19" i="1" s="1"/>
  <c r="BX19" i="1" s="1"/>
  <c r="BY19" i="1" s="1"/>
  <c r="BZ19" i="1" s="1"/>
  <c r="CA19" i="1" s="1"/>
  <c r="CB19" i="1" s="1"/>
  <c r="CC19" i="1" s="1"/>
  <c r="CD19" i="1" s="1"/>
  <c r="CE19" i="1" s="1"/>
  <c r="CF19" i="1" s="1"/>
  <c r="CG19" i="1" s="1"/>
  <c r="CH19" i="1" s="1"/>
  <c r="CI19" i="1" s="1"/>
  <c r="CJ19" i="1" s="1"/>
  <c r="CK19" i="1" s="1"/>
  <c r="CL19" i="1" s="1"/>
  <c r="CM19" i="1" s="1"/>
  <c r="CN19" i="1" s="1"/>
  <c r="CO19" i="1" s="1"/>
  <c r="CP19" i="1" s="1"/>
  <c r="CQ19" i="1" s="1"/>
  <c r="CR19" i="1" s="1"/>
  <c r="CS19" i="1" s="1"/>
  <c r="CT19" i="1" s="1"/>
  <c r="CU19" i="1" s="1"/>
  <c r="CV19" i="1" s="1"/>
  <c r="CW19" i="1" s="1"/>
  <c r="CX19" i="1" s="1"/>
  <c r="CY19" i="1" s="1"/>
  <c r="CZ19" i="1" s="1"/>
  <c r="DA19" i="1" s="1"/>
  <c r="DB19" i="1" s="1"/>
  <c r="DC19" i="1" s="1"/>
  <c r="DD19" i="1" s="1"/>
  <c r="DE19" i="1" s="1"/>
  <c r="DF19" i="1" s="1"/>
  <c r="DG19" i="1" s="1"/>
  <c r="DH19" i="1" s="1"/>
  <c r="DI19" i="1" s="1"/>
  <c r="DJ19" i="1" s="1"/>
  <c r="DK19" i="1" s="1"/>
  <c r="DL19" i="1" s="1"/>
  <c r="DM19" i="1" s="1"/>
  <c r="DN19" i="1" s="1"/>
  <c r="DO19" i="1" s="1"/>
  <c r="DP19" i="1" s="1"/>
  <c r="DQ19" i="1" s="1"/>
  <c r="DR19" i="1" s="1"/>
  <c r="DS19" i="1" s="1"/>
  <c r="DT19" i="1" s="1"/>
  <c r="DU19" i="1" s="1"/>
  <c r="DV19" i="1" s="1"/>
  <c r="DW19" i="1" s="1"/>
  <c r="DX19" i="1" s="1"/>
  <c r="DY19" i="1" s="1"/>
  <c r="DZ19" i="1" s="1"/>
  <c r="EA19" i="1" s="1"/>
  <c r="EB19" i="1" s="1"/>
  <c r="EC19" i="1" s="1"/>
  <c r="ED19" i="1" s="1"/>
  <c r="EE19" i="1" s="1"/>
  <c r="EF19" i="1" s="1"/>
  <c r="EG19" i="1" s="1"/>
  <c r="EH19" i="1" s="1"/>
  <c r="EI19" i="1" s="1"/>
  <c r="EJ19" i="1" s="1"/>
  <c r="EK19" i="1" s="1"/>
  <c r="EL19" i="1" s="1"/>
  <c r="EM19" i="1" s="1"/>
  <c r="EN19" i="1" s="1"/>
  <c r="EO19" i="1" s="1"/>
  <c r="EP19" i="1" s="1"/>
  <c r="EQ19" i="1" s="1"/>
  <c r="ER19" i="1" s="1"/>
  <c r="ES19" i="1" s="1"/>
  <c r="ET19" i="1" s="1"/>
  <c r="EU19" i="1" s="1"/>
  <c r="EV19" i="1" s="1"/>
  <c r="EW19" i="1" s="1"/>
  <c r="EX19" i="1" s="1"/>
  <c r="EY19" i="1" s="1"/>
  <c r="EZ19" i="1" s="1"/>
  <c r="FA19" i="1" s="1"/>
  <c r="FB19" i="1" s="1"/>
  <c r="FC19" i="1" s="1"/>
  <c r="FD19" i="1" s="1"/>
  <c r="FE19" i="1" s="1"/>
  <c r="FF19" i="1" s="1"/>
  <c r="FG19" i="1" s="1"/>
  <c r="FH19" i="1" s="1"/>
  <c r="FI19" i="1" s="1"/>
  <c r="FJ19" i="1" s="1"/>
  <c r="FK19" i="1" s="1"/>
  <c r="FL19" i="1" s="1"/>
  <c r="FM19" i="1" s="1"/>
  <c r="FN19" i="1" s="1"/>
  <c r="FO19" i="1" s="1"/>
  <c r="FP19" i="1" s="1"/>
  <c r="FQ19" i="1" s="1"/>
  <c r="FR19" i="1" s="1"/>
  <c r="FS19" i="1" s="1"/>
  <c r="FT19" i="1" s="1"/>
  <c r="FU19" i="1" s="1"/>
  <c r="FV19" i="1" s="1"/>
  <c r="FW19" i="1" s="1"/>
  <c r="FX19" i="1" s="1"/>
  <c r="FY19" i="1" s="1"/>
  <c r="FZ19" i="1" s="1"/>
  <c r="GA19" i="1" s="1"/>
  <c r="GB19" i="1" s="1"/>
  <c r="GC19" i="1" s="1"/>
  <c r="GD19" i="1" s="1"/>
  <c r="GE19" i="1" s="1"/>
  <c r="GF19" i="1" s="1"/>
  <c r="GG19" i="1" s="1"/>
  <c r="GH19" i="1" s="1"/>
  <c r="GI19" i="1" s="1"/>
  <c r="GJ19" i="1" s="1"/>
  <c r="GK19" i="1" s="1"/>
  <c r="GL19" i="1" s="1"/>
  <c r="GM19" i="1" s="1"/>
  <c r="GN19" i="1" s="1"/>
  <c r="GO19" i="1" s="1"/>
  <c r="GP19" i="1" s="1"/>
  <c r="GQ19" i="1" s="1"/>
  <c r="GR19" i="1" s="1"/>
  <c r="GS19" i="1" s="1"/>
  <c r="GT19" i="1" s="1"/>
  <c r="GU19" i="1" s="1"/>
  <c r="GV19" i="1" s="1"/>
  <c r="GW19" i="1" s="1"/>
  <c r="GX19" i="1" s="1"/>
  <c r="GY19" i="1" s="1"/>
  <c r="GZ19" i="1" s="1"/>
  <c r="HA19" i="1" s="1"/>
  <c r="HB19" i="1" s="1"/>
  <c r="HC19" i="1" s="1"/>
  <c r="HD19" i="1" s="1"/>
  <c r="HE19" i="1" s="1"/>
  <c r="HF19" i="1" s="1"/>
  <c r="HG19" i="1" s="1"/>
  <c r="HH19" i="1" s="1"/>
  <c r="W24" i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BB24" i="1" s="1"/>
  <c r="BC24" i="1" s="1"/>
  <c r="BD24" i="1" s="1"/>
  <c r="BE24" i="1" s="1"/>
  <c r="BF24" i="1" s="1"/>
  <c r="BG24" i="1" s="1"/>
  <c r="BH24" i="1" s="1"/>
  <c r="BI24" i="1" s="1"/>
  <c r="BJ24" i="1" s="1"/>
  <c r="BK24" i="1" s="1"/>
  <c r="BL24" i="1" s="1"/>
  <c r="BM24" i="1" s="1"/>
  <c r="BN24" i="1" s="1"/>
  <c r="BO24" i="1" s="1"/>
  <c r="BP24" i="1" s="1"/>
  <c r="BQ24" i="1" s="1"/>
  <c r="BR24" i="1" s="1"/>
  <c r="BS24" i="1" s="1"/>
  <c r="BT24" i="1" s="1"/>
  <c r="BU24" i="1" s="1"/>
  <c r="BV24" i="1" s="1"/>
  <c r="BW24" i="1" s="1"/>
  <c r="BX24" i="1" s="1"/>
  <c r="BY24" i="1" s="1"/>
  <c r="BZ24" i="1" s="1"/>
  <c r="CA24" i="1" s="1"/>
  <c r="CB24" i="1" s="1"/>
  <c r="CC24" i="1" s="1"/>
  <c r="CD24" i="1" s="1"/>
  <c r="CE24" i="1" s="1"/>
  <c r="CF24" i="1" s="1"/>
  <c r="CG24" i="1" s="1"/>
  <c r="CH24" i="1" s="1"/>
  <c r="CI24" i="1" s="1"/>
  <c r="CJ24" i="1" s="1"/>
  <c r="CK24" i="1" s="1"/>
  <c r="CL24" i="1" s="1"/>
  <c r="CM24" i="1" s="1"/>
  <c r="CN24" i="1" s="1"/>
  <c r="CO24" i="1" s="1"/>
  <c r="CP24" i="1" s="1"/>
  <c r="CQ24" i="1" s="1"/>
  <c r="CR24" i="1" s="1"/>
  <c r="CS24" i="1" s="1"/>
  <c r="CT24" i="1" s="1"/>
  <c r="CU24" i="1" s="1"/>
  <c r="CV24" i="1" s="1"/>
  <c r="CW24" i="1" s="1"/>
  <c r="CX24" i="1" s="1"/>
  <c r="CY24" i="1" s="1"/>
  <c r="CZ24" i="1" s="1"/>
  <c r="DA24" i="1" s="1"/>
  <c r="DB24" i="1" s="1"/>
  <c r="DC24" i="1" s="1"/>
  <c r="DD24" i="1" s="1"/>
  <c r="DE24" i="1" s="1"/>
  <c r="DF24" i="1" s="1"/>
  <c r="DG24" i="1" s="1"/>
  <c r="DH24" i="1" s="1"/>
  <c r="DI24" i="1" s="1"/>
  <c r="DJ24" i="1" s="1"/>
  <c r="DK24" i="1" s="1"/>
  <c r="DL24" i="1" s="1"/>
  <c r="DM24" i="1" s="1"/>
  <c r="DN24" i="1" s="1"/>
  <c r="DO24" i="1" s="1"/>
  <c r="DP24" i="1" s="1"/>
  <c r="DQ24" i="1" s="1"/>
  <c r="DR24" i="1" s="1"/>
  <c r="DS24" i="1" s="1"/>
  <c r="DT24" i="1" s="1"/>
  <c r="DU24" i="1" s="1"/>
  <c r="DV24" i="1" s="1"/>
  <c r="DW24" i="1" s="1"/>
  <c r="DX24" i="1" s="1"/>
  <c r="DY24" i="1" s="1"/>
  <c r="DZ24" i="1" s="1"/>
  <c r="EA24" i="1" s="1"/>
  <c r="EB24" i="1" s="1"/>
  <c r="EC24" i="1" s="1"/>
  <c r="ED24" i="1" s="1"/>
  <c r="EE24" i="1" s="1"/>
  <c r="EF24" i="1" s="1"/>
  <c r="EG24" i="1" s="1"/>
  <c r="EH24" i="1" s="1"/>
  <c r="EI24" i="1" s="1"/>
  <c r="EJ24" i="1" s="1"/>
  <c r="EK24" i="1" s="1"/>
  <c r="EL24" i="1" s="1"/>
  <c r="EM24" i="1" s="1"/>
  <c r="EN24" i="1" s="1"/>
  <c r="EO24" i="1" s="1"/>
  <c r="EP24" i="1" s="1"/>
  <c r="EQ24" i="1" s="1"/>
  <c r="ER24" i="1" s="1"/>
  <c r="ES24" i="1" s="1"/>
  <c r="ET24" i="1" s="1"/>
  <c r="EU24" i="1" s="1"/>
  <c r="EV24" i="1" s="1"/>
  <c r="EW24" i="1" s="1"/>
  <c r="EX24" i="1" s="1"/>
  <c r="EY24" i="1" s="1"/>
  <c r="EZ24" i="1" s="1"/>
  <c r="FA24" i="1" s="1"/>
  <c r="FB24" i="1" s="1"/>
  <c r="FC24" i="1" s="1"/>
  <c r="FD24" i="1" s="1"/>
  <c r="FE24" i="1" s="1"/>
  <c r="FF24" i="1" s="1"/>
  <c r="FG24" i="1" s="1"/>
  <c r="FH24" i="1" s="1"/>
  <c r="FI24" i="1" s="1"/>
  <c r="FJ24" i="1" s="1"/>
  <c r="FK24" i="1" s="1"/>
  <c r="FL24" i="1" s="1"/>
  <c r="FM24" i="1" s="1"/>
  <c r="FN24" i="1" s="1"/>
  <c r="FO24" i="1" s="1"/>
  <c r="FP24" i="1" s="1"/>
  <c r="FQ24" i="1" s="1"/>
  <c r="FR24" i="1" s="1"/>
  <c r="FS24" i="1" s="1"/>
  <c r="FT24" i="1" s="1"/>
  <c r="FU24" i="1" s="1"/>
  <c r="FV24" i="1" s="1"/>
  <c r="FW24" i="1" s="1"/>
  <c r="FX24" i="1" s="1"/>
  <c r="FY24" i="1" s="1"/>
  <c r="FZ24" i="1" s="1"/>
  <c r="GA24" i="1" s="1"/>
  <c r="GB24" i="1" s="1"/>
  <c r="GC24" i="1" s="1"/>
  <c r="GD24" i="1" s="1"/>
  <c r="GE24" i="1" s="1"/>
  <c r="GF24" i="1" s="1"/>
  <c r="GG24" i="1" s="1"/>
  <c r="GH24" i="1" s="1"/>
  <c r="GI24" i="1" s="1"/>
  <c r="GJ24" i="1" s="1"/>
  <c r="GK24" i="1" s="1"/>
  <c r="GL24" i="1" s="1"/>
  <c r="GM24" i="1" s="1"/>
  <c r="GN24" i="1" s="1"/>
  <c r="GO24" i="1" s="1"/>
  <c r="GP24" i="1" s="1"/>
  <c r="GQ24" i="1" s="1"/>
  <c r="GR24" i="1" s="1"/>
  <c r="GS24" i="1" s="1"/>
  <c r="GT24" i="1" s="1"/>
  <c r="GU24" i="1" s="1"/>
  <c r="GV24" i="1" s="1"/>
  <c r="GW24" i="1" s="1"/>
  <c r="GX24" i="1" s="1"/>
  <c r="GY24" i="1" s="1"/>
  <c r="GZ24" i="1" s="1"/>
  <c r="HA24" i="1" s="1"/>
  <c r="HB24" i="1" s="1"/>
  <c r="HC24" i="1" s="1"/>
  <c r="HD24" i="1" s="1"/>
  <c r="HE24" i="1" s="1"/>
  <c r="HF24" i="1" s="1"/>
  <c r="HG24" i="1" s="1"/>
  <c r="HH24" i="1" s="1"/>
  <c r="N24" i="1"/>
  <c r="W23" i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BF23" i="1" s="1"/>
  <c r="BG23" i="1" s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CL23" i="1" s="1"/>
  <c r="CM23" i="1" s="1"/>
  <c r="CN23" i="1" s="1"/>
  <c r="CO23" i="1" s="1"/>
  <c r="CP23" i="1" s="1"/>
  <c r="CQ23" i="1" s="1"/>
  <c r="CR23" i="1" s="1"/>
  <c r="CS23" i="1" s="1"/>
  <c r="CT23" i="1" s="1"/>
  <c r="CU23" i="1" s="1"/>
  <c r="CV23" i="1" s="1"/>
  <c r="CW23" i="1" s="1"/>
  <c r="CX23" i="1" s="1"/>
  <c r="CY23" i="1" s="1"/>
  <c r="CZ23" i="1" s="1"/>
  <c r="DA23" i="1" s="1"/>
  <c r="DB23" i="1" s="1"/>
  <c r="DC23" i="1" s="1"/>
  <c r="DD23" i="1" s="1"/>
  <c r="DE23" i="1" s="1"/>
  <c r="DF23" i="1" s="1"/>
  <c r="DG23" i="1" s="1"/>
  <c r="DH23" i="1" s="1"/>
  <c r="DI23" i="1" s="1"/>
  <c r="DJ23" i="1" s="1"/>
  <c r="DK23" i="1" s="1"/>
  <c r="DL23" i="1" s="1"/>
  <c r="DM23" i="1" s="1"/>
  <c r="DN23" i="1" s="1"/>
  <c r="DO23" i="1" s="1"/>
  <c r="DP23" i="1" s="1"/>
  <c r="DQ23" i="1" s="1"/>
  <c r="DR23" i="1" s="1"/>
  <c r="DS23" i="1" s="1"/>
  <c r="DT23" i="1" s="1"/>
  <c r="DU23" i="1" s="1"/>
  <c r="DV23" i="1" s="1"/>
  <c r="DW23" i="1" s="1"/>
  <c r="DX23" i="1" s="1"/>
  <c r="DY23" i="1" s="1"/>
  <c r="DZ23" i="1" s="1"/>
  <c r="EA23" i="1" s="1"/>
  <c r="EB23" i="1" s="1"/>
  <c r="EC23" i="1" s="1"/>
  <c r="ED23" i="1" s="1"/>
  <c r="EE23" i="1" s="1"/>
  <c r="EF23" i="1" s="1"/>
  <c r="EG23" i="1" s="1"/>
  <c r="EH23" i="1" s="1"/>
  <c r="EI23" i="1" s="1"/>
  <c r="EJ23" i="1" s="1"/>
  <c r="EK23" i="1" s="1"/>
  <c r="EL23" i="1" s="1"/>
  <c r="EM23" i="1" s="1"/>
  <c r="EN23" i="1" s="1"/>
  <c r="EO23" i="1" s="1"/>
  <c r="EP23" i="1" s="1"/>
  <c r="EQ23" i="1" s="1"/>
  <c r="ER23" i="1" s="1"/>
  <c r="ES23" i="1" s="1"/>
  <c r="ET23" i="1" s="1"/>
  <c r="EU23" i="1" s="1"/>
  <c r="EV23" i="1" s="1"/>
  <c r="EW23" i="1" s="1"/>
  <c r="EX23" i="1" s="1"/>
  <c r="EY23" i="1" s="1"/>
  <c r="EZ23" i="1" s="1"/>
  <c r="FA23" i="1" s="1"/>
  <c r="FB23" i="1" s="1"/>
  <c r="FC23" i="1" s="1"/>
  <c r="FD23" i="1" s="1"/>
  <c r="FE23" i="1" s="1"/>
  <c r="FF23" i="1" s="1"/>
  <c r="FG23" i="1" s="1"/>
  <c r="FH23" i="1" s="1"/>
  <c r="FI23" i="1" s="1"/>
  <c r="FJ23" i="1" s="1"/>
  <c r="FK23" i="1" s="1"/>
  <c r="FL23" i="1" s="1"/>
  <c r="FM23" i="1" s="1"/>
  <c r="FN23" i="1" s="1"/>
  <c r="FO23" i="1" s="1"/>
  <c r="FP23" i="1" s="1"/>
  <c r="FQ23" i="1" s="1"/>
  <c r="FR23" i="1" s="1"/>
  <c r="FS23" i="1" s="1"/>
  <c r="FT23" i="1" s="1"/>
  <c r="FU23" i="1" s="1"/>
  <c r="FV23" i="1" s="1"/>
  <c r="FW23" i="1" s="1"/>
  <c r="FX23" i="1" s="1"/>
  <c r="FY23" i="1" s="1"/>
  <c r="FZ23" i="1" s="1"/>
  <c r="GA23" i="1" s="1"/>
  <c r="GB23" i="1" s="1"/>
  <c r="GC23" i="1" s="1"/>
  <c r="GD23" i="1" s="1"/>
  <c r="GE23" i="1" s="1"/>
  <c r="GF23" i="1" s="1"/>
  <c r="GG23" i="1" s="1"/>
  <c r="GH23" i="1" s="1"/>
  <c r="GI23" i="1" s="1"/>
  <c r="GJ23" i="1" s="1"/>
  <c r="GK23" i="1" s="1"/>
  <c r="GL23" i="1" s="1"/>
  <c r="GM23" i="1" s="1"/>
  <c r="GN23" i="1" s="1"/>
  <c r="GO23" i="1" s="1"/>
  <c r="GP23" i="1" s="1"/>
  <c r="GQ23" i="1" s="1"/>
  <c r="GR23" i="1" s="1"/>
  <c r="GS23" i="1" s="1"/>
  <c r="GT23" i="1" s="1"/>
  <c r="GU23" i="1" s="1"/>
  <c r="GV23" i="1" s="1"/>
  <c r="GW23" i="1" s="1"/>
  <c r="GX23" i="1" s="1"/>
  <c r="GY23" i="1" s="1"/>
  <c r="GZ23" i="1" s="1"/>
  <c r="HA23" i="1" s="1"/>
  <c r="HB23" i="1" s="1"/>
  <c r="HC23" i="1" s="1"/>
  <c r="HD23" i="1" s="1"/>
  <c r="HE23" i="1" s="1"/>
  <c r="HF23" i="1" s="1"/>
  <c r="HG23" i="1" s="1"/>
  <c r="HH23" i="1" s="1"/>
  <c r="N23" i="1"/>
  <c r="G17" i="2"/>
  <c r="J17" i="2" s="1"/>
  <c r="P18" i="2"/>
  <c r="I63" i="1"/>
  <c r="W15" i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BC15" i="1" s="1"/>
  <c r="BD15" i="1" s="1"/>
  <c r="BE15" i="1" s="1"/>
  <c r="BF15" i="1" s="1"/>
  <c r="BG15" i="1" s="1"/>
  <c r="BH15" i="1" s="1"/>
  <c r="BI15" i="1" s="1"/>
  <c r="BJ15" i="1" s="1"/>
  <c r="BK15" i="1" s="1"/>
  <c r="BL15" i="1" s="1"/>
  <c r="BM15" i="1" s="1"/>
  <c r="BN15" i="1" s="1"/>
  <c r="BO15" i="1" s="1"/>
  <c r="BP15" i="1" s="1"/>
  <c r="BQ15" i="1" s="1"/>
  <c r="BR15" i="1" s="1"/>
  <c r="BS15" i="1" s="1"/>
  <c r="BT15" i="1" s="1"/>
  <c r="BU15" i="1" s="1"/>
  <c r="BV15" i="1" s="1"/>
  <c r="BW15" i="1" s="1"/>
  <c r="BX15" i="1" s="1"/>
  <c r="BY15" i="1" s="1"/>
  <c r="BZ15" i="1" s="1"/>
  <c r="CA15" i="1" s="1"/>
  <c r="CB15" i="1" s="1"/>
  <c r="CC15" i="1" s="1"/>
  <c r="CD15" i="1" s="1"/>
  <c r="CE15" i="1" s="1"/>
  <c r="CF15" i="1" s="1"/>
  <c r="CG15" i="1" s="1"/>
  <c r="CH15" i="1" s="1"/>
  <c r="CI15" i="1" s="1"/>
  <c r="CJ15" i="1" s="1"/>
  <c r="CK15" i="1" s="1"/>
  <c r="CL15" i="1" s="1"/>
  <c r="CM15" i="1" s="1"/>
  <c r="CN15" i="1" s="1"/>
  <c r="CO15" i="1" s="1"/>
  <c r="CP15" i="1" s="1"/>
  <c r="CQ15" i="1" s="1"/>
  <c r="CR15" i="1" s="1"/>
  <c r="CS15" i="1" s="1"/>
  <c r="CT15" i="1" s="1"/>
  <c r="CU15" i="1" s="1"/>
  <c r="CV15" i="1" s="1"/>
  <c r="CW15" i="1" s="1"/>
  <c r="CX15" i="1" s="1"/>
  <c r="CY15" i="1" s="1"/>
  <c r="CZ15" i="1" s="1"/>
  <c r="DA15" i="1" s="1"/>
  <c r="DB15" i="1" s="1"/>
  <c r="DC15" i="1" s="1"/>
  <c r="DD15" i="1" s="1"/>
  <c r="DE15" i="1" s="1"/>
  <c r="DF15" i="1" s="1"/>
  <c r="DG15" i="1" s="1"/>
  <c r="DH15" i="1" s="1"/>
  <c r="DI15" i="1" s="1"/>
  <c r="DJ15" i="1" s="1"/>
  <c r="DK15" i="1" s="1"/>
  <c r="DL15" i="1" s="1"/>
  <c r="DM15" i="1" s="1"/>
  <c r="DN15" i="1" s="1"/>
  <c r="DO15" i="1" s="1"/>
  <c r="DP15" i="1" s="1"/>
  <c r="DQ15" i="1" s="1"/>
  <c r="DR15" i="1" s="1"/>
  <c r="DS15" i="1" s="1"/>
  <c r="DT15" i="1" s="1"/>
  <c r="DU15" i="1" s="1"/>
  <c r="DV15" i="1" s="1"/>
  <c r="DW15" i="1" s="1"/>
  <c r="DX15" i="1" s="1"/>
  <c r="DY15" i="1" s="1"/>
  <c r="DZ15" i="1" s="1"/>
  <c r="EA15" i="1" s="1"/>
  <c r="EB15" i="1" s="1"/>
  <c r="EC15" i="1" s="1"/>
  <c r="ED15" i="1" s="1"/>
  <c r="EE15" i="1" s="1"/>
  <c r="EF15" i="1" s="1"/>
  <c r="EG15" i="1" s="1"/>
  <c r="EH15" i="1" s="1"/>
  <c r="EI15" i="1" s="1"/>
  <c r="EJ15" i="1" s="1"/>
  <c r="EK15" i="1" s="1"/>
  <c r="EL15" i="1" s="1"/>
  <c r="EM15" i="1" s="1"/>
  <c r="EN15" i="1" s="1"/>
  <c r="EO15" i="1" s="1"/>
  <c r="EP15" i="1" s="1"/>
  <c r="EQ15" i="1" s="1"/>
  <c r="ER15" i="1" s="1"/>
  <c r="ES15" i="1" s="1"/>
  <c r="ET15" i="1" s="1"/>
  <c r="EU15" i="1" s="1"/>
  <c r="EV15" i="1" s="1"/>
  <c r="EW15" i="1" s="1"/>
  <c r="EX15" i="1" s="1"/>
  <c r="EY15" i="1" s="1"/>
  <c r="EZ15" i="1" s="1"/>
  <c r="FA15" i="1" s="1"/>
  <c r="FB15" i="1" s="1"/>
  <c r="FC15" i="1" s="1"/>
  <c r="FD15" i="1" s="1"/>
  <c r="FE15" i="1" s="1"/>
  <c r="FF15" i="1" s="1"/>
  <c r="FG15" i="1" s="1"/>
  <c r="FH15" i="1" s="1"/>
  <c r="FI15" i="1" s="1"/>
  <c r="FJ15" i="1" s="1"/>
  <c r="FK15" i="1" s="1"/>
  <c r="FL15" i="1" s="1"/>
  <c r="FM15" i="1" s="1"/>
  <c r="FN15" i="1" s="1"/>
  <c r="FO15" i="1" s="1"/>
  <c r="FP15" i="1" s="1"/>
  <c r="FQ15" i="1" s="1"/>
  <c r="FR15" i="1" s="1"/>
  <c r="FS15" i="1" s="1"/>
  <c r="FT15" i="1" s="1"/>
  <c r="FU15" i="1" s="1"/>
  <c r="FV15" i="1" s="1"/>
  <c r="FW15" i="1" s="1"/>
  <c r="FX15" i="1" s="1"/>
  <c r="FY15" i="1" s="1"/>
  <c r="FZ15" i="1" s="1"/>
  <c r="GA15" i="1" s="1"/>
  <c r="GB15" i="1" s="1"/>
  <c r="GC15" i="1" s="1"/>
  <c r="GD15" i="1" s="1"/>
  <c r="GE15" i="1" s="1"/>
  <c r="GF15" i="1" s="1"/>
  <c r="GG15" i="1" s="1"/>
  <c r="GH15" i="1" s="1"/>
  <c r="GI15" i="1" s="1"/>
  <c r="GJ15" i="1" s="1"/>
  <c r="GK15" i="1" s="1"/>
  <c r="GL15" i="1" s="1"/>
  <c r="GM15" i="1" s="1"/>
  <c r="GN15" i="1" s="1"/>
  <c r="GO15" i="1" s="1"/>
  <c r="GP15" i="1" s="1"/>
  <c r="GQ15" i="1" s="1"/>
  <c r="GR15" i="1" s="1"/>
  <c r="GS15" i="1" s="1"/>
  <c r="GT15" i="1" s="1"/>
  <c r="GU15" i="1" s="1"/>
  <c r="GV15" i="1" s="1"/>
  <c r="GW15" i="1" s="1"/>
  <c r="GX15" i="1" s="1"/>
  <c r="GY15" i="1" s="1"/>
  <c r="GZ15" i="1" s="1"/>
  <c r="HA15" i="1" s="1"/>
  <c r="HB15" i="1" s="1"/>
  <c r="HC15" i="1" s="1"/>
  <c r="HD15" i="1" s="1"/>
  <c r="HE15" i="1" s="1"/>
  <c r="HF15" i="1" s="1"/>
  <c r="HG15" i="1" s="1"/>
  <c r="HH15" i="1" s="1"/>
  <c r="W12" i="1"/>
  <c r="W16" i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BC16" i="1" s="1"/>
  <c r="BD16" i="1" s="1"/>
  <c r="BE16" i="1" s="1"/>
  <c r="BF16" i="1" s="1"/>
  <c r="BG16" i="1" s="1"/>
  <c r="BH16" i="1" s="1"/>
  <c r="BI16" i="1" s="1"/>
  <c r="BJ16" i="1" s="1"/>
  <c r="BK16" i="1" s="1"/>
  <c r="BL16" i="1" s="1"/>
  <c r="BM16" i="1" s="1"/>
  <c r="BN16" i="1" s="1"/>
  <c r="BO16" i="1" s="1"/>
  <c r="BP16" i="1" s="1"/>
  <c r="BQ16" i="1" s="1"/>
  <c r="BR16" i="1" s="1"/>
  <c r="BS16" i="1" s="1"/>
  <c r="BT16" i="1" s="1"/>
  <c r="BU16" i="1" s="1"/>
  <c r="BV16" i="1" s="1"/>
  <c r="BW16" i="1" s="1"/>
  <c r="BX16" i="1" s="1"/>
  <c r="BY16" i="1" s="1"/>
  <c r="BZ16" i="1" s="1"/>
  <c r="CA16" i="1" s="1"/>
  <c r="CB16" i="1" s="1"/>
  <c r="CC16" i="1" s="1"/>
  <c r="CD16" i="1" s="1"/>
  <c r="CE16" i="1" s="1"/>
  <c r="CF16" i="1" s="1"/>
  <c r="CG16" i="1" s="1"/>
  <c r="CH16" i="1" s="1"/>
  <c r="CI16" i="1" s="1"/>
  <c r="CJ16" i="1" s="1"/>
  <c r="CK16" i="1" s="1"/>
  <c r="CL16" i="1" s="1"/>
  <c r="CM16" i="1" s="1"/>
  <c r="CN16" i="1" s="1"/>
  <c r="CO16" i="1" s="1"/>
  <c r="CP16" i="1" s="1"/>
  <c r="CQ16" i="1" s="1"/>
  <c r="CR16" i="1" s="1"/>
  <c r="CS16" i="1" s="1"/>
  <c r="CT16" i="1" s="1"/>
  <c r="CU16" i="1" s="1"/>
  <c r="CV16" i="1" s="1"/>
  <c r="CW16" i="1" s="1"/>
  <c r="CX16" i="1" s="1"/>
  <c r="CY16" i="1" s="1"/>
  <c r="CZ16" i="1" s="1"/>
  <c r="DA16" i="1" s="1"/>
  <c r="DB16" i="1" s="1"/>
  <c r="DC16" i="1" s="1"/>
  <c r="DD16" i="1" s="1"/>
  <c r="DE16" i="1" s="1"/>
  <c r="DF16" i="1" s="1"/>
  <c r="DG16" i="1" s="1"/>
  <c r="DH16" i="1" s="1"/>
  <c r="DI16" i="1" s="1"/>
  <c r="DJ16" i="1" s="1"/>
  <c r="DK16" i="1" s="1"/>
  <c r="DL16" i="1" s="1"/>
  <c r="DM16" i="1" s="1"/>
  <c r="DN16" i="1" s="1"/>
  <c r="DO16" i="1" s="1"/>
  <c r="DP16" i="1" s="1"/>
  <c r="DQ16" i="1" s="1"/>
  <c r="DR16" i="1" s="1"/>
  <c r="DS16" i="1" s="1"/>
  <c r="DT16" i="1" s="1"/>
  <c r="DU16" i="1" s="1"/>
  <c r="DV16" i="1" s="1"/>
  <c r="DW16" i="1" s="1"/>
  <c r="DX16" i="1" s="1"/>
  <c r="DY16" i="1" s="1"/>
  <c r="DZ16" i="1" s="1"/>
  <c r="EA16" i="1" s="1"/>
  <c r="EB16" i="1" s="1"/>
  <c r="EC16" i="1" s="1"/>
  <c r="ED16" i="1" s="1"/>
  <c r="EE16" i="1" s="1"/>
  <c r="EF16" i="1" s="1"/>
  <c r="EG16" i="1" s="1"/>
  <c r="EH16" i="1" s="1"/>
  <c r="EI16" i="1" s="1"/>
  <c r="EJ16" i="1" s="1"/>
  <c r="EK16" i="1" s="1"/>
  <c r="EL16" i="1" s="1"/>
  <c r="EM16" i="1" s="1"/>
  <c r="EN16" i="1" s="1"/>
  <c r="EO16" i="1" s="1"/>
  <c r="EP16" i="1" s="1"/>
  <c r="EQ16" i="1" s="1"/>
  <c r="ER16" i="1" s="1"/>
  <c r="ES16" i="1" s="1"/>
  <c r="ET16" i="1" s="1"/>
  <c r="EU16" i="1" s="1"/>
  <c r="EV16" i="1" s="1"/>
  <c r="EW16" i="1" s="1"/>
  <c r="EX16" i="1" s="1"/>
  <c r="EY16" i="1" s="1"/>
  <c r="EZ16" i="1" s="1"/>
  <c r="FA16" i="1" s="1"/>
  <c r="FB16" i="1" s="1"/>
  <c r="FC16" i="1" s="1"/>
  <c r="FD16" i="1" s="1"/>
  <c r="FE16" i="1" s="1"/>
  <c r="FF16" i="1" s="1"/>
  <c r="FG16" i="1" s="1"/>
  <c r="FH16" i="1" s="1"/>
  <c r="FI16" i="1" s="1"/>
  <c r="FJ16" i="1" s="1"/>
  <c r="FK16" i="1" s="1"/>
  <c r="FL16" i="1" s="1"/>
  <c r="FM16" i="1" s="1"/>
  <c r="FN16" i="1" s="1"/>
  <c r="FO16" i="1" s="1"/>
  <c r="FP16" i="1" s="1"/>
  <c r="FQ16" i="1" s="1"/>
  <c r="FR16" i="1" s="1"/>
  <c r="FS16" i="1" s="1"/>
  <c r="FT16" i="1" s="1"/>
  <c r="FU16" i="1" s="1"/>
  <c r="FV16" i="1" s="1"/>
  <c r="FW16" i="1" s="1"/>
  <c r="FX16" i="1" s="1"/>
  <c r="FY16" i="1" s="1"/>
  <c r="FZ16" i="1" s="1"/>
  <c r="GA16" i="1" s="1"/>
  <c r="GB16" i="1" s="1"/>
  <c r="GC16" i="1" s="1"/>
  <c r="GD16" i="1" s="1"/>
  <c r="GE16" i="1" s="1"/>
  <c r="GF16" i="1" s="1"/>
  <c r="GG16" i="1" s="1"/>
  <c r="GH16" i="1" s="1"/>
  <c r="GI16" i="1" s="1"/>
  <c r="GJ16" i="1" s="1"/>
  <c r="GK16" i="1" s="1"/>
  <c r="GL16" i="1" s="1"/>
  <c r="GM16" i="1" s="1"/>
  <c r="GN16" i="1" s="1"/>
  <c r="GO16" i="1" s="1"/>
  <c r="GP16" i="1" s="1"/>
  <c r="GQ16" i="1" s="1"/>
  <c r="GR16" i="1" s="1"/>
  <c r="GS16" i="1" s="1"/>
  <c r="GT16" i="1" s="1"/>
  <c r="GU16" i="1" s="1"/>
  <c r="GV16" i="1" s="1"/>
  <c r="GW16" i="1" s="1"/>
  <c r="GX16" i="1" s="1"/>
  <c r="GY16" i="1" s="1"/>
  <c r="GZ16" i="1" s="1"/>
  <c r="HA16" i="1" s="1"/>
  <c r="HB16" i="1" s="1"/>
  <c r="HC16" i="1" s="1"/>
  <c r="HD16" i="1" s="1"/>
  <c r="HE16" i="1" s="1"/>
  <c r="HF16" i="1" s="1"/>
  <c r="HG16" i="1" s="1"/>
  <c r="HH16" i="1" s="1"/>
  <c r="W14" i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V14" i="1" s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BG14" i="1" s="1"/>
  <c r="BH14" i="1" s="1"/>
  <c r="BI14" i="1" s="1"/>
  <c r="BJ14" i="1" s="1"/>
  <c r="BK14" i="1" s="1"/>
  <c r="BL14" i="1" s="1"/>
  <c r="BM14" i="1" s="1"/>
  <c r="BN14" i="1" s="1"/>
  <c r="BO14" i="1" s="1"/>
  <c r="BP14" i="1" s="1"/>
  <c r="BQ14" i="1" s="1"/>
  <c r="BR14" i="1" s="1"/>
  <c r="BS14" i="1" s="1"/>
  <c r="BT14" i="1" s="1"/>
  <c r="BU14" i="1" s="1"/>
  <c r="BV14" i="1" s="1"/>
  <c r="BW14" i="1" s="1"/>
  <c r="BX14" i="1" s="1"/>
  <c r="BY14" i="1" s="1"/>
  <c r="BZ14" i="1" s="1"/>
  <c r="CA14" i="1" s="1"/>
  <c r="CB14" i="1" s="1"/>
  <c r="CC14" i="1" s="1"/>
  <c r="CD14" i="1" s="1"/>
  <c r="CE14" i="1" s="1"/>
  <c r="CF14" i="1" s="1"/>
  <c r="CG14" i="1" s="1"/>
  <c r="CH14" i="1" s="1"/>
  <c r="CI14" i="1" s="1"/>
  <c r="CJ14" i="1" s="1"/>
  <c r="CK14" i="1" s="1"/>
  <c r="CL14" i="1" s="1"/>
  <c r="CM14" i="1" s="1"/>
  <c r="CN14" i="1" s="1"/>
  <c r="CO14" i="1" s="1"/>
  <c r="CP14" i="1" s="1"/>
  <c r="CQ14" i="1" s="1"/>
  <c r="CR14" i="1" s="1"/>
  <c r="CS14" i="1" s="1"/>
  <c r="CT14" i="1" s="1"/>
  <c r="CU14" i="1" s="1"/>
  <c r="CV14" i="1" s="1"/>
  <c r="CW14" i="1" s="1"/>
  <c r="CX14" i="1" s="1"/>
  <c r="CY14" i="1" s="1"/>
  <c r="CZ14" i="1" s="1"/>
  <c r="DA14" i="1" s="1"/>
  <c r="DB14" i="1" s="1"/>
  <c r="DC14" i="1" s="1"/>
  <c r="DD14" i="1" s="1"/>
  <c r="DE14" i="1" s="1"/>
  <c r="DF14" i="1" s="1"/>
  <c r="DG14" i="1" s="1"/>
  <c r="DH14" i="1" s="1"/>
  <c r="DI14" i="1" s="1"/>
  <c r="DJ14" i="1" s="1"/>
  <c r="DK14" i="1" s="1"/>
  <c r="DL14" i="1" s="1"/>
  <c r="DM14" i="1" s="1"/>
  <c r="DN14" i="1" s="1"/>
  <c r="DO14" i="1" s="1"/>
  <c r="DP14" i="1" s="1"/>
  <c r="DQ14" i="1" s="1"/>
  <c r="DR14" i="1" s="1"/>
  <c r="DS14" i="1" s="1"/>
  <c r="DT14" i="1" s="1"/>
  <c r="DU14" i="1" s="1"/>
  <c r="DV14" i="1" s="1"/>
  <c r="DW14" i="1" s="1"/>
  <c r="DX14" i="1" s="1"/>
  <c r="DY14" i="1" s="1"/>
  <c r="DZ14" i="1" s="1"/>
  <c r="EA14" i="1" s="1"/>
  <c r="EB14" i="1" s="1"/>
  <c r="EC14" i="1" s="1"/>
  <c r="ED14" i="1" s="1"/>
  <c r="EE14" i="1" s="1"/>
  <c r="EF14" i="1" s="1"/>
  <c r="EG14" i="1" s="1"/>
  <c r="EH14" i="1" s="1"/>
  <c r="EI14" i="1" s="1"/>
  <c r="EJ14" i="1" s="1"/>
  <c r="EK14" i="1" s="1"/>
  <c r="EL14" i="1" s="1"/>
  <c r="EM14" i="1" s="1"/>
  <c r="EN14" i="1" s="1"/>
  <c r="EO14" i="1" s="1"/>
  <c r="EP14" i="1" s="1"/>
  <c r="EQ14" i="1" s="1"/>
  <c r="ER14" i="1" s="1"/>
  <c r="ES14" i="1" s="1"/>
  <c r="ET14" i="1" s="1"/>
  <c r="EU14" i="1" s="1"/>
  <c r="EV14" i="1" s="1"/>
  <c r="EW14" i="1" s="1"/>
  <c r="EX14" i="1" s="1"/>
  <c r="EY14" i="1" s="1"/>
  <c r="EZ14" i="1" s="1"/>
  <c r="FA14" i="1" s="1"/>
  <c r="FB14" i="1" s="1"/>
  <c r="FC14" i="1" s="1"/>
  <c r="FD14" i="1" s="1"/>
  <c r="FE14" i="1" s="1"/>
  <c r="FF14" i="1" s="1"/>
  <c r="FG14" i="1" s="1"/>
  <c r="FH14" i="1" s="1"/>
  <c r="FI14" i="1" s="1"/>
  <c r="FJ14" i="1" s="1"/>
  <c r="FK14" i="1" s="1"/>
  <c r="FL14" i="1" s="1"/>
  <c r="FM14" i="1" s="1"/>
  <c r="FN14" i="1" s="1"/>
  <c r="FO14" i="1" s="1"/>
  <c r="FP14" i="1" s="1"/>
  <c r="FQ14" i="1" s="1"/>
  <c r="FR14" i="1" s="1"/>
  <c r="FS14" i="1" s="1"/>
  <c r="FT14" i="1" s="1"/>
  <c r="FU14" i="1" s="1"/>
  <c r="FV14" i="1" s="1"/>
  <c r="FW14" i="1" s="1"/>
  <c r="FX14" i="1" s="1"/>
  <c r="FY14" i="1" s="1"/>
  <c r="FZ14" i="1" s="1"/>
  <c r="GA14" i="1" s="1"/>
  <c r="GB14" i="1" s="1"/>
  <c r="GC14" i="1" s="1"/>
  <c r="GD14" i="1" s="1"/>
  <c r="GE14" i="1" s="1"/>
  <c r="GF14" i="1" s="1"/>
  <c r="GG14" i="1" s="1"/>
  <c r="GH14" i="1" s="1"/>
  <c r="GI14" i="1" s="1"/>
  <c r="GJ14" i="1" s="1"/>
  <c r="GK14" i="1" s="1"/>
  <c r="GL14" i="1" s="1"/>
  <c r="GM14" i="1" s="1"/>
  <c r="GN14" i="1" s="1"/>
  <c r="GO14" i="1" s="1"/>
  <c r="GP14" i="1" s="1"/>
  <c r="GQ14" i="1" s="1"/>
  <c r="GR14" i="1" s="1"/>
  <c r="GS14" i="1" s="1"/>
  <c r="GT14" i="1" s="1"/>
  <c r="GU14" i="1" s="1"/>
  <c r="GV14" i="1" s="1"/>
  <c r="GW14" i="1" s="1"/>
  <c r="GX14" i="1" s="1"/>
  <c r="GY14" i="1" s="1"/>
  <c r="GZ14" i="1" s="1"/>
  <c r="HA14" i="1" s="1"/>
  <c r="HB14" i="1" s="1"/>
  <c r="HC14" i="1" s="1"/>
  <c r="HD14" i="1" s="1"/>
  <c r="HE14" i="1" s="1"/>
  <c r="HF14" i="1" s="1"/>
  <c r="HG14" i="1" s="1"/>
  <c r="HH14" i="1" s="1"/>
  <c r="W21" i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AZ21" i="1" s="1"/>
  <c r="BA21" i="1" s="1"/>
  <c r="BB21" i="1" s="1"/>
  <c r="BC21" i="1" s="1"/>
  <c r="BD21" i="1" s="1"/>
  <c r="BE21" i="1" s="1"/>
  <c r="BF21" i="1" s="1"/>
  <c r="BG21" i="1" s="1"/>
  <c r="BH21" i="1" s="1"/>
  <c r="BI21" i="1" s="1"/>
  <c r="BJ21" i="1" s="1"/>
  <c r="BK21" i="1" s="1"/>
  <c r="BL21" i="1" s="1"/>
  <c r="BM21" i="1" s="1"/>
  <c r="BN21" i="1" s="1"/>
  <c r="BO21" i="1" s="1"/>
  <c r="BP21" i="1" s="1"/>
  <c r="BQ21" i="1" s="1"/>
  <c r="BR21" i="1" s="1"/>
  <c r="BS21" i="1" s="1"/>
  <c r="BT21" i="1" s="1"/>
  <c r="BU21" i="1" s="1"/>
  <c r="BV21" i="1" s="1"/>
  <c r="BW21" i="1" s="1"/>
  <c r="BX21" i="1" s="1"/>
  <c r="BY21" i="1" s="1"/>
  <c r="BZ21" i="1" s="1"/>
  <c r="CA21" i="1" s="1"/>
  <c r="CB21" i="1" s="1"/>
  <c r="CC21" i="1" s="1"/>
  <c r="CD21" i="1" s="1"/>
  <c r="CE21" i="1" s="1"/>
  <c r="CF21" i="1" s="1"/>
  <c r="CG21" i="1" s="1"/>
  <c r="CH21" i="1" s="1"/>
  <c r="CI21" i="1" s="1"/>
  <c r="CJ21" i="1" s="1"/>
  <c r="CK21" i="1" s="1"/>
  <c r="CL21" i="1" s="1"/>
  <c r="CM21" i="1" s="1"/>
  <c r="CN21" i="1" s="1"/>
  <c r="CO21" i="1" s="1"/>
  <c r="CP21" i="1" s="1"/>
  <c r="CQ21" i="1" s="1"/>
  <c r="CR21" i="1" s="1"/>
  <c r="CS21" i="1" s="1"/>
  <c r="CT21" i="1" s="1"/>
  <c r="CU21" i="1" s="1"/>
  <c r="CV21" i="1" s="1"/>
  <c r="CW21" i="1" s="1"/>
  <c r="CX21" i="1" s="1"/>
  <c r="CY21" i="1" s="1"/>
  <c r="CZ21" i="1" s="1"/>
  <c r="DA21" i="1" s="1"/>
  <c r="DB21" i="1" s="1"/>
  <c r="DC21" i="1" s="1"/>
  <c r="DD21" i="1" s="1"/>
  <c r="DE21" i="1" s="1"/>
  <c r="DF21" i="1" s="1"/>
  <c r="DG21" i="1" s="1"/>
  <c r="DH21" i="1" s="1"/>
  <c r="DI21" i="1" s="1"/>
  <c r="DJ21" i="1" s="1"/>
  <c r="DK21" i="1" s="1"/>
  <c r="DL21" i="1" s="1"/>
  <c r="DM21" i="1" s="1"/>
  <c r="DN21" i="1" s="1"/>
  <c r="DO21" i="1" s="1"/>
  <c r="DP21" i="1" s="1"/>
  <c r="DQ21" i="1" s="1"/>
  <c r="DR21" i="1" s="1"/>
  <c r="DS21" i="1" s="1"/>
  <c r="DT21" i="1" s="1"/>
  <c r="DU21" i="1" s="1"/>
  <c r="DV21" i="1" s="1"/>
  <c r="DW21" i="1" s="1"/>
  <c r="DX21" i="1" s="1"/>
  <c r="DY21" i="1" s="1"/>
  <c r="DZ21" i="1" s="1"/>
  <c r="EA21" i="1" s="1"/>
  <c r="EB21" i="1" s="1"/>
  <c r="EC21" i="1" s="1"/>
  <c r="ED21" i="1" s="1"/>
  <c r="EE21" i="1" s="1"/>
  <c r="EF21" i="1" s="1"/>
  <c r="EG21" i="1" s="1"/>
  <c r="EH21" i="1" s="1"/>
  <c r="EI21" i="1" s="1"/>
  <c r="EJ21" i="1" s="1"/>
  <c r="EK21" i="1" s="1"/>
  <c r="EL21" i="1" s="1"/>
  <c r="EM21" i="1" s="1"/>
  <c r="EN21" i="1" s="1"/>
  <c r="EO21" i="1" s="1"/>
  <c r="EP21" i="1" s="1"/>
  <c r="EQ21" i="1" s="1"/>
  <c r="ER21" i="1" s="1"/>
  <c r="ES21" i="1" s="1"/>
  <c r="ET21" i="1" s="1"/>
  <c r="EU21" i="1" s="1"/>
  <c r="EV21" i="1" s="1"/>
  <c r="EW21" i="1" s="1"/>
  <c r="EX21" i="1" s="1"/>
  <c r="EY21" i="1" s="1"/>
  <c r="EZ21" i="1" s="1"/>
  <c r="FA21" i="1" s="1"/>
  <c r="FB21" i="1" s="1"/>
  <c r="FC21" i="1" s="1"/>
  <c r="FD21" i="1" s="1"/>
  <c r="FE21" i="1" s="1"/>
  <c r="FF21" i="1" s="1"/>
  <c r="FG21" i="1" s="1"/>
  <c r="FH21" i="1" s="1"/>
  <c r="FI21" i="1" s="1"/>
  <c r="FJ21" i="1" s="1"/>
  <c r="FK21" i="1" s="1"/>
  <c r="FL21" i="1" s="1"/>
  <c r="FM21" i="1" s="1"/>
  <c r="FN21" i="1" s="1"/>
  <c r="FO21" i="1" s="1"/>
  <c r="FP21" i="1" s="1"/>
  <c r="FQ21" i="1" s="1"/>
  <c r="FR21" i="1" s="1"/>
  <c r="FS21" i="1" s="1"/>
  <c r="FT21" i="1" s="1"/>
  <c r="FU21" i="1" s="1"/>
  <c r="FV21" i="1" s="1"/>
  <c r="FW21" i="1" s="1"/>
  <c r="FX21" i="1" s="1"/>
  <c r="FY21" i="1" s="1"/>
  <c r="FZ21" i="1" s="1"/>
  <c r="GA21" i="1" s="1"/>
  <c r="GB21" i="1" s="1"/>
  <c r="GC21" i="1" s="1"/>
  <c r="GD21" i="1" s="1"/>
  <c r="GE21" i="1" s="1"/>
  <c r="GF21" i="1" s="1"/>
  <c r="GG21" i="1" s="1"/>
  <c r="GH21" i="1" s="1"/>
  <c r="GI21" i="1" s="1"/>
  <c r="GJ21" i="1" s="1"/>
  <c r="GK21" i="1" s="1"/>
  <c r="GL21" i="1" s="1"/>
  <c r="GM21" i="1" s="1"/>
  <c r="GN21" i="1" s="1"/>
  <c r="GO21" i="1" s="1"/>
  <c r="GP21" i="1" s="1"/>
  <c r="GQ21" i="1" s="1"/>
  <c r="GR21" i="1" s="1"/>
  <c r="GS21" i="1" s="1"/>
  <c r="GT21" i="1" s="1"/>
  <c r="GU21" i="1" s="1"/>
  <c r="GV21" i="1" s="1"/>
  <c r="GW21" i="1" s="1"/>
  <c r="GX21" i="1" s="1"/>
  <c r="GY21" i="1" s="1"/>
  <c r="GZ21" i="1" s="1"/>
  <c r="HA21" i="1" s="1"/>
  <c r="HB21" i="1" s="1"/>
  <c r="HC21" i="1" s="1"/>
  <c r="HD21" i="1" s="1"/>
  <c r="HE21" i="1" s="1"/>
  <c r="HF21" i="1" s="1"/>
  <c r="HG21" i="1" s="1"/>
  <c r="HH21" i="1" s="1"/>
  <c r="W13" i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BG13" i="1" s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BR13" i="1" s="1"/>
  <c r="BS13" i="1" s="1"/>
  <c r="BT13" i="1" s="1"/>
  <c r="BU13" i="1" s="1"/>
  <c r="BV13" i="1" s="1"/>
  <c r="BW13" i="1" s="1"/>
  <c r="BX13" i="1" s="1"/>
  <c r="BY13" i="1" s="1"/>
  <c r="BZ13" i="1" s="1"/>
  <c r="CA13" i="1" s="1"/>
  <c r="CB13" i="1" s="1"/>
  <c r="CC13" i="1" s="1"/>
  <c r="CD13" i="1" s="1"/>
  <c r="CE13" i="1" s="1"/>
  <c r="CF13" i="1" s="1"/>
  <c r="CG13" i="1" s="1"/>
  <c r="CH13" i="1" s="1"/>
  <c r="CI13" i="1" s="1"/>
  <c r="CJ13" i="1" s="1"/>
  <c r="CK13" i="1" s="1"/>
  <c r="CL13" i="1" s="1"/>
  <c r="CM13" i="1" s="1"/>
  <c r="CN13" i="1" s="1"/>
  <c r="CO13" i="1" s="1"/>
  <c r="CP13" i="1" s="1"/>
  <c r="CQ13" i="1" s="1"/>
  <c r="CR13" i="1" s="1"/>
  <c r="CS13" i="1" s="1"/>
  <c r="CT13" i="1" s="1"/>
  <c r="CU13" i="1" s="1"/>
  <c r="CV13" i="1" s="1"/>
  <c r="CW13" i="1" s="1"/>
  <c r="CX13" i="1" s="1"/>
  <c r="CY13" i="1" s="1"/>
  <c r="CZ13" i="1" s="1"/>
  <c r="DA13" i="1" s="1"/>
  <c r="DB13" i="1" s="1"/>
  <c r="DC13" i="1" s="1"/>
  <c r="DD13" i="1" s="1"/>
  <c r="DE13" i="1" s="1"/>
  <c r="DF13" i="1" s="1"/>
  <c r="DG13" i="1" s="1"/>
  <c r="DH13" i="1" s="1"/>
  <c r="DI13" i="1" s="1"/>
  <c r="DJ13" i="1" s="1"/>
  <c r="DK13" i="1" s="1"/>
  <c r="DL13" i="1" s="1"/>
  <c r="DM13" i="1" s="1"/>
  <c r="DN13" i="1" s="1"/>
  <c r="DO13" i="1" s="1"/>
  <c r="DP13" i="1" s="1"/>
  <c r="DQ13" i="1" s="1"/>
  <c r="DR13" i="1" s="1"/>
  <c r="DS13" i="1" s="1"/>
  <c r="DT13" i="1" s="1"/>
  <c r="DU13" i="1" s="1"/>
  <c r="DV13" i="1" s="1"/>
  <c r="DW13" i="1" s="1"/>
  <c r="DX13" i="1" s="1"/>
  <c r="DY13" i="1" s="1"/>
  <c r="DZ13" i="1" s="1"/>
  <c r="EA13" i="1" s="1"/>
  <c r="EB13" i="1" s="1"/>
  <c r="EC13" i="1" s="1"/>
  <c r="ED13" i="1" s="1"/>
  <c r="EE13" i="1" s="1"/>
  <c r="EF13" i="1" s="1"/>
  <c r="EG13" i="1" s="1"/>
  <c r="EH13" i="1" s="1"/>
  <c r="EI13" i="1" s="1"/>
  <c r="EJ13" i="1" s="1"/>
  <c r="EK13" i="1" s="1"/>
  <c r="EL13" i="1" s="1"/>
  <c r="EM13" i="1" s="1"/>
  <c r="EN13" i="1" s="1"/>
  <c r="EO13" i="1" s="1"/>
  <c r="EP13" i="1" s="1"/>
  <c r="EQ13" i="1" s="1"/>
  <c r="ER13" i="1" s="1"/>
  <c r="ES13" i="1" s="1"/>
  <c r="ET13" i="1" s="1"/>
  <c r="EU13" i="1" s="1"/>
  <c r="EV13" i="1" s="1"/>
  <c r="EW13" i="1" s="1"/>
  <c r="EX13" i="1" s="1"/>
  <c r="EY13" i="1" s="1"/>
  <c r="EZ13" i="1" s="1"/>
  <c r="FA13" i="1" s="1"/>
  <c r="FB13" i="1" s="1"/>
  <c r="FC13" i="1" s="1"/>
  <c r="FD13" i="1" s="1"/>
  <c r="FE13" i="1" s="1"/>
  <c r="FF13" i="1" s="1"/>
  <c r="FG13" i="1" s="1"/>
  <c r="FH13" i="1" s="1"/>
  <c r="FI13" i="1" s="1"/>
  <c r="FJ13" i="1" s="1"/>
  <c r="FK13" i="1" s="1"/>
  <c r="FL13" i="1" s="1"/>
  <c r="FM13" i="1" s="1"/>
  <c r="FN13" i="1" s="1"/>
  <c r="FO13" i="1" s="1"/>
  <c r="FP13" i="1" s="1"/>
  <c r="FQ13" i="1" s="1"/>
  <c r="FR13" i="1" s="1"/>
  <c r="FS13" i="1" s="1"/>
  <c r="FT13" i="1" s="1"/>
  <c r="FU13" i="1" s="1"/>
  <c r="FV13" i="1" s="1"/>
  <c r="FW13" i="1" s="1"/>
  <c r="FX13" i="1" s="1"/>
  <c r="FY13" i="1" s="1"/>
  <c r="FZ13" i="1" s="1"/>
  <c r="GA13" i="1" s="1"/>
  <c r="GB13" i="1" s="1"/>
  <c r="GC13" i="1" s="1"/>
  <c r="GD13" i="1" s="1"/>
  <c r="GE13" i="1" s="1"/>
  <c r="GF13" i="1" s="1"/>
  <c r="GG13" i="1" s="1"/>
  <c r="GH13" i="1" s="1"/>
  <c r="GI13" i="1" s="1"/>
  <c r="GJ13" i="1" s="1"/>
  <c r="GK13" i="1" s="1"/>
  <c r="GL13" i="1" s="1"/>
  <c r="GM13" i="1" s="1"/>
  <c r="GN13" i="1" s="1"/>
  <c r="GO13" i="1" s="1"/>
  <c r="GP13" i="1" s="1"/>
  <c r="GQ13" i="1" s="1"/>
  <c r="GR13" i="1" s="1"/>
  <c r="GS13" i="1" s="1"/>
  <c r="GT13" i="1" s="1"/>
  <c r="GU13" i="1" s="1"/>
  <c r="GV13" i="1" s="1"/>
  <c r="GW13" i="1" s="1"/>
  <c r="GX13" i="1" s="1"/>
  <c r="GY13" i="1" s="1"/>
  <c r="GZ13" i="1" s="1"/>
  <c r="HA13" i="1" s="1"/>
  <c r="HB13" i="1" s="1"/>
  <c r="HC13" i="1" s="1"/>
  <c r="HD13" i="1" s="1"/>
  <c r="HE13" i="1" s="1"/>
  <c r="HF13" i="1" s="1"/>
  <c r="HG13" i="1" s="1"/>
  <c r="HH13" i="1" s="1"/>
  <c r="W22" i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AY22" i="1" s="1"/>
  <c r="AZ22" i="1" s="1"/>
  <c r="BA22" i="1" s="1"/>
  <c r="BB22" i="1" s="1"/>
  <c r="BC22" i="1" s="1"/>
  <c r="BD22" i="1" s="1"/>
  <c r="BE22" i="1" s="1"/>
  <c r="BF22" i="1" s="1"/>
  <c r="BG22" i="1" s="1"/>
  <c r="BH22" i="1" s="1"/>
  <c r="BI22" i="1" s="1"/>
  <c r="BJ22" i="1" s="1"/>
  <c r="BK22" i="1" s="1"/>
  <c r="BL22" i="1" s="1"/>
  <c r="BM22" i="1" s="1"/>
  <c r="BN22" i="1" s="1"/>
  <c r="BO22" i="1" s="1"/>
  <c r="BP22" i="1" s="1"/>
  <c r="BQ22" i="1" s="1"/>
  <c r="BR22" i="1" s="1"/>
  <c r="BS22" i="1" s="1"/>
  <c r="BT22" i="1" s="1"/>
  <c r="BU22" i="1" s="1"/>
  <c r="BV22" i="1" s="1"/>
  <c r="BW22" i="1" s="1"/>
  <c r="BX22" i="1" s="1"/>
  <c r="BY22" i="1" s="1"/>
  <c r="BZ22" i="1" s="1"/>
  <c r="CA22" i="1" s="1"/>
  <c r="CB22" i="1" s="1"/>
  <c r="CC22" i="1" s="1"/>
  <c r="CD22" i="1" s="1"/>
  <c r="CE22" i="1" s="1"/>
  <c r="CF22" i="1" s="1"/>
  <c r="CG22" i="1" s="1"/>
  <c r="CH22" i="1" s="1"/>
  <c r="CI22" i="1" s="1"/>
  <c r="CJ22" i="1" s="1"/>
  <c r="CK22" i="1" s="1"/>
  <c r="CL22" i="1" s="1"/>
  <c r="CM22" i="1" s="1"/>
  <c r="CN22" i="1" s="1"/>
  <c r="CO22" i="1" s="1"/>
  <c r="CP22" i="1" s="1"/>
  <c r="CQ22" i="1" s="1"/>
  <c r="CR22" i="1" s="1"/>
  <c r="CS22" i="1" s="1"/>
  <c r="CT22" i="1" s="1"/>
  <c r="CU22" i="1" s="1"/>
  <c r="CV22" i="1" s="1"/>
  <c r="CW22" i="1" s="1"/>
  <c r="CX22" i="1" s="1"/>
  <c r="CY22" i="1" s="1"/>
  <c r="CZ22" i="1" s="1"/>
  <c r="DA22" i="1" s="1"/>
  <c r="DB22" i="1" s="1"/>
  <c r="DC22" i="1" s="1"/>
  <c r="DD22" i="1" s="1"/>
  <c r="DE22" i="1" s="1"/>
  <c r="DF22" i="1" s="1"/>
  <c r="DG22" i="1" s="1"/>
  <c r="DH22" i="1" s="1"/>
  <c r="DI22" i="1" s="1"/>
  <c r="DJ22" i="1" s="1"/>
  <c r="DK22" i="1" s="1"/>
  <c r="DL22" i="1" s="1"/>
  <c r="DM22" i="1" s="1"/>
  <c r="DN22" i="1" s="1"/>
  <c r="DO22" i="1" s="1"/>
  <c r="DP22" i="1" s="1"/>
  <c r="DQ22" i="1" s="1"/>
  <c r="DR22" i="1" s="1"/>
  <c r="DS22" i="1" s="1"/>
  <c r="DT22" i="1" s="1"/>
  <c r="DU22" i="1" s="1"/>
  <c r="DV22" i="1" s="1"/>
  <c r="DW22" i="1" s="1"/>
  <c r="DX22" i="1" s="1"/>
  <c r="DY22" i="1" s="1"/>
  <c r="DZ22" i="1" s="1"/>
  <c r="EA22" i="1" s="1"/>
  <c r="EB22" i="1" s="1"/>
  <c r="EC22" i="1" s="1"/>
  <c r="ED22" i="1" s="1"/>
  <c r="EE22" i="1" s="1"/>
  <c r="EF22" i="1" s="1"/>
  <c r="EG22" i="1" s="1"/>
  <c r="EH22" i="1" s="1"/>
  <c r="EI22" i="1" s="1"/>
  <c r="EJ22" i="1" s="1"/>
  <c r="EK22" i="1" s="1"/>
  <c r="EL22" i="1" s="1"/>
  <c r="EM22" i="1" s="1"/>
  <c r="EN22" i="1" s="1"/>
  <c r="EO22" i="1" s="1"/>
  <c r="EP22" i="1" s="1"/>
  <c r="EQ22" i="1" s="1"/>
  <c r="ER22" i="1" s="1"/>
  <c r="ES22" i="1" s="1"/>
  <c r="ET22" i="1" s="1"/>
  <c r="EU22" i="1" s="1"/>
  <c r="EV22" i="1" s="1"/>
  <c r="EW22" i="1" s="1"/>
  <c r="EX22" i="1" s="1"/>
  <c r="EY22" i="1" s="1"/>
  <c r="EZ22" i="1" s="1"/>
  <c r="FA22" i="1" s="1"/>
  <c r="FB22" i="1" s="1"/>
  <c r="FC22" i="1" s="1"/>
  <c r="FD22" i="1" s="1"/>
  <c r="FE22" i="1" s="1"/>
  <c r="FF22" i="1" s="1"/>
  <c r="FG22" i="1" s="1"/>
  <c r="FH22" i="1" s="1"/>
  <c r="FI22" i="1" s="1"/>
  <c r="FJ22" i="1" s="1"/>
  <c r="FK22" i="1" s="1"/>
  <c r="FL22" i="1" s="1"/>
  <c r="FM22" i="1" s="1"/>
  <c r="FN22" i="1" s="1"/>
  <c r="FO22" i="1" s="1"/>
  <c r="FP22" i="1" s="1"/>
  <c r="FQ22" i="1" s="1"/>
  <c r="FR22" i="1" s="1"/>
  <c r="FS22" i="1" s="1"/>
  <c r="FT22" i="1" s="1"/>
  <c r="FU22" i="1" s="1"/>
  <c r="FV22" i="1" s="1"/>
  <c r="FW22" i="1" s="1"/>
  <c r="FX22" i="1" s="1"/>
  <c r="FY22" i="1" s="1"/>
  <c r="FZ22" i="1" s="1"/>
  <c r="GA22" i="1" s="1"/>
  <c r="GB22" i="1" s="1"/>
  <c r="GC22" i="1" s="1"/>
  <c r="GD22" i="1" s="1"/>
  <c r="GE22" i="1" s="1"/>
  <c r="GF22" i="1" s="1"/>
  <c r="GG22" i="1" s="1"/>
  <c r="GH22" i="1" s="1"/>
  <c r="GI22" i="1" s="1"/>
  <c r="GJ22" i="1" s="1"/>
  <c r="GK22" i="1" s="1"/>
  <c r="GL22" i="1" s="1"/>
  <c r="GM22" i="1" s="1"/>
  <c r="GN22" i="1" s="1"/>
  <c r="GO22" i="1" s="1"/>
  <c r="GP22" i="1" s="1"/>
  <c r="GQ22" i="1" s="1"/>
  <c r="GR22" i="1" s="1"/>
  <c r="GS22" i="1" s="1"/>
  <c r="GT22" i="1" s="1"/>
  <c r="GU22" i="1" s="1"/>
  <c r="GV22" i="1" s="1"/>
  <c r="GW22" i="1" s="1"/>
  <c r="GX22" i="1" s="1"/>
  <c r="GY22" i="1" s="1"/>
  <c r="GZ22" i="1" s="1"/>
  <c r="HA22" i="1" s="1"/>
  <c r="HB22" i="1" s="1"/>
  <c r="HC22" i="1" s="1"/>
  <c r="HD22" i="1" s="1"/>
  <c r="HE22" i="1" s="1"/>
  <c r="HF22" i="1" s="1"/>
  <c r="HG22" i="1" s="1"/>
  <c r="HH22" i="1" s="1"/>
  <c r="W18" i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  <c r="BE18" i="1" s="1"/>
  <c r="BF18" i="1" s="1"/>
  <c r="BG18" i="1" s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CE18" i="1" s="1"/>
  <c r="CF18" i="1" s="1"/>
  <c r="CG18" i="1" s="1"/>
  <c r="CH18" i="1" s="1"/>
  <c r="CI18" i="1" s="1"/>
  <c r="CJ18" i="1" s="1"/>
  <c r="CK18" i="1" s="1"/>
  <c r="CL18" i="1" s="1"/>
  <c r="CM18" i="1" s="1"/>
  <c r="CN18" i="1" s="1"/>
  <c r="CO18" i="1" s="1"/>
  <c r="CP18" i="1" s="1"/>
  <c r="CQ18" i="1" s="1"/>
  <c r="CR18" i="1" s="1"/>
  <c r="CS18" i="1" s="1"/>
  <c r="CT18" i="1" s="1"/>
  <c r="CU18" i="1" s="1"/>
  <c r="CV18" i="1" s="1"/>
  <c r="CW18" i="1" s="1"/>
  <c r="CX18" i="1" s="1"/>
  <c r="CY18" i="1" s="1"/>
  <c r="CZ18" i="1" s="1"/>
  <c r="DA18" i="1" s="1"/>
  <c r="DB18" i="1" s="1"/>
  <c r="DC18" i="1" s="1"/>
  <c r="DD18" i="1" s="1"/>
  <c r="DE18" i="1" s="1"/>
  <c r="DF18" i="1" s="1"/>
  <c r="DG18" i="1" s="1"/>
  <c r="DH18" i="1" s="1"/>
  <c r="DI18" i="1" s="1"/>
  <c r="DJ18" i="1" s="1"/>
  <c r="DK18" i="1" s="1"/>
  <c r="DL18" i="1" s="1"/>
  <c r="DM18" i="1" s="1"/>
  <c r="DN18" i="1" s="1"/>
  <c r="DO18" i="1" s="1"/>
  <c r="DP18" i="1" s="1"/>
  <c r="DQ18" i="1" s="1"/>
  <c r="DR18" i="1" s="1"/>
  <c r="DS18" i="1" s="1"/>
  <c r="DT18" i="1" s="1"/>
  <c r="DU18" i="1" s="1"/>
  <c r="DV18" i="1" s="1"/>
  <c r="DW18" i="1" s="1"/>
  <c r="DX18" i="1" s="1"/>
  <c r="DY18" i="1" s="1"/>
  <c r="DZ18" i="1" s="1"/>
  <c r="EA18" i="1" s="1"/>
  <c r="EB18" i="1" s="1"/>
  <c r="EC18" i="1" s="1"/>
  <c r="ED18" i="1" s="1"/>
  <c r="EE18" i="1" s="1"/>
  <c r="EF18" i="1" s="1"/>
  <c r="EG18" i="1" s="1"/>
  <c r="EH18" i="1" s="1"/>
  <c r="EI18" i="1" s="1"/>
  <c r="EJ18" i="1" s="1"/>
  <c r="EK18" i="1" s="1"/>
  <c r="EL18" i="1" s="1"/>
  <c r="EM18" i="1" s="1"/>
  <c r="EN18" i="1" s="1"/>
  <c r="EO18" i="1" s="1"/>
  <c r="EP18" i="1" s="1"/>
  <c r="EQ18" i="1" s="1"/>
  <c r="ER18" i="1" s="1"/>
  <c r="ES18" i="1" s="1"/>
  <c r="ET18" i="1" s="1"/>
  <c r="EU18" i="1" s="1"/>
  <c r="EV18" i="1" s="1"/>
  <c r="EW18" i="1" s="1"/>
  <c r="EX18" i="1" s="1"/>
  <c r="EY18" i="1" s="1"/>
  <c r="EZ18" i="1" s="1"/>
  <c r="FA18" i="1" s="1"/>
  <c r="FB18" i="1" s="1"/>
  <c r="FC18" i="1" s="1"/>
  <c r="FD18" i="1" s="1"/>
  <c r="FE18" i="1" s="1"/>
  <c r="FF18" i="1" s="1"/>
  <c r="FG18" i="1" s="1"/>
  <c r="FH18" i="1" s="1"/>
  <c r="FI18" i="1" s="1"/>
  <c r="FJ18" i="1" s="1"/>
  <c r="FK18" i="1" s="1"/>
  <c r="FL18" i="1" s="1"/>
  <c r="FM18" i="1" s="1"/>
  <c r="FN18" i="1" s="1"/>
  <c r="FO18" i="1" s="1"/>
  <c r="FP18" i="1" s="1"/>
  <c r="FQ18" i="1" s="1"/>
  <c r="FR18" i="1" s="1"/>
  <c r="FS18" i="1" s="1"/>
  <c r="FT18" i="1" s="1"/>
  <c r="FU18" i="1" s="1"/>
  <c r="FV18" i="1" s="1"/>
  <c r="FW18" i="1" s="1"/>
  <c r="FX18" i="1" s="1"/>
  <c r="FY18" i="1" s="1"/>
  <c r="FZ18" i="1" s="1"/>
  <c r="GA18" i="1" s="1"/>
  <c r="GB18" i="1" s="1"/>
  <c r="GC18" i="1" s="1"/>
  <c r="GD18" i="1" s="1"/>
  <c r="GE18" i="1" s="1"/>
  <c r="GF18" i="1" s="1"/>
  <c r="GG18" i="1" s="1"/>
  <c r="GH18" i="1" s="1"/>
  <c r="GI18" i="1" s="1"/>
  <c r="GJ18" i="1" s="1"/>
  <c r="GK18" i="1" s="1"/>
  <c r="GL18" i="1" s="1"/>
  <c r="GM18" i="1" s="1"/>
  <c r="GN18" i="1" s="1"/>
  <c r="GO18" i="1" s="1"/>
  <c r="GP18" i="1" s="1"/>
  <c r="GQ18" i="1" s="1"/>
  <c r="GR18" i="1" s="1"/>
  <c r="GS18" i="1" s="1"/>
  <c r="GT18" i="1" s="1"/>
  <c r="GU18" i="1" s="1"/>
  <c r="GV18" i="1" s="1"/>
  <c r="GW18" i="1" s="1"/>
  <c r="GX18" i="1" s="1"/>
  <c r="GY18" i="1" s="1"/>
  <c r="GZ18" i="1" s="1"/>
  <c r="HA18" i="1" s="1"/>
  <c r="HB18" i="1" s="1"/>
  <c r="HC18" i="1" s="1"/>
  <c r="HD18" i="1" s="1"/>
  <c r="HE18" i="1" s="1"/>
  <c r="HF18" i="1" s="1"/>
  <c r="HG18" i="1" s="1"/>
  <c r="HH18" i="1" s="1"/>
  <c r="N15" i="1" l="1"/>
  <c r="N21" i="1"/>
  <c r="N22" i="1"/>
  <c r="N14" i="1"/>
  <c r="N19" i="1"/>
  <c r="N18" i="1"/>
  <c r="P19" i="2"/>
  <c r="G18" i="2"/>
  <c r="J18" i="2" s="1"/>
  <c r="X12" i="1"/>
  <c r="J63" i="1"/>
  <c r="P20" i="2" l="1"/>
  <c r="G19" i="2"/>
  <c r="J19" i="2" s="1"/>
  <c r="K63" i="1"/>
  <c r="L63" i="1"/>
  <c r="Y12" i="1"/>
  <c r="P21" i="2" l="1"/>
  <c r="G20" i="2"/>
  <c r="J20" i="2" s="1"/>
  <c r="Z12" i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BG12" i="1" s="1"/>
  <c r="BH12" i="1" s="1"/>
  <c r="BI12" i="1" s="1"/>
  <c r="BJ12" i="1" s="1"/>
  <c r="BK12" i="1" s="1"/>
  <c r="BL12" i="1" s="1"/>
  <c r="BM12" i="1" s="1"/>
  <c r="BN12" i="1" s="1"/>
  <c r="BO12" i="1" s="1"/>
  <c r="BP12" i="1" s="1"/>
  <c r="BQ12" i="1" s="1"/>
  <c r="BR12" i="1" s="1"/>
  <c r="BS12" i="1" s="1"/>
  <c r="BT12" i="1" s="1"/>
  <c r="BU12" i="1" s="1"/>
  <c r="BV12" i="1" s="1"/>
  <c r="BW12" i="1" s="1"/>
  <c r="BX12" i="1" s="1"/>
  <c r="BY12" i="1" s="1"/>
  <c r="BZ12" i="1" s="1"/>
  <c r="CA12" i="1" s="1"/>
  <c r="CB12" i="1" s="1"/>
  <c r="CC12" i="1" s="1"/>
  <c r="CD12" i="1" s="1"/>
  <c r="CE12" i="1" s="1"/>
  <c r="CF12" i="1" s="1"/>
  <c r="CG12" i="1" s="1"/>
  <c r="CH12" i="1" s="1"/>
  <c r="CI12" i="1" s="1"/>
  <c r="CJ12" i="1" s="1"/>
  <c r="CK12" i="1" s="1"/>
  <c r="CL12" i="1" s="1"/>
  <c r="CM12" i="1" s="1"/>
  <c r="CN12" i="1" s="1"/>
  <c r="CO12" i="1" s="1"/>
  <c r="CP12" i="1" s="1"/>
  <c r="CQ12" i="1" s="1"/>
  <c r="CR12" i="1" s="1"/>
  <c r="CS12" i="1" s="1"/>
  <c r="CT12" i="1" s="1"/>
  <c r="CU12" i="1" s="1"/>
  <c r="CV12" i="1" s="1"/>
  <c r="CW12" i="1" s="1"/>
  <c r="CX12" i="1" s="1"/>
  <c r="CY12" i="1" s="1"/>
  <c r="CZ12" i="1" s="1"/>
  <c r="DA12" i="1" s="1"/>
  <c r="DB12" i="1" s="1"/>
  <c r="DC12" i="1" s="1"/>
  <c r="DD12" i="1" s="1"/>
  <c r="DE12" i="1" s="1"/>
  <c r="DF12" i="1" s="1"/>
  <c r="DG12" i="1" s="1"/>
  <c r="DH12" i="1" s="1"/>
  <c r="DI12" i="1" s="1"/>
  <c r="DJ12" i="1" s="1"/>
  <c r="DK12" i="1" s="1"/>
  <c r="DL12" i="1" s="1"/>
  <c r="DM12" i="1" s="1"/>
  <c r="DN12" i="1" s="1"/>
  <c r="DO12" i="1" s="1"/>
  <c r="DP12" i="1" s="1"/>
  <c r="DQ12" i="1" s="1"/>
  <c r="DR12" i="1" s="1"/>
  <c r="DS12" i="1" s="1"/>
  <c r="DT12" i="1" s="1"/>
  <c r="DU12" i="1" s="1"/>
  <c r="DV12" i="1" s="1"/>
  <c r="DW12" i="1" s="1"/>
  <c r="DX12" i="1" s="1"/>
  <c r="DY12" i="1" s="1"/>
  <c r="DZ12" i="1" s="1"/>
  <c r="EA12" i="1" s="1"/>
  <c r="EB12" i="1" s="1"/>
  <c r="EC12" i="1" s="1"/>
  <c r="ED12" i="1" s="1"/>
  <c r="EE12" i="1" s="1"/>
  <c r="EF12" i="1" s="1"/>
  <c r="EG12" i="1" s="1"/>
  <c r="EH12" i="1" s="1"/>
  <c r="EI12" i="1" s="1"/>
  <c r="EJ12" i="1" s="1"/>
  <c r="EK12" i="1" s="1"/>
  <c r="EL12" i="1" s="1"/>
  <c r="EM12" i="1" s="1"/>
  <c r="EN12" i="1" s="1"/>
  <c r="EO12" i="1" s="1"/>
  <c r="EP12" i="1" s="1"/>
  <c r="EQ12" i="1" s="1"/>
  <c r="ER12" i="1" s="1"/>
  <c r="ES12" i="1" s="1"/>
  <c r="ET12" i="1" s="1"/>
  <c r="EU12" i="1" s="1"/>
  <c r="EV12" i="1" s="1"/>
  <c r="EW12" i="1" s="1"/>
  <c r="EX12" i="1" s="1"/>
  <c r="EY12" i="1" s="1"/>
  <c r="EZ12" i="1" s="1"/>
  <c r="FA12" i="1" s="1"/>
  <c r="FB12" i="1" s="1"/>
  <c r="FC12" i="1" s="1"/>
  <c r="FD12" i="1" s="1"/>
  <c r="FE12" i="1" s="1"/>
  <c r="FF12" i="1" s="1"/>
  <c r="FG12" i="1" s="1"/>
  <c r="FH12" i="1" s="1"/>
  <c r="FI12" i="1" s="1"/>
  <c r="FJ12" i="1" s="1"/>
  <c r="FK12" i="1" s="1"/>
  <c r="FL12" i="1" s="1"/>
  <c r="FM12" i="1" s="1"/>
  <c r="FN12" i="1" s="1"/>
  <c r="FO12" i="1" s="1"/>
  <c r="FP12" i="1" s="1"/>
  <c r="FQ12" i="1" s="1"/>
  <c r="FR12" i="1" s="1"/>
  <c r="FS12" i="1" s="1"/>
  <c r="FT12" i="1" s="1"/>
  <c r="FU12" i="1" s="1"/>
  <c r="FV12" i="1" s="1"/>
  <c r="FW12" i="1" s="1"/>
  <c r="FX12" i="1" s="1"/>
  <c r="FY12" i="1" s="1"/>
  <c r="FZ12" i="1" s="1"/>
  <c r="GA12" i="1" s="1"/>
  <c r="GB12" i="1" s="1"/>
  <c r="GC12" i="1" s="1"/>
  <c r="GD12" i="1" s="1"/>
  <c r="GE12" i="1" s="1"/>
  <c r="GF12" i="1" s="1"/>
  <c r="GG12" i="1" s="1"/>
  <c r="GH12" i="1" s="1"/>
  <c r="GI12" i="1" s="1"/>
  <c r="GJ12" i="1" s="1"/>
  <c r="GK12" i="1" s="1"/>
  <c r="GL12" i="1" s="1"/>
  <c r="GM12" i="1" s="1"/>
  <c r="GN12" i="1" s="1"/>
  <c r="GO12" i="1" s="1"/>
  <c r="GP12" i="1" s="1"/>
  <c r="GQ12" i="1" s="1"/>
  <c r="GR12" i="1" s="1"/>
  <c r="GS12" i="1" s="1"/>
  <c r="GT12" i="1" s="1"/>
  <c r="GU12" i="1" s="1"/>
  <c r="GV12" i="1" s="1"/>
  <c r="GW12" i="1" s="1"/>
  <c r="GX12" i="1" s="1"/>
  <c r="GY12" i="1" s="1"/>
  <c r="GZ12" i="1" s="1"/>
  <c r="HA12" i="1" s="1"/>
  <c r="HB12" i="1" s="1"/>
  <c r="HC12" i="1" s="1"/>
  <c r="HD12" i="1" s="1"/>
  <c r="HE12" i="1" s="1"/>
  <c r="HF12" i="1" s="1"/>
  <c r="HG12" i="1" s="1"/>
  <c r="HH12" i="1" s="1"/>
  <c r="N12" i="1" s="1"/>
  <c r="G21" i="2" l="1"/>
  <c r="J21" i="2" s="1"/>
  <c r="P22" i="2"/>
  <c r="N63" i="1"/>
  <c r="N64" i="1"/>
  <c r="P23" i="2" l="1"/>
  <c r="G22" i="2"/>
  <c r="J22" i="2" s="1"/>
  <c r="G23" i="2" l="1"/>
  <c r="J23" i="2" s="1"/>
  <c r="P24" i="2"/>
  <c r="G24" i="2" s="1"/>
  <c r="J24" i="2" l="1"/>
  <c r="G63" i="2"/>
  <c r="J64" i="2" l="1"/>
  <c r="J63" i="2"/>
</calcChain>
</file>

<file path=xl/sharedStrings.xml><?xml version="1.0" encoding="utf-8"?>
<sst xmlns="http://schemas.openxmlformats.org/spreadsheetml/2006/main" count="381" uniqueCount="273">
  <si>
    <t>Rocky Mountain Power</t>
  </si>
  <si>
    <t>Revised Hadaway Multi-Stage Growth DCF Model</t>
  </si>
  <si>
    <t>13-Week AVG</t>
  </si>
  <si>
    <t>Next Year's</t>
  </si>
  <si>
    <t>First Stage</t>
  </si>
  <si>
    <t>Second Stage Growth</t>
  </si>
  <si>
    <t>Third Stage</t>
  </si>
  <si>
    <t>Multi-Stage</t>
  </si>
  <si>
    <t>Second Stage</t>
  </si>
  <si>
    <t>Line</t>
  </si>
  <si>
    <t>Company</t>
  </si>
  <si>
    <r>
      <t>Stock Price</t>
    </r>
    <r>
      <rPr>
        <b/>
        <u/>
        <vertAlign val="superscript"/>
        <sz val="11"/>
        <rFont val="Arial"/>
        <family val="2"/>
      </rPr>
      <t>1</t>
    </r>
  </si>
  <si>
    <t>Year 6</t>
  </si>
  <si>
    <t>Year 7</t>
  </si>
  <si>
    <t>Year 8</t>
  </si>
  <si>
    <t>Year 9</t>
  </si>
  <si>
    <t>Year 10</t>
  </si>
  <si>
    <t>Growth DCF</t>
  </si>
  <si>
    <t>Price</t>
  </si>
  <si>
    <r>
      <t>Year</t>
    </r>
    <r>
      <rPr>
        <b/>
        <vertAlign val="subscript"/>
        <sz val="11"/>
        <rFont val="Arial"/>
        <family val="2"/>
      </rPr>
      <t>1</t>
    </r>
  </si>
  <si>
    <r>
      <t>Year</t>
    </r>
    <r>
      <rPr>
        <b/>
        <vertAlign val="subscript"/>
        <sz val="11"/>
        <rFont val="Arial"/>
        <family val="2"/>
      </rPr>
      <t>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</si>
  <si>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</si>
  <si>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</si>
  <si>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</si>
  <si>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</si>
  <si>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</si>
  <si>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</si>
  <si>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</si>
  <si>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</si>
  <si>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</si>
  <si>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</si>
  <si>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</si>
  <si>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</si>
  <si>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</si>
  <si>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</si>
  <si>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</si>
  <si>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</si>
  <si>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</si>
  <si>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</si>
  <si>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</si>
  <si>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</si>
  <si>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</si>
  <si>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</si>
  <si>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</si>
  <si>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</si>
  <si>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</si>
  <si>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</si>
  <si>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</si>
  <si>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</si>
  <si>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</si>
  <si>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</si>
  <si>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</si>
  <si>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</si>
  <si>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</si>
  <si>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</si>
  <si>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</si>
  <si>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</si>
  <si>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</si>
  <si>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</si>
  <si>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</si>
  <si>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</si>
  <si>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</si>
  <si>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</si>
  <si>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</si>
  <si>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</si>
  <si>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</si>
  <si>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</si>
  <si>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</si>
  <si>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</si>
  <si>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</si>
  <si>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</si>
  <si>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</si>
  <si>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</si>
  <si>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</si>
  <si>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</si>
  <si>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</si>
  <si>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</si>
  <si>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</si>
  <si>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</si>
  <si>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</si>
  <si>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</si>
  <si>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</si>
  <si>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</si>
  <si>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</si>
  <si>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</si>
  <si>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</si>
  <si>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</si>
  <si>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</si>
  <si>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</si>
  <si>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</si>
  <si>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</si>
  <si>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</si>
  <si>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</si>
  <si>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</si>
  <si>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</si>
  <si>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</si>
  <si>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</si>
  <si>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</si>
  <si>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</si>
  <si>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</si>
  <si>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</si>
  <si>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</si>
  <si>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</si>
  <si>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</si>
  <si>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</si>
  <si>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</si>
  <si>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</si>
  <si>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</si>
  <si>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</si>
  <si>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</si>
  <si>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</si>
  <si>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</si>
  <si>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</si>
  <si>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</si>
  <si>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</si>
  <si>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</si>
  <si>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</si>
  <si>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</si>
  <si>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</si>
  <si>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</si>
  <si>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</si>
  <si>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</si>
  <si>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</si>
  <si>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</si>
  <si>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</si>
  <si>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</si>
  <si>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</si>
  <si>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</si>
  <si>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</si>
  <si>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</si>
  <si>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</si>
  <si>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</si>
  <si>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</si>
  <si>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</si>
  <si>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</si>
  <si>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</si>
  <si>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</si>
  <si>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</si>
  <si>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</si>
  <si>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</si>
  <si>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</si>
  <si>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</si>
  <si>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</si>
  <si>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</si>
  <si>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</si>
  <si>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</si>
  <si>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</si>
  <si>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</si>
  <si>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</si>
  <si>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</si>
  <si>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</si>
  <si>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</si>
  <si>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</si>
  <si>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</si>
  <si>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</si>
  <si>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</si>
  <si>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</si>
  <si>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</si>
  <si>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</si>
  <si>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</si>
  <si>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</si>
  <si>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</si>
  <si>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</si>
  <si>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</si>
  <si>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</si>
  <si>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</si>
  <si>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</si>
  <si>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</si>
  <si>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</si>
  <si>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</si>
  <si>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</si>
  <si>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</si>
  <si>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</si>
  <si>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</si>
  <si>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</si>
  <si>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</si>
  <si>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</si>
  <si>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</si>
  <si>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</si>
  <si>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</si>
  <si>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</si>
  <si>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</si>
  <si>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</si>
  <si>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</si>
  <si>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</si>
  <si>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</si>
  <si>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</si>
  <si>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</si>
  <si>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</si>
  <si>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</si>
  <si>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</si>
  <si>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</si>
  <si>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</si>
  <si>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</si>
  <si>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</si>
  <si>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</si>
  <si>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</si>
  <si>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</si>
  <si>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</si>
  <si>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</si>
  <si>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</si>
  <si>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</si>
  <si>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</si>
  <si>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</si>
  <si>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</si>
  <si>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</si>
  <si>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</si>
  <si>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</si>
  <si>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</si>
  <si>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</si>
  <si>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</si>
  <si>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</si>
  <si>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</si>
  <si>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</si>
  <si>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</si>
  <si>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</si>
  <si>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</si>
  <si>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</si>
  <si>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200</t>
    </r>
    <r>
      <rPr>
        <sz val="10"/>
        <rFont val="Arial"/>
        <family val="2"/>
      </rPr>
      <t/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</si>
  <si>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</si>
  <si>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</si>
  <si>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</si>
  <si>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</si>
  <si>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</si>
  <si>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</si>
  <si>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</si>
  <si>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</si>
  <si>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</si>
  <si>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</si>
  <si>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ALLETE, Inc.</t>
  </si>
  <si>
    <t>Alliant Energy Corporation</t>
  </si>
  <si>
    <t>Avista Corporation</t>
  </si>
  <si>
    <t>DTE Energy Company</t>
  </si>
  <si>
    <t>IDACORP, Inc.</t>
  </si>
  <si>
    <t>Integrys Energy Group, Inc.</t>
  </si>
  <si>
    <t>NextEra Energy, Inc.</t>
  </si>
  <si>
    <t>Portland General Electric Company</t>
  </si>
  <si>
    <t>Sempra Energy</t>
  </si>
  <si>
    <t>Southern Company</t>
  </si>
  <si>
    <t>Westar Energy, Inc.</t>
  </si>
  <si>
    <t>Wisconsin Energy Corporation</t>
  </si>
  <si>
    <t>Xcel Energy Inc.</t>
  </si>
  <si>
    <t>Average</t>
  </si>
  <si>
    <t>Median</t>
  </si>
  <si>
    <t>Sources:</t>
  </si>
  <si>
    <r>
      <rPr>
        <i/>
        <sz val="11"/>
        <rFont val="Arial"/>
        <family val="2"/>
      </rPr>
      <t>Blue Chip Economic Indicators, March</t>
    </r>
    <r>
      <rPr>
        <sz val="11"/>
        <rFont val="Arial"/>
        <family val="2"/>
      </rPr>
      <t xml:space="preserve"> 1, 2014 at 14.</t>
    </r>
  </si>
  <si>
    <t>Exhibit RMP__(SCH-5), page 3.</t>
  </si>
  <si>
    <r>
      <t>Dividend</t>
    </r>
    <r>
      <rPr>
        <b/>
        <u/>
        <vertAlign val="superscript"/>
        <sz val="11"/>
        <rFont val="Arial"/>
        <family val="2"/>
      </rPr>
      <t>1</t>
    </r>
  </si>
  <si>
    <r>
      <t>Growth</t>
    </r>
    <r>
      <rPr>
        <b/>
        <u/>
        <vertAlign val="superscript"/>
        <sz val="11"/>
        <rFont val="Arial"/>
        <family val="2"/>
      </rPr>
      <t>1</t>
    </r>
  </si>
  <si>
    <r>
      <t>Growth</t>
    </r>
    <r>
      <rPr>
        <b/>
        <u/>
        <vertAlign val="superscript"/>
        <sz val="11"/>
        <rFont val="Arial"/>
        <family val="2"/>
      </rPr>
      <t>2</t>
    </r>
  </si>
  <si>
    <t>Revised Hadaway Constant Growth DCF Model</t>
  </si>
  <si>
    <t>(GDP Growth Rate)</t>
  </si>
  <si>
    <t>Recent</t>
  </si>
  <si>
    <t>GDP</t>
  </si>
  <si>
    <t>Adjusted</t>
  </si>
  <si>
    <t>Constant</t>
  </si>
  <si>
    <t>Yield</t>
  </si>
  <si>
    <t>P0</t>
  </si>
  <si>
    <t>D1</t>
  </si>
  <si>
    <t>ALLETE</t>
  </si>
  <si>
    <t>Alliant Energy Co.</t>
  </si>
  <si>
    <t>Avista Corp.</t>
  </si>
  <si>
    <t>DTE Energy Co.</t>
  </si>
  <si>
    <t>IDACORP</t>
  </si>
  <si>
    <t>Integrys Energy</t>
  </si>
  <si>
    <t>Nextera Energy</t>
  </si>
  <si>
    <t>Portland General</t>
  </si>
  <si>
    <t>Southern Co.</t>
  </si>
  <si>
    <t>Westar Energy</t>
  </si>
  <si>
    <t>Wisconsin Energy</t>
  </si>
  <si>
    <t/>
  </si>
  <si>
    <t xml:space="preserve"> Sources:</t>
  </si>
  <si>
    <r>
      <rPr>
        <i/>
        <sz val="11"/>
        <rFont val="Arial"/>
        <family val="2"/>
      </rPr>
      <t>Blue Chip Economic Indicators</t>
    </r>
    <r>
      <rPr>
        <sz val="11"/>
        <rFont val="Arial"/>
        <family val="2"/>
      </rPr>
      <t>, March 10, 2014, at 14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</si>
</sst>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0.000000"/>
    <numFmt numFmtId="167" formatCode="_(&quot;$&quot;* #,##0.00000_);_(&quot;$&quot;* \(#,##0.00000\);_(&quot;$&quot;* &quot;-&quot;??_);_(@_)"/>
    <numFmt numFmtId="168" formatCode="0.000000000"/>
    <numFmt numFmtId="169" formatCode="0.0000"/>
    <numFmt numFmtId="170" formatCode="0.0"/>
    <numFmt numFmtId="171" formatCode="_(* #,##0_);_(* \(#,##0\);_(* &quot;-&quot;??_);_(@_)"/>
    <numFmt numFmtId="172" formatCode="0.0%"/>
    <numFmt numFmtId="173" formatCode="[$-409]mmmm\ d\,\ yyyy;@"/>
  </numFmts>
  <fonts count="5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vertAlign val="superscript"/>
      <sz val="10"/>
      <color theme="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5" applyNumberFormat="0" applyAlignment="0" applyProtection="0"/>
    <xf numFmtId="0" fontId="18" fillId="20" borderId="5" applyNumberFormat="0" applyAlignment="0" applyProtection="0"/>
    <xf numFmtId="0" fontId="18" fillId="20" borderId="5" applyNumberFormat="0" applyAlignment="0" applyProtection="0"/>
    <xf numFmtId="0" fontId="18" fillId="20" borderId="5" applyNumberFormat="0" applyAlignment="0" applyProtection="0"/>
    <xf numFmtId="0" fontId="18" fillId="20" borderId="5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7" fillId="22" borderId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2" fillId="0" borderId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31" fillId="20" borderId="12" applyNumberFormat="0" applyAlignment="0" applyProtection="0"/>
    <xf numFmtId="0" fontId="31" fillId="20" borderId="12" applyNumberFormat="0" applyAlignment="0" applyProtection="0"/>
    <xf numFmtId="0" fontId="31" fillId="20" borderId="12" applyNumberFormat="0" applyAlignment="0" applyProtection="0"/>
    <xf numFmtId="0" fontId="31" fillId="20" borderId="12" applyNumberFormat="0" applyAlignment="0" applyProtection="0"/>
    <xf numFmtId="0" fontId="31" fillId="20" borderId="12" applyNumberFormat="0" applyAlignment="0" applyProtection="0"/>
    <xf numFmtId="40" fontId="32" fillId="25" borderId="0">
      <alignment horizontal="right"/>
    </xf>
    <xf numFmtId="0" fontId="33" fillId="25" borderId="0">
      <alignment horizontal="right"/>
    </xf>
    <xf numFmtId="0" fontId="34" fillId="25" borderId="13"/>
    <xf numFmtId="0" fontId="34" fillId="0" borderId="0" applyBorder="0">
      <alignment horizontal="centerContinuous"/>
    </xf>
    <xf numFmtId="0" fontId="35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14">
      <alignment horizontal="center"/>
    </xf>
    <xf numFmtId="3" fontId="36" fillId="0" borderId="0" applyFont="0" applyFill="0" applyBorder="0" applyAlignment="0" applyProtection="0"/>
    <xf numFmtId="0" fontId="36" fillId="26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2" fillId="27" borderId="0" applyNumberFormat="0" applyFont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Protection="0">
      <alignment horizontal="center"/>
    </xf>
    <xf numFmtId="0" fontId="43" fillId="29" borderId="0" applyNumberFormat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27" borderId="0" applyNumberFormat="0" applyFont="0" applyBorder="0" applyAlignment="0" applyProtection="0"/>
    <xf numFmtId="169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2" fillId="0" borderId="14" applyNumberFormat="0" applyFon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5" fillId="0" borderId="0" xfId="0" applyFont="1" applyFill="1"/>
    <xf numFmtId="164" fontId="4" fillId="0" borderId="0" xfId="2" applyNumberFormat="1" applyFont="1" applyFill="1" applyAlignment="1">
      <alignment horizontal="center"/>
    </xf>
    <xf numFmtId="0" fontId="7" fillId="0" borderId="0" xfId="3" applyFont="1" applyFill="1" applyAlignment="1">
      <alignment horizontal="center"/>
    </xf>
    <xf numFmtId="10" fontId="8" fillId="0" borderId="0" xfId="2" applyNumberFormat="1" applyFont="1" applyFill="1" applyAlignment="1">
      <alignment horizontal="center"/>
    </xf>
    <xf numFmtId="0" fontId="9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 vertical="center"/>
    </xf>
    <xf numFmtId="0" fontId="9" fillId="0" borderId="0" xfId="3" applyFont="1" applyFill="1"/>
    <xf numFmtId="0" fontId="9" fillId="0" borderId="2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9" fillId="0" borderId="4" xfId="3" applyFont="1" applyFill="1" applyBorder="1" applyAlignment="1">
      <alignment horizontal="center"/>
    </xf>
    <xf numFmtId="49" fontId="9" fillId="0" borderId="0" xfId="3" applyNumberFormat="1" applyFont="1" applyFill="1" applyAlignment="1">
      <alignment horizontal="center"/>
    </xf>
    <xf numFmtId="49" fontId="4" fillId="0" borderId="0" xfId="3" applyNumberFormat="1" applyFont="1" applyFill="1" applyAlignment="1">
      <alignment horizontal="left" indent="1"/>
    </xf>
    <xf numFmtId="43" fontId="9" fillId="0" borderId="0" xfId="4" quotePrefix="1" applyFont="1" applyFill="1" applyAlignment="1">
      <alignment horizontal="center"/>
    </xf>
    <xf numFmtId="10" fontId="9" fillId="0" borderId="0" xfId="5" applyNumberFormat="1" applyFont="1" applyFill="1" applyAlignment="1">
      <alignment horizontal="center"/>
    </xf>
    <xf numFmtId="0" fontId="9" fillId="0" borderId="0" xfId="3" quotePrefix="1" applyFont="1" applyFill="1" applyAlignment="1">
      <alignment horizontal="center"/>
    </xf>
    <xf numFmtId="4" fontId="4" fillId="0" borderId="0" xfId="3" applyNumberFormat="1" applyFont="1" applyFill="1"/>
    <xf numFmtId="0" fontId="4" fillId="0" borderId="0" xfId="3" applyFont="1" applyFill="1" applyAlignment="1">
      <alignment horizontal="left" indent="1"/>
    </xf>
    <xf numFmtId="165" fontId="4" fillId="0" borderId="0" xfId="6" applyNumberFormat="1" applyFont="1" applyFill="1" applyAlignment="1">
      <alignment horizontal="center"/>
    </xf>
    <xf numFmtId="10" fontId="4" fillId="0" borderId="0" xfId="3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3" applyFont="1" applyFill="1" applyAlignment="1">
      <alignment horizontal="left"/>
    </xf>
    <xf numFmtId="10" fontId="4" fillId="0" borderId="0" xfId="5" applyNumberFormat="1" applyFont="1" applyFill="1" applyAlignment="1">
      <alignment horizontal="center"/>
    </xf>
    <xf numFmtId="165" fontId="4" fillId="0" borderId="0" xfId="3" applyNumberFormat="1" applyFont="1" applyFill="1"/>
    <xf numFmtId="2" fontId="4" fillId="0" borderId="0" xfId="3" applyNumberFormat="1" applyFont="1" applyFill="1" applyAlignment="1">
      <alignment horizontal="center"/>
    </xf>
    <xf numFmtId="10" fontId="9" fillId="0" borderId="0" xfId="3" applyNumberFormat="1" applyFont="1" applyFill="1" applyAlignment="1">
      <alignment horizontal="center"/>
    </xf>
    <xf numFmtId="0" fontId="9" fillId="0" borderId="0" xfId="3" applyFont="1" applyFill="1" applyAlignment="1">
      <alignment horizontal="left"/>
    </xf>
    <xf numFmtId="165" fontId="9" fillId="0" borderId="0" xfId="6" applyNumberFormat="1" applyFont="1" applyFill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horizontal="right" vertical="center"/>
    </xf>
    <xf numFmtId="0" fontId="4" fillId="0" borderId="0" xfId="7" applyFont="1" applyFill="1" applyAlignment="1"/>
    <xf numFmtId="0" fontId="4" fillId="0" borderId="0" xfId="0" applyFont="1" applyFill="1"/>
    <xf numFmtId="166" fontId="4" fillId="0" borderId="0" xfId="3" applyNumberFormat="1" applyFont="1" applyFill="1" applyAlignment="1">
      <alignment horizontal="center"/>
    </xf>
    <xf numFmtId="167" fontId="4" fillId="0" borderId="0" xfId="1" applyNumberFormat="1" applyFont="1" applyFill="1" applyAlignment="1">
      <alignment horizontal="center"/>
    </xf>
    <xf numFmtId="168" fontId="4" fillId="0" borderId="0" xfId="3" applyNumberFormat="1" applyFont="1" applyFill="1" applyAlignment="1">
      <alignment horizontal="center"/>
    </xf>
    <xf numFmtId="0" fontId="49" fillId="0" borderId="0" xfId="0" applyFont="1" applyFill="1" applyAlignment="1"/>
    <xf numFmtId="0" fontId="52" fillId="0" borderId="0" xfId="0" applyFont="1" applyFill="1" applyAlignment="1"/>
    <xf numFmtId="49" fontId="9" fillId="0" borderId="0" xfId="3" applyNumberFormat="1" applyFont="1" applyFill="1" applyAlignment="1">
      <alignment horizontal="left" indent="2"/>
    </xf>
    <xf numFmtId="43" fontId="9" fillId="0" borderId="0" xfId="4" applyFont="1" applyFill="1" applyAlignment="1">
      <alignment horizontal="center"/>
    </xf>
    <xf numFmtId="9" fontId="4" fillId="0" borderId="0" xfId="2" applyFont="1" applyFill="1"/>
    <xf numFmtId="0" fontId="4" fillId="0" borderId="0" xfId="3" applyFont="1" applyFill="1" applyAlignment="1">
      <alignment horizontal="left" indent="2"/>
    </xf>
    <xf numFmtId="10" fontId="4" fillId="0" borderId="0" xfId="2" applyNumberFormat="1" applyFont="1" applyFill="1" applyAlignment="1">
      <alignment horizontal="center"/>
    </xf>
    <xf numFmtId="43" fontId="4" fillId="0" borderId="0" xfId="4" applyFont="1" applyFill="1" applyAlignment="1">
      <alignment horizontal="center"/>
    </xf>
    <xf numFmtId="43" fontId="4" fillId="0" borderId="0" xfId="334" applyFont="1" applyFill="1" applyAlignment="1">
      <alignment horizontal="center"/>
    </xf>
    <xf numFmtId="171" fontId="4" fillId="0" borderId="0" xfId="334" applyNumberFormat="1" applyFont="1" applyFill="1" applyAlignment="1">
      <alignment horizontal="center"/>
    </xf>
    <xf numFmtId="44" fontId="4" fillId="0" borderId="0" xfId="1" applyFont="1" applyFill="1"/>
    <xf numFmtId="172" fontId="4" fillId="0" borderId="0" xfId="2" applyNumberFormat="1" applyFont="1" applyFill="1"/>
    <xf numFmtId="10" fontId="4" fillId="0" borderId="0" xfId="2" applyNumberFormat="1" applyFont="1" applyFill="1"/>
    <xf numFmtId="10" fontId="4" fillId="0" borderId="0" xfId="3" applyNumberFormat="1" applyFont="1" applyFill="1"/>
    <xf numFmtId="171" fontId="4" fillId="0" borderId="0" xfId="2" applyNumberFormat="1" applyFont="1" applyFill="1" applyAlignment="1">
      <alignment horizontal="center"/>
    </xf>
    <xf numFmtId="172" fontId="4" fillId="0" borderId="0" xfId="3" applyNumberFormat="1" applyFont="1" applyFill="1"/>
    <xf numFmtId="10" fontId="9" fillId="0" borderId="0" xfId="2" applyNumberFormat="1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53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vertical="center"/>
    </xf>
    <xf numFmtId="0" fontId="9" fillId="0" borderId="0" xfId="7" applyFont="1" applyFill="1" applyAlignment="1"/>
    <xf numFmtId="165" fontId="9" fillId="0" borderId="0" xfId="5" applyNumberFormat="1" applyFont="1" applyFill="1" applyAlignment="1">
      <alignment horizontal="center"/>
    </xf>
    <xf numFmtId="0" fontId="14" fillId="0" borderId="0" xfId="3" applyFont="1" applyFill="1"/>
    <xf numFmtId="173" fontId="4" fillId="0" borderId="0" xfId="3" applyNumberFormat="1" applyFont="1" applyFill="1"/>
    <xf numFmtId="165" fontId="4" fillId="0" borderId="0" xfId="3" applyNumberFormat="1" applyFont="1" applyFill="1" applyAlignment="1">
      <alignment horizontal="center"/>
    </xf>
    <xf numFmtId="165" fontId="4" fillId="0" borderId="0" xfId="4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49" fontId="10" fillId="0" borderId="0" xfId="3" applyNumberFormat="1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3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9" fillId="0" borderId="1" xfId="3" applyFont="1" applyFill="1" applyBorder="1" applyAlignment="1">
      <alignment horizontal="center"/>
    </xf>
  </cellXfs>
  <cellStyles count="335">
    <cellStyle name="20% - Accent1 2" xfId="8"/>
    <cellStyle name="20% - Accent1 3" xfId="9"/>
    <cellStyle name="20% - Accent1 4" xfId="10"/>
    <cellStyle name="20% - Accent1 5" xfId="11"/>
    <cellStyle name="20% - Accent1 6" xfId="12"/>
    <cellStyle name="20% - Accent2 2" xfId="13"/>
    <cellStyle name="20% - Accent2 3" xfId="14"/>
    <cellStyle name="20% - Accent2 4" xfId="15"/>
    <cellStyle name="20% - Accent2 5" xfId="16"/>
    <cellStyle name="20% - Accent2 6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4 2" xfId="23"/>
    <cellStyle name="20% - Accent4 3" xfId="24"/>
    <cellStyle name="20% - Accent4 4" xfId="25"/>
    <cellStyle name="20% - Accent4 5" xfId="26"/>
    <cellStyle name="20% - Accent4 6" xfId="27"/>
    <cellStyle name="20% - Accent5 2" xfId="28"/>
    <cellStyle name="20% - Accent5 3" xfId="29"/>
    <cellStyle name="20% - Accent5 4" xfId="30"/>
    <cellStyle name="20% - Accent5 5" xfId="31"/>
    <cellStyle name="20% - Accent5 6" xfId="32"/>
    <cellStyle name="20% - Accent6 2" xfId="33"/>
    <cellStyle name="20% - Accent6 3" xfId="34"/>
    <cellStyle name="20% - Accent6 4" xfId="35"/>
    <cellStyle name="20% - Accent6 5" xfId="36"/>
    <cellStyle name="20% - Accent6 6" xfId="37"/>
    <cellStyle name="40% - Accent1 2" xfId="38"/>
    <cellStyle name="40% - Accent1 3" xfId="39"/>
    <cellStyle name="40% - Accent1 4" xfId="40"/>
    <cellStyle name="40% - Accent1 5" xfId="41"/>
    <cellStyle name="40% - Accent1 6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3 2" xfId="48"/>
    <cellStyle name="40% - Accent3 3" xfId="49"/>
    <cellStyle name="40% - Accent3 4" xfId="50"/>
    <cellStyle name="40% - Accent3 5" xfId="51"/>
    <cellStyle name="40% - Accent3 6" xfId="52"/>
    <cellStyle name="40% - Accent4 2" xfId="53"/>
    <cellStyle name="40% - Accent4 3" xfId="54"/>
    <cellStyle name="40% - Accent4 4" xfId="55"/>
    <cellStyle name="40% - Accent4 5" xfId="56"/>
    <cellStyle name="40% - Accent4 6" xfId="57"/>
    <cellStyle name="40% - Accent5 2" xfId="58"/>
    <cellStyle name="40% - Accent5 3" xfId="59"/>
    <cellStyle name="40% - Accent5 4" xfId="60"/>
    <cellStyle name="40% - Accent5 5" xfId="61"/>
    <cellStyle name="40% - Accent5 6" xfId="62"/>
    <cellStyle name="40% - Accent6 2" xfId="63"/>
    <cellStyle name="40% - Accent6 3" xfId="64"/>
    <cellStyle name="40% - Accent6 4" xfId="65"/>
    <cellStyle name="40% - Accent6 5" xfId="66"/>
    <cellStyle name="40% - Accent6 6" xfId="67"/>
    <cellStyle name="60% - Accent1 2" xfId="68"/>
    <cellStyle name="60% - Accent1 3" xfId="69"/>
    <cellStyle name="60% - Accent1 4" xfId="70"/>
    <cellStyle name="60% - Accent1 5" xfId="71"/>
    <cellStyle name="60% - Accent1 6" xfId="72"/>
    <cellStyle name="60% - Accent2 2" xfId="73"/>
    <cellStyle name="60% - Accent2 3" xfId="74"/>
    <cellStyle name="60% - Accent2 4" xfId="75"/>
    <cellStyle name="60% - Accent2 5" xfId="76"/>
    <cellStyle name="60% - Accent2 6" xfId="77"/>
    <cellStyle name="60% - Accent3 2" xfId="78"/>
    <cellStyle name="60% - Accent3 3" xfId="79"/>
    <cellStyle name="60% - Accent3 4" xfId="80"/>
    <cellStyle name="60% - Accent3 5" xfId="81"/>
    <cellStyle name="60% - Accent3 6" xfId="82"/>
    <cellStyle name="60% - Accent4 2" xfId="83"/>
    <cellStyle name="60% - Accent4 3" xfId="84"/>
    <cellStyle name="60% - Accent4 4" xfId="85"/>
    <cellStyle name="60% - Accent4 5" xfId="86"/>
    <cellStyle name="60% - Accent4 6" xfId="87"/>
    <cellStyle name="60% - Accent5 2" xfId="88"/>
    <cellStyle name="60% - Accent5 3" xfId="89"/>
    <cellStyle name="60% - Accent5 4" xfId="90"/>
    <cellStyle name="60% - Accent5 5" xfId="91"/>
    <cellStyle name="60% - Accent5 6" xfId="92"/>
    <cellStyle name="60% - Accent6 2" xfId="93"/>
    <cellStyle name="60% - Accent6 3" xfId="94"/>
    <cellStyle name="60% - Accent6 4" xfId="95"/>
    <cellStyle name="60% - Accent6 5" xfId="96"/>
    <cellStyle name="60% - Accent6 6" xfId="97"/>
    <cellStyle name="Accent1 2" xfId="98"/>
    <cellStyle name="Accent1 3" xfId="99"/>
    <cellStyle name="Accent1 4" xfId="100"/>
    <cellStyle name="Accent1 5" xfId="101"/>
    <cellStyle name="Accent1 6" xfId="102"/>
    <cellStyle name="Accent2 2" xfId="103"/>
    <cellStyle name="Accent2 3" xfId="104"/>
    <cellStyle name="Accent2 4" xfId="105"/>
    <cellStyle name="Accent2 5" xfId="106"/>
    <cellStyle name="Accent2 6" xfId="107"/>
    <cellStyle name="Accent3 2" xfId="108"/>
    <cellStyle name="Accent3 3" xfId="109"/>
    <cellStyle name="Accent3 4" xfId="110"/>
    <cellStyle name="Accent3 5" xfId="111"/>
    <cellStyle name="Accent3 6" xfId="112"/>
    <cellStyle name="Accent4 2" xfId="113"/>
    <cellStyle name="Accent4 3" xfId="114"/>
    <cellStyle name="Accent4 4" xfId="115"/>
    <cellStyle name="Accent4 5" xfId="116"/>
    <cellStyle name="Accent4 6" xfId="117"/>
    <cellStyle name="Accent5 2" xfId="118"/>
    <cellStyle name="Accent5 3" xfId="119"/>
    <cellStyle name="Accent5 4" xfId="120"/>
    <cellStyle name="Accent5 5" xfId="121"/>
    <cellStyle name="Accent5 6" xfId="122"/>
    <cellStyle name="Accent6 2" xfId="123"/>
    <cellStyle name="Accent6 3" xfId="124"/>
    <cellStyle name="Accent6 4" xfId="125"/>
    <cellStyle name="Accent6 5" xfId="126"/>
    <cellStyle name="Accent6 6" xfId="127"/>
    <cellStyle name="Bad 2" xfId="128"/>
    <cellStyle name="Bad 3" xfId="129"/>
    <cellStyle name="Bad 4" xfId="130"/>
    <cellStyle name="Bad 5" xfId="131"/>
    <cellStyle name="Bad 6" xfId="132"/>
    <cellStyle name="Calculation 2" xfId="133"/>
    <cellStyle name="Calculation 3" xfId="134"/>
    <cellStyle name="Calculation 4" xfId="135"/>
    <cellStyle name="Calculation 5" xfId="136"/>
    <cellStyle name="Calculation 6" xfId="137"/>
    <cellStyle name="Check Cell 2" xfId="138"/>
    <cellStyle name="Check Cell 3" xfId="139"/>
    <cellStyle name="Check Cell 4" xfId="140"/>
    <cellStyle name="Check Cell 5" xfId="141"/>
    <cellStyle name="Check Cell 6" xfId="142"/>
    <cellStyle name="Comma" xfId="334" builtinId="3"/>
    <cellStyle name="Comma 2" xfId="4"/>
    <cellStyle name="Comma 2 2" xfId="143"/>
    <cellStyle name="Comma 3" xfId="144"/>
    <cellStyle name="Comma 3 2" xfId="145"/>
    <cellStyle name="Comma 4" xfId="146"/>
    <cellStyle name="Currency" xfId="1" builtinId="4"/>
    <cellStyle name="Currency 10" xfId="147"/>
    <cellStyle name="Currency 11" xfId="148"/>
    <cellStyle name="Currency 2" xfId="6"/>
    <cellStyle name="Currency 2 2" xfId="149"/>
    <cellStyle name="Currency 3" xfId="150"/>
    <cellStyle name="Currency 4" xfId="151"/>
    <cellStyle name="Currency 4 2" xfId="152"/>
    <cellStyle name="Currency 5" xfId="153"/>
    <cellStyle name="Currency 6" xfId="154"/>
    <cellStyle name="Currency 7" xfId="155"/>
    <cellStyle name="Currency 8" xfId="156"/>
    <cellStyle name="Explanatory Text 2" xfId="157"/>
    <cellStyle name="Explanatory Text 3" xfId="158"/>
    <cellStyle name="Explanatory Text 4" xfId="159"/>
    <cellStyle name="Explanatory Text 5" xfId="160"/>
    <cellStyle name="Explanatory Text 6" xfId="161"/>
    <cellStyle name="Good 2" xfId="162"/>
    <cellStyle name="Good 3" xfId="163"/>
    <cellStyle name="Good 4" xfId="164"/>
    <cellStyle name="Good 5" xfId="165"/>
    <cellStyle name="Good 6" xfId="166"/>
    <cellStyle name="Heading 1 2" xfId="167"/>
    <cellStyle name="Heading 1 3" xfId="168"/>
    <cellStyle name="Heading 1 4" xfId="169"/>
    <cellStyle name="Heading 1 5" xfId="170"/>
    <cellStyle name="Heading 1 6" xfId="171"/>
    <cellStyle name="Heading 2 2" xfId="172"/>
    <cellStyle name="Heading 2 3" xfId="173"/>
    <cellStyle name="Heading 2 4" xfId="174"/>
    <cellStyle name="Heading 2 5" xfId="175"/>
    <cellStyle name="Heading 2 6" xfId="176"/>
    <cellStyle name="Heading 3 2" xfId="177"/>
    <cellStyle name="Heading 3 3" xfId="178"/>
    <cellStyle name="Heading 3 4" xfId="179"/>
    <cellStyle name="Heading 3 5" xfId="180"/>
    <cellStyle name="Heading 3 6" xfId="181"/>
    <cellStyle name="Heading 4 2" xfId="182"/>
    <cellStyle name="Heading 4 3" xfId="183"/>
    <cellStyle name="Heading 4 4" xfId="184"/>
    <cellStyle name="Heading 4 5" xfId="185"/>
    <cellStyle name="Heading 4 6" xfId="186"/>
    <cellStyle name="HeadlineStyle" xfId="187"/>
    <cellStyle name="HeadlineStyleJustified" xfId="188"/>
    <cellStyle name="Input 2" xfId="189"/>
    <cellStyle name="Input 3" xfId="190"/>
    <cellStyle name="Input 4" xfId="191"/>
    <cellStyle name="Input 5" xfId="192"/>
    <cellStyle name="Input 6" xfId="193"/>
    <cellStyle name="Lines" xfId="194"/>
    <cellStyle name="Linked Cell 2" xfId="195"/>
    <cellStyle name="Linked Cell 3" xfId="196"/>
    <cellStyle name="Linked Cell 4" xfId="197"/>
    <cellStyle name="Linked Cell 5" xfId="198"/>
    <cellStyle name="Linked Cell 6" xfId="199"/>
    <cellStyle name="Neutral 2" xfId="200"/>
    <cellStyle name="Neutral 3" xfId="201"/>
    <cellStyle name="Neutral 4" xfId="202"/>
    <cellStyle name="Neutral 5" xfId="203"/>
    <cellStyle name="Neutral 6" xfId="204"/>
    <cellStyle name="Normal" xfId="0" builtinId="0"/>
    <cellStyle name="Normal 10" xfId="3"/>
    <cellStyle name="Normal 11" xfId="205"/>
    <cellStyle name="Normal 12" xfId="206"/>
    <cellStyle name="Normal 12 2" xfId="207"/>
    <cellStyle name="Normal 13" xfId="208"/>
    <cellStyle name="Normal 13 2" xfId="209"/>
    <cellStyle name="Normal 14 2" xfId="210"/>
    <cellStyle name="Normal 14 2 2" xfId="211"/>
    <cellStyle name="Normal 15" xfId="212"/>
    <cellStyle name="Normal 2" xfId="7"/>
    <cellStyle name="Normal 2 10" xfId="213"/>
    <cellStyle name="Normal 2 11" xfId="214"/>
    <cellStyle name="Normal 2 12" xfId="215"/>
    <cellStyle name="Normal 2 13" xfId="216"/>
    <cellStyle name="Normal 2 2" xfId="217"/>
    <cellStyle name="Normal 2 3" xfId="218"/>
    <cellStyle name="Normal 2 4" xfId="219"/>
    <cellStyle name="Normal 2 5" xfId="220"/>
    <cellStyle name="Normal 2 6" xfId="221"/>
    <cellStyle name="Normal 2 7" xfId="222"/>
    <cellStyle name="Normal 2 8" xfId="223"/>
    <cellStyle name="Normal 2 9" xfId="224"/>
    <cellStyle name="Normal 3" xfId="225"/>
    <cellStyle name="Normal 3 2" xfId="226"/>
    <cellStyle name="Normal 3 2 10" xfId="227"/>
    <cellStyle name="Normal 3 2 2" xfId="228"/>
    <cellStyle name="Normal 4" xfId="229"/>
    <cellStyle name="Normal 4 2" xfId="230"/>
    <cellStyle name="Normal 4 3" xfId="231"/>
    <cellStyle name="Normal 5" xfId="232"/>
    <cellStyle name="Normal 5 2" xfId="233"/>
    <cellStyle name="Normal 6" xfId="234"/>
    <cellStyle name="Normal 6 2" xfId="235"/>
    <cellStyle name="Normal 7" xfId="236"/>
    <cellStyle name="Normal 7 2" xfId="237"/>
    <cellStyle name="Normal 8" xfId="238"/>
    <cellStyle name="Normal 8 2" xfId="239"/>
    <cellStyle name="Normal 8 3" xfId="240"/>
    <cellStyle name="Note 2" xfId="241"/>
    <cellStyle name="Note 3" xfId="242"/>
    <cellStyle name="Note 4" xfId="243"/>
    <cellStyle name="Note 5" xfId="244"/>
    <cellStyle name="Note 6" xfId="245"/>
    <cellStyle name="Output 2" xfId="246"/>
    <cellStyle name="Output 3" xfId="247"/>
    <cellStyle name="Output 4" xfId="248"/>
    <cellStyle name="Output 5" xfId="249"/>
    <cellStyle name="Output 6" xfId="250"/>
    <cellStyle name="Output Amounts" xfId="251"/>
    <cellStyle name="Output Column Headings" xfId="252"/>
    <cellStyle name="Output Line Items" xfId="253"/>
    <cellStyle name="Output Report Heading" xfId="254"/>
    <cellStyle name="Output Report Title" xfId="255"/>
    <cellStyle name="Percent" xfId="2" builtinId="5"/>
    <cellStyle name="Percent 2" xfId="5"/>
    <cellStyle name="Percent 2 2" xfId="256"/>
    <cellStyle name="Percent 3" xfId="257"/>
    <cellStyle name="Percent 3 2" xfId="258"/>
    <cellStyle name="Percent 4" xfId="259"/>
    <cellStyle name="Percent 4 2" xfId="260"/>
    <cellStyle name="Percent 5" xfId="261"/>
    <cellStyle name="Percent 5 2" xfId="262"/>
    <cellStyle name="Percent 6" xfId="263"/>
    <cellStyle name="Percent 7" xfId="264"/>
    <cellStyle name="Percent 8" xfId="265"/>
    <cellStyle name="PSChar" xfId="266"/>
    <cellStyle name="PSDate" xfId="267"/>
    <cellStyle name="PSDec" xfId="268"/>
    <cellStyle name="PSHeading" xfId="269"/>
    <cellStyle name="PSInt" xfId="270"/>
    <cellStyle name="PSSpacer" xfId="271"/>
    <cellStyle name="Style 109" xfId="272"/>
    <cellStyle name="Style 113" xfId="273"/>
    <cellStyle name="Style 117" xfId="274"/>
    <cellStyle name="Style 121" xfId="275"/>
    <cellStyle name="Style 129" xfId="276"/>
    <cellStyle name="Style 133" xfId="277"/>
    <cellStyle name="Style 136" xfId="278"/>
    <cellStyle name="Style 137" xfId="279"/>
    <cellStyle name="Style 140" xfId="280"/>
    <cellStyle name="Style 141" xfId="281"/>
    <cellStyle name="Style 144" xfId="282"/>
    <cellStyle name="Style 148" xfId="283"/>
    <cellStyle name="Style 152" xfId="284"/>
    <cellStyle name="Style 153" xfId="285"/>
    <cellStyle name="Style 156" xfId="286"/>
    <cellStyle name="Style 160" xfId="287"/>
    <cellStyle name="Style 161" xfId="288"/>
    <cellStyle name="Style 165" xfId="289"/>
    <cellStyle name="Style 168" xfId="290"/>
    <cellStyle name="Style 172" xfId="291"/>
    <cellStyle name="Style 173" xfId="292"/>
    <cellStyle name="Style 177" xfId="293"/>
    <cellStyle name="Style 180" xfId="294"/>
    <cellStyle name="Style 181" xfId="295"/>
    <cellStyle name="Style 182" xfId="296"/>
    <cellStyle name="Style 189" xfId="297"/>
    <cellStyle name="Style 191" xfId="298"/>
    <cellStyle name="Style 21" xfId="299"/>
    <cellStyle name="Style 21 2" xfId="300"/>
    <cellStyle name="Style 22" xfId="301"/>
    <cellStyle name="Style 23" xfId="302"/>
    <cellStyle name="Style 24" xfId="303"/>
    <cellStyle name="Style 25" xfId="304"/>
    <cellStyle name="Style 26" xfId="305"/>
    <cellStyle name="Style 27" xfId="306"/>
    <cellStyle name="Style 28" xfId="307"/>
    <cellStyle name="Style 29" xfId="308"/>
    <cellStyle name="Style 30" xfId="309"/>
    <cellStyle name="Style 31" xfId="310"/>
    <cellStyle name="Style 32" xfId="311"/>
    <cellStyle name="Style 33" xfId="312"/>
    <cellStyle name="Style 34" xfId="313"/>
    <cellStyle name="Style 35" xfId="314"/>
    <cellStyle name="Style 36" xfId="315"/>
    <cellStyle name="Style 37" xfId="316"/>
    <cellStyle name="Style 38" xfId="317"/>
    <cellStyle name="Style 39" xfId="318"/>
    <cellStyle name="Title 2" xfId="319"/>
    <cellStyle name="Title 3" xfId="320"/>
    <cellStyle name="Title 4" xfId="321"/>
    <cellStyle name="Title 5" xfId="322"/>
    <cellStyle name="Title 6" xfId="323"/>
    <cellStyle name="Total 2" xfId="324"/>
    <cellStyle name="Total 3" xfId="325"/>
    <cellStyle name="Total 4" xfId="326"/>
    <cellStyle name="Total 5" xfId="327"/>
    <cellStyle name="Total 6" xfId="328"/>
    <cellStyle name="Warning Text 2" xfId="329"/>
    <cellStyle name="Warning Text 3" xfId="330"/>
    <cellStyle name="Warning Text 4" xfId="331"/>
    <cellStyle name="Warning Text 5" xfId="332"/>
    <cellStyle name="Warning Text 6" xfId="3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66</xdr:row>
      <xdr:rowOff>11906</xdr:rowOff>
    </xdr:from>
    <xdr:to>
      <xdr:col>2</xdr:col>
      <xdr:colOff>797718</xdr:colOff>
      <xdr:row>66</xdr:row>
      <xdr:rowOff>11906</xdr:rowOff>
    </xdr:to>
    <xdr:cxnSp macro="">
      <xdr:nvCxnSpPr>
        <xdr:cNvPr id="2" name="Straight Connector 1"/>
        <xdr:cNvCxnSpPr/>
      </xdr:nvCxnSpPr>
      <xdr:spPr>
        <a:xfrm>
          <a:off x="490537" y="6126956"/>
          <a:ext cx="8977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CW\AppData\Local\Temp\255797_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lawDocs\DEB\0718.1\Analysis\24860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lawDocs\DEB\9852\Analysis\24995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B\Documents\stocks1115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"/>
      <sheetName val="MPG-2"/>
      <sheetName val="MPG-3"/>
      <sheetName val="MPG-4"/>
      <sheetName val="MPG-5"/>
      <sheetName val="MPG-6ab"/>
      <sheetName val="MPG-7"/>
      <sheetName val="MPG-8"/>
      <sheetName val="MPG-9"/>
      <sheetName val="MPG-10"/>
      <sheetName val="MPG-11"/>
      <sheetName val="MPG-12"/>
      <sheetName val="MPG-13"/>
      <sheetName val="MPG-14a"/>
      <sheetName val="MPG-14b"/>
      <sheetName val="MPG-14c"/>
      <sheetName val="MPG-15"/>
      <sheetName val="MPG-16"/>
      <sheetName val="MPG-20 Interest Rate Forecast"/>
      <sheetName val="VL Data (WP)"/>
      <sheetName val=" S&amp;P Ratings Direct (WP)"/>
      <sheetName val="Growth Rate LU"/>
      <sheetName val="Stock Prices (WP)"/>
      <sheetName val="Graph (WP)"/>
      <sheetName val="MBR (WP)"/>
      <sheetName val="Credit Ratings (WP)"/>
      <sheetName val="SNL Data (WP)"/>
      <sheetName val="Yields (WP)"/>
      <sheetName val="Yields Table (WP)"/>
      <sheetName val="Monthly Yields (WP)"/>
      <sheetName val="Annual Yields (WP)"/>
      <sheetName val="Bond Yields (WP)"/>
      <sheetName val="GDP (WP)"/>
      <sheetName val="Company List"/>
    </sheetNames>
    <sheetDataSet>
      <sheetData sheetId="0">
        <row r="7">
          <cell r="A7">
            <v>1</v>
          </cell>
          <cell r="B7" t="str">
            <v>ALE</v>
          </cell>
          <cell r="C7" t="str">
            <v>ALLETE, Inc.</v>
          </cell>
        </row>
        <row r="8">
          <cell r="A8">
            <v>2</v>
          </cell>
          <cell r="B8" t="str">
            <v>LNT</v>
          </cell>
          <cell r="C8" t="str">
            <v>Alliant Energy Corporation</v>
          </cell>
        </row>
        <row r="9">
          <cell r="A9">
            <v>3</v>
          </cell>
          <cell r="B9" t="str">
            <v>AVA</v>
          </cell>
          <cell r="C9" t="str">
            <v>Avista Corporation</v>
          </cell>
        </row>
        <row r="10">
          <cell r="A10">
            <v>4</v>
          </cell>
          <cell r="B10" t="str">
            <v>DTE</v>
          </cell>
          <cell r="C10" t="str">
            <v>DTE Energy Company</v>
          </cell>
        </row>
        <row r="11">
          <cell r="A11">
            <v>5</v>
          </cell>
          <cell r="B11" t="str">
            <v>IDA</v>
          </cell>
          <cell r="C11" t="str">
            <v>IDACORP, Inc.</v>
          </cell>
        </row>
        <row r="12">
          <cell r="A12">
            <v>6</v>
          </cell>
          <cell r="B12" t="str">
            <v>TEG</v>
          </cell>
          <cell r="C12" t="str">
            <v>Integrys Energy Group, Inc.</v>
          </cell>
        </row>
        <row r="13">
          <cell r="A13">
            <v>7</v>
          </cell>
          <cell r="B13" t="str">
            <v>NEE</v>
          </cell>
          <cell r="C13" t="str">
            <v>NextEra Energy, Inc.</v>
          </cell>
        </row>
        <row r="14">
          <cell r="A14">
            <v>8</v>
          </cell>
          <cell r="B14" t="str">
            <v>POR</v>
          </cell>
          <cell r="C14" t="str">
            <v>Portland General Electric Company</v>
          </cell>
        </row>
        <row r="15">
          <cell r="A15">
            <v>9</v>
          </cell>
          <cell r="B15" t="str">
            <v>SRE</v>
          </cell>
          <cell r="C15" t="str">
            <v>Sempra Energy</v>
          </cell>
        </row>
        <row r="16">
          <cell r="A16">
            <v>10</v>
          </cell>
          <cell r="B16" t="str">
            <v>SO</v>
          </cell>
          <cell r="C16" t="str">
            <v>Southern Company</v>
          </cell>
        </row>
        <row r="17">
          <cell r="A17">
            <v>11</v>
          </cell>
          <cell r="B17" t="str">
            <v>WR</v>
          </cell>
          <cell r="C17" t="str">
            <v>Westar Energy, Inc.</v>
          </cell>
        </row>
        <row r="18">
          <cell r="A18">
            <v>12</v>
          </cell>
          <cell r="B18" t="str">
            <v>WEC</v>
          </cell>
          <cell r="C18" t="str">
            <v>Wisconsin Energy Corporation</v>
          </cell>
        </row>
        <row r="19">
          <cell r="A19">
            <v>13</v>
          </cell>
          <cell r="B19" t="str">
            <v>XEL</v>
          </cell>
          <cell r="C19" t="str">
            <v>Xcel Energy Inc.</v>
          </cell>
        </row>
        <row r="20">
          <cell r="A20" t="str">
            <v/>
          </cell>
          <cell r="C20" t="e">
            <v>#N/A</v>
          </cell>
        </row>
        <row r="21">
          <cell r="A21" t="str">
            <v/>
          </cell>
          <cell r="C21" t="e">
            <v>#N/A</v>
          </cell>
        </row>
        <row r="22">
          <cell r="A22" t="str">
            <v/>
          </cell>
          <cell r="C22" t="e">
            <v>#N/A</v>
          </cell>
        </row>
        <row r="23">
          <cell r="A23" t="str">
            <v/>
          </cell>
          <cell r="C23" t="e">
            <v>#N/A</v>
          </cell>
        </row>
        <row r="24">
          <cell r="A24" t="str">
            <v/>
          </cell>
          <cell r="C24" t="e">
            <v>#N/A</v>
          </cell>
        </row>
        <row r="25">
          <cell r="A25" t="str">
            <v/>
          </cell>
          <cell r="C25" t="e">
            <v>#N/A</v>
          </cell>
        </row>
        <row r="26">
          <cell r="A26" t="str">
            <v/>
          </cell>
          <cell r="C26" t="e">
            <v>#N/A</v>
          </cell>
        </row>
        <row r="27">
          <cell r="A27" t="str">
            <v/>
          </cell>
          <cell r="C27" t="e">
            <v>#N/A</v>
          </cell>
        </row>
        <row r="28">
          <cell r="A28" t="str">
            <v/>
          </cell>
          <cell r="C28" t="e">
            <v>#N/A</v>
          </cell>
        </row>
        <row r="29">
          <cell r="A29" t="str">
            <v/>
          </cell>
          <cell r="C29" t="e">
            <v>#N/A</v>
          </cell>
        </row>
        <row r="30">
          <cell r="A30" t="str">
            <v/>
          </cell>
          <cell r="C30" t="e">
            <v>#N/A</v>
          </cell>
        </row>
        <row r="31">
          <cell r="A31" t="str">
            <v/>
          </cell>
          <cell r="C31" t="e">
            <v>#N/A</v>
          </cell>
        </row>
        <row r="32">
          <cell r="A32" t="str">
            <v/>
          </cell>
          <cell r="C32" t="e">
            <v>#N/A</v>
          </cell>
        </row>
        <row r="33">
          <cell r="A33" t="str">
            <v/>
          </cell>
          <cell r="C33" t="e">
            <v>#N/A</v>
          </cell>
        </row>
        <row r="34">
          <cell r="A34" t="str">
            <v/>
          </cell>
          <cell r="C34" t="e">
            <v>#N/A</v>
          </cell>
        </row>
        <row r="35">
          <cell r="A35" t="str">
            <v/>
          </cell>
          <cell r="C35" t="e">
            <v>#N/A</v>
          </cell>
        </row>
        <row r="36">
          <cell r="A36" t="str">
            <v/>
          </cell>
          <cell r="C36" t="e">
            <v>#N/A</v>
          </cell>
        </row>
        <row r="37">
          <cell r="A37" t="str">
            <v/>
          </cell>
          <cell r="C37" t="e">
            <v>#N/A</v>
          </cell>
        </row>
        <row r="38">
          <cell r="A38" t="str">
            <v/>
          </cell>
          <cell r="C38" t="e">
            <v>#N/A</v>
          </cell>
        </row>
        <row r="39">
          <cell r="A39" t="str">
            <v/>
          </cell>
          <cell r="C39" t="e">
            <v>#N/A</v>
          </cell>
        </row>
        <row r="40">
          <cell r="A40" t="str">
            <v/>
          </cell>
          <cell r="C40" t="e">
            <v>#N/A</v>
          </cell>
        </row>
        <row r="41">
          <cell r="A41" t="str">
            <v/>
          </cell>
          <cell r="C41" t="e">
            <v>#N/A</v>
          </cell>
        </row>
        <row r="42">
          <cell r="A42" t="str">
            <v/>
          </cell>
          <cell r="C42" t="e">
            <v>#N/A</v>
          </cell>
        </row>
        <row r="43">
          <cell r="A43" t="str">
            <v/>
          </cell>
          <cell r="C43" t="e">
            <v>#N/A</v>
          </cell>
        </row>
        <row r="44">
          <cell r="A44" t="str">
            <v/>
          </cell>
          <cell r="C44" t="e">
            <v>#N/A</v>
          </cell>
        </row>
        <row r="45">
          <cell r="A45" t="str">
            <v/>
          </cell>
          <cell r="C45" t="e">
            <v>#N/A</v>
          </cell>
        </row>
        <row r="46">
          <cell r="A46" t="str">
            <v/>
          </cell>
          <cell r="C46" t="e">
            <v>#N/A</v>
          </cell>
        </row>
        <row r="47">
          <cell r="A47" t="str">
            <v/>
          </cell>
          <cell r="C47" t="e">
            <v>#N/A</v>
          </cell>
        </row>
        <row r="48">
          <cell r="A48" t="str">
            <v/>
          </cell>
          <cell r="C48" t="e">
            <v>#N/A</v>
          </cell>
        </row>
        <row r="49">
          <cell r="A49" t="str">
            <v/>
          </cell>
          <cell r="C49" t="e">
            <v>#N/A</v>
          </cell>
        </row>
        <row r="50">
          <cell r="A50" t="str">
            <v/>
          </cell>
          <cell r="C50" t="e">
            <v>#N/A</v>
          </cell>
        </row>
        <row r="51">
          <cell r="A51" t="str">
            <v/>
          </cell>
          <cell r="C51" t="e">
            <v>#N/A</v>
          </cell>
        </row>
        <row r="52">
          <cell r="A52" t="str">
            <v/>
          </cell>
          <cell r="C52" t="e">
            <v>#N/A</v>
          </cell>
        </row>
        <row r="53">
          <cell r="A53" t="str">
            <v/>
          </cell>
          <cell r="C53" t="e">
            <v>#N/A</v>
          </cell>
        </row>
        <row r="54">
          <cell r="A54" t="str">
            <v/>
          </cell>
          <cell r="C54" t="e">
            <v>#N/A</v>
          </cell>
        </row>
        <row r="55">
          <cell r="A55" t="str">
            <v/>
          </cell>
          <cell r="C55" t="e">
            <v>#N/A</v>
          </cell>
        </row>
        <row r="56">
          <cell r="A56" t="str">
            <v/>
          </cell>
          <cell r="C56" t="e">
            <v>#N/A</v>
          </cell>
        </row>
      </sheetData>
      <sheetData sheetId="1">
        <row r="12">
          <cell r="F12" t="str">
            <v>ALE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>
        <row r="12">
          <cell r="B12" t="str">
            <v>ALE</v>
          </cell>
          <cell r="C12" t="str">
            <v>ALLETE, Inc.</v>
          </cell>
          <cell r="E12">
            <v>0.49</v>
          </cell>
          <cell r="F12">
            <v>0.8</v>
          </cell>
          <cell r="G12">
            <v>0.55400000000000005</v>
          </cell>
          <cell r="I12">
            <v>41.4</v>
          </cell>
          <cell r="J12">
            <v>47.5</v>
          </cell>
          <cell r="L12">
            <v>32.44</v>
          </cell>
          <cell r="M12">
            <v>39.75</v>
          </cell>
          <cell r="O12">
            <v>1.9</v>
          </cell>
          <cell r="P12">
            <v>2.2999999999999998</v>
          </cell>
          <cell r="R12">
            <v>2.63</v>
          </cell>
          <cell r="S12">
            <v>3.75</v>
          </cell>
          <cell r="U12">
            <v>41719</v>
          </cell>
        </row>
        <row r="13">
          <cell r="B13" t="str">
            <v>LNT</v>
          </cell>
          <cell r="C13" t="str">
            <v>Alliant Energy Corporation</v>
          </cell>
          <cell r="E13">
            <v>0.51</v>
          </cell>
          <cell r="F13">
            <v>0.8</v>
          </cell>
          <cell r="G13">
            <v>0.47</v>
          </cell>
          <cell r="I13">
            <v>110.98</v>
          </cell>
          <cell r="J13">
            <v>115</v>
          </cell>
          <cell r="L13">
            <v>29.45</v>
          </cell>
          <cell r="M13">
            <v>34.799999999999997</v>
          </cell>
          <cell r="O13">
            <v>1.88</v>
          </cell>
          <cell r="P13">
            <v>2.4</v>
          </cell>
          <cell r="R13">
            <v>3.29</v>
          </cell>
          <cell r="S13">
            <v>4</v>
          </cell>
          <cell r="U13">
            <v>41719</v>
          </cell>
        </row>
        <row r="14">
          <cell r="B14" t="str">
            <v>AVA</v>
          </cell>
          <cell r="C14" t="str">
            <v>Avista Corporation</v>
          </cell>
          <cell r="E14">
            <v>0.30499999999999999</v>
          </cell>
          <cell r="F14">
            <v>0.75</v>
          </cell>
          <cell r="G14">
            <v>0.48499999999999999</v>
          </cell>
          <cell r="I14">
            <v>60.1</v>
          </cell>
          <cell r="J14">
            <v>64.5</v>
          </cell>
          <cell r="L14">
            <v>21.65</v>
          </cell>
          <cell r="M14">
            <v>24.5</v>
          </cell>
          <cell r="O14">
            <v>1.22</v>
          </cell>
          <cell r="P14">
            <v>1.4</v>
          </cell>
          <cell r="R14">
            <v>1.8</v>
          </cell>
          <cell r="S14">
            <v>2.25</v>
          </cell>
          <cell r="U14">
            <v>41670</v>
          </cell>
        </row>
        <row r="15">
          <cell r="B15" t="str">
            <v>DTE</v>
          </cell>
          <cell r="C15" t="str">
            <v>DTE Energy Company</v>
          </cell>
          <cell r="E15">
            <v>0.65500000000000003</v>
          </cell>
          <cell r="F15">
            <v>0.85</v>
          </cell>
          <cell r="G15">
            <v>0.52500000000000002</v>
          </cell>
          <cell r="I15">
            <v>177.09</v>
          </cell>
          <cell r="J15">
            <v>190</v>
          </cell>
          <cell r="L15">
            <v>44.75</v>
          </cell>
          <cell r="M15">
            <v>54.5</v>
          </cell>
          <cell r="O15">
            <v>2.59</v>
          </cell>
          <cell r="P15">
            <v>3.35</v>
          </cell>
          <cell r="R15">
            <v>3.76</v>
          </cell>
          <cell r="S15">
            <v>5.25</v>
          </cell>
          <cell r="U15">
            <v>41719</v>
          </cell>
        </row>
        <row r="16">
          <cell r="B16" t="str">
            <v>IDA</v>
          </cell>
          <cell r="C16" t="str">
            <v>IDACORP, Inc.</v>
          </cell>
          <cell r="E16">
            <v>0.43</v>
          </cell>
          <cell r="F16">
            <v>0.75</v>
          </cell>
          <cell r="G16">
            <v>0.53500000000000003</v>
          </cell>
          <cell r="I16">
            <v>50.3</v>
          </cell>
          <cell r="J16">
            <v>51.2</v>
          </cell>
          <cell r="L16">
            <v>36.950000000000003</v>
          </cell>
          <cell r="M16">
            <v>41.75</v>
          </cell>
          <cell r="O16">
            <v>1.57</v>
          </cell>
          <cell r="P16">
            <v>2.2000000000000002</v>
          </cell>
          <cell r="R16">
            <v>3.5</v>
          </cell>
          <cell r="S16">
            <v>3.6</v>
          </cell>
          <cell r="U16">
            <v>41670</v>
          </cell>
        </row>
        <row r="17">
          <cell r="B17" t="str">
            <v>TEG</v>
          </cell>
          <cell r="C17" t="str">
            <v>Integrys Energy Group, Inc.</v>
          </cell>
          <cell r="E17">
            <v>0.68</v>
          </cell>
          <cell r="F17">
            <v>1.05</v>
          </cell>
          <cell r="G17">
            <v>0.52</v>
          </cell>
          <cell r="I17">
            <v>79.45</v>
          </cell>
          <cell r="J17">
            <v>83.5</v>
          </cell>
          <cell r="L17">
            <v>41.05</v>
          </cell>
          <cell r="M17">
            <v>48</v>
          </cell>
          <cell r="O17">
            <v>2.72</v>
          </cell>
          <cell r="P17">
            <v>3</v>
          </cell>
          <cell r="R17">
            <v>4.33</v>
          </cell>
          <cell r="S17">
            <v>4.5</v>
          </cell>
          <cell r="U17">
            <v>41719</v>
          </cell>
        </row>
        <row r="18">
          <cell r="B18" t="str">
            <v>NEE</v>
          </cell>
          <cell r="C18" t="str">
            <v>NextEra Energy, Inc.</v>
          </cell>
          <cell r="E18">
            <v>0.66</v>
          </cell>
          <cell r="F18">
            <v>0.75</v>
          </cell>
          <cell r="G18">
            <v>0.43</v>
          </cell>
          <cell r="I18">
            <v>431</v>
          </cell>
          <cell r="J18">
            <v>470</v>
          </cell>
          <cell r="L18">
            <v>41.85</v>
          </cell>
          <cell r="M18">
            <v>57.25</v>
          </cell>
          <cell r="O18">
            <v>2.64</v>
          </cell>
          <cell r="P18">
            <v>3.9</v>
          </cell>
          <cell r="R18">
            <v>4.83</v>
          </cell>
          <cell r="S18">
            <v>6.5</v>
          </cell>
          <cell r="U18">
            <v>41691</v>
          </cell>
        </row>
        <row r="19">
          <cell r="B19" t="str">
            <v>POR</v>
          </cell>
          <cell r="C19" t="str">
            <v>Portland General Electric Company</v>
          </cell>
          <cell r="E19">
            <v>0.27500000000000002</v>
          </cell>
          <cell r="F19">
            <v>0.75</v>
          </cell>
          <cell r="G19">
            <v>0.48499999999999999</v>
          </cell>
          <cell r="I19">
            <v>78.099999999999994</v>
          </cell>
          <cell r="J19">
            <v>89.5</v>
          </cell>
          <cell r="L19">
            <v>23.15</v>
          </cell>
          <cell r="M19">
            <v>27</v>
          </cell>
          <cell r="O19">
            <v>1.1000000000000001</v>
          </cell>
          <cell r="P19">
            <v>1.25</v>
          </cell>
          <cell r="R19">
            <v>1.65</v>
          </cell>
          <cell r="S19">
            <v>2.25</v>
          </cell>
          <cell r="U19">
            <v>41670</v>
          </cell>
        </row>
        <row r="20">
          <cell r="B20" t="str">
            <v>SRE</v>
          </cell>
          <cell r="C20" t="str">
            <v>Sempra Energy</v>
          </cell>
          <cell r="E20">
            <v>0.63</v>
          </cell>
          <cell r="F20">
            <v>0.75</v>
          </cell>
          <cell r="G20">
            <v>0.45500000000000002</v>
          </cell>
          <cell r="I20">
            <v>244.5</v>
          </cell>
          <cell r="J20">
            <v>250</v>
          </cell>
          <cell r="L20">
            <v>43.6</v>
          </cell>
          <cell r="M20">
            <v>52.25</v>
          </cell>
          <cell r="O20">
            <v>2.52</v>
          </cell>
          <cell r="P20">
            <v>3</v>
          </cell>
          <cell r="R20">
            <v>4.1500000000000004</v>
          </cell>
          <cell r="S20">
            <v>5.5</v>
          </cell>
          <cell r="U20">
            <v>41670</v>
          </cell>
        </row>
        <row r="21">
          <cell r="B21" t="str">
            <v>SO</v>
          </cell>
          <cell r="C21" t="str">
            <v>Southern Company</v>
          </cell>
          <cell r="E21">
            <v>0.50749999999999995</v>
          </cell>
          <cell r="F21">
            <v>0.6</v>
          </cell>
          <cell r="G21">
            <v>0.46500000000000002</v>
          </cell>
          <cell r="I21">
            <v>888</v>
          </cell>
          <cell r="J21">
            <v>940</v>
          </cell>
          <cell r="L21">
            <v>21.45</v>
          </cell>
          <cell r="M21">
            <v>26.5</v>
          </cell>
          <cell r="O21">
            <v>2.0099999999999998</v>
          </cell>
          <cell r="P21">
            <v>2.36</v>
          </cell>
          <cell r="R21">
            <v>2.7</v>
          </cell>
          <cell r="S21">
            <v>3.25</v>
          </cell>
          <cell r="U21">
            <v>41691</v>
          </cell>
        </row>
        <row r="22">
          <cell r="B22" t="str">
            <v>WR</v>
          </cell>
          <cell r="C22" t="str">
            <v>Westar Energy, Inc.</v>
          </cell>
          <cell r="E22">
            <v>0.35</v>
          </cell>
          <cell r="F22">
            <v>0.8</v>
          </cell>
          <cell r="G22">
            <v>0.49</v>
          </cell>
          <cell r="I22">
            <v>127.46</v>
          </cell>
          <cell r="J22">
            <v>135</v>
          </cell>
          <cell r="L22">
            <v>23.32</v>
          </cell>
          <cell r="M22">
            <v>29.65</v>
          </cell>
          <cell r="O22">
            <v>1.36</v>
          </cell>
          <cell r="P22">
            <v>1.56</v>
          </cell>
          <cell r="R22">
            <v>2.27</v>
          </cell>
          <cell r="S22">
            <v>2.75</v>
          </cell>
          <cell r="U22">
            <v>41719</v>
          </cell>
        </row>
        <row r="23">
          <cell r="B23" t="str">
            <v>WEC</v>
          </cell>
          <cell r="C23" t="str">
            <v>Wisconsin Energy Corporation</v>
          </cell>
          <cell r="E23">
            <v>0.39</v>
          </cell>
          <cell r="F23">
            <v>0.7</v>
          </cell>
          <cell r="G23">
            <v>0.49</v>
          </cell>
          <cell r="I23">
            <v>225.5</v>
          </cell>
          <cell r="J23">
            <v>217</v>
          </cell>
          <cell r="L23">
            <v>18.75</v>
          </cell>
          <cell r="M23">
            <v>20.75</v>
          </cell>
          <cell r="O23">
            <v>1.45</v>
          </cell>
          <cell r="P23">
            <v>2.1</v>
          </cell>
          <cell r="R23">
            <v>2.5099999999999998</v>
          </cell>
          <cell r="S23">
            <v>3.25</v>
          </cell>
          <cell r="U23">
            <v>41719</v>
          </cell>
        </row>
        <row r="24">
          <cell r="B24" t="str">
            <v>XEL</v>
          </cell>
          <cell r="C24" t="str">
            <v>Xcel Energy Inc.</v>
          </cell>
          <cell r="E24">
            <v>0.28000000000000003</v>
          </cell>
          <cell r="F24">
            <v>0.65</v>
          </cell>
          <cell r="G24">
            <v>0.47</v>
          </cell>
          <cell r="I24">
            <v>502</v>
          </cell>
          <cell r="J24">
            <v>515</v>
          </cell>
          <cell r="L24">
            <v>19.3</v>
          </cell>
          <cell r="M24">
            <v>23</v>
          </cell>
          <cell r="O24">
            <v>1.1100000000000001</v>
          </cell>
          <cell r="P24">
            <v>1.35</v>
          </cell>
          <cell r="R24">
            <v>1.9</v>
          </cell>
          <cell r="S24">
            <v>2.25</v>
          </cell>
          <cell r="U24">
            <v>41670</v>
          </cell>
        </row>
      </sheetData>
      <sheetData sheetId="20">
        <row r="12">
          <cell r="B12" t="str">
            <v>ALE</v>
          </cell>
          <cell r="C12" t="str">
            <v>ALLETE, Inc.</v>
          </cell>
          <cell r="E12" t="str">
            <v>Strong</v>
          </cell>
        </row>
        <row r="13">
          <cell r="B13" t="str">
            <v>LNT</v>
          </cell>
          <cell r="C13" t="str">
            <v>Alliant Energy Corporation</v>
          </cell>
          <cell r="E13" t="str">
            <v>Excellent</v>
          </cell>
        </row>
        <row r="14">
          <cell r="B14" t="str">
            <v>AVA</v>
          </cell>
          <cell r="C14" t="str">
            <v>Avista Corporation</v>
          </cell>
          <cell r="E14" t="str">
            <v>Excellent</v>
          </cell>
        </row>
        <row r="15">
          <cell r="B15" t="str">
            <v>DTE</v>
          </cell>
          <cell r="C15" t="str">
            <v>DTE Energy Company</v>
          </cell>
          <cell r="E15" t="str">
            <v>Strong</v>
          </cell>
        </row>
        <row r="16">
          <cell r="B16" t="str">
            <v>IDA</v>
          </cell>
          <cell r="C16" t="str">
            <v>IDACORP, Inc.</v>
          </cell>
          <cell r="E16" t="str">
            <v>Excellent</v>
          </cell>
        </row>
        <row r="17">
          <cell r="B17" t="str">
            <v>TEG</v>
          </cell>
          <cell r="C17" t="str">
            <v>Integrys Energy Group, Inc.</v>
          </cell>
          <cell r="E17" t="str">
            <v>Excellent</v>
          </cell>
        </row>
        <row r="18">
          <cell r="B18" t="str">
            <v>NEE</v>
          </cell>
          <cell r="C18" t="str">
            <v>NextEra Energy, Inc.</v>
          </cell>
          <cell r="E18" t="str">
            <v>Strong</v>
          </cell>
        </row>
        <row r="19">
          <cell r="B19" t="str">
            <v>POR</v>
          </cell>
          <cell r="C19" t="str">
            <v>Portland General Electric Company</v>
          </cell>
          <cell r="E19" t="str">
            <v>Excellent</v>
          </cell>
        </row>
        <row r="20">
          <cell r="B20" t="str">
            <v>SRE</v>
          </cell>
          <cell r="C20" t="str">
            <v>Sempra Energy</v>
          </cell>
          <cell r="E20" t="str">
            <v>Strong</v>
          </cell>
        </row>
        <row r="21">
          <cell r="B21" t="str">
            <v>SO</v>
          </cell>
          <cell r="C21" t="str">
            <v>Southern Company</v>
          </cell>
          <cell r="E21" t="str">
            <v>Excellent</v>
          </cell>
        </row>
        <row r="22">
          <cell r="B22" t="str">
            <v>WR</v>
          </cell>
          <cell r="C22" t="str">
            <v>Westar Energy, Inc.</v>
          </cell>
          <cell r="E22" t="str">
            <v>Excellent</v>
          </cell>
        </row>
        <row r="23">
          <cell r="B23" t="str">
            <v>WEC</v>
          </cell>
          <cell r="C23" t="str">
            <v>Wisconsin Energy Corporation</v>
          </cell>
          <cell r="E23" t="str">
            <v>Excellent</v>
          </cell>
        </row>
        <row r="24">
          <cell r="B24" t="str">
            <v>XEL</v>
          </cell>
          <cell r="C24" t="str">
            <v>Xcel Energy Inc.</v>
          </cell>
          <cell r="E24" t="str">
            <v>Excellent</v>
          </cell>
        </row>
        <row r="37">
          <cell r="B37" t="str">
            <v/>
          </cell>
          <cell r="C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E38" t="str">
            <v/>
          </cell>
        </row>
        <row r="39">
          <cell r="B39" t="str">
            <v/>
          </cell>
          <cell r="C39" t="str">
            <v/>
          </cell>
          <cell r="E39" t="str">
            <v/>
          </cell>
        </row>
        <row r="40">
          <cell r="B40" t="str">
            <v/>
          </cell>
          <cell r="C40" t="str">
            <v/>
          </cell>
          <cell r="E40" t="str">
            <v/>
          </cell>
        </row>
        <row r="41">
          <cell r="B41" t="str">
            <v/>
          </cell>
          <cell r="C41" t="str">
            <v/>
          </cell>
          <cell r="E41" t="str">
            <v/>
          </cell>
        </row>
        <row r="42">
          <cell r="B42" t="str">
            <v/>
          </cell>
          <cell r="C42" t="str">
            <v/>
          </cell>
          <cell r="E42" t="str">
            <v/>
          </cell>
        </row>
        <row r="43">
          <cell r="B43" t="str">
            <v/>
          </cell>
          <cell r="C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E49" t="str">
            <v/>
          </cell>
        </row>
        <row r="50">
          <cell r="B50" t="str">
            <v/>
          </cell>
          <cell r="C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E60" t="str">
            <v/>
          </cell>
        </row>
        <row r="61">
          <cell r="B61" t="str">
            <v/>
          </cell>
          <cell r="C61" t="str">
            <v/>
          </cell>
          <cell r="E61" t="str">
            <v/>
          </cell>
        </row>
      </sheetData>
      <sheetData sheetId="21">
        <row r="6">
          <cell r="B6" t="str">
            <v>ALE</v>
          </cell>
          <cell r="C6" t="str">
            <v>ALLETE, Inc. (NYSE: ALE)</v>
          </cell>
          <cell r="F6">
            <v>0.06</v>
          </cell>
          <cell r="G6" t="str">
            <v>N/A</v>
          </cell>
          <cell r="I6" t="str">
            <v>N/A</v>
          </cell>
          <cell r="J6" t="str">
            <v>N/A</v>
          </cell>
          <cell r="L6" t="str">
            <v>NA</v>
          </cell>
          <cell r="M6" t="str">
            <v>NA</v>
          </cell>
        </row>
        <row r="7">
          <cell r="B7" t="str">
            <v>LNT</v>
          </cell>
          <cell r="C7" t="str">
            <v>Alliant Energy Corporation (NYSE: LNT)</v>
          </cell>
          <cell r="F7">
            <v>5.5E-2</v>
          </cell>
          <cell r="G7" t="str">
            <v>N/A</v>
          </cell>
          <cell r="I7">
            <v>5.4000000000000006E-2</v>
          </cell>
          <cell r="J7">
            <v>2</v>
          </cell>
          <cell r="L7">
            <v>5.6000000000000001E-2</v>
          </cell>
          <cell r="M7">
            <v>3</v>
          </cell>
        </row>
        <row r="8">
          <cell r="B8" t="str">
            <v>AVA</v>
          </cell>
          <cell r="C8" t="str">
            <v>Avista Corporation (NYSE: AVA)</v>
          </cell>
          <cell r="F8">
            <v>0.05</v>
          </cell>
          <cell r="G8" t="str">
            <v>N/A</v>
          </cell>
          <cell r="I8" t="str">
            <v>N/A</v>
          </cell>
          <cell r="J8" t="str">
            <v>N/A</v>
          </cell>
          <cell r="L8" t="str">
            <v>NA</v>
          </cell>
          <cell r="M8" t="str">
            <v>NA</v>
          </cell>
        </row>
        <row r="9">
          <cell r="B9" t="str">
            <v>DTE</v>
          </cell>
          <cell r="C9" t="str">
            <v>DTE Energy Company (NYSE: DTE)</v>
          </cell>
          <cell r="F9">
            <v>6.2E-2</v>
          </cell>
          <cell r="G9" t="str">
            <v>N/A</v>
          </cell>
          <cell r="I9">
            <v>5.7999999999999996E-2</v>
          </cell>
          <cell r="J9">
            <v>3</v>
          </cell>
          <cell r="L9">
            <v>5.21E-2</v>
          </cell>
          <cell r="M9">
            <v>4</v>
          </cell>
        </row>
        <row r="10">
          <cell r="B10" t="str">
            <v>IDA</v>
          </cell>
          <cell r="C10" t="str">
            <v>IDACORP, Inc. (NYSE: IDA)</v>
          </cell>
          <cell r="F10">
            <v>0.04</v>
          </cell>
          <cell r="G10" t="str">
            <v>N/A</v>
          </cell>
          <cell r="I10">
            <v>0.04</v>
          </cell>
          <cell r="J10">
            <v>1</v>
          </cell>
          <cell r="L10">
            <v>0.04</v>
          </cell>
          <cell r="M10">
            <v>1</v>
          </cell>
        </row>
        <row r="11">
          <cell r="B11" t="str">
            <v>TEG</v>
          </cell>
          <cell r="C11" t="str">
            <v>Integrys Energy Group, Inc. (NYSE: TEG)</v>
          </cell>
          <cell r="F11">
            <v>4.4999999999999998E-2</v>
          </cell>
          <cell r="G11" t="str">
            <v>N/A</v>
          </cell>
          <cell r="I11">
            <v>5.4000000000000006E-2</v>
          </cell>
          <cell r="J11">
            <v>2</v>
          </cell>
          <cell r="L11" t="str">
            <v>NA</v>
          </cell>
          <cell r="M11" t="str">
            <v>NA</v>
          </cell>
        </row>
        <row r="12">
          <cell r="B12" t="str">
            <v>NEE</v>
          </cell>
          <cell r="C12" t="str">
            <v>NextEra Energy, Inc. (NYSE: NEE)</v>
          </cell>
          <cell r="F12">
            <v>6.0999999999999999E-2</v>
          </cell>
          <cell r="G12" t="str">
            <v>N/A</v>
          </cell>
          <cell r="I12">
            <v>6.4000000000000001E-2</v>
          </cell>
          <cell r="J12">
            <v>5</v>
          </cell>
          <cell r="L12">
            <v>6.1800000000000001E-2</v>
          </cell>
          <cell r="M12">
            <v>5</v>
          </cell>
        </row>
        <row r="13">
          <cell r="B13" t="str">
            <v>POR</v>
          </cell>
          <cell r="C13" t="str">
            <v>Portland General Electric Company (NYSE: POR)</v>
          </cell>
          <cell r="F13">
            <v>6.6000000000000003E-2</v>
          </cell>
          <cell r="G13" t="str">
            <v>N/A</v>
          </cell>
          <cell r="I13">
            <v>6.8000000000000005E-2</v>
          </cell>
          <cell r="J13">
            <v>3</v>
          </cell>
          <cell r="L13">
            <v>9.6699999999999994E-2</v>
          </cell>
          <cell r="M13">
            <v>4</v>
          </cell>
        </row>
        <row r="14">
          <cell r="B14" t="str">
            <v>SRE</v>
          </cell>
          <cell r="C14" t="str">
            <v>Sempra Energy (NYSE: SRE)</v>
          </cell>
          <cell r="F14">
            <v>7.4999999999999997E-2</v>
          </cell>
          <cell r="G14" t="str">
            <v>N/A</v>
          </cell>
          <cell r="I14">
            <v>5.0999999999999997E-2</v>
          </cell>
          <cell r="J14">
            <v>2</v>
          </cell>
          <cell r="L14">
            <v>6.2799999999999995E-2</v>
          </cell>
          <cell r="M14">
            <v>4</v>
          </cell>
        </row>
        <row r="15">
          <cell r="B15" t="str">
            <v>SO</v>
          </cell>
          <cell r="C15" t="str">
            <v>Southern Company (NYSE: SO)</v>
          </cell>
          <cell r="F15">
            <v>4.1000000000000002E-2</v>
          </cell>
          <cell r="G15" t="str">
            <v>N/A</v>
          </cell>
          <cell r="I15">
            <v>3.3000000000000002E-2</v>
          </cell>
          <cell r="J15">
            <v>5</v>
          </cell>
          <cell r="L15">
            <v>3.8699999999999998E-2</v>
          </cell>
          <cell r="M15">
            <v>7</v>
          </cell>
        </row>
        <row r="16">
          <cell r="B16" t="str">
            <v>WR</v>
          </cell>
          <cell r="C16" t="str">
            <v>Westar Energy, Inc. (NYSE: WR)</v>
          </cell>
          <cell r="F16">
            <v>4.2999999999999997E-2</v>
          </cell>
          <cell r="G16" t="str">
            <v>N/A</v>
          </cell>
          <cell r="I16">
            <v>3.2000000000000001E-2</v>
          </cell>
          <cell r="J16">
            <v>3</v>
          </cell>
          <cell r="L16">
            <v>2.8000000000000001E-2</v>
          </cell>
          <cell r="M16">
            <v>2</v>
          </cell>
        </row>
        <row r="17">
          <cell r="B17" t="str">
            <v>WEC</v>
          </cell>
          <cell r="C17" t="str">
            <v>Wisconsin Energy Corporation (NYSE: WEC)</v>
          </cell>
          <cell r="F17">
            <v>5.1999999999999998E-2</v>
          </cell>
          <cell r="G17" t="str">
            <v>N/A</v>
          </cell>
          <cell r="I17">
            <v>5.2000000000000005E-2</v>
          </cell>
          <cell r="J17">
            <v>2</v>
          </cell>
          <cell r="L17">
            <v>4.8599999999999997E-2</v>
          </cell>
          <cell r="M17">
            <v>3</v>
          </cell>
        </row>
        <row r="18">
          <cell r="B18" t="str">
            <v>XEL</v>
          </cell>
          <cell r="C18" t="str">
            <v>Xcel Energy Inc. (NYSE: XEL)</v>
          </cell>
          <cell r="F18">
            <v>4.2000000000000003E-2</v>
          </cell>
          <cell r="G18" t="str">
            <v>N/A</v>
          </cell>
          <cell r="I18">
            <v>4.9000000000000002E-2</v>
          </cell>
          <cell r="J18">
            <v>3</v>
          </cell>
          <cell r="L18">
            <v>5.2900000000000003E-2</v>
          </cell>
          <cell r="M18">
            <v>5</v>
          </cell>
        </row>
      </sheetData>
      <sheetData sheetId="22">
        <row r="2">
          <cell r="F2">
            <v>1</v>
          </cell>
          <cell r="G2" t="str">
            <v>ALE</v>
          </cell>
          <cell r="H2" t="str">
            <v>ALLETE, Inc.</v>
          </cell>
          <cell r="J2">
            <v>50.052692307692311</v>
          </cell>
          <cell r="K2">
            <v>2</v>
          </cell>
          <cell r="L2" t="str">
            <v>LNT</v>
          </cell>
          <cell r="M2" t="str">
            <v>Alliant Energy Corporation</v>
          </cell>
          <cell r="O2">
            <v>52.68884615384615</v>
          </cell>
          <cell r="P2">
            <v>3</v>
          </cell>
          <cell r="Q2" t="str">
            <v>AVA</v>
          </cell>
          <cell r="R2" t="str">
            <v>Avista Corporation</v>
          </cell>
          <cell r="T2">
            <v>29.042692307692302</v>
          </cell>
          <cell r="U2">
            <v>4</v>
          </cell>
          <cell r="V2" t="str">
            <v>DTE</v>
          </cell>
          <cell r="W2" t="str">
            <v>DTE Energy Company</v>
          </cell>
          <cell r="Y2">
            <v>69.032307692307697</v>
          </cell>
          <cell r="Z2">
            <v>5</v>
          </cell>
          <cell r="AA2" t="str">
            <v>IDA</v>
          </cell>
          <cell r="AB2" t="str">
            <v>IDACORP, Inc.</v>
          </cell>
          <cell r="AD2">
            <v>53.559615384615377</v>
          </cell>
          <cell r="AE2">
            <v>6</v>
          </cell>
          <cell r="AF2" t="str">
            <v>TEG</v>
          </cell>
          <cell r="AG2" t="str">
            <v>Integrys Energy Group, Inc.</v>
          </cell>
          <cell r="AI2">
            <v>55.359615384615381</v>
          </cell>
          <cell r="AJ2">
            <v>7</v>
          </cell>
          <cell r="AK2" t="str">
            <v>NEE</v>
          </cell>
          <cell r="AL2" t="str">
            <v>NextEra Energy, Inc.</v>
          </cell>
          <cell r="AN2">
            <v>90.296153846153842</v>
          </cell>
          <cell r="AO2">
            <v>8</v>
          </cell>
          <cell r="AP2" t="str">
            <v>POR</v>
          </cell>
          <cell r="AQ2" t="str">
            <v>Portland General Electric Company</v>
          </cell>
          <cell r="AS2">
            <v>30.797692307692312</v>
          </cell>
          <cell r="AT2">
            <v>9</v>
          </cell>
          <cell r="AU2" t="str">
            <v>SRE</v>
          </cell>
          <cell r="AV2" t="str">
            <v>Sempra Energy</v>
          </cell>
          <cell r="AX2">
            <v>92.834230769230757</v>
          </cell>
          <cell r="AY2">
            <v>10</v>
          </cell>
          <cell r="AZ2" t="str">
            <v>SO</v>
          </cell>
          <cell r="BA2" t="str">
            <v>Southern Company</v>
          </cell>
          <cell r="BC2">
            <v>41.858461538461533</v>
          </cell>
          <cell r="BD2">
            <v>11</v>
          </cell>
          <cell r="BE2" t="str">
            <v>WR</v>
          </cell>
          <cell r="BF2" t="str">
            <v>Westar Energy, Inc.</v>
          </cell>
          <cell r="BH2">
            <v>33.552692307692311</v>
          </cell>
          <cell r="BI2">
            <v>12</v>
          </cell>
          <cell r="BJ2" t="str">
            <v>WEC</v>
          </cell>
          <cell r="BK2" t="str">
            <v>Wisconsin Energy Corporation</v>
          </cell>
          <cell r="BM2">
            <v>42.946923076923071</v>
          </cell>
          <cell r="BN2">
            <v>13</v>
          </cell>
          <cell r="BO2" t="str">
            <v>XEL</v>
          </cell>
          <cell r="BP2" t="str">
            <v>Xcel Energy Inc.</v>
          </cell>
          <cell r="BR2">
            <v>29.09</v>
          </cell>
        </row>
      </sheetData>
      <sheetData sheetId="23"/>
      <sheetData sheetId="24"/>
      <sheetData sheetId="25"/>
      <sheetData sheetId="26">
        <row r="6">
          <cell r="A6" t="str">
            <v>ALE</v>
          </cell>
          <cell r="B6" t="str">
            <v>ALLETE, Inc.</v>
          </cell>
          <cell r="C6">
            <v>4022309</v>
          </cell>
          <cell r="D6">
            <v>54.742978272389998</v>
          </cell>
          <cell r="E6" t="str">
            <v>BBB+</v>
          </cell>
          <cell r="F6" t="str">
            <v>A3</v>
          </cell>
          <cell r="G6">
            <v>54.742978272389998</v>
          </cell>
          <cell r="H6" t="str">
            <v>BBB+</v>
          </cell>
          <cell r="I6" t="str">
            <v>A3</v>
          </cell>
        </row>
        <row r="7">
          <cell r="A7" t="str">
            <v>LNT</v>
          </cell>
          <cell r="B7" t="str">
            <v>Alliant Energy Corporation</v>
          </cell>
          <cell r="C7">
            <v>4057038</v>
          </cell>
          <cell r="D7">
            <v>45.569303837020399</v>
          </cell>
          <cell r="E7" t="str">
            <v>A-</v>
          </cell>
          <cell r="F7" t="str">
            <v>A3</v>
          </cell>
          <cell r="G7">
            <v>45.569303837020399</v>
          </cell>
          <cell r="H7" t="str">
            <v>A-</v>
          </cell>
          <cell r="I7" t="str">
            <v>A3</v>
          </cell>
        </row>
        <row r="8">
          <cell r="A8" t="str">
            <v>AVA</v>
          </cell>
          <cell r="B8" t="str">
            <v>Avista Corporation</v>
          </cell>
          <cell r="C8">
            <v>4057075</v>
          </cell>
          <cell r="D8">
            <v>44.871089445910698</v>
          </cell>
          <cell r="E8" t="str">
            <v>BBB</v>
          </cell>
          <cell r="F8" t="str">
            <v>Baa1</v>
          </cell>
          <cell r="G8">
            <v>44.871089445910698</v>
          </cell>
          <cell r="H8" t="str">
            <v>BBB</v>
          </cell>
          <cell r="I8" t="str">
            <v>Baa1</v>
          </cell>
        </row>
        <row r="9">
          <cell r="A9" t="str">
            <v>DTE</v>
          </cell>
          <cell r="B9" t="str">
            <v>DTE Energy Company</v>
          </cell>
          <cell r="C9">
            <v>4057044</v>
          </cell>
          <cell r="D9">
            <v>48.904118046551801</v>
          </cell>
          <cell r="E9" t="str">
            <v>BBB+</v>
          </cell>
          <cell r="F9" t="str">
            <v>A3</v>
          </cell>
          <cell r="G9">
            <v>48.904118046551801</v>
          </cell>
          <cell r="H9" t="str">
            <v>BBB+</v>
          </cell>
          <cell r="I9" t="str">
            <v>A3</v>
          </cell>
        </row>
        <row r="10">
          <cell r="A10" t="str">
            <v>IDA</v>
          </cell>
          <cell r="B10" t="str">
            <v>IDACORP, Inc.</v>
          </cell>
          <cell r="C10">
            <v>4056949</v>
          </cell>
          <cell r="D10">
            <v>52.488618224681296</v>
          </cell>
          <cell r="E10" t="str">
            <v>BBB</v>
          </cell>
          <cell r="F10" t="str">
            <v>Baa1</v>
          </cell>
          <cell r="G10">
            <v>52.488618224681296</v>
          </cell>
          <cell r="H10" t="str">
            <v>BBB</v>
          </cell>
          <cell r="I10" t="str">
            <v>Baa1</v>
          </cell>
        </row>
        <row r="11">
          <cell r="A11" t="str">
            <v>TEG</v>
          </cell>
          <cell r="B11" t="str">
            <v>Integrys Energy Group, Inc.</v>
          </cell>
          <cell r="C11">
            <v>4057067</v>
          </cell>
          <cell r="D11">
            <v>48.708106816416802</v>
          </cell>
          <cell r="E11" t="str">
            <v>A-</v>
          </cell>
          <cell r="F11" t="str">
            <v>Baa1</v>
          </cell>
          <cell r="G11">
            <v>48.708106816416802</v>
          </cell>
          <cell r="H11" t="str">
            <v>A-</v>
          </cell>
          <cell r="I11" t="str">
            <v>Baa1</v>
          </cell>
        </row>
        <row r="12">
          <cell r="A12" t="str">
            <v>NEE</v>
          </cell>
          <cell r="B12" t="str">
            <v>NextEra Energy, Inc.</v>
          </cell>
          <cell r="C12">
            <v>3010401</v>
          </cell>
          <cell r="D12">
            <v>38.8240864287866</v>
          </cell>
          <cell r="E12" t="str">
            <v>A-</v>
          </cell>
          <cell r="F12" t="str">
            <v>Baa1</v>
          </cell>
          <cell r="G12">
            <v>38.8240864287866</v>
          </cell>
          <cell r="H12" t="str">
            <v>A-</v>
          </cell>
          <cell r="I12" t="str">
            <v>Baa1</v>
          </cell>
        </row>
        <row r="13">
          <cell r="A13" t="str">
            <v>POR</v>
          </cell>
          <cell r="B13" t="str">
            <v>Portland General Electric Company</v>
          </cell>
          <cell r="C13">
            <v>4057019</v>
          </cell>
          <cell r="D13">
            <v>48.688436830835101</v>
          </cell>
          <cell r="E13" t="str">
            <v>BBB</v>
          </cell>
          <cell r="F13" t="str">
            <v>A3</v>
          </cell>
          <cell r="G13">
            <v>48.688436830835101</v>
          </cell>
          <cell r="H13" t="str">
            <v>BBB</v>
          </cell>
          <cell r="I13" t="str">
            <v>A3</v>
          </cell>
        </row>
        <row r="14">
          <cell r="A14" t="str">
            <v>SRE</v>
          </cell>
          <cell r="B14" t="str">
            <v>Sempra Energy</v>
          </cell>
          <cell r="C14">
            <v>4057062</v>
          </cell>
          <cell r="D14">
            <v>44.396047590240002</v>
          </cell>
          <cell r="E14" t="str">
            <v>BBB+</v>
          </cell>
          <cell r="F14" t="str">
            <v>Baa1</v>
          </cell>
          <cell r="G14">
            <v>44.396047590240002</v>
          </cell>
          <cell r="H14" t="str">
            <v>BBB+</v>
          </cell>
          <cell r="I14" t="str">
            <v>Baa1</v>
          </cell>
        </row>
        <row r="15">
          <cell r="A15" t="str">
            <v>SO</v>
          </cell>
          <cell r="B15" t="str">
            <v>Southern Company</v>
          </cell>
          <cell r="C15">
            <v>4004298</v>
          </cell>
          <cell r="D15">
            <v>43.762950683796099</v>
          </cell>
          <cell r="E15" t="str">
            <v>A</v>
          </cell>
          <cell r="F15" t="str">
            <v>Baa1</v>
          </cell>
          <cell r="G15">
            <v>43.762950683796099</v>
          </cell>
          <cell r="H15" t="str">
            <v>A</v>
          </cell>
          <cell r="I15" t="str">
            <v>Baa1</v>
          </cell>
        </row>
        <row r="16">
          <cell r="A16" t="str">
            <v>WR</v>
          </cell>
          <cell r="B16" t="str">
            <v>Westar Energy, Inc.</v>
          </cell>
          <cell r="C16">
            <v>4057066</v>
          </cell>
          <cell r="D16">
            <v>45.723813757926898</v>
          </cell>
          <cell r="E16" t="str">
            <v>BBB</v>
          </cell>
          <cell r="F16" t="str">
            <v>Baa1</v>
          </cell>
          <cell r="G16">
            <v>45.723813757926898</v>
          </cell>
          <cell r="H16" t="str">
            <v>BBB</v>
          </cell>
          <cell r="I16" t="str">
            <v>Baa1</v>
          </cell>
        </row>
        <row r="17">
          <cell r="A17" t="str">
            <v>WEC</v>
          </cell>
          <cell r="B17" t="str">
            <v>Wisconsin Energy Corporation</v>
          </cell>
          <cell r="C17">
            <v>4009725</v>
          </cell>
          <cell r="D17">
            <v>44.528833813721597</v>
          </cell>
          <cell r="E17" t="str">
            <v>A-</v>
          </cell>
          <cell r="F17" t="str">
            <v>A2</v>
          </cell>
          <cell r="G17">
            <v>44.528833813721597</v>
          </cell>
          <cell r="H17" t="str">
            <v>A-</v>
          </cell>
          <cell r="I17" t="str">
            <v>A2</v>
          </cell>
        </row>
        <row r="18">
          <cell r="A18" t="str">
            <v>XEL</v>
          </cell>
          <cell r="B18" t="str">
            <v>Xcel Energy Inc.</v>
          </cell>
          <cell r="C18">
            <v>4025308</v>
          </cell>
          <cell r="D18">
            <v>44.458739438960897</v>
          </cell>
          <cell r="E18" t="str">
            <v>A-</v>
          </cell>
          <cell r="F18" t="str">
            <v>A3</v>
          </cell>
          <cell r="G18">
            <v>44.458739438960897</v>
          </cell>
          <cell r="H18" t="str">
            <v>A-</v>
          </cell>
          <cell r="I18" t="str">
            <v>A3</v>
          </cell>
        </row>
        <row r="19">
          <cell r="A19" t="str">
            <v/>
          </cell>
          <cell r="G19" t="str">
            <v>N/A</v>
          </cell>
          <cell r="H19" t="str">
            <v>N/A</v>
          </cell>
          <cell r="I19" t="str">
            <v>N/A</v>
          </cell>
        </row>
        <row r="20">
          <cell r="A20" t="str">
            <v/>
          </cell>
          <cell r="G20" t="str">
            <v>N/A</v>
          </cell>
          <cell r="H20" t="str">
            <v>N/A</v>
          </cell>
          <cell r="I20" t="str">
            <v>N/A</v>
          </cell>
        </row>
        <row r="21">
          <cell r="A21" t="str">
            <v/>
          </cell>
          <cell r="G21" t="str">
            <v>N/A</v>
          </cell>
          <cell r="H21" t="str">
            <v>N/A</v>
          </cell>
          <cell r="I21" t="str">
            <v>N/A</v>
          </cell>
        </row>
        <row r="22">
          <cell r="A22" t="str">
            <v/>
          </cell>
          <cell r="G22" t="str">
            <v>N/A</v>
          </cell>
          <cell r="H22" t="str">
            <v>N/A</v>
          </cell>
          <cell r="I22" t="str">
            <v>N/A</v>
          </cell>
        </row>
        <row r="23">
          <cell r="A23" t="str">
            <v/>
          </cell>
          <cell r="G23" t="str">
            <v>N/A</v>
          </cell>
          <cell r="H23" t="str">
            <v>N/A</v>
          </cell>
          <cell r="I23" t="str">
            <v>N/A</v>
          </cell>
        </row>
        <row r="24">
          <cell r="A24" t="str">
            <v/>
          </cell>
          <cell r="G24" t="str">
            <v>N/A</v>
          </cell>
          <cell r="H24" t="str">
            <v>N/A</v>
          </cell>
          <cell r="I24" t="str">
            <v>N/A</v>
          </cell>
        </row>
        <row r="25">
          <cell r="A25" t="str">
            <v/>
          </cell>
          <cell r="G25" t="str">
            <v>N/A</v>
          </cell>
          <cell r="H25" t="str">
            <v>N/A</v>
          </cell>
          <cell r="I25" t="str">
            <v>N/A</v>
          </cell>
        </row>
        <row r="26">
          <cell r="A26" t="str">
            <v/>
          </cell>
          <cell r="G26" t="str">
            <v>N/A</v>
          </cell>
          <cell r="H26" t="str">
            <v>N/A</v>
          </cell>
          <cell r="I26" t="str">
            <v>N/A</v>
          </cell>
        </row>
        <row r="27">
          <cell r="A27" t="str">
            <v/>
          </cell>
          <cell r="G27" t="str">
            <v>N/A</v>
          </cell>
          <cell r="H27" t="str">
            <v>N/A</v>
          </cell>
          <cell r="I27" t="str">
            <v>N/A</v>
          </cell>
        </row>
        <row r="28">
          <cell r="A28" t="str">
            <v/>
          </cell>
          <cell r="G28" t="str">
            <v>N/A</v>
          </cell>
          <cell r="H28" t="str">
            <v>N/A</v>
          </cell>
          <cell r="I28" t="str">
            <v>N/A</v>
          </cell>
        </row>
        <row r="29">
          <cell r="A29" t="str">
            <v/>
          </cell>
          <cell r="G29" t="str">
            <v>N/A</v>
          </cell>
          <cell r="H29" t="str">
            <v>N/A</v>
          </cell>
          <cell r="I29" t="str">
            <v>N/A</v>
          </cell>
        </row>
        <row r="30">
          <cell r="A30" t="str">
            <v/>
          </cell>
          <cell r="G30" t="str">
            <v>N/A</v>
          </cell>
          <cell r="H30" t="str">
            <v>N/A</v>
          </cell>
          <cell r="I30" t="str">
            <v>N/A</v>
          </cell>
        </row>
        <row r="31">
          <cell r="A31" t="str">
            <v/>
          </cell>
          <cell r="G31" t="str">
            <v>N/A</v>
          </cell>
          <cell r="H31" t="str">
            <v>N/A</v>
          </cell>
          <cell r="I31" t="str">
            <v>N/A</v>
          </cell>
        </row>
        <row r="32">
          <cell r="A32" t="str">
            <v/>
          </cell>
          <cell r="G32" t="str">
            <v>N/A</v>
          </cell>
          <cell r="H32" t="str">
            <v>N/A</v>
          </cell>
          <cell r="I32" t="str">
            <v>N/A</v>
          </cell>
        </row>
        <row r="33">
          <cell r="A33" t="str">
            <v/>
          </cell>
          <cell r="G33" t="str">
            <v>N/A</v>
          </cell>
          <cell r="H33" t="str">
            <v>N/A</v>
          </cell>
          <cell r="I33" t="str">
            <v>N/A</v>
          </cell>
        </row>
        <row r="34">
          <cell r="A34" t="str">
            <v/>
          </cell>
          <cell r="G34" t="str">
            <v>N/A</v>
          </cell>
          <cell r="H34" t="str">
            <v>N/A</v>
          </cell>
          <cell r="I34" t="str">
            <v>N/A</v>
          </cell>
        </row>
        <row r="35">
          <cell r="A35" t="str">
            <v/>
          </cell>
          <cell r="G35" t="str">
            <v>N/A</v>
          </cell>
          <cell r="H35" t="str">
            <v>N/A</v>
          </cell>
          <cell r="I35" t="str">
            <v>N/A</v>
          </cell>
        </row>
        <row r="36">
          <cell r="A36" t="str">
            <v/>
          </cell>
          <cell r="G36" t="str">
            <v>N/A</v>
          </cell>
          <cell r="H36" t="str">
            <v>N/A</v>
          </cell>
          <cell r="I36" t="str">
            <v>N/A</v>
          </cell>
        </row>
        <row r="37">
          <cell r="A37" t="str">
            <v/>
          </cell>
          <cell r="G37" t="str">
            <v>N/A</v>
          </cell>
          <cell r="H37" t="str">
            <v>N/A</v>
          </cell>
          <cell r="I37" t="str">
            <v>N/A</v>
          </cell>
        </row>
        <row r="38">
          <cell r="A38" t="str">
            <v/>
          </cell>
          <cell r="G38" t="str">
            <v>N/A</v>
          </cell>
          <cell r="H38" t="str">
            <v>N/A</v>
          </cell>
          <cell r="I38" t="str">
            <v>N/A</v>
          </cell>
        </row>
        <row r="39">
          <cell r="A39" t="str">
            <v/>
          </cell>
          <cell r="G39" t="str">
            <v>N/A</v>
          </cell>
          <cell r="H39" t="str">
            <v>N/A</v>
          </cell>
          <cell r="I39" t="str">
            <v>N/A</v>
          </cell>
        </row>
        <row r="40">
          <cell r="A40" t="str">
            <v/>
          </cell>
          <cell r="G40" t="str">
            <v>N/A</v>
          </cell>
          <cell r="H40" t="str">
            <v>N/A</v>
          </cell>
          <cell r="I40" t="str">
            <v>N/A</v>
          </cell>
        </row>
        <row r="41">
          <cell r="A41" t="str">
            <v/>
          </cell>
          <cell r="G41" t="str">
            <v>N/A</v>
          </cell>
          <cell r="H41" t="str">
            <v>N/A</v>
          </cell>
          <cell r="I41" t="str">
            <v>N/A</v>
          </cell>
        </row>
        <row r="42">
          <cell r="A42" t="str">
            <v/>
          </cell>
          <cell r="G42" t="str">
            <v>N/A</v>
          </cell>
          <cell r="H42" t="str">
            <v>N/A</v>
          </cell>
          <cell r="I42" t="str">
            <v>N/A</v>
          </cell>
        </row>
        <row r="43">
          <cell r="A43" t="str">
            <v/>
          </cell>
          <cell r="G43" t="str">
            <v>N/A</v>
          </cell>
          <cell r="H43" t="str">
            <v>N/A</v>
          </cell>
          <cell r="I43" t="str">
            <v>N/A</v>
          </cell>
        </row>
        <row r="44">
          <cell r="A44" t="str">
            <v/>
          </cell>
          <cell r="G44" t="str">
            <v>N/A</v>
          </cell>
          <cell r="H44" t="str">
            <v>N/A</v>
          </cell>
          <cell r="I44" t="str">
            <v>N/A</v>
          </cell>
        </row>
        <row r="45">
          <cell r="A45" t="str">
            <v/>
          </cell>
          <cell r="G45" t="str">
            <v>N/A</v>
          </cell>
          <cell r="H45" t="str">
            <v>N/A</v>
          </cell>
          <cell r="I45" t="str">
            <v>N/A</v>
          </cell>
        </row>
        <row r="46">
          <cell r="A46" t="str">
            <v/>
          </cell>
          <cell r="G46" t="str">
            <v>N/A</v>
          </cell>
          <cell r="H46" t="str">
            <v>N/A</v>
          </cell>
          <cell r="I46" t="str">
            <v>N/A</v>
          </cell>
        </row>
        <row r="47">
          <cell r="A47" t="str">
            <v/>
          </cell>
          <cell r="G47" t="str">
            <v>N/A</v>
          </cell>
          <cell r="H47" t="str">
            <v>N/A</v>
          </cell>
          <cell r="I47" t="str">
            <v>N/A</v>
          </cell>
        </row>
        <row r="48">
          <cell r="A48" t="str">
            <v/>
          </cell>
          <cell r="G48" t="str">
            <v>N/A</v>
          </cell>
          <cell r="H48" t="str">
            <v>N/A</v>
          </cell>
          <cell r="I48" t="str">
            <v>N/A</v>
          </cell>
        </row>
        <row r="49">
          <cell r="A49" t="str">
            <v/>
          </cell>
          <cell r="G49" t="str">
            <v>N/A</v>
          </cell>
          <cell r="H49" t="str">
            <v>N/A</v>
          </cell>
          <cell r="I49" t="str">
            <v>N/A</v>
          </cell>
        </row>
        <row r="50">
          <cell r="A50" t="str">
            <v/>
          </cell>
          <cell r="G50" t="str">
            <v>N/A</v>
          </cell>
          <cell r="H50" t="str">
            <v>N/A</v>
          </cell>
          <cell r="I50" t="str">
            <v>N/A</v>
          </cell>
        </row>
        <row r="51">
          <cell r="A51" t="str">
            <v/>
          </cell>
          <cell r="G51" t="str">
            <v>N/A</v>
          </cell>
          <cell r="H51" t="str">
            <v>N/A</v>
          </cell>
          <cell r="I51" t="str">
            <v>N/A</v>
          </cell>
        </row>
        <row r="52">
          <cell r="A52" t="str">
            <v/>
          </cell>
          <cell r="G52" t="str">
            <v>N/A</v>
          </cell>
          <cell r="H52" t="str">
            <v>N/A</v>
          </cell>
          <cell r="I52" t="str">
            <v>N/A</v>
          </cell>
        </row>
        <row r="53">
          <cell r="A53" t="str">
            <v/>
          </cell>
          <cell r="G53" t="str">
            <v>N/A</v>
          </cell>
          <cell r="H53" t="str">
            <v>N/A</v>
          </cell>
          <cell r="I53" t="str">
            <v>N/A</v>
          </cell>
        </row>
        <row r="54">
          <cell r="A54" t="str">
            <v/>
          </cell>
          <cell r="G54" t="str">
            <v>N/A</v>
          </cell>
          <cell r="H54" t="str">
            <v>N/A</v>
          </cell>
          <cell r="I54" t="str">
            <v>N/A</v>
          </cell>
        </row>
        <row r="55">
          <cell r="A55" t="str">
            <v/>
          </cell>
          <cell r="G55" t="str">
            <v>N/A</v>
          </cell>
          <cell r="H55" t="str">
            <v>N/A</v>
          </cell>
          <cell r="I55" t="str">
            <v>N/A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9">
          <cell r="A9" t="str">
            <v>ACMP</v>
          </cell>
          <cell r="B9" t="str">
            <v>Access Midstream Partners, L.P.</v>
          </cell>
        </row>
        <row r="10">
          <cell r="A10" t="str">
            <v>AES</v>
          </cell>
          <cell r="B10" t="str">
            <v>AES Corporation</v>
          </cell>
        </row>
        <row r="11">
          <cell r="A11" t="str">
            <v>GAS</v>
          </cell>
          <cell r="B11" t="str">
            <v>AGL Resources Inc.</v>
          </cell>
        </row>
        <row r="12">
          <cell r="A12" t="str">
            <v>ALE</v>
          </cell>
          <cell r="B12" t="str">
            <v>ALLETE, Inc.</v>
          </cell>
        </row>
        <row r="13">
          <cell r="A13" t="str">
            <v>AHGP</v>
          </cell>
          <cell r="B13" t="str">
            <v>Alliance Holdings GP, L.P.</v>
          </cell>
        </row>
        <row r="14">
          <cell r="A14" t="str">
            <v>ARLP</v>
          </cell>
          <cell r="B14" t="str">
            <v>Alliance Resource Partners, L.P.</v>
          </cell>
        </row>
        <row r="15">
          <cell r="A15" t="str">
            <v>LNT</v>
          </cell>
          <cell r="B15" t="str">
            <v>Alliant Energy Corporation</v>
          </cell>
        </row>
        <row r="16">
          <cell r="A16" t="str">
            <v>ANR</v>
          </cell>
          <cell r="B16" t="str">
            <v>Alpha Natural Resources, Inc.</v>
          </cell>
        </row>
        <row r="17">
          <cell r="A17" t="str">
            <v>AEE</v>
          </cell>
          <cell r="B17" t="str">
            <v>Ameren Corporation</v>
          </cell>
        </row>
        <row r="18">
          <cell r="A18" t="str">
            <v>AEP</v>
          </cell>
          <cell r="B18" t="str">
            <v>American Electric Power Company, Inc.</v>
          </cell>
        </row>
        <row r="19">
          <cell r="A19" t="str">
            <v>AMID</v>
          </cell>
          <cell r="B19" t="str">
            <v>American Midstream Partners, LP</v>
          </cell>
        </row>
        <row r="20">
          <cell r="A20" t="str">
            <v>APU</v>
          </cell>
          <cell r="B20" t="str">
            <v>AmeriGas Partners, L.P.</v>
          </cell>
        </row>
        <row r="21">
          <cell r="A21" t="str">
            <v>ACI</v>
          </cell>
          <cell r="B21" t="str">
            <v>Arch Coal, Inc.</v>
          </cell>
        </row>
        <row r="22">
          <cell r="A22" t="str">
            <v>ATLS</v>
          </cell>
          <cell r="B22" t="str">
            <v>Atlas Energy, L.P.</v>
          </cell>
        </row>
        <row r="23">
          <cell r="A23" t="str">
            <v>APL</v>
          </cell>
          <cell r="B23" t="str">
            <v>Atlas Pipeline Partners, L.P.</v>
          </cell>
        </row>
        <row r="24">
          <cell r="A24" t="str">
            <v>ATO</v>
          </cell>
          <cell r="B24" t="str">
            <v>Atmos Energy Corporation</v>
          </cell>
        </row>
        <row r="25">
          <cell r="A25" t="str">
            <v>AVA</v>
          </cell>
          <cell r="B25" t="str">
            <v>Avista Corporation</v>
          </cell>
        </row>
        <row r="26">
          <cell r="A26" t="str">
            <v>BKH</v>
          </cell>
          <cell r="B26" t="str">
            <v>Black Hills Corporation</v>
          </cell>
        </row>
        <row r="27">
          <cell r="A27" t="str">
            <v>BKEP</v>
          </cell>
          <cell r="B27" t="str">
            <v>Blueknight Energy Partners, L.P.</v>
          </cell>
        </row>
        <row r="28">
          <cell r="A28" t="str">
            <v>BWP</v>
          </cell>
          <cell r="B28" t="str">
            <v>Boardwalk Pipeline Partners, LP</v>
          </cell>
        </row>
        <row r="29">
          <cell r="A29" t="str">
            <v>BBEP</v>
          </cell>
          <cell r="B29" t="str">
            <v>BreitBurn Energy Partners L.P.</v>
          </cell>
        </row>
        <row r="30">
          <cell r="A30" t="str">
            <v>BPL</v>
          </cell>
          <cell r="B30" t="str">
            <v>Buckeye Partners, L.P.</v>
          </cell>
        </row>
        <row r="31">
          <cell r="A31" t="str">
            <v>CPN</v>
          </cell>
          <cell r="B31" t="str">
            <v>Calpine Corporation</v>
          </cell>
        </row>
        <row r="32">
          <cell r="A32" t="str">
            <v>CLMT</v>
          </cell>
          <cell r="B32" t="str">
            <v>Calumet Specialty Products Partners, L.P.</v>
          </cell>
        </row>
        <row r="33">
          <cell r="A33" t="str">
            <v>CNP</v>
          </cell>
          <cell r="B33" t="str">
            <v>CenterPoint Energy, Inc.</v>
          </cell>
        </row>
        <row r="34">
          <cell r="A34" t="str">
            <v>CPK</v>
          </cell>
          <cell r="B34" t="str">
            <v>Chesapeake Utilities Corporation</v>
          </cell>
        </row>
        <row r="35">
          <cell r="A35" t="str">
            <v>CNL</v>
          </cell>
          <cell r="B35" t="str">
            <v>Cleco Corporation</v>
          </cell>
        </row>
        <row r="36">
          <cell r="A36" t="str">
            <v>CLD</v>
          </cell>
          <cell r="B36" t="str">
            <v>Cloud Peak Energy Inc.</v>
          </cell>
        </row>
        <row r="37">
          <cell r="A37" t="str">
            <v>CMS</v>
          </cell>
          <cell r="B37" t="str">
            <v>CMS Energy Corporation</v>
          </cell>
        </row>
        <row r="38">
          <cell r="A38" t="str">
            <v>CNX</v>
          </cell>
          <cell r="B38" t="str">
            <v>CONSOL Energy Inc.</v>
          </cell>
        </row>
        <row r="39">
          <cell r="A39" t="str">
            <v>ED</v>
          </cell>
          <cell r="B39" t="str">
            <v>Consolidated Edison, Inc.</v>
          </cell>
        </row>
        <row r="40">
          <cell r="A40" t="str">
            <v>CVA</v>
          </cell>
          <cell r="B40" t="str">
            <v>Covanta Holding Corporation</v>
          </cell>
        </row>
        <row r="41">
          <cell r="A41" t="str">
            <v>CEQP</v>
          </cell>
          <cell r="B41" t="str">
            <v>Crestwood Equity Partners L.P.</v>
          </cell>
        </row>
        <row r="42">
          <cell r="A42" t="str">
            <v>CMLP</v>
          </cell>
          <cell r="B42" t="str">
            <v>Crestwood Midstream Partners LP</v>
          </cell>
        </row>
        <row r="43">
          <cell r="A43" t="str">
            <v>XTXI</v>
          </cell>
          <cell r="B43" t="str">
            <v>Crosstex Energy, Inc.</v>
          </cell>
        </row>
        <row r="44">
          <cell r="A44" t="str">
            <v>XTEX</v>
          </cell>
          <cell r="B44" t="str">
            <v>Crosstex Energy, L.P.</v>
          </cell>
        </row>
        <row r="45">
          <cell r="A45" t="str">
            <v>DPM</v>
          </cell>
          <cell r="B45" t="str">
            <v>DCP Midstream Partners, LP</v>
          </cell>
        </row>
        <row r="46">
          <cell r="A46" t="str">
            <v>DGAS</v>
          </cell>
          <cell r="B46" t="str">
            <v>Delta Natural Gas Company, Inc.</v>
          </cell>
        </row>
        <row r="47">
          <cell r="A47" t="str">
            <v>D</v>
          </cell>
          <cell r="B47" t="str">
            <v>Dominion Resources, Inc.</v>
          </cell>
        </row>
        <row r="48">
          <cell r="A48" t="str">
            <v>DMLP</v>
          </cell>
          <cell r="B48" t="str">
            <v>Dorchester Minerals, L.P.</v>
          </cell>
        </row>
        <row r="49">
          <cell r="A49" t="str">
            <v>DTE</v>
          </cell>
          <cell r="B49" t="str">
            <v>DTE Energy Company</v>
          </cell>
        </row>
        <row r="50">
          <cell r="A50" t="str">
            <v>DUK</v>
          </cell>
          <cell r="B50" t="str">
            <v>Duke Energy Corporation</v>
          </cell>
        </row>
        <row r="51">
          <cell r="A51" t="str">
            <v>DYN</v>
          </cell>
          <cell r="B51" t="str">
            <v>Dynegy Inc.</v>
          </cell>
        </row>
        <row r="52">
          <cell r="A52" t="str">
            <v>EROC</v>
          </cell>
          <cell r="B52" t="str">
            <v>Eagle Rock Energy Partners, L.P.</v>
          </cell>
        </row>
        <row r="53">
          <cell r="A53" t="str">
            <v>EIX</v>
          </cell>
          <cell r="B53" t="str">
            <v>Edison International</v>
          </cell>
        </row>
        <row r="54">
          <cell r="A54" t="str">
            <v>EE</v>
          </cell>
          <cell r="B54" t="str">
            <v>El Paso Electric Company</v>
          </cell>
        </row>
        <row r="55">
          <cell r="A55" t="str">
            <v>EPB</v>
          </cell>
          <cell r="B55" t="str">
            <v>El Paso Pipeline Partners, L.P.</v>
          </cell>
        </row>
        <row r="56">
          <cell r="A56" t="str">
            <v>EDE</v>
          </cell>
          <cell r="B56" t="str">
            <v>Empire District Electric Company</v>
          </cell>
        </row>
        <row r="57">
          <cell r="A57" t="str">
            <v>EEQ</v>
          </cell>
          <cell r="B57" t="str">
            <v>Enbridge Energy Management, L.L.C.</v>
          </cell>
        </row>
        <row r="58">
          <cell r="A58" t="str">
            <v>EEP</v>
          </cell>
          <cell r="B58" t="str">
            <v>Enbridge Energy Partners, L.P.</v>
          </cell>
        </row>
        <row r="59">
          <cell r="A59" t="str">
            <v>EGN</v>
          </cell>
          <cell r="B59" t="str">
            <v>Energen Corporation</v>
          </cell>
        </row>
        <row r="60">
          <cell r="A60" t="str">
            <v>ETE</v>
          </cell>
          <cell r="B60" t="str">
            <v>Energy Transfer Equity, L.P.</v>
          </cell>
        </row>
        <row r="61">
          <cell r="A61" t="str">
            <v>ETP</v>
          </cell>
          <cell r="B61" t="str">
            <v>Energy Transfer Partners, L.P.</v>
          </cell>
        </row>
        <row r="62">
          <cell r="A62" t="str">
            <v>ETR</v>
          </cell>
          <cell r="B62" t="str">
            <v>Entergy Corporation</v>
          </cell>
        </row>
        <row r="63">
          <cell r="A63" t="str">
            <v>EPD</v>
          </cell>
          <cell r="B63" t="str">
            <v>Enterprise Products Partners L.P.</v>
          </cell>
        </row>
        <row r="64">
          <cell r="A64" t="str">
            <v>EQT</v>
          </cell>
          <cell r="B64" t="str">
            <v>EQT Corporation</v>
          </cell>
        </row>
        <row r="65">
          <cell r="A65" t="str">
            <v>EQM</v>
          </cell>
          <cell r="B65" t="str">
            <v>EQT Midstream Partners, LP</v>
          </cell>
        </row>
        <row r="66">
          <cell r="A66" t="str">
            <v>EVEP</v>
          </cell>
          <cell r="B66" t="str">
            <v>EV Energy Partners, L.P.</v>
          </cell>
        </row>
        <row r="67">
          <cell r="A67" t="str">
            <v>EXC</v>
          </cell>
          <cell r="B67" t="str">
            <v>Exelon Corporation</v>
          </cell>
        </row>
        <row r="68">
          <cell r="A68" t="str">
            <v>EXH</v>
          </cell>
          <cell r="B68" t="str">
            <v>Exterran Holdings, Inc.</v>
          </cell>
        </row>
        <row r="69">
          <cell r="A69" t="str">
            <v>EXLP</v>
          </cell>
          <cell r="B69" t="str">
            <v>Exterran Partners, L.P.</v>
          </cell>
        </row>
        <row r="70">
          <cell r="A70" t="str">
            <v>FGP</v>
          </cell>
          <cell r="B70" t="str">
            <v>Ferrellgas Partners, L.P.</v>
          </cell>
        </row>
        <row r="71">
          <cell r="A71" t="str">
            <v>FE</v>
          </cell>
          <cell r="B71" t="str">
            <v>FirstEnergy Corp.</v>
          </cell>
        </row>
        <row r="72">
          <cell r="A72" t="str">
            <v>GEL</v>
          </cell>
          <cell r="B72" t="str">
            <v>Genesis Energy, L.P.</v>
          </cell>
        </row>
        <row r="73">
          <cell r="A73" t="str">
            <v>GLP</v>
          </cell>
          <cell r="B73" t="str">
            <v>Global Partners LP</v>
          </cell>
        </row>
        <row r="74">
          <cell r="A74" t="str">
            <v>GXP</v>
          </cell>
          <cell r="B74" t="str">
            <v>Great Plains Energy Inc.</v>
          </cell>
        </row>
        <row r="75">
          <cell r="A75" t="str">
            <v>HNRG</v>
          </cell>
          <cell r="B75" t="str">
            <v>Hallador Energy Company</v>
          </cell>
        </row>
        <row r="76">
          <cell r="A76" t="str">
            <v>HE</v>
          </cell>
          <cell r="B76" t="str">
            <v>Hawaiian Electric Industries, Inc.</v>
          </cell>
        </row>
        <row r="77">
          <cell r="A77" t="str">
            <v>HEP</v>
          </cell>
          <cell r="B77" t="str">
            <v>Holly Energy Partners, L.P.</v>
          </cell>
        </row>
        <row r="78">
          <cell r="A78" t="str">
            <v>IDA</v>
          </cell>
          <cell r="B78" t="str">
            <v>IDACORP, Inc.</v>
          </cell>
        </row>
        <row r="79">
          <cell r="A79" t="str">
            <v>TEG</v>
          </cell>
          <cell r="B79" t="str">
            <v>Integrys Energy Group, Inc.</v>
          </cell>
        </row>
        <row r="80">
          <cell r="A80" t="str">
            <v>ITC</v>
          </cell>
          <cell r="B80" t="str">
            <v>ITC Holdings Corp.</v>
          </cell>
        </row>
        <row r="81">
          <cell r="A81" t="str">
            <v>JRCC</v>
          </cell>
          <cell r="B81" t="str">
            <v>James River Coal Company</v>
          </cell>
        </row>
        <row r="82">
          <cell r="A82" t="str">
            <v>KMP</v>
          </cell>
          <cell r="B82" t="str">
            <v>Kinder Morgan Energy Partners, L.P.</v>
          </cell>
        </row>
        <row r="83">
          <cell r="A83" t="str">
            <v>KMI</v>
          </cell>
          <cell r="B83" t="str">
            <v>Kinder Morgan Inc.</v>
          </cell>
        </row>
        <row r="84">
          <cell r="A84" t="str">
            <v>KMR</v>
          </cell>
          <cell r="B84" t="str">
            <v>Kinder Morgan Management, LLC</v>
          </cell>
        </row>
        <row r="85">
          <cell r="A85" t="str">
            <v>LG</v>
          </cell>
          <cell r="B85" t="str">
            <v>Laclede Group, Inc. (The)</v>
          </cell>
        </row>
        <row r="86">
          <cell r="A86" t="str">
            <v>LGCY</v>
          </cell>
          <cell r="B86" t="str">
            <v>Legacy Reserves LP</v>
          </cell>
        </row>
        <row r="87">
          <cell r="A87" t="str">
            <v>LINE</v>
          </cell>
          <cell r="B87" t="str">
            <v>Linn Energy, LLC</v>
          </cell>
        </row>
        <row r="88">
          <cell r="A88" t="str">
            <v>MMP</v>
          </cell>
          <cell r="B88" t="str">
            <v>Magellan Midstream Partners, L.P.</v>
          </cell>
        </row>
        <row r="89">
          <cell r="A89" t="str">
            <v>MWE</v>
          </cell>
          <cell r="B89" t="str">
            <v>MarkWest Energy Partners, L.P.</v>
          </cell>
        </row>
        <row r="90">
          <cell r="A90" t="str">
            <v>FISH</v>
          </cell>
          <cell r="B90" t="str">
            <v>Marlin Midstream Partners, LP</v>
          </cell>
        </row>
        <row r="91">
          <cell r="A91" t="str">
            <v>MMLP</v>
          </cell>
          <cell r="B91" t="str">
            <v>Martin Midstream Partners L.P.</v>
          </cell>
        </row>
        <row r="92">
          <cell r="A92" t="str">
            <v>MDU</v>
          </cell>
          <cell r="B92" t="str">
            <v>MDU Resources Group, Inc.</v>
          </cell>
        </row>
        <row r="93">
          <cell r="A93" t="str">
            <v>MGEE</v>
          </cell>
          <cell r="B93" t="str">
            <v>MGE Energy, Inc.</v>
          </cell>
        </row>
        <row r="94">
          <cell r="A94" t="str">
            <v>MEP</v>
          </cell>
          <cell r="B94" t="str">
            <v>Midcoast Energy Partners, L.P.</v>
          </cell>
        </row>
        <row r="95">
          <cell r="A95" t="str">
            <v>MPLX</v>
          </cell>
          <cell r="B95" t="str">
            <v>MPLX LP</v>
          </cell>
        </row>
        <row r="96">
          <cell r="A96" t="str">
            <v>NFG</v>
          </cell>
          <cell r="B96" t="str">
            <v>National Fuel Gas Company</v>
          </cell>
        </row>
        <row r="97">
          <cell r="A97" t="str">
            <v>NRP</v>
          </cell>
          <cell r="B97" t="str">
            <v>Natural Resource Partners L.P.</v>
          </cell>
        </row>
        <row r="98">
          <cell r="A98" t="str">
            <v>NJR</v>
          </cell>
          <cell r="B98" t="str">
            <v>New Jersey Resources Corporation</v>
          </cell>
        </row>
        <row r="99">
          <cell r="A99" t="str">
            <v>NSLP</v>
          </cell>
          <cell r="B99" t="str">
            <v>New Source Energy Partners L.P.</v>
          </cell>
        </row>
        <row r="100">
          <cell r="A100" t="str">
            <v>NEE</v>
          </cell>
          <cell r="B100" t="str">
            <v>NextEra Energy, Inc.</v>
          </cell>
        </row>
        <row r="101">
          <cell r="A101" t="str">
            <v>NGL</v>
          </cell>
          <cell r="B101" t="str">
            <v>NGL Energy Partners LP</v>
          </cell>
        </row>
        <row r="102">
          <cell r="A102" t="str">
            <v>NKA</v>
          </cell>
          <cell r="B102" t="str">
            <v>Niska Gas Storage Partners LLC</v>
          </cell>
        </row>
        <row r="103">
          <cell r="A103" t="str">
            <v>NI</v>
          </cell>
          <cell r="B103" t="str">
            <v>NiSource Inc.</v>
          </cell>
        </row>
        <row r="104">
          <cell r="A104" t="str">
            <v>NU</v>
          </cell>
          <cell r="B104" t="str">
            <v>Northeast Utilities</v>
          </cell>
        </row>
        <row r="105">
          <cell r="A105" t="str">
            <v>NWN</v>
          </cell>
          <cell r="B105" t="str">
            <v>Northwest Natural Gas Company</v>
          </cell>
        </row>
        <row r="106">
          <cell r="A106" t="str">
            <v>NWE</v>
          </cell>
          <cell r="B106" t="str">
            <v>NorthWestern Corporation</v>
          </cell>
        </row>
        <row r="107">
          <cell r="A107" t="str">
            <v>NRG</v>
          </cell>
          <cell r="B107" t="str">
            <v>NRG Energy, Inc.</v>
          </cell>
        </row>
        <row r="108">
          <cell r="A108" t="str">
            <v>NYLD</v>
          </cell>
          <cell r="B108" t="str">
            <v>NRG Yield, Inc.</v>
          </cell>
        </row>
        <row r="109">
          <cell r="A109" t="str">
            <v>NS</v>
          </cell>
          <cell r="B109" t="str">
            <v>NuStar Energy L.P.</v>
          </cell>
        </row>
        <row r="110">
          <cell r="A110" t="str">
            <v>NSH</v>
          </cell>
          <cell r="B110" t="str">
            <v>NuStar GP Holdings, LLC</v>
          </cell>
        </row>
        <row r="111">
          <cell r="A111" t="str">
            <v>NVE</v>
          </cell>
          <cell r="B111" t="str">
            <v>NV Energy, Inc.</v>
          </cell>
        </row>
        <row r="112">
          <cell r="A112" t="str">
            <v>OGE</v>
          </cell>
          <cell r="B112" t="str">
            <v>OGE Energy Corp.</v>
          </cell>
        </row>
        <row r="113">
          <cell r="A113" t="str">
            <v>OILT</v>
          </cell>
          <cell r="B113" t="str">
            <v>Oiltanking Partners, L.P.</v>
          </cell>
        </row>
        <row r="114">
          <cell r="A114" t="str">
            <v>OKS</v>
          </cell>
          <cell r="B114" t="str">
            <v>ONEOK Partners, L.P.</v>
          </cell>
        </row>
        <row r="115">
          <cell r="A115" t="str">
            <v>OKE</v>
          </cell>
          <cell r="B115" t="str">
            <v>ONEOK, Inc.</v>
          </cell>
        </row>
        <row r="116">
          <cell r="A116" t="str">
            <v>ORA</v>
          </cell>
          <cell r="B116" t="str">
            <v>Ormat Technologies, Inc.</v>
          </cell>
        </row>
        <row r="117">
          <cell r="A117" t="str">
            <v>OTTR</v>
          </cell>
          <cell r="B117" t="str">
            <v>Otter Tail Corporation</v>
          </cell>
        </row>
        <row r="118">
          <cell r="A118" t="str">
            <v>OXF</v>
          </cell>
          <cell r="B118" t="str">
            <v>Oxford Resource Partners, LP</v>
          </cell>
        </row>
        <row r="119">
          <cell r="A119" t="str">
            <v>PNG</v>
          </cell>
          <cell r="B119" t="str">
            <v>PAA Natural Gas Storage, L.P.</v>
          </cell>
        </row>
        <row r="120">
          <cell r="A120" t="str">
            <v>PEGI</v>
          </cell>
          <cell r="B120" t="str">
            <v>Pattern Energy Group Inc.</v>
          </cell>
        </row>
        <row r="121">
          <cell r="A121" t="str">
            <v>BTU</v>
          </cell>
          <cell r="B121" t="str">
            <v>Peabody Energy Corporation</v>
          </cell>
        </row>
        <row r="122">
          <cell r="A122" t="str">
            <v>POM</v>
          </cell>
          <cell r="B122" t="str">
            <v>Pepco Holdings, Inc.</v>
          </cell>
        </row>
        <row r="123">
          <cell r="A123" t="str">
            <v>PCG</v>
          </cell>
          <cell r="B123" t="str">
            <v>PG&amp;E Corporation</v>
          </cell>
        </row>
        <row r="124">
          <cell r="A124" t="str">
            <v>PSXP</v>
          </cell>
          <cell r="B124" t="str">
            <v>Phillips 66 Partners LP</v>
          </cell>
        </row>
        <row r="125">
          <cell r="A125" t="str">
            <v>PNY</v>
          </cell>
          <cell r="B125" t="str">
            <v>Piedmont Natural Gas Company, Inc.</v>
          </cell>
        </row>
        <row r="126">
          <cell r="A126" t="str">
            <v>PNW</v>
          </cell>
          <cell r="B126" t="str">
            <v>Pinnacle West Capital Corporation</v>
          </cell>
        </row>
        <row r="127">
          <cell r="A127" t="str">
            <v>PAA</v>
          </cell>
          <cell r="B127" t="str">
            <v>Plains All American Pipeline, L.P.</v>
          </cell>
        </row>
        <row r="128">
          <cell r="A128" t="str">
            <v>PAGP</v>
          </cell>
          <cell r="B128" t="str">
            <v>Plains GP Holdings, L.P.</v>
          </cell>
        </row>
        <row r="129">
          <cell r="A129" t="str">
            <v>PNM</v>
          </cell>
          <cell r="B129" t="str">
            <v>PNM Resources, Inc.</v>
          </cell>
        </row>
        <row r="130">
          <cell r="A130" t="str">
            <v>POR</v>
          </cell>
          <cell r="B130" t="str">
            <v>Portland General Electric Company</v>
          </cell>
        </row>
        <row r="131">
          <cell r="A131" t="str">
            <v>PSTR</v>
          </cell>
          <cell r="B131" t="str">
            <v>PostRock Energy Corporation</v>
          </cell>
        </row>
        <row r="132">
          <cell r="A132" t="str">
            <v>PPL</v>
          </cell>
          <cell r="B132" t="str">
            <v>PPL Corporation</v>
          </cell>
        </row>
        <row r="133">
          <cell r="A133" t="str">
            <v>PEG</v>
          </cell>
          <cell r="B133" t="str">
            <v>Public Service Enterprise Group Incorporated</v>
          </cell>
        </row>
        <row r="134">
          <cell r="A134" t="str">
            <v>PVR</v>
          </cell>
          <cell r="B134" t="str">
            <v>PVR Partners, L.P.</v>
          </cell>
        </row>
        <row r="135">
          <cell r="A135" t="str">
            <v>QEPM</v>
          </cell>
          <cell r="B135" t="str">
            <v>QEP Midstream Partners, LP</v>
          </cell>
        </row>
        <row r="136">
          <cell r="A136" t="str">
            <v>QEP</v>
          </cell>
          <cell r="B136" t="str">
            <v>QEP Resources, Inc.</v>
          </cell>
        </row>
        <row r="137">
          <cell r="A137" t="str">
            <v>QRE</v>
          </cell>
          <cell r="B137" t="str">
            <v>QR Energy, LP</v>
          </cell>
        </row>
        <row r="138">
          <cell r="A138" t="str">
            <v>STR</v>
          </cell>
          <cell r="B138" t="str">
            <v>Questar Corporation</v>
          </cell>
        </row>
        <row r="139">
          <cell r="A139" t="str">
            <v>RGP</v>
          </cell>
          <cell r="B139" t="str">
            <v>Regency Energy Partners LP</v>
          </cell>
        </row>
        <row r="140">
          <cell r="A140" t="str">
            <v>RGCO</v>
          </cell>
          <cell r="B140" t="str">
            <v>RGC Resources, Inc.</v>
          </cell>
        </row>
        <row r="141">
          <cell r="A141" t="str">
            <v>RNO</v>
          </cell>
          <cell r="B141" t="str">
            <v>Rhino Resource Partners LP</v>
          </cell>
        </row>
        <row r="142">
          <cell r="A142" t="str">
            <v>RRMS</v>
          </cell>
          <cell r="B142" t="str">
            <v>Rose Rock Midstream, L.P.</v>
          </cell>
        </row>
        <row r="143">
          <cell r="A143" t="str">
            <v>SCG</v>
          </cell>
          <cell r="B143" t="str">
            <v>SCANA Corporation</v>
          </cell>
        </row>
        <row r="144">
          <cell r="A144" t="str">
            <v>SEMG</v>
          </cell>
          <cell r="B144" t="str">
            <v>SemGroup Corporation</v>
          </cell>
        </row>
        <row r="145">
          <cell r="A145" t="str">
            <v>SRE</v>
          </cell>
          <cell r="B145" t="str">
            <v>Sempra Energy</v>
          </cell>
        </row>
        <row r="146">
          <cell r="A146" t="str">
            <v>SJI</v>
          </cell>
          <cell r="B146" t="str">
            <v>South Jersey Industries, Inc.</v>
          </cell>
        </row>
        <row r="147">
          <cell r="A147" t="str">
            <v>SXE</v>
          </cell>
          <cell r="B147" t="str">
            <v>Southcross Energy Partners, L.P.</v>
          </cell>
        </row>
        <row r="148">
          <cell r="A148" t="str">
            <v>SO</v>
          </cell>
          <cell r="B148" t="str">
            <v>Southern Company</v>
          </cell>
        </row>
        <row r="149">
          <cell r="A149" t="str">
            <v>SWX</v>
          </cell>
          <cell r="B149" t="str">
            <v>Southwest Gas Corporation</v>
          </cell>
        </row>
        <row r="150">
          <cell r="A150" t="str">
            <v>SWN</v>
          </cell>
          <cell r="B150" t="str">
            <v>Southwestern Energy Company</v>
          </cell>
        </row>
        <row r="151">
          <cell r="A151" t="str">
            <v>SE</v>
          </cell>
          <cell r="B151" t="str">
            <v>Spectra Energy Corp</v>
          </cell>
        </row>
        <row r="152">
          <cell r="A152" t="str">
            <v>SEP</v>
          </cell>
          <cell r="B152" t="str">
            <v>Spectra Energy Partners, LP</v>
          </cell>
        </row>
        <row r="153">
          <cell r="A153" t="str">
            <v>SGU</v>
          </cell>
          <cell r="B153" t="str">
            <v>Star Gas Partners, L.P.</v>
          </cell>
        </row>
        <row r="154">
          <cell r="A154" t="str">
            <v>SPH</v>
          </cell>
          <cell r="B154" t="str">
            <v>Suburban Propane Partners, L.P.</v>
          </cell>
        </row>
        <row r="155">
          <cell r="A155" t="str">
            <v>SMLP</v>
          </cell>
          <cell r="B155" t="str">
            <v>Summit Midstream Partners, LP</v>
          </cell>
        </row>
        <row r="156">
          <cell r="A156" t="str">
            <v>SXL</v>
          </cell>
          <cell r="B156" t="str">
            <v>Sunoco Logistics Partners L.P.</v>
          </cell>
        </row>
        <row r="157">
          <cell r="A157" t="str">
            <v>TEP</v>
          </cell>
          <cell r="B157" t="str">
            <v>Tallgrass Energy Partners, LP</v>
          </cell>
        </row>
        <row r="158">
          <cell r="A158" t="str">
            <v>TRGP</v>
          </cell>
          <cell r="B158" t="str">
            <v>Targa Resources Corp.</v>
          </cell>
        </row>
        <row r="159">
          <cell r="A159" t="str">
            <v>NGLS</v>
          </cell>
          <cell r="B159" t="str">
            <v>Targa Resources Partners LP</v>
          </cell>
        </row>
        <row r="160">
          <cell r="A160" t="str">
            <v>TCP</v>
          </cell>
          <cell r="B160" t="str">
            <v>TC Pipelines, LP</v>
          </cell>
        </row>
        <row r="161">
          <cell r="A161" t="str">
            <v>TE</v>
          </cell>
          <cell r="B161" t="str">
            <v>TECO Energy, Inc.</v>
          </cell>
        </row>
        <row r="162">
          <cell r="A162" t="str">
            <v>TLLP</v>
          </cell>
          <cell r="B162" t="str">
            <v>Tesoro Logistics, L.P.</v>
          </cell>
        </row>
        <row r="163">
          <cell r="A163" t="str">
            <v>TLP</v>
          </cell>
          <cell r="B163" t="str">
            <v>TransMontaigne Partners L.P.</v>
          </cell>
        </row>
        <row r="164">
          <cell r="A164" t="str">
            <v>UGI</v>
          </cell>
          <cell r="B164" t="str">
            <v>UGI Corporation</v>
          </cell>
        </row>
        <row r="165">
          <cell r="A165" t="str">
            <v>UIL</v>
          </cell>
          <cell r="B165" t="str">
            <v>UIL Holdings Corporation</v>
          </cell>
        </row>
        <row r="166">
          <cell r="A166" t="str">
            <v>UTL</v>
          </cell>
          <cell r="B166" t="str">
            <v>Unitil Corporation</v>
          </cell>
        </row>
        <row r="167">
          <cell r="A167" t="str">
            <v>UNS</v>
          </cell>
          <cell r="B167" t="str">
            <v>UNS Energy Corporation</v>
          </cell>
        </row>
        <row r="168">
          <cell r="A168" t="str">
            <v>VNR</v>
          </cell>
          <cell r="B168" t="str">
            <v>Vanguard Natural Resources, LLC</v>
          </cell>
        </row>
        <row r="169">
          <cell r="A169" t="str">
            <v>VVC</v>
          </cell>
          <cell r="B169" t="str">
            <v>Vectren Corporation</v>
          </cell>
        </row>
        <row r="170">
          <cell r="A170" t="str">
            <v>WLT</v>
          </cell>
          <cell r="B170" t="str">
            <v>Walter Energy, Inc.</v>
          </cell>
        </row>
        <row r="171">
          <cell r="A171" t="str">
            <v>WR</v>
          </cell>
          <cell r="B171" t="str">
            <v>Westar Energy, Inc.</v>
          </cell>
        </row>
        <row r="172">
          <cell r="A172" t="str">
            <v>WGP</v>
          </cell>
          <cell r="B172" t="str">
            <v>Western Gas Equity Partners, LP</v>
          </cell>
        </row>
        <row r="173">
          <cell r="A173" t="str">
            <v>WES</v>
          </cell>
          <cell r="B173" t="str">
            <v>Western Gas Partners, LP</v>
          </cell>
        </row>
        <row r="174">
          <cell r="A174" t="str">
            <v>WNRL</v>
          </cell>
          <cell r="B174" t="str">
            <v>Western Refining Logistics, LP</v>
          </cell>
        </row>
        <row r="175">
          <cell r="A175" t="str">
            <v>WLB</v>
          </cell>
          <cell r="B175" t="str">
            <v>Westmoreland Coal Company</v>
          </cell>
        </row>
        <row r="176">
          <cell r="A176" t="str">
            <v>WGL</v>
          </cell>
          <cell r="B176" t="str">
            <v>WGL Holdings, Inc.</v>
          </cell>
        </row>
        <row r="177">
          <cell r="A177" t="str">
            <v>WMB</v>
          </cell>
          <cell r="B177" t="str">
            <v>Williams Companies, Inc.</v>
          </cell>
        </row>
        <row r="178">
          <cell r="A178" t="str">
            <v>WPZ</v>
          </cell>
          <cell r="B178" t="str">
            <v>Williams Partners L.P.</v>
          </cell>
        </row>
        <row r="179">
          <cell r="A179" t="str">
            <v>WEC</v>
          </cell>
          <cell r="B179" t="str">
            <v>Wisconsin Energy Corporation</v>
          </cell>
        </row>
        <row r="180">
          <cell r="A180" t="str">
            <v>XEL</v>
          </cell>
          <cell r="B180" t="str">
            <v>Xcel Energy Inc.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VL Data"/>
      <sheetName val="Master S&amp;P Data"/>
      <sheetName val="Company List"/>
      <sheetName val="Current S&amp;P Ratings"/>
      <sheetName val="Case VL Data"/>
      <sheetName val="Case S&amp;P Ratings Direct Data"/>
    </sheetNames>
    <sheetDataSet>
      <sheetData sheetId="0">
        <row r="10">
          <cell r="A10">
            <v>31</v>
          </cell>
        </row>
        <row r="12">
          <cell r="B12" t="str">
            <v>ALE</v>
          </cell>
          <cell r="C12" t="str">
            <v>ALLETE, Inc.</v>
          </cell>
          <cell r="E12">
            <v>0.49</v>
          </cell>
          <cell r="F12">
            <v>0.8</v>
          </cell>
          <cell r="G12">
            <v>0.55400000000000005</v>
          </cell>
          <cell r="I12">
            <v>41.4</v>
          </cell>
          <cell r="J12">
            <v>47.5</v>
          </cell>
          <cell r="L12">
            <v>32.44</v>
          </cell>
          <cell r="M12">
            <v>39.75</v>
          </cell>
          <cell r="O12">
            <v>1.9</v>
          </cell>
          <cell r="P12">
            <v>2.2999999999999998</v>
          </cell>
          <cell r="R12">
            <v>2.63</v>
          </cell>
          <cell r="S12">
            <v>3.75</v>
          </cell>
          <cell r="U12">
            <v>41719</v>
          </cell>
        </row>
      </sheetData>
      <sheetData sheetId="1"/>
      <sheetData sheetId="2">
        <row r="5">
          <cell r="D5">
            <v>198</v>
          </cell>
        </row>
      </sheetData>
      <sheetData sheetId="3">
        <row r="2">
          <cell r="B2" t="str">
            <v>Corporate credit rating*</v>
          </cell>
        </row>
        <row r="3">
          <cell r="A3" t="str">
            <v>Madison Gas &amp; Electric Co.</v>
          </cell>
          <cell r="B3" t="str">
            <v>AA-/Stable/A-1+</v>
          </cell>
          <cell r="C3" t="str">
            <v>Excellent</v>
          </cell>
          <cell r="D3" t="str">
            <v>Intermediate</v>
          </cell>
          <cell r="E3" t="str">
            <v>Adequate</v>
          </cell>
        </row>
        <row r="4">
          <cell r="B4" t="str">
            <v>A+/Stable/--</v>
          </cell>
        </row>
        <row r="5">
          <cell r="B5" t="str">
            <v>A+/Stable/A-1</v>
          </cell>
        </row>
        <row r="6">
          <cell r="B6" t="str">
            <v>A+/Stable/--</v>
          </cell>
        </row>
        <row r="7">
          <cell r="B7" t="str">
            <v>A+/Stable/A-1</v>
          </cell>
        </row>
        <row r="8">
          <cell r="B8" t="str">
            <v>A+/Stable/A-1</v>
          </cell>
        </row>
        <row r="9">
          <cell r="B9" t="str">
            <v>A+/Stable/--</v>
          </cell>
        </row>
        <row r="10">
          <cell r="B10" t="str">
            <v>A+/Stable/--</v>
          </cell>
        </row>
        <row r="11">
          <cell r="B11" t="str">
            <v>A+/Stable/--</v>
          </cell>
        </row>
        <row r="12">
          <cell r="B12" t="str">
            <v>A+/Stable/A-1</v>
          </cell>
        </row>
        <row r="13">
          <cell r="B13" t="str">
            <v>A+/Stable/--</v>
          </cell>
        </row>
        <row r="14">
          <cell r="B14" t="str">
            <v>A/Stable/--</v>
          </cell>
        </row>
        <row r="15">
          <cell r="B15" t="str">
            <v>A/Stable/A-1</v>
          </cell>
        </row>
        <row r="16">
          <cell r="B16" t="str">
            <v>A/Stable/A-1</v>
          </cell>
        </row>
        <row r="17">
          <cell r="B17" t="str">
            <v>A/Stable/A-1</v>
          </cell>
        </row>
        <row r="18">
          <cell r="B18" t="str">
            <v>A/Stable/--</v>
          </cell>
        </row>
        <row r="19">
          <cell r="B19" t="str">
            <v>A/Stable/A-1</v>
          </cell>
        </row>
        <row r="20">
          <cell r="B20" t="str">
            <v>A/Stable/--</v>
          </cell>
        </row>
        <row r="21">
          <cell r="B21" t="str">
            <v>A/Stable/A-1</v>
          </cell>
        </row>
        <row r="22">
          <cell r="B22" t="str">
            <v>A/Stable/--</v>
          </cell>
        </row>
        <row r="23">
          <cell r="B23" t="str">
            <v>A/Stable/--</v>
          </cell>
        </row>
        <row r="24">
          <cell r="B24" t="str">
            <v>A/Stable/A-1</v>
          </cell>
        </row>
        <row r="25">
          <cell r="B25" t="str">
            <v>A/Stable/--</v>
          </cell>
        </row>
        <row r="26">
          <cell r="B26" t="str">
            <v>A/Negative/A-1</v>
          </cell>
        </row>
        <row r="27">
          <cell r="B27" t="str">
            <v>A/Negative/A-1</v>
          </cell>
        </row>
        <row r="28">
          <cell r="B28" t="str">
            <v>A/Negative/A-1</v>
          </cell>
        </row>
        <row r="29">
          <cell r="B29" t="str">
            <v>A/Negative/A-1</v>
          </cell>
        </row>
        <row r="30">
          <cell r="B30" t="str">
            <v>A/Negative/--</v>
          </cell>
        </row>
        <row r="31">
          <cell r="B31" t="str">
            <v>A/Negative/--</v>
          </cell>
        </row>
        <row r="32">
          <cell r="B32" t="str">
            <v>A/Negative/A-1</v>
          </cell>
        </row>
        <row r="33">
          <cell r="B33" t="str">
            <v>A-/Stable/--</v>
          </cell>
        </row>
        <row r="34">
          <cell r="B34" t="str">
            <v>A-/Stable/--</v>
          </cell>
        </row>
        <row r="35">
          <cell r="B35" t="str">
            <v>A-/Stable/A-2</v>
          </cell>
        </row>
        <row r="36">
          <cell r="B36" t="str">
            <v>A-/Stable/A-2</v>
          </cell>
        </row>
        <row r="37">
          <cell r="B37" t="str">
            <v>A-/Stable/--</v>
          </cell>
        </row>
        <row r="38">
          <cell r="B38" t="str">
            <v>A-/Stable/--</v>
          </cell>
        </row>
        <row r="39">
          <cell r="B39" t="str">
            <v>A-/Stable/A-2</v>
          </cell>
        </row>
        <row r="40">
          <cell r="B40" t="str">
            <v>A-/Stable/A-2</v>
          </cell>
        </row>
        <row r="41">
          <cell r="B41" t="str">
            <v>A-/Stable/A-2</v>
          </cell>
        </row>
        <row r="42">
          <cell r="B42" t="str">
            <v>A-/Stable/--</v>
          </cell>
        </row>
        <row r="43">
          <cell r="B43" t="str">
            <v>A-/Stable/A-2</v>
          </cell>
        </row>
        <row r="44">
          <cell r="B44" t="str">
            <v>A-/Stable/--</v>
          </cell>
        </row>
        <row r="45">
          <cell r="B45" t="str">
            <v>A-/Stable/--</v>
          </cell>
        </row>
        <row r="46">
          <cell r="B46" t="str">
            <v>A-/Stable/A-2</v>
          </cell>
        </row>
        <row r="47">
          <cell r="B47" t="str">
            <v>A-/Stable/--</v>
          </cell>
        </row>
        <row r="48">
          <cell r="B48" t="str">
            <v>A-/Stable/--</v>
          </cell>
        </row>
        <row r="49">
          <cell r="B49" t="str">
            <v>A-/Stable/--</v>
          </cell>
        </row>
        <row r="50">
          <cell r="B50" t="str">
            <v>A-/Stable/--</v>
          </cell>
        </row>
        <row r="51">
          <cell r="B51" t="str">
            <v>A-/Stable/--</v>
          </cell>
        </row>
        <row r="52">
          <cell r="B52" t="str">
            <v>A-/Stable/--</v>
          </cell>
        </row>
        <row r="53">
          <cell r="B53" t="str">
            <v>A-/Stable/--</v>
          </cell>
        </row>
        <row r="54">
          <cell r="B54" t="str">
            <v>A-/Stable/--</v>
          </cell>
        </row>
        <row r="55">
          <cell r="B55" t="str">
            <v>A-/Stable/--</v>
          </cell>
        </row>
        <row r="56">
          <cell r="B56" t="str">
            <v>A-/Stable/A-2</v>
          </cell>
        </row>
        <row r="57">
          <cell r="B57" t="str">
            <v>A-/Stable/A-2</v>
          </cell>
        </row>
        <row r="58">
          <cell r="B58" t="str">
            <v>A-/Stable/A-2</v>
          </cell>
        </row>
        <row r="59">
          <cell r="B59" t="str">
            <v>A-/Stable/A-2</v>
          </cell>
        </row>
        <row r="60">
          <cell r="B60" t="str">
            <v>A-/Stable/--</v>
          </cell>
        </row>
        <row r="61">
          <cell r="B61" t="str">
            <v>A-/Stable/A-2</v>
          </cell>
        </row>
        <row r="62">
          <cell r="B62" t="str">
            <v>A-/Stable/A-2</v>
          </cell>
        </row>
        <row r="63">
          <cell r="B63" t="str">
            <v>A-/Stable/--</v>
          </cell>
        </row>
        <row r="64">
          <cell r="B64" t="str">
            <v>A-/Stable/A-2</v>
          </cell>
        </row>
        <row r="65">
          <cell r="B65" t="str">
            <v>A-/Stable/A-2</v>
          </cell>
        </row>
        <row r="66">
          <cell r="B66" t="str">
            <v>A-/Stable/A-2</v>
          </cell>
        </row>
        <row r="67">
          <cell r="B67" t="str">
            <v>A-/Stable/A-2</v>
          </cell>
        </row>
        <row r="68">
          <cell r="B68" t="str">
            <v>A-/Stable/A-2</v>
          </cell>
        </row>
        <row r="69">
          <cell r="B69" t="str">
            <v>A-/Stable/A-2</v>
          </cell>
        </row>
        <row r="70">
          <cell r="B70" t="str">
            <v>A-/Stable/A-2</v>
          </cell>
        </row>
        <row r="71">
          <cell r="B71" t="str">
            <v>A-/Stable/A-2</v>
          </cell>
        </row>
        <row r="72">
          <cell r="B72" t="str">
            <v>A-/Stable/--</v>
          </cell>
        </row>
        <row r="73">
          <cell r="B73" t="str">
            <v>A-/Stable/A-2</v>
          </cell>
        </row>
        <row r="74">
          <cell r="B74" t="str">
            <v>A-/Stable/A-2</v>
          </cell>
        </row>
        <row r="75">
          <cell r="B75" t="str">
            <v>A-/Stable/A-2</v>
          </cell>
        </row>
        <row r="76">
          <cell r="B76" t="str">
            <v>A-/Stable/A-2</v>
          </cell>
        </row>
        <row r="77">
          <cell r="B77" t="str">
            <v>A-/Stable</v>
          </cell>
        </row>
        <row r="78">
          <cell r="B78" t="str">
            <v>A-/Stable/A-2</v>
          </cell>
        </row>
        <row r="79">
          <cell r="B79" t="str">
            <v>A-/Stable/A-2</v>
          </cell>
        </row>
        <row r="80">
          <cell r="B80" t="str">
            <v>A-/Stable/A-2</v>
          </cell>
        </row>
        <row r="81">
          <cell r="B81" t="str">
            <v>A-/Stable/--</v>
          </cell>
        </row>
        <row r="82">
          <cell r="B82" t="str">
            <v>A-/Stable/A-2</v>
          </cell>
        </row>
        <row r="83">
          <cell r="B83" t="str">
            <v>A-/Stable/A-2</v>
          </cell>
        </row>
        <row r="84">
          <cell r="B84" t="str">
            <v>A-/Stable/A-2</v>
          </cell>
        </row>
        <row r="85">
          <cell r="B85" t="str">
            <v>A-/Stable/--</v>
          </cell>
        </row>
        <row r="86">
          <cell r="B86" t="str">
            <v>A-/Stable/A-2</v>
          </cell>
        </row>
        <row r="87">
          <cell r="B87" t="str">
            <v>A-/Stable/A-2</v>
          </cell>
        </row>
        <row r="88">
          <cell r="B88" t="str">
            <v>A-/Stable/A-2</v>
          </cell>
        </row>
        <row r="89">
          <cell r="B89" t="str">
            <v>A-/Stable/A-2</v>
          </cell>
        </row>
        <row r="90">
          <cell r="B90" t="str">
            <v>A-/Stable/A-2</v>
          </cell>
        </row>
        <row r="91">
          <cell r="B91" t="str">
            <v>A-/Stable/--</v>
          </cell>
        </row>
        <row r="92">
          <cell r="B92" t="str">
            <v>A-/Stable/--</v>
          </cell>
        </row>
        <row r="93">
          <cell r="B93" t="str">
            <v>BBB+/Stable/--</v>
          </cell>
        </row>
        <row r="94">
          <cell r="B94" t="str">
            <v>BBB+/Stable/A-2</v>
          </cell>
        </row>
        <row r="95">
          <cell r="B95" t="str">
            <v>BBB+/Stable/A-2</v>
          </cell>
        </row>
        <row r="96">
          <cell r="B96" t="str">
            <v>BBB+/Stable/--</v>
          </cell>
        </row>
        <row r="97">
          <cell r="B97" t="str">
            <v>BBB+/Stable/--</v>
          </cell>
        </row>
        <row r="98">
          <cell r="B98" t="str">
            <v>BBB+/Stable/--</v>
          </cell>
        </row>
        <row r="99">
          <cell r="B99" t="str">
            <v>BBB+/Stable/--</v>
          </cell>
        </row>
        <row r="100">
          <cell r="B100" t="str">
            <v>BBB+/Stable/A-2</v>
          </cell>
        </row>
        <row r="101">
          <cell r="B101" t="str">
            <v>BBB+/Stable/--</v>
          </cell>
        </row>
        <row r="102">
          <cell r="B102" t="str">
            <v>BBB+/Stable/--</v>
          </cell>
        </row>
        <row r="103">
          <cell r="B103" t="str">
            <v>BBB+/Stable/--</v>
          </cell>
        </row>
        <row r="104">
          <cell r="B104" t="str">
            <v>BBB+/Stable/A-2</v>
          </cell>
        </row>
        <row r="105">
          <cell r="B105" t="str">
            <v>BBB+/Stable/A-2</v>
          </cell>
        </row>
        <row r="106">
          <cell r="B106" t="str">
            <v>BBB+/Stable/A-2</v>
          </cell>
        </row>
        <row r="107">
          <cell r="B107" t="str">
            <v>BBB+/Stable/--</v>
          </cell>
        </row>
        <row r="108">
          <cell r="B108" t="str">
            <v>BBB+/Stable/A-2</v>
          </cell>
        </row>
        <row r="109">
          <cell r="B109" t="str">
            <v>BBB+/Stable/A-2</v>
          </cell>
        </row>
        <row r="110">
          <cell r="B110" t="str">
            <v>BBB+/Stable/A-2</v>
          </cell>
        </row>
        <row r="111">
          <cell r="B111" t="str">
            <v>BBB+/Stable/A-2</v>
          </cell>
        </row>
        <row r="112">
          <cell r="B112" t="str">
            <v>BBB+/Stable/A-2</v>
          </cell>
        </row>
        <row r="113">
          <cell r="B113" t="str">
            <v>BBB+/Stable/A-2</v>
          </cell>
        </row>
        <row r="114">
          <cell r="B114" t="str">
            <v>BBB+/Stable/A-2</v>
          </cell>
        </row>
        <row r="115">
          <cell r="B115" t="str">
            <v>BBB+/Stable/A-2</v>
          </cell>
        </row>
        <row r="116">
          <cell r="B116" t="str">
            <v>BBB+/Stable/A-2</v>
          </cell>
        </row>
        <row r="117">
          <cell r="B117" t="str">
            <v>BBB+/Stable/A-2</v>
          </cell>
        </row>
        <row r="118">
          <cell r="B118" t="str">
            <v>BBB+/Stable/A-2</v>
          </cell>
        </row>
        <row r="119">
          <cell r="B119" t="str">
            <v>BBB+/Stable/A-2</v>
          </cell>
        </row>
        <row r="120">
          <cell r="B120" t="str">
            <v>BBB+/Stable/--</v>
          </cell>
        </row>
        <row r="121">
          <cell r="B121" t="str">
            <v>BBB+/Stable/--</v>
          </cell>
        </row>
        <row r="122">
          <cell r="B122" t="str">
            <v>BBB+/Stable/A-2</v>
          </cell>
        </row>
        <row r="123">
          <cell r="B123" t="str">
            <v>BBB+/Stable/A-2</v>
          </cell>
        </row>
        <row r="124">
          <cell r="B124" t="str">
            <v>BBB+/Stable/A-2</v>
          </cell>
        </row>
        <row r="125">
          <cell r="B125" t="str">
            <v>BBB+/Stable/--</v>
          </cell>
        </row>
        <row r="126">
          <cell r="B126" t="str">
            <v>BBB+/Stable/--</v>
          </cell>
        </row>
        <row r="127">
          <cell r="B127" t="str">
            <v>BBB+/Stable/--</v>
          </cell>
        </row>
        <row r="128">
          <cell r="B128" t="str">
            <v>BBB+/Stable/A-2</v>
          </cell>
        </row>
        <row r="129">
          <cell r="B129" t="str">
            <v>BBB+/Stable/A-2</v>
          </cell>
        </row>
        <row r="130">
          <cell r="B130" t="str">
            <v>BBB+/Stable/A-2</v>
          </cell>
        </row>
        <row r="131">
          <cell r="B131" t="str">
            <v>BBB+/Stable/A-2</v>
          </cell>
        </row>
        <row r="132">
          <cell r="B132" t="str">
            <v>BBB+/Stable/A-2</v>
          </cell>
        </row>
        <row r="133">
          <cell r="B133" t="str">
            <v>BBB+/Stable/A-2</v>
          </cell>
        </row>
        <row r="134">
          <cell r="B134" t="str">
            <v>BBB+/Stable/--</v>
          </cell>
        </row>
        <row r="135">
          <cell r="B135" t="str">
            <v>BBB+/Stable/A-2</v>
          </cell>
        </row>
        <row r="136">
          <cell r="B136" t="str">
            <v>BBB+/Stable/A-2</v>
          </cell>
        </row>
        <row r="137">
          <cell r="B137" t="str">
            <v>BBB+/Negative/A-2</v>
          </cell>
        </row>
        <row r="138">
          <cell r="B138" t="str">
            <v>BBB+/Negative/A-2</v>
          </cell>
        </row>
        <row r="139">
          <cell r="B139" t="str">
            <v>BBB+/Negative/A-2</v>
          </cell>
        </row>
        <row r="140">
          <cell r="B140" t="str">
            <v>BBB/Watch Pos/A-2</v>
          </cell>
        </row>
        <row r="141">
          <cell r="B141" t="str">
            <v>BBB/Watch Pos/A-2</v>
          </cell>
        </row>
        <row r="142">
          <cell r="B142" t="str">
            <v>BBB/Watch Pos/A-2</v>
          </cell>
        </row>
        <row r="143">
          <cell r="B143" t="str">
            <v>BBB/Positive/A-2</v>
          </cell>
        </row>
        <row r="144">
          <cell r="B144" t="str">
            <v>BBB/Positive/--</v>
          </cell>
        </row>
        <row r="145">
          <cell r="B145" t="str">
            <v>BBB/Positive/A-2</v>
          </cell>
        </row>
        <row r="146">
          <cell r="B146" t="str">
            <v>BBB/Positive/A-2</v>
          </cell>
        </row>
        <row r="147">
          <cell r="B147" t="str">
            <v>BBB/Stable/A-2</v>
          </cell>
        </row>
        <row r="148">
          <cell r="B148" t="str">
            <v>BBB/Stable/A-2</v>
          </cell>
        </row>
        <row r="149">
          <cell r="B149" t="str">
            <v>BBB/Stable/A-2</v>
          </cell>
        </row>
        <row r="150">
          <cell r="B150" t="str">
            <v>BBB/Stable/--</v>
          </cell>
        </row>
        <row r="151">
          <cell r="B151" t="str">
            <v>BBB/Stable/--</v>
          </cell>
        </row>
        <row r="152">
          <cell r="B152" t="str">
            <v>BBB/Stable/--</v>
          </cell>
        </row>
        <row r="153">
          <cell r="B153" t="str">
            <v>BBB/Stable/--</v>
          </cell>
        </row>
        <row r="154">
          <cell r="B154" t="str">
            <v>BBB/Stable/--</v>
          </cell>
        </row>
        <row r="155">
          <cell r="B155" t="str">
            <v>BBB/Stable/--</v>
          </cell>
        </row>
        <row r="156">
          <cell r="B156" t="str">
            <v>BBB/Stable/A-2</v>
          </cell>
        </row>
        <row r="157">
          <cell r="B157" t="str">
            <v>BBB/Stable/A-2</v>
          </cell>
        </row>
        <row r="158">
          <cell r="B158" t="str">
            <v>BBB/Stable/--</v>
          </cell>
        </row>
        <row r="159">
          <cell r="B159" t="str">
            <v>BBB/Stable/--</v>
          </cell>
        </row>
        <row r="160">
          <cell r="B160" t="str">
            <v>BBB/Stable/--</v>
          </cell>
        </row>
        <row r="161">
          <cell r="B161" t="str">
            <v>BBB/Stable/--</v>
          </cell>
        </row>
        <row r="162">
          <cell r="B162" t="str">
            <v>BBB/Stable/--</v>
          </cell>
        </row>
        <row r="163">
          <cell r="B163" t="str">
            <v>BBB/Stable/A-2</v>
          </cell>
        </row>
        <row r="164">
          <cell r="B164" t="str">
            <v>BBB/Stable/--</v>
          </cell>
        </row>
        <row r="165">
          <cell r="B165" t="str">
            <v>BBB/Stable/--</v>
          </cell>
        </row>
        <row r="166">
          <cell r="B166" t="str">
            <v>BBB/Stable/--</v>
          </cell>
        </row>
        <row r="167">
          <cell r="B167" t="str">
            <v>BBB/Stable/--</v>
          </cell>
        </row>
        <row r="168">
          <cell r="B168" t="str">
            <v>BBB/Stable/--</v>
          </cell>
        </row>
        <row r="169">
          <cell r="B169" t="str">
            <v>BBB/Stable/--</v>
          </cell>
        </row>
        <row r="170">
          <cell r="B170" t="str">
            <v>BBB/Stable/--</v>
          </cell>
        </row>
        <row r="171">
          <cell r="B171" t="str">
            <v>BBB/Stable/--</v>
          </cell>
        </row>
        <row r="172">
          <cell r="B172" t="str">
            <v>BBB/Stable/--</v>
          </cell>
        </row>
        <row r="173">
          <cell r="B173" t="str">
            <v>BBB/Stable/A-2</v>
          </cell>
        </row>
        <row r="174">
          <cell r="B174" t="str">
            <v>BBB/Stable/A-2</v>
          </cell>
        </row>
        <row r="175">
          <cell r="B175" t="str">
            <v>BBB/Stable/A-2</v>
          </cell>
        </row>
        <row r="176">
          <cell r="B176" t="str">
            <v>BBB/Stable/A-2</v>
          </cell>
        </row>
        <row r="177">
          <cell r="B177" t="str">
            <v>BBB/Stable/--</v>
          </cell>
        </row>
        <row r="178">
          <cell r="B178" t="str">
            <v>BBB/Stable/--</v>
          </cell>
        </row>
        <row r="179">
          <cell r="B179" t="str">
            <v>BBB/Stable/--</v>
          </cell>
        </row>
        <row r="180">
          <cell r="B180" t="str">
            <v>BBB/Stable/--</v>
          </cell>
        </row>
        <row r="181">
          <cell r="B181" t="str">
            <v>BBB/Stable/A-2</v>
          </cell>
        </row>
        <row r="182">
          <cell r="B182" t="str">
            <v>BBB/Stable/--</v>
          </cell>
        </row>
        <row r="183">
          <cell r="B183" t="str">
            <v>BBB/Stable/--</v>
          </cell>
        </row>
        <row r="184">
          <cell r="B184" t="str">
            <v>BBB/Stable/--</v>
          </cell>
        </row>
        <row r="185">
          <cell r="B185" t="str">
            <v>BBB/Stable/--</v>
          </cell>
        </row>
        <row r="186">
          <cell r="B186" t="str">
            <v>BBB/Stable/A-2</v>
          </cell>
        </row>
        <row r="187">
          <cell r="B187" t="str">
            <v>BBB/Stable/--</v>
          </cell>
        </row>
        <row r="188">
          <cell r="B188" t="str">
            <v>BBB/Stable/A-2</v>
          </cell>
        </row>
        <row r="189">
          <cell r="B189" t="str">
            <v>BBB/Stable/--</v>
          </cell>
        </row>
        <row r="190">
          <cell r="B190" t="str">
            <v>BBB/Stable/A-2</v>
          </cell>
        </row>
        <row r="191">
          <cell r="B191" t="str">
            <v>BBB/Stable/--</v>
          </cell>
        </row>
        <row r="192">
          <cell r="B192" t="str">
            <v>BBB/Stable/A-2</v>
          </cell>
        </row>
        <row r="193">
          <cell r="B193" t="str">
            <v>BBB/Stable/A-2</v>
          </cell>
        </row>
        <row r="194">
          <cell r="B194" t="str">
            <v>BBB/Stable/--</v>
          </cell>
        </row>
        <row r="195">
          <cell r="B195" t="str">
            <v>BBB/Stable/--</v>
          </cell>
        </row>
        <row r="196">
          <cell r="B196" t="str">
            <v>BBB/Stable/--</v>
          </cell>
        </row>
        <row r="197">
          <cell r="B197" t="str">
            <v>BBB-/Watch Pos/--</v>
          </cell>
        </row>
        <row r="198">
          <cell r="B198" t="str">
            <v>BBB-/Watch Pos/--</v>
          </cell>
        </row>
        <row r="199">
          <cell r="B199" t="str">
            <v>BBB-/Watch Pos/--</v>
          </cell>
        </row>
        <row r="200">
          <cell r="B200" t="str">
            <v>BBB-/Positive/--</v>
          </cell>
        </row>
        <row r="201">
          <cell r="B201" t="str">
            <v>BBB-/Positive/--</v>
          </cell>
        </row>
        <row r="202">
          <cell r="B202" t="str">
            <v>BBB-/Positive/--</v>
          </cell>
        </row>
        <row r="203">
          <cell r="B203" t="str">
            <v>BBB-/Stable/--</v>
          </cell>
        </row>
        <row r="204">
          <cell r="B204" t="str">
            <v>BBB-/Stable/--</v>
          </cell>
        </row>
        <row r="205">
          <cell r="B205" t="str">
            <v>BBB-/Stable/--</v>
          </cell>
        </row>
        <row r="206">
          <cell r="B206" t="str">
            <v>BBB-/Stable/--</v>
          </cell>
        </row>
        <row r="207">
          <cell r="B207" t="str">
            <v>BBB-/Stable/--</v>
          </cell>
        </row>
        <row r="208">
          <cell r="B208" t="str">
            <v>BBB-/Stable/--</v>
          </cell>
        </row>
        <row r="209">
          <cell r="B209" t="str">
            <v>BBB-/Stable/--</v>
          </cell>
        </row>
        <row r="210">
          <cell r="B210" t="str">
            <v>BBB-/Stable/--</v>
          </cell>
        </row>
        <row r="211">
          <cell r="B211" t="str">
            <v>BBB-/Stable/A-3</v>
          </cell>
        </row>
        <row r="212">
          <cell r="B212" t="str">
            <v>BBB-/Stable/--</v>
          </cell>
        </row>
        <row r="213">
          <cell r="B213" t="str">
            <v>BBB-/Stable/--</v>
          </cell>
        </row>
        <row r="214">
          <cell r="B214" t="str">
            <v>BBB-/Stable/--</v>
          </cell>
        </row>
        <row r="215">
          <cell r="B215" t="str">
            <v>BBB-/Stable/--</v>
          </cell>
        </row>
        <row r="216">
          <cell r="B216" t="str">
            <v>BBB-/Stable/--</v>
          </cell>
        </row>
        <row r="217">
          <cell r="B217" t="str">
            <v>BBB-/Stable/--</v>
          </cell>
        </row>
        <row r="218">
          <cell r="B218" t="str">
            <v>BBB-/Stable/A-3</v>
          </cell>
        </row>
        <row r="219">
          <cell r="B219" t="str">
            <v>BBB-/Stable/--</v>
          </cell>
        </row>
        <row r="220">
          <cell r="B220" t="str">
            <v>BBB-/Stable/A-3</v>
          </cell>
        </row>
        <row r="221">
          <cell r="B221" t="str">
            <v>BBB-/Stable/--</v>
          </cell>
        </row>
        <row r="222">
          <cell r="B222" t="str">
            <v>BBB-/Stable/--</v>
          </cell>
        </row>
        <row r="223">
          <cell r="B223" t="str">
            <v>BBB-/Stable/A-3</v>
          </cell>
        </row>
        <row r="224">
          <cell r="B224" t="str">
            <v>BBB-/Stable/--</v>
          </cell>
        </row>
        <row r="225">
          <cell r="B225" t="str">
            <v>BB+/Positive/--</v>
          </cell>
        </row>
        <row r="226">
          <cell r="B226" t="str">
            <v>BB+/Stable/--</v>
          </cell>
        </row>
        <row r="227">
          <cell r="B227" t="str">
            <v>BB+/Stable/--</v>
          </cell>
        </row>
        <row r="228">
          <cell r="B228" t="str">
            <v>BB/Stable/--</v>
          </cell>
        </row>
        <row r="229">
          <cell r="B229" t="str">
            <v>BB/Stable/--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Line Universe"/>
      <sheetName val="SNL Screening Data"/>
      <sheetName val="Proxy Screening"/>
      <sheetName val="Credit Ratings (WP) (2)"/>
      <sheetName val="Proxy Group"/>
      <sheetName val="MPG-3"/>
      <sheetName val="MPG-4"/>
      <sheetName val="MPG-5"/>
      <sheetName val="MPG-6"/>
      <sheetName val="MPG-7ab"/>
      <sheetName val="MPG-8"/>
      <sheetName val="MPG-9"/>
      <sheetName val="MPG-10"/>
      <sheetName val="MPG-11"/>
      <sheetName val="MPG-12"/>
      <sheetName val="MPG-13"/>
      <sheetName val="MPG-14"/>
      <sheetName val="MPG-15a"/>
      <sheetName val="MPG-15b"/>
      <sheetName val="MPG-15c"/>
      <sheetName val="MPG-16"/>
      <sheetName val="MPG-17"/>
      <sheetName val="Interest Rate Forecast"/>
      <sheetName val="VL Data (WP)"/>
      <sheetName val="Stock Prices (WP)"/>
      <sheetName val="SNL Data"/>
      <sheetName val="Growth Rate LU"/>
      <sheetName val="Graph (WP)"/>
      <sheetName val="MBR (WP)"/>
      <sheetName val="Credit Ratings (WP)"/>
      <sheetName val="Yields (WP)"/>
      <sheetName val="Yields Table (WP)"/>
      <sheetName val="Monthly Yields (WP)"/>
      <sheetName val="Annual Yields (WP)"/>
      <sheetName val="Bond Yiel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2">
          <cell r="B12" t="str">
            <v>ALE</v>
          </cell>
        </row>
      </sheetData>
      <sheetData sheetId="24">
        <row r="2">
          <cell r="G2">
            <v>1</v>
          </cell>
        </row>
        <row r="5">
          <cell r="B5" t="str">
            <v>ALE</v>
          </cell>
          <cell r="C5" t="str">
            <v>ALLETE, Inc.</v>
          </cell>
          <cell r="D5">
            <v>49.019234615384612</v>
          </cell>
        </row>
        <row r="6">
          <cell r="B6" t="str">
            <v>LNT</v>
          </cell>
          <cell r="C6" t="str">
            <v>Alliant Energy Corporation</v>
          </cell>
          <cell r="D6">
            <v>51.085426923076923</v>
          </cell>
        </row>
        <row r="7">
          <cell r="B7" t="str">
            <v>AEE</v>
          </cell>
          <cell r="C7" t="str">
            <v>Ameren Corporation</v>
          </cell>
          <cell r="D7">
            <v>35.48544230769231</v>
          </cell>
        </row>
        <row r="8">
          <cell r="B8" t="str">
            <v>AEP</v>
          </cell>
          <cell r="C8" t="str">
            <v>American Electric Power Company, Inc.</v>
          </cell>
          <cell r="D8">
            <v>45.391480769230768</v>
          </cell>
        </row>
        <row r="9">
          <cell r="B9" t="str">
            <v>AVA</v>
          </cell>
          <cell r="C9" t="str">
            <v>Avista Corporation</v>
          </cell>
          <cell r="D9">
            <v>27.062603846153845</v>
          </cell>
        </row>
        <row r="10">
          <cell r="B10" t="str">
            <v>BKH</v>
          </cell>
          <cell r="C10" t="str">
            <v>Black Hills Corporation</v>
          </cell>
          <cell r="D10">
            <v>50.22130769230769</v>
          </cell>
        </row>
        <row r="11">
          <cell r="B11" t="str">
            <v>CNL</v>
          </cell>
          <cell r="C11" t="str">
            <v>Cleco Corporation</v>
          </cell>
          <cell r="D11">
            <v>45.591465384615383</v>
          </cell>
        </row>
        <row r="12">
          <cell r="B12" t="str">
            <v>CMS</v>
          </cell>
          <cell r="C12" t="str">
            <v>CMS Energy Corporation</v>
          </cell>
          <cell r="D12">
            <v>26.871346153846154</v>
          </cell>
        </row>
        <row r="13">
          <cell r="B13" t="str">
            <v>ED</v>
          </cell>
          <cell r="C13" t="str">
            <v>Consolidated Edison, Inc.</v>
          </cell>
          <cell r="D13">
            <v>56.363384615384611</v>
          </cell>
        </row>
        <row r="14">
          <cell r="B14" t="str">
            <v>DTE</v>
          </cell>
          <cell r="C14" t="str">
            <v>DTE Energy Company</v>
          </cell>
          <cell r="D14">
            <v>67.488684615384614</v>
          </cell>
        </row>
        <row r="15">
          <cell r="B15" t="str">
            <v>DUK</v>
          </cell>
          <cell r="C15" t="str">
            <v>Duke Energy Corporation</v>
          </cell>
          <cell r="D15">
            <v>69.31892307692307</v>
          </cell>
        </row>
        <row r="16">
          <cell r="B16" t="str">
            <v>EIX</v>
          </cell>
          <cell r="C16" t="str">
            <v>Edison International</v>
          </cell>
          <cell r="D16">
            <v>47.126192307692314</v>
          </cell>
        </row>
        <row r="17">
          <cell r="B17" t="str">
            <v>EE</v>
          </cell>
          <cell r="C17" t="str">
            <v>El Paso Electric Company</v>
          </cell>
          <cell r="D17">
            <v>34.348284615384614</v>
          </cell>
        </row>
        <row r="18">
          <cell r="B18" t="str">
            <v>EDE</v>
          </cell>
          <cell r="C18" t="str">
            <v>Empire District Electric Company</v>
          </cell>
          <cell r="D18">
            <v>22.211153846153845</v>
          </cell>
        </row>
        <row r="19">
          <cell r="B19" t="str">
            <v>GXP</v>
          </cell>
          <cell r="C19" t="str">
            <v>Great Plains Energy Inc.</v>
          </cell>
          <cell r="D19">
            <v>23.119826923076928</v>
          </cell>
        </row>
        <row r="20">
          <cell r="B20" t="str">
            <v>IDA</v>
          </cell>
          <cell r="C20" t="str">
            <v>IDACORP, Inc.</v>
          </cell>
          <cell r="D20">
            <v>49.938942307692301</v>
          </cell>
        </row>
        <row r="21">
          <cell r="B21" t="str">
            <v>TEG</v>
          </cell>
          <cell r="C21" t="str">
            <v>Integrys Energy Group, Inc.</v>
          </cell>
          <cell r="D21">
            <v>56.200765384615387</v>
          </cell>
        </row>
        <row r="22">
          <cell r="B22" t="str">
            <v>NU</v>
          </cell>
          <cell r="C22" t="str">
            <v>Northeast Utilities</v>
          </cell>
          <cell r="D22">
            <v>41.754903846153852</v>
          </cell>
        </row>
        <row r="23">
          <cell r="B23" t="str">
            <v>NWE</v>
          </cell>
          <cell r="C23" t="str">
            <v>NorthWestern Corporation</v>
          </cell>
          <cell r="D23">
            <v>44.581523076923077</v>
          </cell>
        </row>
        <row r="24">
          <cell r="B24" t="str">
            <v>PCG</v>
          </cell>
          <cell r="C24" t="str">
            <v>PG&amp;E Corporation</v>
          </cell>
          <cell r="D24">
            <v>41.153365384615384</v>
          </cell>
        </row>
        <row r="25">
          <cell r="B25" t="str">
            <v>PNW</v>
          </cell>
          <cell r="C25" t="str">
            <v>Pinnacle West Capital Corporation</v>
          </cell>
          <cell r="D25">
            <v>54.981346153846147</v>
          </cell>
        </row>
        <row r="26">
          <cell r="B26" t="str">
            <v>POR</v>
          </cell>
          <cell r="C26" t="str">
            <v>Portland General Electric Company</v>
          </cell>
          <cell r="D26">
            <v>28.918961538461538</v>
          </cell>
        </row>
        <row r="27">
          <cell r="B27" t="str">
            <v>SO</v>
          </cell>
          <cell r="C27" t="str">
            <v>Southern Company</v>
          </cell>
          <cell r="D27">
            <v>41.439423076923063</v>
          </cell>
        </row>
        <row r="28">
          <cell r="B28" t="str">
            <v>UIL</v>
          </cell>
          <cell r="C28" t="str">
            <v>UIL Holdings Corporation</v>
          </cell>
          <cell r="D28">
            <v>37.648369230769234</v>
          </cell>
        </row>
        <row r="29">
          <cell r="B29" t="str">
            <v>WR</v>
          </cell>
          <cell r="C29" t="str">
            <v>Westar Energy, Inc.</v>
          </cell>
          <cell r="D29">
            <v>31.257884615384622</v>
          </cell>
        </row>
        <row r="30">
          <cell r="B30" t="str">
            <v>WEC</v>
          </cell>
          <cell r="C30" t="str">
            <v>Wisconsin Energy Corporation</v>
          </cell>
          <cell r="D30">
            <v>41.269815384615384</v>
          </cell>
        </row>
        <row r="31">
          <cell r="B31" t="str">
            <v>XEL</v>
          </cell>
          <cell r="C31" t="str">
            <v>Xcel Energy Inc.</v>
          </cell>
          <cell r="D31">
            <v>28.141799999999996</v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</sheetData>
      <sheetData sheetId="25">
        <row r="8">
          <cell r="A8" t="str">
            <v>ALE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_ME"/>
      <sheetName val="Average Prices"/>
      <sheetName val="13-week stock prices"/>
      <sheetName val="Weekly Prices (WP)"/>
      <sheetName val="Daily Prices (WP)"/>
      <sheetName val="Company List"/>
      <sheetName val="Daily Prices (WP) (2)"/>
      <sheetName val="Weekly Stock Prices"/>
      <sheetName val="Stock Prices W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B12" t="str">
            <v>ALE</v>
          </cell>
        </row>
        <row r="13">
          <cell r="B13" t="str">
            <v>LNT</v>
          </cell>
        </row>
        <row r="14">
          <cell r="B14" t="str">
            <v>AEP</v>
          </cell>
        </row>
        <row r="15">
          <cell r="B15" t="str">
            <v>AVA</v>
          </cell>
        </row>
        <row r="16">
          <cell r="B16" t="str">
            <v>BKH</v>
          </cell>
        </row>
        <row r="17">
          <cell r="B17" t="str">
            <v>CNL</v>
          </cell>
        </row>
        <row r="18">
          <cell r="B18" t="str">
            <v>CMS</v>
          </cell>
        </row>
        <row r="19">
          <cell r="B19" t="str">
            <v>DTE</v>
          </cell>
        </row>
        <row r="20">
          <cell r="B20" t="str">
            <v>DUK</v>
          </cell>
        </row>
        <row r="21">
          <cell r="B21" t="str">
            <v>GXP</v>
          </cell>
        </row>
        <row r="22">
          <cell r="B22" t="str">
            <v>HE</v>
          </cell>
        </row>
        <row r="23">
          <cell r="B23" t="str">
            <v>IDA</v>
          </cell>
        </row>
        <row r="24">
          <cell r="B24" t="str">
            <v>TEG</v>
          </cell>
        </row>
        <row r="25">
          <cell r="B25" t="str">
            <v>NEE</v>
          </cell>
        </row>
        <row r="26">
          <cell r="B26" t="str">
            <v>NWE</v>
          </cell>
        </row>
        <row r="27">
          <cell r="B27" t="str">
            <v>PNW</v>
          </cell>
        </row>
        <row r="28">
          <cell r="B28" t="str">
            <v>POR</v>
          </cell>
        </row>
        <row r="29">
          <cell r="B29" t="str">
            <v>SCG</v>
          </cell>
        </row>
        <row r="30">
          <cell r="B30" t="str">
            <v>SRE</v>
          </cell>
        </row>
        <row r="31">
          <cell r="B31" t="str">
            <v>SO</v>
          </cell>
        </row>
        <row r="32">
          <cell r="B32" t="str">
            <v>UNS</v>
          </cell>
        </row>
        <row r="33">
          <cell r="B33" t="str">
            <v>WR</v>
          </cell>
        </row>
        <row r="34">
          <cell r="B34" t="str">
            <v>WEC</v>
          </cell>
        </row>
        <row r="35">
          <cell r="B35" t="str">
            <v>XEL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80"/>
  <sheetViews>
    <sheetView tabSelected="1" zoomScale="80" zoomScaleNormal="80" zoomScaleSheetLayoutView="80" zoomScalePageLayoutView="75" workbookViewId="0">
      <selection activeCell="A4" sqref="A4:J4"/>
    </sheetView>
  </sheetViews>
  <sheetFormatPr defaultRowHeight="14.25" x14ac:dyDescent="0.2"/>
  <cols>
    <col min="1" max="1" width="6.125" style="2" customWidth="1"/>
    <col min="2" max="2" width="1.625" style="2" bestFit="1" customWidth="1"/>
    <col min="3" max="4" width="20.75" style="1" customWidth="1"/>
    <col min="5" max="5" width="13.375" style="1" hidden="1" customWidth="1"/>
    <col min="6" max="10" width="14.25" style="2" customWidth="1"/>
    <col min="11" max="11" width="14.25" style="1" customWidth="1"/>
    <col min="12" max="12" width="3.625" style="1" customWidth="1"/>
    <col min="13" max="13" width="13.375" style="1" customWidth="1"/>
    <col min="14" max="14" width="18" style="1" bestFit="1" customWidth="1"/>
    <col min="15" max="15" width="9.875" style="1" bestFit="1" customWidth="1"/>
    <col min="16" max="16384" width="9" style="1"/>
  </cols>
  <sheetData>
    <row r="1" spans="1:19" ht="27.75" x14ac:dyDescent="0.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42"/>
    </row>
    <row r="2" spans="1:19" ht="13.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9" x14ac:dyDescent="0.2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9" ht="20.25" x14ac:dyDescent="0.3">
      <c r="A4" s="70" t="s">
        <v>250</v>
      </c>
      <c r="B4" s="70"/>
      <c r="C4" s="70"/>
      <c r="D4" s="70"/>
      <c r="E4" s="70"/>
      <c r="F4" s="70"/>
      <c r="G4" s="70"/>
      <c r="H4" s="70"/>
      <c r="I4" s="70"/>
      <c r="J4" s="70"/>
    </row>
    <row r="5" spans="1:19" ht="20.25" x14ac:dyDescent="0.3">
      <c r="A5" s="71" t="s">
        <v>251</v>
      </c>
      <c r="B5" s="71"/>
      <c r="C5" s="71"/>
      <c r="D5" s="71"/>
      <c r="E5" s="71"/>
      <c r="F5" s="71"/>
      <c r="G5" s="71"/>
      <c r="H5" s="71"/>
      <c r="I5" s="71"/>
      <c r="J5" s="71"/>
      <c r="K5" s="43"/>
    </row>
    <row r="7" spans="1:19" ht="15" x14ac:dyDescent="0.25">
      <c r="J7" s="7"/>
      <c r="M7" s="7"/>
      <c r="N7" s="7"/>
      <c r="O7" s="7"/>
    </row>
    <row r="8" spans="1:19" ht="15" x14ac:dyDescent="0.25">
      <c r="A8" s="7"/>
      <c r="B8" s="7"/>
      <c r="C8" s="7"/>
      <c r="D8" s="7"/>
      <c r="E8" s="7"/>
      <c r="F8" s="7" t="s">
        <v>252</v>
      </c>
      <c r="G8" s="7" t="s">
        <v>253</v>
      </c>
      <c r="H8" s="7" t="s">
        <v>3</v>
      </c>
      <c r="I8" s="7" t="s">
        <v>254</v>
      </c>
      <c r="J8" s="7" t="s">
        <v>255</v>
      </c>
      <c r="K8" s="7"/>
      <c r="M8"/>
    </row>
    <row r="9" spans="1:19" ht="17.25" x14ac:dyDescent="0.25">
      <c r="A9" s="8" t="s">
        <v>9</v>
      </c>
      <c r="B9" s="8"/>
      <c r="C9" s="72" t="s">
        <v>10</v>
      </c>
      <c r="D9" s="72"/>
      <c r="E9" s="72"/>
      <c r="F9" s="8" t="s">
        <v>11</v>
      </c>
      <c r="G9" s="8" t="s">
        <v>249</v>
      </c>
      <c r="H9" s="8" t="s">
        <v>247</v>
      </c>
      <c r="I9" s="8" t="s">
        <v>256</v>
      </c>
      <c r="J9" s="8" t="s">
        <v>17</v>
      </c>
      <c r="K9" s="8"/>
      <c r="M9"/>
    </row>
    <row r="10" spans="1:19" ht="15" x14ac:dyDescent="0.25">
      <c r="A10" s="14"/>
      <c r="B10" s="14"/>
      <c r="C10" s="44"/>
      <c r="D10" s="44"/>
      <c r="E10" s="44"/>
      <c r="F10" s="14" t="s">
        <v>219</v>
      </c>
      <c r="G10" s="14" t="s">
        <v>220</v>
      </c>
      <c r="H10" s="45" t="s">
        <v>221</v>
      </c>
      <c r="I10" s="17" t="s">
        <v>222</v>
      </c>
      <c r="J10" s="14" t="s">
        <v>223</v>
      </c>
      <c r="K10" s="14"/>
      <c r="L10" s="46"/>
      <c r="M10"/>
      <c r="O10" s="1" t="s">
        <v>257</v>
      </c>
      <c r="P10" s="1" t="s">
        <v>253</v>
      </c>
      <c r="Q10" s="1" t="s">
        <v>258</v>
      </c>
    </row>
    <row r="11" spans="1:19" x14ac:dyDescent="0.2">
      <c r="C11" s="47"/>
      <c r="D11" s="47"/>
      <c r="E11" s="47"/>
      <c r="F11" s="21"/>
      <c r="G11" s="48"/>
      <c r="H11" s="49"/>
      <c r="I11" s="26"/>
    </row>
    <row r="12" spans="1:19" ht="16.5" customHeight="1" x14ac:dyDescent="0.2">
      <c r="A12" s="23">
        <v>1</v>
      </c>
      <c r="B12" s="23"/>
      <c r="C12" s="24" t="s">
        <v>229</v>
      </c>
      <c r="D12" s="24"/>
      <c r="E12" s="25"/>
      <c r="F12" s="21">
        <f>+O12</f>
        <v>48.975000000000001</v>
      </c>
      <c r="G12" s="22">
        <f>+P12</f>
        <v>4.7E-2</v>
      </c>
      <c r="H12" s="21">
        <f>+Q12</f>
        <v>1.96</v>
      </c>
      <c r="I12" s="22">
        <f>+H12/F12</f>
        <v>4.0020418580908622E-2</v>
      </c>
      <c r="J12" s="22">
        <f>IF(ISNUMBER(A12),IFERROR(G12+I12,"N/A"),"")</f>
        <v>8.7020418580908615E-2</v>
      </c>
      <c r="K12" s="22"/>
      <c r="M12" s="50"/>
      <c r="N12" s="51" t="s">
        <v>259</v>
      </c>
      <c r="O12" s="52">
        <v>48.975000000000001</v>
      </c>
      <c r="P12" s="53">
        <v>4.7E-2</v>
      </c>
      <c r="Q12" s="1">
        <v>1.96</v>
      </c>
      <c r="R12" s="54">
        <v>4.0020418580908622E-2</v>
      </c>
      <c r="S12" s="55">
        <v>6.3333333333333339E-2</v>
      </c>
    </row>
    <row r="13" spans="1:19" ht="16.5" customHeight="1" x14ac:dyDescent="0.2">
      <c r="A13" s="23">
        <v>2</v>
      </c>
      <c r="B13" s="23"/>
      <c r="C13" s="24" t="s">
        <v>230</v>
      </c>
      <c r="D13" s="24"/>
      <c r="E13" s="25"/>
      <c r="F13" s="21">
        <f t="shared" ref="F13:H24" si="0">+O13</f>
        <v>50.890000000000008</v>
      </c>
      <c r="G13" s="22">
        <f t="shared" si="0"/>
        <v>4.7E-2</v>
      </c>
      <c r="H13" s="21">
        <f t="shared" si="0"/>
        <v>1.96</v>
      </c>
      <c r="I13" s="22">
        <f t="shared" ref="I13:I24" si="1">+H13/F13</f>
        <v>3.851444291609353E-2</v>
      </c>
      <c r="J13" s="22">
        <f t="shared" ref="J13:J61" si="2">IF(ISNUMBER(A13),IFERROR(G13+I13,"N/A"),"")</f>
        <v>8.551444291609353E-2</v>
      </c>
      <c r="K13" s="22"/>
      <c r="M13" s="50"/>
      <c r="N13" s="56" t="s">
        <v>260</v>
      </c>
      <c r="O13" s="52">
        <v>50.890000000000008</v>
      </c>
      <c r="P13" s="57">
        <f>+P12</f>
        <v>4.7E-2</v>
      </c>
      <c r="Q13" s="1">
        <v>1.96</v>
      </c>
      <c r="R13" s="55">
        <v>3.851444291609353E-2</v>
      </c>
      <c r="S13" s="55">
        <v>5.3666666666666661E-2</v>
      </c>
    </row>
    <row r="14" spans="1:19" ht="16.5" customHeight="1" x14ac:dyDescent="0.2">
      <c r="A14" s="23">
        <v>3</v>
      </c>
      <c r="B14" s="23"/>
      <c r="C14" s="24" t="s">
        <v>231</v>
      </c>
      <c r="D14" s="24"/>
      <c r="E14" s="25"/>
      <c r="F14" s="21">
        <f t="shared" si="0"/>
        <v>27.056666666666661</v>
      </c>
      <c r="G14" s="22">
        <f t="shared" si="0"/>
        <v>4.7E-2</v>
      </c>
      <c r="H14" s="21">
        <f t="shared" si="0"/>
        <v>1.28</v>
      </c>
      <c r="I14" s="22">
        <f t="shared" si="1"/>
        <v>4.7308118763089824E-2</v>
      </c>
      <c r="J14" s="22">
        <f t="shared" si="2"/>
        <v>9.4308118763089824E-2</v>
      </c>
      <c r="K14" s="22"/>
      <c r="M14" s="50"/>
      <c r="N14" s="56" t="s">
        <v>261</v>
      </c>
      <c r="O14" s="52">
        <v>27.056666666666661</v>
      </c>
      <c r="P14" s="57">
        <f t="shared" ref="P14:P24" si="3">+P13</f>
        <v>4.7E-2</v>
      </c>
      <c r="Q14" s="1">
        <v>1.28</v>
      </c>
      <c r="R14" s="55">
        <v>4.7308118763089824E-2</v>
      </c>
      <c r="S14" s="55">
        <v>4.6666666666666669E-2</v>
      </c>
    </row>
    <row r="15" spans="1:19" ht="16.5" customHeight="1" x14ac:dyDescent="0.2">
      <c r="A15" s="23">
        <v>4</v>
      </c>
      <c r="B15" s="23"/>
      <c r="C15" s="24" t="s">
        <v>232</v>
      </c>
      <c r="D15" s="24"/>
      <c r="E15" s="25"/>
      <c r="F15" s="21">
        <f t="shared" si="0"/>
        <v>67.605000000000004</v>
      </c>
      <c r="G15" s="22">
        <f t="shared" si="0"/>
        <v>4.7E-2</v>
      </c>
      <c r="H15" s="21">
        <f t="shared" si="0"/>
        <v>2.73</v>
      </c>
      <c r="I15" s="22">
        <f t="shared" si="1"/>
        <v>4.0381628577767913E-2</v>
      </c>
      <c r="J15" s="22">
        <f t="shared" si="2"/>
        <v>8.7381628577767906E-2</v>
      </c>
      <c r="K15" s="22"/>
      <c r="M15" s="50"/>
      <c r="N15" s="56" t="s">
        <v>262</v>
      </c>
      <c r="O15" s="52">
        <v>67.605000000000004</v>
      </c>
      <c r="P15" s="57">
        <f t="shared" si="3"/>
        <v>4.7E-2</v>
      </c>
      <c r="Q15" s="1">
        <v>2.73</v>
      </c>
      <c r="R15" s="55">
        <v>4.0381628577767913E-2</v>
      </c>
      <c r="S15" s="55">
        <v>4.7266666666666672E-2</v>
      </c>
    </row>
    <row r="16" spans="1:19" ht="16.5" customHeight="1" x14ac:dyDescent="0.2">
      <c r="A16" s="23">
        <v>5</v>
      </c>
      <c r="B16" s="23"/>
      <c r="C16" s="24" t="s">
        <v>233</v>
      </c>
      <c r="D16" s="24"/>
      <c r="E16" s="25"/>
      <c r="F16" s="21">
        <f t="shared" si="0"/>
        <v>49.495000000000005</v>
      </c>
      <c r="G16" s="22">
        <f t="shared" si="0"/>
        <v>4.7E-2</v>
      </c>
      <c r="H16" s="21">
        <f t="shared" si="0"/>
        <v>1.72</v>
      </c>
      <c r="I16" s="22">
        <f t="shared" si="1"/>
        <v>3.4750984947974538E-2</v>
      </c>
      <c r="J16" s="22">
        <f t="shared" si="2"/>
        <v>8.1750984947974531E-2</v>
      </c>
      <c r="K16" s="22"/>
      <c r="M16" s="50"/>
      <c r="N16" s="56" t="s">
        <v>263</v>
      </c>
      <c r="O16" s="52">
        <v>49.495000000000005</v>
      </c>
      <c r="P16" s="57">
        <f t="shared" si="3"/>
        <v>4.7E-2</v>
      </c>
      <c r="Q16" s="1">
        <v>1.72</v>
      </c>
      <c r="R16" s="55">
        <v>3.4750984947974538E-2</v>
      </c>
      <c r="S16" s="55">
        <v>3.3333333333333333E-2</v>
      </c>
    </row>
    <row r="17" spans="1:19" ht="16.5" customHeight="1" x14ac:dyDescent="0.2">
      <c r="A17" s="23">
        <v>6</v>
      </c>
      <c r="B17" s="23"/>
      <c r="C17" s="24" t="s">
        <v>234</v>
      </c>
      <c r="D17" s="24"/>
      <c r="E17" s="25"/>
      <c r="F17" s="21">
        <f t="shared" si="0"/>
        <v>56.298333333333339</v>
      </c>
      <c r="G17" s="22">
        <f t="shared" si="0"/>
        <v>4.7E-2</v>
      </c>
      <c r="H17" s="21">
        <f t="shared" si="0"/>
        <v>2.72</v>
      </c>
      <c r="I17" s="22">
        <f t="shared" si="1"/>
        <v>4.8314041268243582E-2</v>
      </c>
      <c r="J17" s="22">
        <f t="shared" si="2"/>
        <v>9.5314041268243582E-2</v>
      </c>
      <c r="K17" s="22"/>
      <c r="M17" s="50"/>
      <c r="N17" s="56" t="s">
        <v>264</v>
      </c>
      <c r="O17" s="52">
        <v>56.298333333333339</v>
      </c>
      <c r="P17" s="57">
        <f t="shared" si="3"/>
        <v>4.7E-2</v>
      </c>
      <c r="Q17" s="1">
        <v>2.72</v>
      </c>
      <c r="R17" s="55">
        <v>4.8314041268243582E-2</v>
      </c>
      <c r="S17" s="55">
        <v>4.9833333333333334E-2</v>
      </c>
    </row>
    <row r="18" spans="1:19" ht="16.5" customHeight="1" x14ac:dyDescent="0.2">
      <c r="A18" s="23">
        <v>7</v>
      </c>
      <c r="B18" s="23"/>
      <c r="C18" s="24" t="s">
        <v>235</v>
      </c>
      <c r="D18" s="24"/>
      <c r="E18" s="25"/>
      <c r="F18" s="21">
        <f t="shared" si="0"/>
        <v>83.754999999999995</v>
      </c>
      <c r="G18" s="22">
        <f t="shared" si="0"/>
        <v>4.7E-2</v>
      </c>
      <c r="H18" s="21">
        <f t="shared" si="0"/>
        <v>2.88</v>
      </c>
      <c r="I18" s="22">
        <f t="shared" si="1"/>
        <v>3.4386006805563848E-2</v>
      </c>
      <c r="J18" s="22">
        <f t="shared" si="2"/>
        <v>8.1386006805563849E-2</v>
      </c>
      <c r="K18" s="22"/>
      <c r="M18" s="50"/>
      <c r="N18" s="56" t="s">
        <v>265</v>
      </c>
      <c r="O18" s="52">
        <v>83.754999999999995</v>
      </c>
      <c r="P18" s="57">
        <f t="shared" si="3"/>
        <v>4.7E-2</v>
      </c>
      <c r="Q18" s="1">
        <v>2.88</v>
      </c>
      <c r="R18" s="55">
        <v>3.4386006805563848E-2</v>
      </c>
      <c r="S18" s="55">
        <v>6.1066666666666658E-2</v>
      </c>
    </row>
    <row r="19" spans="1:19" ht="16.5" customHeight="1" x14ac:dyDescent="0.2">
      <c r="A19" s="23">
        <v>8</v>
      </c>
      <c r="B19" s="23"/>
      <c r="C19" s="24" t="s">
        <v>236</v>
      </c>
      <c r="D19" s="24"/>
      <c r="E19" s="25"/>
      <c r="F19" s="21">
        <f t="shared" si="0"/>
        <v>28.721666666666664</v>
      </c>
      <c r="G19" s="22">
        <f t="shared" si="0"/>
        <v>4.7E-2</v>
      </c>
      <c r="H19" s="21">
        <f t="shared" si="0"/>
        <v>1.1200000000000001</v>
      </c>
      <c r="I19" s="22">
        <f t="shared" si="1"/>
        <v>3.8994951546451585E-2</v>
      </c>
      <c r="J19" s="22">
        <f t="shared" si="2"/>
        <v>8.5994951546451592E-2</v>
      </c>
      <c r="K19" s="22"/>
      <c r="M19" s="50"/>
      <c r="N19" s="56" t="s">
        <v>266</v>
      </c>
      <c r="O19" s="52">
        <v>28.721666666666664</v>
      </c>
      <c r="P19" s="57">
        <f t="shared" si="3"/>
        <v>4.7E-2</v>
      </c>
      <c r="Q19" s="1">
        <v>1.1200000000000001</v>
      </c>
      <c r="R19" s="55">
        <v>3.8994951546451585E-2</v>
      </c>
      <c r="S19" s="55">
        <v>5.1499999999999997E-2</v>
      </c>
    </row>
    <row r="20" spans="1:19" ht="16.5" customHeight="1" x14ac:dyDescent="0.2">
      <c r="A20" s="23">
        <v>9</v>
      </c>
      <c r="B20" s="23"/>
      <c r="C20" s="24" t="s">
        <v>237</v>
      </c>
      <c r="D20" s="24"/>
      <c r="E20" s="25"/>
      <c r="F20" s="21">
        <f t="shared" si="0"/>
        <v>88.248333333333335</v>
      </c>
      <c r="G20" s="22">
        <f t="shared" si="0"/>
        <v>4.7E-2</v>
      </c>
      <c r="H20" s="21">
        <f t="shared" si="0"/>
        <v>2.64</v>
      </c>
      <c r="I20" s="22">
        <f t="shared" si="1"/>
        <v>2.9915579142193432E-2</v>
      </c>
      <c r="J20" s="22">
        <f t="shared" si="2"/>
        <v>7.6915579142193435E-2</v>
      </c>
      <c r="K20" s="22"/>
      <c r="M20" s="50"/>
      <c r="N20" s="56" t="s">
        <v>237</v>
      </c>
      <c r="O20" s="52">
        <v>88.248333333333335</v>
      </c>
      <c r="P20" s="57">
        <f t="shared" si="3"/>
        <v>4.7E-2</v>
      </c>
      <c r="Q20" s="1">
        <v>2.64</v>
      </c>
      <c r="R20" s="55">
        <v>2.9915579142193432E-2</v>
      </c>
      <c r="S20" s="55">
        <v>5.3166666666666668E-2</v>
      </c>
    </row>
    <row r="21" spans="1:19" ht="16.5" customHeight="1" x14ac:dyDescent="0.2">
      <c r="A21" s="23">
        <v>10</v>
      </c>
      <c r="B21" s="23"/>
      <c r="C21" s="24" t="s">
        <v>238</v>
      </c>
      <c r="D21" s="24"/>
      <c r="E21" s="25"/>
      <c r="F21" s="21">
        <f t="shared" si="0"/>
        <v>41.634999999999998</v>
      </c>
      <c r="G21" s="22">
        <f t="shared" si="0"/>
        <v>4.7E-2</v>
      </c>
      <c r="H21" s="21">
        <f t="shared" si="0"/>
        <v>2.08</v>
      </c>
      <c r="I21" s="22">
        <f t="shared" si="1"/>
        <v>4.9957968055722356E-2</v>
      </c>
      <c r="J21" s="22">
        <f t="shared" si="2"/>
        <v>9.6957968055722349E-2</v>
      </c>
      <c r="K21" s="22"/>
      <c r="M21" s="50"/>
      <c r="N21" s="56" t="s">
        <v>267</v>
      </c>
      <c r="O21" s="52">
        <v>41.634999999999998</v>
      </c>
      <c r="P21" s="57">
        <f t="shared" si="3"/>
        <v>4.7E-2</v>
      </c>
      <c r="Q21" s="1">
        <v>2.08</v>
      </c>
      <c r="R21" s="55">
        <v>4.9957968055722356E-2</v>
      </c>
      <c r="S21" s="55">
        <v>3.5966666666666668E-2</v>
      </c>
    </row>
    <row r="22" spans="1:19" ht="16.5" customHeight="1" x14ac:dyDescent="0.2">
      <c r="A22" s="23">
        <v>11</v>
      </c>
      <c r="B22" s="23"/>
      <c r="C22" s="24" t="s">
        <v>239</v>
      </c>
      <c r="D22" s="24"/>
      <c r="E22" s="25"/>
      <c r="F22" s="21">
        <f t="shared" si="0"/>
        <v>31.141666666666669</v>
      </c>
      <c r="G22" s="22">
        <f t="shared" si="0"/>
        <v>4.7E-2</v>
      </c>
      <c r="H22" s="21">
        <f t="shared" si="0"/>
        <v>1.4</v>
      </c>
      <c r="I22" s="22">
        <f t="shared" si="1"/>
        <v>4.4955846936044951E-2</v>
      </c>
      <c r="J22" s="22">
        <f t="shared" si="2"/>
        <v>9.1955846936044944E-2</v>
      </c>
      <c r="K22" s="22"/>
      <c r="M22" s="50"/>
      <c r="N22" s="56" t="s">
        <v>268</v>
      </c>
      <c r="O22" s="52">
        <v>31.141666666666669</v>
      </c>
      <c r="P22" s="57">
        <f t="shared" si="3"/>
        <v>4.7E-2</v>
      </c>
      <c r="Q22" s="1">
        <v>1.4</v>
      </c>
      <c r="R22" s="55">
        <v>4.4955846936044951E-2</v>
      </c>
      <c r="S22" s="55">
        <v>3.5499999999999997E-2</v>
      </c>
    </row>
    <row r="23" spans="1:19" ht="16.5" customHeight="1" x14ac:dyDescent="0.2">
      <c r="A23" s="23">
        <v>12</v>
      </c>
      <c r="B23" s="23"/>
      <c r="C23" s="24" t="s">
        <v>240</v>
      </c>
      <c r="D23" s="24"/>
      <c r="E23" s="25"/>
      <c r="F23" s="21">
        <f t="shared" si="0"/>
        <v>41.163333333333334</v>
      </c>
      <c r="G23" s="22">
        <f t="shared" si="0"/>
        <v>4.7E-2</v>
      </c>
      <c r="H23" s="21">
        <f t="shared" si="0"/>
        <v>1.53</v>
      </c>
      <c r="I23" s="22">
        <f t="shared" si="1"/>
        <v>3.716900153858612E-2</v>
      </c>
      <c r="J23" s="22">
        <f t="shared" si="2"/>
        <v>8.4169001538586113E-2</v>
      </c>
      <c r="K23" s="22"/>
      <c r="M23" s="50"/>
      <c r="N23" s="56" t="s">
        <v>269</v>
      </c>
      <c r="O23" s="52">
        <v>41.163333333333334</v>
      </c>
      <c r="P23" s="57">
        <f t="shared" si="3"/>
        <v>4.7E-2</v>
      </c>
      <c r="Q23" s="1">
        <v>1.53</v>
      </c>
      <c r="R23" s="55">
        <v>3.716900153858612E-2</v>
      </c>
      <c r="S23" s="55">
        <v>5.4233333333333335E-2</v>
      </c>
    </row>
    <row r="24" spans="1:19" ht="16.5" customHeight="1" x14ac:dyDescent="0.2">
      <c r="A24" s="23">
        <v>13</v>
      </c>
      <c r="B24" s="23"/>
      <c r="C24" s="24" t="s">
        <v>241</v>
      </c>
      <c r="D24" s="24"/>
      <c r="E24" s="25"/>
      <c r="F24" s="21">
        <f t="shared" si="0"/>
        <v>28.136666666666667</v>
      </c>
      <c r="G24" s="22">
        <f t="shared" si="0"/>
        <v>4.7E-2</v>
      </c>
      <c r="H24" s="21">
        <f t="shared" si="0"/>
        <v>1.1499999999999999</v>
      </c>
      <c r="I24" s="22">
        <f t="shared" si="1"/>
        <v>4.0871934604904632E-2</v>
      </c>
      <c r="J24" s="22">
        <f t="shared" si="2"/>
        <v>8.7871934604904639E-2</v>
      </c>
      <c r="K24" s="22"/>
      <c r="M24" s="50"/>
      <c r="N24" s="56" t="s">
        <v>241</v>
      </c>
      <c r="O24" s="52">
        <v>28.136666666666667</v>
      </c>
      <c r="P24" s="57">
        <f t="shared" si="3"/>
        <v>4.7E-2</v>
      </c>
      <c r="Q24" s="1">
        <v>1.1499999999999999</v>
      </c>
      <c r="R24" s="55">
        <v>4.0871934604904632E-2</v>
      </c>
      <c r="S24" s="55">
        <v>4.5666666666666668E-2</v>
      </c>
    </row>
    <row r="25" spans="1:19" ht="16.5" customHeight="1" x14ac:dyDescent="0.2">
      <c r="A25" s="23" t="s">
        <v>270</v>
      </c>
      <c r="B25" s="23"/>
      <c r="C25" s="24" t="s">
        <v>270</v>
      </c>
      <c r="D25" s="24"/>
      <c r="E25" s="25"/>
      <c r="F25" s="21"/>
      <c r="G25" s="22"/>
      <c r="H25" s="21"/>
      <c r="I25" s="22"/>
      <c r="J25" s="22" t="str">
        <f t="shared" si="2"/>
        <v/>
      </c>
      <c r="K25" s="22"/>
      <c r="M25" s="50"/>
      <c r="N25" s="56"/>
      <c r="O25" s="22"/>
    </row>
    <row r="26" spans="1:19" ht="16.5" hidden="1" customHeight="1" x14ac:dyDescent="0.2">
      <c r="A26" s="23" t="s">
        <v>270</v>
      </c>
      <c r="B26" s="23"/>
      <c r="C26" s="24" t="s">
        <v>270</v>
      </c>
      <c r="D26" s="24"/>
      <c r="E26" s="25"/>
      <c r="F26" s="21"/>
      <c r="G26" s="22"/>
      <c r="H26" s="21"/>
      <c r="I26" s="22"/>
      <c r="J26" s="22" t="str">
        <f t="shared" si="2"/>
        <v/>
      </c>
      <c r="K26" s="22"/>
      <c r="M26" s="48"/>
      <c r="N26" s="48"/>
      <c r="O26" s="22"/>
    </row>
    <row r="27" spans="1:19" ht="16.5" hidden="1" customHeight="1" x14ac:dyDescent="0.2">
      <c r="A27" s="23" t="s">
        <v>270</v>
      </c>
      <c r="B27" s="23"/>
      <c r="C27" s="24" t="s">
        <v>270</v>
      </c>
      <c r="D27" s="24"/>
      <c r="E27" s="25"/>
      <c r="F27" s="21"/>
      <c r="G27" s="22"/>
      <c r="H27" s="21"/>
      <c r="I27" s="22"/>
      <c r="J27" s="22" t="str">
        <f t="shared" si="2"/>
        <v/>
      </c>
      <c r="K27" s="22"/>
      <c r="M27" s="48"/>
      <c r="N27" s="48"/>
      <c r="O27" s="22"/>
    </row>
    <row r="28" spans="1:19" ht="16.5" hidden="1" customHeight="1" x14ac:dyDescent="0.2">
      <c r="A28" s="23" t="s">
        <v>270</v>
      </c>
      <c r="B28" s="23"/>
      <c r="C28" s="24" t="s">
        <v>270</v>
      </c>
      <c r="D28" s="24"/>
      <c r="E28" s="25"/>
      <c r="F28" s="21"/>
      <c r="G28" s="22"/>
      <c r="H28" s="21"/>
      <c r="I28" s="22"/>
      <c r="J28" s="22" t="str">
        <f t="shared" si="2"/>
        <v/>
      </c>
      <c r="K28" s="22"/>
      <c r="M28" s="48"/>
      <c r="N28" s="48"/>
      <c r="O28" s="22"/>
    </row>
    <row r="29" spans="1:19" ht="16.5" hidden="1" customHeight="1" x14ac:dyDescent="0.2">
      <c r="A29" s="23" t="s">
        <v>270</v>
      </c>
      <c r="B29" s="23"/>
      <c r="C29" s="24" t="s">
        <v>270</v>
      </c>
      <c r="D29" s="24"/>
      <c r="E29" s="25"/>
      <c r="F29" s="21"/>
      <c r="G29" s="22"/>
      <c r="H29" s="21"/>
      <c r="I29" s="22"/>
      <c r="J29" s="22" t="str">
        <f t="shared" si="2"/>
        <v/>
      </c>
      <c r="K29" s="22"/>
      <c r="M29" s="48"/>
      <c r="N29" s="48"/>
      <c r="O29" s="22"/>
    </row>
    <row r="30" spans="1:19" ht="16.5" hidden="1" customHeight="1" x14ac:dyDescent="0.2">
      <c r="A30" s="23" t="s">
        <v>270</v>
      </c>
      <c r="B30" s="23"/>
      <c r="C30" s="24" t="s">
        <v>270</v>
      </c>
      <c r="D30" s="24"/>
      <c r="E30" s="25"/>
      <c r="F30" s="21"/>
      <c r="G30" s="22"/>
      <c r="H30" s="21"/>
      <c r="I30" s="22"/>
      <c r="J30" s="22" t="str">
        <f t="shared" si="2"/>
        <v/>
      </c>
      <c r="K30" s="22"/>
      <c r="M30" s="48"/>
      <c r="N30" s="48"/>
      <c r="O30" s="22"/>
    </row>
    <row r="31" spans="1:19" ht="16.5" hidden="1" customHeight="1" x14ac:dyDescent="0.2">
      <c r="A31" s="23" t="s">
        <v>270</v>
      </c>
      <c r="B31" s="23"/>
      <c r="C31" s="24" t="s">
        <v>270</v>
      </c>
      <c r="D31" s="24"/>
      <c r="E31" s="25"/>
      <c r="F31" s="21"/>
      <c r="G31" s="22"/>
      <c r="H31" s="21"/>
      <c r="I31" s="22"/>
      <c r="J31" s="22" t="str">
        <f t="shared" si="2"/>
        <v/>
      </c>
      <c r="K31" s="22"/>
      <c r="M31" s="48"/>
      <c r="N31" s="48"/>
      <c r="O31" s="22"/>
    </row>
    <row r="32" spans="1:19" ht="16.5" hidden="1" customHeight="1" x14ac:dyDescent="0.2">
      <c r="A32" s="23" t="s">
        <v>270</v>
      </c>
      <c r="B32" s="23"/>
      <c r="C32" s="24" t="s">
        <v>270</v>
      </c>
      <c r="D32" s="24"/>
      <c r="E32" s="25"/>
      <c r="F32" s="21"/>
      <c r="G32" s="22"/>
      <c r="H32" s="21"/>
      <c r="I32" s="22"/>
      <c r="J32" s="22" t="str">
        <f t="shared" si="2"/>
        <v/>
      </c>
      <c r="K32" s="22"/>
      <c r="M32" s="48"/>
      <c r="N32" s="48"/>
      <c r="O32" s="22"/>
    </row>
    <row r="33" spans="1:15" ht="16.5" hidden="1" customHeight="1" x14ac:dyDescent="0.2">
      <c r="A33" s="23" t="s">
        <v>270</v>
      </c>
      <c r="B33" s="23"/>
      <c r="C33" s="24" t="s">
        <v>270</v>
      </c>
      <c r="D33" s="24"/>
      <c r="E33" s="25"/>
      <c r="F33" s="21"/>
      <c r="G33" s="22"/>
      <c r="H33" s="21"/>
      <c r="I33" s="22"/>
      <c r="J33" s="22" t="str">
        <f t="shared" si="2"/>
        <v/>
      </c>
      <c r="K33" s="22"/>
      <c r="M33" s="48"/>
      <c r="N33" s="48"/>
      <c r="O33" s="22"/>
    </row>
    <row r="34" spans="1:15" ht="16.5" hidden="1" customHeight="1" x14ac:dyDescent="0.2">
      <c r="A34" s="23" t="s">
        <v>270</v>
      </c>
      <c r="B34" s="23"/>
      <c r="C34" s="24" t="s">
        <v>270</v>
      </c>
      <c r="D34" s="24"/>
      <c r="E34" s="25"/>
      <c r="F34" s="21"/>
      <c r="G34" s="22"/>
      <c r="H34" s="21"/>
      <c r="I34" s="22"/>
      <c r="J34" s="22" t="str">
        <f t="shared" si="2"/>
        <v/>
      </c>
      <c r="K34" s="22"/>
      <c r="M34" s="48"/>
      <c r="N34" s="48"/>
      <c r="O34" s="22"/>
    </row>
    <row r="35" spans="1:15" ht="16.5" hidden="1" customHeight="1" x14ac:dyDescent="0.2">
      <c r="A35" s="23" t="s">
        <v>270</v>
      </c>
      <c r="B35" s="23"/>
      <c r="C35" s="24" t="s">
        <v>270</v>
      </c>
      <c r="D35" s="24"/>
      <c r="E35" s="25"/>
      <c r="F35" s="21"/>
      <c r="G35" s="22"/>
      <c r="H35" s="21"/>
      <c r="I35" s="22"/>
      <c r="J35" s="22" t="str">
        <f t="shared" si="2"/>
        <v/>
      </c>
      <c r="K35" s="22"/>
      <c r="M35" s="48"/>
      <c r="N35" s="48"/>
      <c r="O35" s="22"/>
    </row>
    <row r="36" spans="1:15" ht="16.5" hidden="1" customHeight="1" x14ac:dyDescent="0.2">
      <c r="A36" s="23" t="s">
        <v>270</v>
      </c>
      <c r="B36" s="23"/>
      <c r="C36" s="24" t="s">
        <v>270</v>
      </c>
      <c r="D36" s="24"/>
      <c r="E36" s="25"/>
      <c r="F36" s="21"/>
      <c r="G36" s="22"/>
      <c r="H36" s="21"/>
      <c r="I36" s="22"/>
      <c r="J36" s="22" t="str">
        <f t="shared" si="2"/>
        <v/>
      </c>
      <c r="K36" s="22"/>
      <c r="M36" s="48"/>
      <c r="N36" s="48"/>
      <c r="O36" s="22"/>
    </row>
    <row r="37" spans="1:15" ht="16.5" hidden="1" customHeight="1" x14ac:dyDescent="0.2">
      <c r="A37" s="23" t="s">
        <v>270</v>
      </c>
      <c r="B37" s="23"/>
      <c r="C37" s="24" t="s">
        <v>270</v>
      </c>
      <c r="D37" s="24"/>
      <c r="E37" s="25"/>
      <c r="F37" s="21"/>
      <c r="G37" s="22"/>
      <c r="H37" s="21"/>
      <c r="I37" s="22"/>
      <c r="J37" s="22" t="str">
        <f t="shared" si="2"/>
        <v/>
      </c>
      <c r="K37" s="22"/>
      <c r="M37" s="48"/>
      <c r="N37" s="48"/>
      <c r="O37" s="22"/>
    </row>
    <row r="38" spans="1:15" ht="16.5" hidden="1" customHeight="1" x14ac:dyDescent="0.2">
      <c r="A38" s="23" t="s">
        <v>270</v>
      </c>
      <c r="B38" s="23"/>
      <c r="C38" s="24" t="s">
        <v>270</v>
      </c>
      <c r="D38" s="24"/>
      <c r="E38" s="25"/>
      <c r="F38" s="21"/>
      <c r="G38" s="22"/>
      <c r="H38" s="21"/>
      <c r="I38" s="22"/>
      <c r="J38" s="22" t="str">
        <f t="shared" si="2"/>
        <v/>
      </c>
      <c r="K38" s="22"/>
      <c r="M38" s="48"/>
      <c r="N38" s="48"/>
      <c r="O38" s="22"/>
    </row>
    <row r="39" spans="1:15" ht="16.5" hidden="1" customHeight="1" x14ac:dyDescent="0.2">
      <c r="A39" s="23" t="s">
        <v>270</v>
      </c>
      <c r="B39" s="23"/>
      <c r="C39" s="24" t="s">
        <v>270</v>
      </c>
      <c r="D39" s="24"/>
      <c r="E39" s="25"/>
      <c r="F39" s="21"/>
      <c r="G39" s="22"/>
      <c r="H39" s="21"/>
      <c r="I39" s="22"/>
      <c r="J39" s="22" t="str">
        <f t="shared" si="2"/>
        <v/>
      </c>
      <c r="K39" s="22"/>
      <c r="M39" s="48"/>
      <c r="N39" s="48"/>
      <c r="O39" s="22"/>
    </row>
    <row r="40" spans="1:15" ht="16.5" hidden="1" customHeight="1" x14ac:dyDescent="0.2">
      <c r="A40" s="23" t="s">
        <v>270</v>
      </c>
      <c r="B40" s="23"/>
      <c r="C40" s="24" t="s">
        <v>270</v>
      </c>
      <c r="D40" s="24"/>
      <c r="E40" s="25"/>
      <c r="F40" s="21"/>
      <c r="G40" s="22"/>
      <c r="H40" s="21"/>
      <c r="I40" s="22"/>
      <c r="J40" s="22" t="str">
        <f t="shared" si="2"/>
        <v/>
      </c>
      <c r="K40" s="22"/>
      <c r="M40" s="48"/>
      <c r="N40" s="48"/>
      <c r="O40" s="22"/>
    </row>
    <row r="41" spans="1:15" ht="16.5" hidden="1" customHeight="1" x14ac:dyDescent="0.2">
      <c r="A41" s="23" t="s">
        <v>270</v>
      </c>
      <c r="B41" s="23"/>
      <c r="C41" s="24" t="s">
        <v>270</v>
      </c>
      <c r="D41" s="24"/>
      <c r="E41" s="25"/>
      <c r="F41" s="21"/>
      <c r="G41" s="22"/>
      <c r="H41" s="21"/>
      <c r="I41" s="22"/>
      <c r="J41" s="22" t="str">
        <f t="shared" si="2"/>
        <v/>
      </c>
      <c r="K41" s="22"/>
      <c r="M41" s="48"/>
      <c r="N41" s="48"/>
      <c r="O41" s="22"/>
    </row>
    <row r="42" spans="1:15" ht="16.5" hidden="1" customHeight="1" x14ac:dyDescent="0.2">
      <c r="A42" s="23" t="s">
        <v>270</v>
      </c>
      <c r="B42" s="23"/>
      <c r="C42" s="24" t="s">
        <v>270</v>
      </c>
      <c r="D42" s="24"/>
      <c r="E42" s="25"/>
      <c r="F42" s="21"/>
      <c r="G42" s="22"/>
      <c r="H42" s="21"/>
      <c r="I42" s="22"/>
      <c r="J42" s="22" t="str">
        <f t="shared" si="2"/>
        <v/>
      </c>
      <c r="K42" s="22"/>
      <c r="M42" s="48"/>
      <c r="N42" s="48"/>
      <c r="O42" s="22"/>
    </row>
    <row r="43" spans="1:15" ht="16.5" hidden="1" customHeight="1" x14ac:dyDescent="0.2">
      <c r="A43" s="23" t="s">
        <v>270</v>
      </c>
      <c r="B43" s="23"/>
      <c r="C43" s="24" t="s">
        <v>270</v>
      </c>
      <c r="D43" s="24"/>
      <c r="E43" s="25"/>
      <c r="F43" s="21"/>
      <c r="G43" s="22"/>
      <c r="H43" s="21"/>
      <c r="I43" s="22"/>
      <c r="J43" s="22" t="str">
        <f t="shared" si="2"/>
        <v/>
      </c>
      <c r="K43" s="22"/>
      <c r="M43" s="48"/>
      <c r="N43" s="48"/>
      <c r="O43" s="22"/>
    </row>
    <row r="44" spans="1:15" ht="16.5" hidden="1" customHeight="1" x14ac:dyDescent="0.2">
      <c r="A44" s="23" t="s">
        <v>270</v>
      </c>
      <c r="B44" s="23"/>
      <c r="C44" s="24" t="s">
        <v>270</v>
      </c>
      <c r="D44" s="24"/>
      <c r="E44" s="25"/>
      <c r="F44" s="21"/>
      <c r="G44" s="22"/>
      <c r="H44" s="21"/>
      <c r="I44" s="22"/>
      <c r="J44" s="22" t="str">
        <f t="shared" si="2"/>
        <v/>
      </c>
      <c r="K44" s="22"/>
      <c r="M44" s="48"/>
      <c r="N44" s="48"/>
      <c r="O44" s="22"/>
    </row>
    <row r="45" spans="1:15" ht="16.5" hidden="1" customHeight="1" x14ac:dyDescent="0.2">
      <c r="A45" s="23" t="s">
        <v>270</v>
      </c>
      <c r="B45" s="23"/>
      <c r="C45" s="24" t="s">
        <v>270</v>
      </c>
      <c r="D45" s="24"/>
      <c r="E45" s="25"/>
      <c r="F45" s="21"/>
      <c r="G45" s="22"/>
      <c r="H45" s="21"/>
      <c r="I45" s="22"/>
      <c r="J45" s="22" t="str">
        <f t="shared" si="2"/>
        <v/>
      </c>
      <c r="K45" s="22"/>
      <c r="M45" s="48"/>
      <c r="N45" s="48"/>
      <c r="O45" s="22"/>
    </row>
    <row r="46" spans="1:15" ht="16.5" hidden="1" customHeight="1" x14ac:dyDescent="0.2">
      <c r="A46" s="23" t="s">
        <v>270</v>
      </c>
      <c r="B46" s="23"/>
      <c r="C46" s="24" t="s">
        <v>270</v>
      </c>
      <c r="D46" s="24"/>
      <c r="E46" s="25"/>
      <c r="F46" s="21"/>
      <c r="G46" s="22"/>
      <c r="H46" s="21"/>
      <c r="I46" s="22"/>
      <c r="J46" s="22" t="str">
        <f t="shared" si="2"/>
        <v/>
      </c>
      <c r="K46" s="22"/>
      <c r="M46" s="48"/>
      <c r="N46" s="48"/>
      <c r="O46" s="22"/>
    </row>
    <row r="47" spans="1:15" ht="16.5" hidden="1" customHeight="1" x14ac:dyDescent="0.2">
      <c r="A47" s="23" t="s">
        <v>270</v>
      </c>
      <c r="B47" s="23"/>
      <c r="C47" s="24" t="s">
        <v>270</v>
      </c>
      <c r="D47" s="24"/>
      <c r="E47" s="25"/>
      <c r="F47" s="21"/>
      <c r="G47" s="22"/>
      <c r="H47" s="21"/>
      <c r="I47" s="22"/>
      <c r="J47" s="22" t="str">
        <f t="shared" si="2"/>
        <v/>
      </c>
      <c r="K47" s="22"/>
      <c r="M47" s="48"/>
      <c r="N47" s="48"/>
      <c r="O47" s="22"/>
    </row>
    <row r="48" spans="1:15" ht="16.5" hidden="1" customHeight="1" x14ac:dyDescent="0.2">
      <c r="A48" s="23" t="s">
        <v>270</v>
      </c>
      <c r="B48" s="23"/>
      <c r="C48" s="24" t="s">
        <v>270</v>
      </c>
      <c r="D48" s="24"/>
      <c r="E48" s="25"/>
      <c r="F48" s="21"/>
      <c r="G48" s="22"/>
      <c r="H48" s="21"/>
      <c r="I48" s="22"/>
      <c r="J48" s="22" t="str">
        <f t="shared" si="2"/>
        <v/>
      </c>
      <c r="K48" s="22"/>
      <c r="M48" s="48"/>
      <c r="N48" s="48"/>
      <c r="O48" s="22"/>
    </row>
    <row r="49" spans="1:15" ht="16.5" hidden="1" customHeight="1" x14ac:dyDescent="0.2">
      <c r="A49" s="23" t="s">
        <v>270</v>
      </c>
      <c r="B49" s="23"/>
      <c r="C49" s="24" t="s">
        <v>270</v>
      </c>
      <c r="D49" s="24"/>
      <c r="E49" s="25"/>
      <c r="F49" s="21"/>
      <c r="G49" s="22"/>
      <c r="H49" s="21"/>
      <c r="I49" s="22"/>
      <c r="J49" s="22" t="str">
        <f t="shared" si="2"/>
        <v/>
      </c>
      <c r="K49" s="22"/>
      <c r="M49" s="48"/>
      <c r="N49" s="48"/>
      <c r="O49" s="22"/>
    </row>
    <row r="50" spans="1:15" ht="16.5" hidden="1" customHeight="1" x14ac:dyDescent="0.2">
      <c r="A50" s="23" t="s">
        <v>270</v>
      </c>
      <c r="B50" s="23"/>
      <c r="C50" s="24" t="s">
        <v>270</v>
      </c>
      <c r="D50" s="24"/>
      <c r="E50" s="25"/>
      <c r="F50" s="21"/>
      <c r="G50" s="22"/>
      <c r="H50" s="21"/>
      <c r="I50" s="22"/>
      <c r="J50" s="22" t="str">
        <f t="shared" si="2"/>
        <v/>
      </c>
      <c r="K50" s="22"/>
      <c r="M50" s="48"/>
      <c r="N50" s="48"/>
      <c r="O50" s="22"/>
    </row>
    <row r="51" spans="1:15" ht="16.5" hidden="1" customHeight="1" x14ac:dyDescent="0.2">
      <c r="A51" s="23" t="s">
        <v>270</v>
      </c>
      <c r="B51" s="23"/>
      <c r="C51" s="24" t="s">
        <v>270</v>
      </c>
      <c r="D51" s="24"/>
      <c r="E51" s="25"/>
      <c r="F51" s="21"/>
      <c r="G51" s="22"/>
      <c r="H51" s="21"/>
      <c r="I51" s="22"/>
      <c r="J51" s="22" t="str">
        <f t="shared" si="2"/>
        <v/>
      </c>
      <c r="K51" s="22"/>
      <c r="M51" s="48"/>
      <c r="N51" s="48"/>
      <c r="O51" s="22"/>
    </row>
    <row r="52" spans="1:15" ht="16.5" hidden="1" customHeight="1" x14ac:dyDescent="0.2">
      <c r="A52" s="23" t="s">
        <v>270</v>
      </c>
      <c r="B52" s="23"/>
      <c r="C52" s="24" t="s">
        <v>270</v>
      </c>
      <c r="D52" s="24"/>
      <c r="E52" s="25"/>
      <c r="F52" s="21"/>
      <c r="G52" s="22"/>
      <c r="H52" s="21"/>
      <c r="I52" s="22"/>
      <c r="J52" s="22" t="str">
        <f t="shared" si="2"/>
        <v/>
      </c>
      <c r="K52" s="22"/>
      <c r="M52" s="48"/>
      <c r="N52" s="48"/>
      <c r="O52" s="22"/>
    </row>
    <row r="53" spans="1:15" ht="16.5" hidden="1" customHeight="1" x14ac:dyDescent="0.2">
      <c r="A53" s="23" t="s">
        <v>270</v>
      </c>
      <c r="B53" s="23"/>
      <c r="C53" s="24" t="s">
        <v>270</v>
      </c>
      <c r="D53" s="24"/>
      <c r="E53" s="25"/>
      <c r="F53" s="21"/>
      <c r="G53" s="22"/>
      <c r="H53" s="21"/>
      <c r="I53" s="22"/>
      <c r="J53" s="22" t="str">
        <f t="shared" si="2"/>
        <v/>
      </c>
      <c r="K53" s="22"/>
      <c r="M53" s="48"/>
      <c r="N53" s="48"/>
      <c r="O53" s="22"/>
    </row>
    <row r="54" spans="1:15" ht="16.5" hidden="1" customHeight="1" x14ac:dyDescent="0.2">
      <c r="A54" s="23" t="s">
        <v>270</v>
      </c>
      <c r="B54" s="23"/>
      <c r="C54" s="24" t="s">
        <v>270</v>
      </c>
      <c r="D54" s="24"/>
      <c r="E54" s="25"/>
      <c r="F54" s="21"/>
      <c r="G54" s="22"/>
      <c r="H54" s="21"/>
      <c r="I54" s="22"/>
      <c r="J54" s="22" t="str">
        <f t="shared" si="2"/>
        <v/>
      </c>
      <c r="K54" s="22"/>
      <c r="M54" s="48"/>
      <c r="N54" s="48"/>
      <c r="O54" s="22"/>
    </row>
    <row r="55" spans="1:15" ht="16.5" hidden="1" customHeight="1" x14ac:dyDescent="0.2">
      <c r="A55" s="23" t="s">
        <v>270</v>
      </c>
      <c r="B55" s="23"/>
      <c r="C55" s="24" t="s">
        <v>270</v>
      </c>
      <c r="D55" s="24"/>
      <c r="E55" s="25"/>
      <c r="F55" s="21"/>
      <c r="G55" s="22"/>
      <c r="H55" s="21"/>
      <c r="I55" s="22"/>
      <c r="J55" s="22" t="str">
        <f t="shared" si="2"/>
        <v/>
      </c>
      <c r="K55" s="22"/>
      <c r="M55" s="48"/>
      <c r="N55" s="48"/>
      <c r="O55" s="22"/>
    </row>
    <row r="56" spans="1:15" ht="16.5" hidden="1" customHeight="1" x14ac:dyDescent="0.2">
      <c r="A56" s="23" t="s">
        <v>270</v>
      </c>
      <c r="B56" s="23"/>
      <c r="C56" s="24" t="s">
        <v>270</v>
      </c>
      <c r="D56" s="24"/>
      <c r="E56" s="25"/>
      <c r="F56" s="21"/>
      <c r="G56" s="22"/>
      <c r="H56" s="21"/>
      <c r="I56" s="22"/>
      <c r="J56" s="22" t="str">
        <f t="shared" si="2"/>
        <v/>
      </c>
      <c r="K56" s="22"/>
      <c r="M56" s="48"/>
      <c r="N56" s="48"/>
      <c r="O56" s="22"/>
    </row>
    <row r="57" spans="1:15" ht="16.5" hidden="1" customHeight="1" x14ac:dyDescent="0.2">
      <c r="A57" s="23" t="s">
        <v>270</v>
      </c>
      <c r="B57" s="23"/>
      <c r="C57" s="24" t="s">
        <v>270</v>
      </c>
      <c r="D57" s="24"/>
      <c r="E57" s="25"/>
      <c r="F57" s="21"/>
      <c r="G57" s="22"/>
      <c r="H57" s="21"/>
      <c r="I57" s="22"/>
      <c r="J57" s="22" t="str">
        <f t="shared" si="2"/>
        <v/>
      </c>
      <c r="K57" s="22"/>
      <c r="M57" s="48"/>
      <c r="N57" s="48"/>
      <c r="O57" s="22"/>
    </row>
    <row r="58" spans="1:15" ht="16.5" hidden="1" customHeight="1" x14ac:dyDescent="0.2">
      <c r="A58" s="23" t="s">
        <v>270</v>
      </c>
      <c r="B58" s="23"/>
      <c r="C58" s="24" t="s">
        <v>270</v>
      </c>
      <c r="D58" s="24"/>
      <c r="E58" s="25"/>
      <c r="F58" s="21"/>
      <c r="G58" s="22"/>
      <c r="H58" s="21"/>
      <c r="I58" s="22"/>
      <c r="J58" s="22" t="str">
        <f t="shared" si="2"/>
        <v/>
      </c>
      <c r="K58" s="22"/>
      <c r="M58" s="48"/>
      <c r="N58" s="48"/>
      <c r="O58" s="22"/>
    </row>
    <row r="59" spans="1:15" ht="16.5" hidden="1" customHeight="1" x14ac:dyDescent="0.2">
      <c r="A59" s="23" t="s">
        <v>270</v>
      </c>
      <c r="B59" s="23"/>
      <c r="C59" s="24" t="s">
        <v>270</v>
      </c>
      <c r="D59" s="24"/>
      <c r="E59" s="25"/>
      <c r="F59" s="21"/>
      <c r="G59" s="22"/>
      <c r="H59" s="21"/>
      <c r="I59" s="22"/>
      <c r="J59" s="22" t="str">
        <f t="shared" si="2"/>
        <v/>
      </c>
      <c r="K59" s="22"/>
      <c r="M59" s="48"/>
      <c r="N59" s="48"/>
      <c r="O59" s="22"/>
    </row>
    <row r="60" spans="1:15" ht="16.5" hidden="1" customHeight="1" x14ac:dyDescent="0.2">
      <c r="A60" s="23" t="s">
        <v>270</v>
      </c>
      <c r="B60" s="23"/>
      <c r="C60" s="24" t="s">
        <v>270</v>
      </c>
      <c r="D60" s="24"/>
      <c r="E60" s="25"/>
      <c r="F60" s="21"/>
      <c r="G60" s="22"/>
      <c r="H60" s="21"/>
      <c r="I60" s="22"/>
      <c r="J60" s="22" t="str">
        <f t="shared" si="2"/>
        <v/>
      </c>
      <c r="K60" s="22"/>
      <c r="M60" s="48"/>
      <c r="N60" s="48"/>
      <c r="O60" s="22"/>
    </row>
    <row r="61" spans="1:15" ht="16.5" hidden="1" customHeight="1" x14ac:dyDescent="0.2">
      <c r="A61" s="23" t="s">
        <v>270</v>
      </c>
      <c r="B61" s="23"/>
      <c r="C61" s="24" t="s">
        <v>270</v>
      </c>
      <c r="D61" s="24"/>
      <c r="E61" s="25"/>
      <c r="F61" s="21"/>
      <c r="G61" s="22"/>
      <c r="H61" s="21"/>
      <c r="I61" s="22"/>
      <c r="J61" s="22" t="str">
        <f t="shared" si="2"/>
        <v/>
      </c>
      <c r="K61" s="22"/>
      <c r="M61" s="48"/>
      <c r="N61" s="48"/>
      <c r="O61" s="22"/>
    </row>
    <row r="62" spans="1:15" ht="16.5" hidden="1" customHeight="1" x14ac:dyDescent="0.25">
      <c r="A62" s="23" t="s">
        <v>270</v>
      </c>
      <c r="B62" s="23"/>
      <c r="C62" s="25"/>
      <c r="D62" s="25"/>
      <c r="E62" s="7"/>
      <c r="F62" s="21"/>
      <c r="G62" s="22"/>
      <c r="H62" s="21"/>
      <c r="I62" s="48"/>
      <c r="J62" s="22"/>
      <c r="M62" s="2"/>
    </row>
    <row r="63" spans="1:15" ht="15.95" customHeight="1" x14ac:dyDescent="0.25">
      <c r="A63" s="23">
        <v>14</v>
      </c>
      <c r="B63" s="23"/>
      <c r="C63" s="30" t="s">
        <v>242</v>
      </c>
      <c r="D63" s="30"/>
      <c r="E63" s="7"/>
      <c r="F63" s="31">
        <f>AVERAGE(F12:F61)</f>
        <v>49.470897435897427</v>
      </c>
      <c r="G63" s="29">
        <f>AVERAGE(G12:G61)</f>
        <v>4.7E-2</v>
      </c>
      <c r="H63" s="31">
        <f>AVERAGE(H12:H61)</f>
        <v>1.9361538461538463</v>
      </c>
      <c r="I63" s="29">
        <f>AVERAGE(I12:I61)</f>
        <v>4.042622489873423E-2</v>
      </c>
      <c r="J63" s="29">
        <f>AVERAGE(J12:J61)</f>
        <v>8.7426224898734223E-2</v>
      </c>
      <c r="K63" s="29"/>
      <c r="L63" s="10"/>
      <c r="M63" s="58"/>
    </row>
    <row r="64" spans="1:15" ht="15.95" customHeight="1" x14ac:dyDescent="0.25">
      <c r="A64" s="23">
        <v>15</v>
      </c>
      <c r="B64" s="23"/>
      <c r="C64" s="30" t="s">
        <v>243</v>
      </c>
      <c r="D64" s="30"/>
      <c r="E64" s="7"/>
      <c r="F64" s="31"/>
      <c r="G64" s="29"/>
      <c r="H64" s="31"/>
      <c r="I64" s="58"/>
      <c r="J64" s="29">
        <f>MEDIAN(J12:J61)</f>
        <v>8.7020418580908615E-2</v>
      </c>
      <c r="K64" s="29"/>
      <c r="L64" s="10"/>
      <c r="M64" s="58"/>
    </row>
    <row r="65" spans="1:16" ht="15.95" customHeight="1" x14ac:dyDescent="0.2">
      <c r="C65" s="2"/>
      <c r="D65" s="2"/>
      <c r="E65" s="2"/>
      <c r="F65" s="21"/>
      <c r="G65" s="22"/>
      <c r="H65" s="21"/>
      <c r="I65" s="48"/>
      <c r="J65" s="22"/>
    </row>
    <row r="66" spans="1:16" ht="16.5" customHeight="1" x14ac:dyDescent="0.2">
      <c r="B66" s="23"/>
      <c r="C66"/>
      <c r="D66"/>
      <c r="E66" s="34"/>
      <c r="F66" s="21"/>
      <c r="G66" s="22"/>
      <c r="H66" s="21"/>
      <c r="I66" s="26"/>
      <c r="J66" s="22"/>
    </row>
    <row r="67" spans="1:16" ht="15.95" customHeight="1" x14ac:dyDescent="0.2">
      <c r="B67" s="73" t="s">
        <v>271</v>
      </c>
      <c r="C67" s="73"/>
      <c r="D67" s="59"/>
      <c r="E67" s="34"/>
      <c r="F67" s="21"/>
      <c r="G67" s="22"/>
      <c r="H67" s="21"/>
      <c r="I67" s="26"/>
      <c r="J67" s="22"/>
    </row>
    <row r="68" spans="1:16" ht="15.95" customHeight="1" x14ac:dyDescent="0.2">
      <c r="B68" s="60">
        <f>+A68+1</f>
        <v>1</v>
      </c>
      <c r="C68" s="61" t="s">
        <v>246</v>
      </c>
      <c r="D68" s="61"/>
      <c r="E68" s="37"/>
      <c r="F68" s="21"/>
      <c r="G68" s="22"/>
      <c r="H68" s="21"/>
      <c r="I68" s="26"/>
      <c r="J68" s="22"/>
    </row>
    <row r="69" spans="1:16" ht="15.95" customHeight="1" x14ac:dyDescent="0.2">
      <c r="B69" s="60">
        <f>+B68+1</f>
        <v>2</v>
      </c>
      <c r="C69" s="37" t="s">
        <v>272</v>
      </c>
      <c r="D69" s="37"/>
      <c r="E69" s="37"/>
      <c r="F69" s="21"/>
      <c r="G69" s="22"/>
      <c r="H69" s="21"/>
      <c r="I69" s="26"/>
      <c r="J69" s="22"/>
    </row>
    <row r="70" spans="1:16" ht="16.5" x14ac:dyDescent="0.25">
      <c r="B70" s="60"/>
      <c r="C70" s="62"/>
      <c r="D70" s="61"/>
      <c r="E70" s="63"/>
      <c r="F70" s="31"/>
      <c r="G70" s="17"/>
      <c r="H70" s="64"/>
      <c r="I70" s="17"/>
      <c r="J70" s="17"/>
      <c r="M70" s="65"/>
      <c r="P70" s="65"/>
    </row>
    <row r="71" spans="1:16" ht="15" x14ac:dyDescent="0.25">
      <c r="C71" s="38"/>
      <c r="D71" s="38"/>
      <c r="E71" s="37"/>
      <c r="F71" s="31"/>
      <c r="G71" s="17"/>
      <c r="H71" s="31"/>
      <c r="I71" s="26"/>
      <c r="J71" s="22"/>
      <c r="N71" s="66"/>
    </row>
    <row r="72" spans="1:16" x14ac:dyDescent="0.2">
      <c r="E72" s="37"/>
      <c r="F72" s="67"/>
      <c r="G72" s="22"/>
      <c r="H72" s="68"/>
      <c r="I72" s="26"/>
      <c r="J72" s="22"/>
    </row>
    <row r="73" spans="1:16" x14ac:dyDescent="0.2">
      <c r="C73" s="25"/>
      <c r="D73" s="25"/>
      <c r="E73" s="37"/>
      <c r="H73" s="49"/>
      <c r="I73" s="26"/>
      <c r="J73" s="22"/>
    </row>
    <row r="74" spans="1:16" x14ac:dyDescent="0.2">
      <c r="H74" s="49"/>
      <c r="I74" s="26"/>
      <c r="J74" s="22"/>
    </row>
    <row r="75" spans="1:16" x14ac:dyDescent="0.2">
      <c r="H75" s="49"/>
      <c r="I75" s="26"/>
      <c r="J75" s="22"/>
    </row>
    <row r="76" spans="1:16" x14ac:dyDescent="0.2">
      <c r="H76" s="49"/>
      <c r="I76" s="26"/>
      <c r="J76" s="22"/>
    </row>
    <row r="77" spans="1:16" x14ac:dyDescent="0.2">
      <c r="A77" s="1"/>
      <c r="B77" s="1"/>
      <c r="C77" s="37"/>
      <c r="D77" s="37"/>
      <c r="E77" s="37"/>
      <c r="H77" s="49"/>
      <c r="I77" s="26"/>
      <c r="J77" s="22"/>
    </row>
    <row r="78" spans="1:16" x14ac:dyDescent="0.2">
      <c r="A78" s="1"/>
      <c r="B78" s="1"/>
      <c r="C78" s="37"/>
      <c r="D78" s="37"/>
      <c r="E78" s="37"/>
      <c r="I78" s="26"/>
      <c r="J78" s="22"/>
    </row>
    <row r="80" spans="1:16" x14ac:dyDescent="0.2">
      <c r="A80" s="1"/>
      <c r="B80" s="1"/>
      <c r="C80" s="20"/>
      <c r="D80" s="20"/>
      <c r="E80" s="20"/>
    </row>
  </sheetData>
  <mergeCells count="5">
    <mergeCell ref="A1:J1"/>
    <mergeCell ref="A4:J4"/>
    <mergeCell ref="A5:J5"/>
    <mergeCell ref="C9:E9"/>
    <mergeCell ref="B67:C67"/>
  </mergeCells>
  <printOptions horizontalCentered="1"/>
  <pageMargins left="0.7" right="0.7" top="1.25" bottom="0.75" header="0.55000000000000004" footer="0.51"/>
  <pageSetup scale="69" orientation="portrait" r:id="rId1"/>
  <headerFooter>
    <oddHeader>&amp;R&amp;15FEA
Michael P. Gorman
Docket No. 13-035-184
Exhibit FEA___(MPG-20)
Page 1 of 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HM83"/>
  <sheetViews>
    <sheetView zoomScale="80" zoomScaleNormal="80" zoomScaleSheetLayoutView="80" zoomScalePageLayoutView="75" workbookViewId="0">
      <selection activeCell="C74" sqref="C74"/>
    </sheetView>
  </sheetViews>
  <sheetFormatPr defaultRowHeight="14.25" x14ac:dyDescent="0.2"/>
  <cols>
    <col min="1" max="1" width="5.25" style="2" customWidth="1"/>
    <col min="2" max="2" width="1.5" style="2" bestFit="1" customWidth="1"/>
    <col min="3" max="3" width="12.75" style="1" customWidth="1"/>
    <col min="4" max="4" width="22.875" style="1" customWidth="1"/>
    <col min="5" max="5" width="16.875" style="2" customWidth="1"/>
    <col min="6" max="14" width="13" style="2" customWidth="1"/>
    <col min="15" max="15" width="9" style="1"/>
    <col min="16" max="16" width="12.125" style="1" bestFit="1" customWidth="1"/>
    <col min="17" max="19" width="8.875" style="1" bestFit="1" customWidth="1"/>
    <col min="20" max="20" width="11.125" style="1" bestFit="1" customWidth="1"/>
    <col min="21" max="21" width="8.75" style="1" bestFit="1" customWidth="1"/>
    <col min="22" max="22" width="8.625" style="1" bestFit="1" customWidth="1"/>
    <col min="23" max="23" width="9.125" style="1" bestFit="1" customWidth="1"/>
    <col min="24" max="16384" width="9" style="1"/>
  </cols>
  <sheetData>
    <row r="1" spans="1:221" ht="28.5" customHeight="1" x14ac:dyDescent="0.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221" x14ac:dyDescent="0.2">
      <c r="K2" s="1"/>
      <c r="L2" s="1"/>
    </row>
    <row r="3" spans="1:221" ht="15" x14ac:dyDescent="0.25">
      <c r="K3" s="1"/>
      <c r="L3" s="3"/>
      <c r="HJ3" s="2"/>
      <c r="HK3" s="4"/>
      <c r="HL3" s="4"/>
      <c r="HM3" s="4"/>
    </row>
    <row r="4" spans="1:221" ht="18" x14ac:dyDescent="0.2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HJ4" s="2"/>
      <c r="HK4" s="4"/>
      <c r="HL4" s="4"/>
      <c r="HM4" s="4"/>
    </row>
    <row r="5" spans="1:221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HJ5" s="2"/>
      <c r="HK5" s="4"/>
      <c r="HL5" s="4"/>
      <c r="HM5" s="4"/>
    </row>
    <row r="8" spans="1:221" ht="15" x14ac:dyDescent="0.25">
      <c r="E8" s="7" t="s">
        <v>2</v>
      </c>
      <c r="F8" s="7" t="s">
        <v>3</v>
      </c>
      <c r="G8" s="7" t="s">
        <v>4</v>
      </c>
      <c r="H8" s="76" t="s">
        <v>5</v>
      </c>
      <c r="I8" s="76"/>
      <c r="J8" s="76"/>
      <c r="K8" s="76"/>
      <c r="L8" s="76"/>
      <c r="M8" s="7" t="s">
        <v>6</v>
      </c>
      <c r="N8" s="7" t="s">
        <v>7</v>
      </c>
      <c r="Q8" s="1" t="s">
        <v>4</v>
      </c>
      <c r="V8" s="1" t="s">
        <v>8</v>
      </c>
      <c r="AA8" s="1" t="s">
        <v>6</v>
      </c>
    </row>
    <row r="9" spans="1:221" ht="17.25" x14ac:dyDescent="0.3">
      <c r="A9" s="8" t="s">
        <v>9</v>
      </c>
      <c r="B9" s="8"/>
      <c r="C9" s="72" t="s">
        <v>10</v>
      </c>
      <c r="D9" s="72"/>
      <c r="E9" s="9" t="s">
        <v>11</v>
      </c>
      <c r="F9" s="9" t="s">
        <v>247</v>
      </c>
      <c r="G9" s="9" t="s">
        <v>248</v>
      </c>
      <c r="H9" s="9" t="s">
        <v>12</v>
      </c>
      <c r="I9" s="9" t="s">
        <v>13</v>
      </c>
      <c r="J9" s="9" t="s">
        <v>14</v>
      </c>
      <c r="K9" s="9" t="s">
        <v>15</v>
      </c>
      <c r="L9" s="9" t="s">
        <v>16</v>
      </c>
      <c r="M9" s="9" t="s">
        <v>249</v>
      </c>
      <c r="N9" s="9" t="s">
        <v>17</v>
      </c>
      <c r="P9" s="10" t="s">
        <v>18</v>
      </c>
      <c r="Q9" s="11" t="s">
        <v>19</v>
      </c>
      <c r="R9" s="12" t="s">
        <v>20</v>
      </c>
      <c r="S9" s="12" t="s">
        <v>21</v>
      </c>
      <c r="T9" s="12" t="s">
        <v>22</v>
      </c>
      <c r="U9" s="12" t="s">
        <v>23</v>
      </c>
      <c r="V9" s="11" t="s">
        <v>24</v>
      </c>
      <c r="W9" s="12" t="s">
        <v>25</v>
      </c>
      <c r="X9" s="12" t="s">
        <v>26</v>
      </c>
      <c r="Y9" s="12" t="s">
        <v>27</v>
      </c>
      <c r="Z9" s="13" t="s">
        <v>28</v>
      </c>
      <c r="AA9" s="7" t="s">
        <v>29</v>
      </c>
      <c r="AB9" s="7" t="s">
        <v>30</v>
      </c>
      <c r="AC9" s="7" t="s">
        <v>31</v>
      </c>
      <c r="AD9" s="7" t="s">
        <v>32</v>
      </c>
      <c r="AE9" s="7" t="s">
        <v>33</v>
      </c>
      <c r="AF9" s="7" t="s">
        <v>34</v>
      </c>
      <c r="AG9" s="7" t="s">
        <v>35</v>
      </c>
      <c r="AH9" s="7" t="s">
        <v>36</v>
      </c>
      <c r="AI9" s="7" t="s">
        <v>37</v>
      </c>
      <c r="AJ9" s="7" t="s">
        <v>38</v>
      </c>
      <c r="AK9" s="7" t="s">
        <v>39</v>
      </c>
      <c r="AL9" s="7" t="s">
        <v>40</v>
      </c>
      <c r="AM9" s="7" t="s">
        <v>41</v>
      </c>
      <c r="AN9" s="7" t="s">
        <v>42</v>
      </c>
      <c r="AO9" s="7" t="s">
        <v>43</v>
      </c>
      <c r="AP9" s="7" t="s">
        <v>44</v>
      </c>
      <c r="AQ9" s="7" t="s">
        <v>45</v>
      </c>
      <c r="AR9" s="7" t="s">
        <v>46</v>
      </c>
      <c r="AS9" s="7" t="s">
        <v>47</v>
      </c>
      <c r="AT9" s="7" t="s">
        <v>48</v>
      </c>
      <c r="AU9" s="7" t="s">
        <v>49</v>
      </c>
      <c r="AV9" s="7" t="s">
        <v>50</v>
      </c>
      <c r="AW9" s="7" t="s">
        <v>51</v>
      </c>
      <c r="AX9" s="7" t="s">
        <v>52</v>
      </c>
      <c r="AY9" s="7" t="s">
        <v>53</v>
      </c>
      <c r="AZ9" s="7" t="s">
        <v>54</v>
      </c>
      <c r="BA9" s="7" t="s">
        <v>55</v>
      </c>
      <c r="BB9" s="7" t="s">
        <v>56</v>
      </c>
      <c r="BC9" s="7" t="s">
        <v>57</v>
      </c>
      <c r="BD9" s="7" t="s">
        <v>58</v>
      </c>
      <c r="BE9" s="7" t="s">
        <v>59</v>
      </c>
      <c r="BF9" s="7" t="s">
        <v>60</v>
      </c>
      <c r="BG9" s="7" t="s">
        <v>61</v>
      </c>
      <c r="BH9" s="7" t="s">
        <v>62</v>
      </c>
      <c r="BI9" s="7" t="s">
        <v>63</v>
      </c>
      <c r="BJ9" s="7" t="s">
        <v>64</v>
      </c>
      <c r="BK9" s="7" t="s">
        <v>65</v>
      </c>
      <c r="BL9" s="7" t="s">
        <v>66</v>
      </c>
      <c r="BM9" s="7" t="s">
        <v>67</v>
      </c>
      <c r="BN9" s="7" t="s">
        <v>68</v>
      </c>
      <c r="BO9" s="7" t="s">
        <v>69</v>
      </c>
      <c r="BP9" s="7" t="s">
        <v>70</v>
      </c>
      <c r="BQ9" s="7" t="s">
        <v>71</v>
      </c>
      <c r="BR9" s="7" t="s">
        <v>72</v>
      </c>
      <c r="BS9" s="7" t="s">
        <v>73</v>
      </c>
      <c r="BT9" s="7" t="s">
        <v>74</v>
      </c>
      <c r="BU9" s="7" t="s">
        <v>75</v>
      </c>
      <c r="BV9" s="7" t="s">
        <v>76</v>
      </c>
      <c r="BW9" s="7" t="s">
        <v>77</v>
      </c>
      <c r="BX9" s="7" t="s">
        <v>78</v>
      </c>
      <c r="BY9" s="7" t="s">
        <v>79</v>
      </c>
      <c r="BZ9" s="7" t="s">
        <v>80</v>
      </c>
      <c r="CA9" s="7" t="s">
        <v>81</v>
      </c>
      <c r="CB9" s="7" t="s">
        <v>82</v>
      </c>
      <c r="CC9" s="7" t="s">
        <v>83</v>
      </c>
      <c r="CD9" s="7" t="s">
        <v>84</v>
      </c>
      <c r="CE9" s="7" t="s">
        <v>85</v>
      </c>
      <c r="CF9" s="7" t="s">
        <v>86</v>
      </c>
      <c r="CG9" s="7" t="s">
        <v>87</v>
      </c>
      <c r="CH9" s="7" t="s">
        <v>88</v>
      </c>
      <c r="CI9" s="7" t="s">
        <v>89</v>
      </c>
      <c r="CJ9" s="7" t="s">
        <v>90</v>
      </c>
      <c r="CK9" s="7" t="s">
        <v>91</v>
      </c>
      <c r="CL9" s="7" t="s">
        <v>92</v>
      </c>
      <c r="CM9" s="7" t="s">
        <v>93</v>
      </c>
      <c r="CN9" s="7" t="s">
        <v>94</v>
      </c>
      <c r="CO9" s="7" t="s">
        <v>95</v>
      </c>
      <c r="CP9" s="7" t="s">
        <v>96</v>
      </c>
      <c r="CQ9" s="7" t="s">
        <v>97</v>
      </c>
      <c r="CR9" s="7" t="s">
        <v>98</v>
      </c>
      <c r="CS9" s="7" t="s">
        <v>99</v>
      </c>
      <c r="CT9" s="7" t="s">
        <v>100</v>
      </c>
      <c r="CU9" s="7" t="s">
        <v>101</v>
      </c>
      <c r="CV9" s="7" t="s">
        <v>102</v>
      </c>
      <c r="CW9" s="7" t="s">
        <v>103</v>
      </c>
      <c r="CX9" s="7" t="s">
        <v>104</v>
      </c>
      <c r="CY9" s="7" t="s">
        <v>105</v>
      </c>
      <c r="CZ9" s="7" t="s">
        <v>106</v>
      </c>
      <c r="DA9" s="7" t="s">
        <v>107</v>
      </c>
      <c r="DB9" s="7" t="s">
        <v>108</v>
      </c>
      <c r="DC9" s="7" t="s">
        <v>109</v>
      </c>
      <c r="DD9" s="7" t="s">
        <v>110</v>
      </c>
      <c r="DE9" s="7" t="s">
        <v>111</v>
      </c>
      <c r="DF9" s="7" t="s">
        <v>112</v>
      </c>
      <c r="DG9" s="7" t="s">
        <v>113</v>
      </c>
      <c r="DH9" s="7" t="s">
        <v>114</v>
      </c>
      <c r="DI9" s="7" t="s">
        <v>115</v>
      </c>
      <c r="DJ9" s="7" t="s">
        <v>116</v>
      </c>
      <c r="DK9" s="7" t="s">
        <v>117</v>
      </c>
      <c r="DL9" s="7" t="s">
        <v>118</v>
      </c>
      <c r="DM9" s="7" t="s">
        <v>119</v>
      </c>
      <c r="DN9" s="7" t="s">
        <v>120</v>
      </c>
      <c r="DO9" s="7" t="s">
        <v>121</v>
      </c>
      <c r="DP9" s="7" t="s">
        <v>122</v>
      </c>
      <c r="DQ9" s="7" t="s">
        <v>123</v>
      </c>
      <c r="DR9" s="7" t="s">
        <v>124</v>
      </c>
      <c r="DS9" s="7" t="s">
        <v>125</v>
      </c>
      <c r="DT9" s="7" t="s">
        <v>126</v>
      </c>
      <c r="DU9" s="7" t="s">
        <v>127</v>
      </c>
      <c r="DV9" s="7" t="s">
        <v>128</v>
      </c>
      <c r="DW9" s="7" t="s">
        <v>129</v>
      </c>
      <c r="DX9" s="7" t="s">
        <v>130</v>
      </c>
      <c r="DY9" s="7" t="s">
        <v>131</v>
      </c>
      <c r="DZ9" s="7" t="s">
        <v>132</v>
      </c>
      <c r="EA9" s="7" t="s">
        <v>133</v>
      </c>
      <c r="EB9" s="7" t="s">
        <v>134</v>
      </c>
      <c r="EC9" s="7" t="s">
        <v>135</v>
      </c>
      <c r="ED9" s="7" t="s">
        <v>136</v>
      </c>
      <c r="EE9" s="7" t="s">
        <v>137</v>
      </c>
      <c r="EF9" s="7" t="s">
        <v>138</v>
      </c>
      <c r="EG9" s="7" t="s">
        <v>139</v>
      </c>
      <c r="EH9" s="7" t="s">
        <v>140</v>
      </c>
      <c r="EI9" s="7" t="s">
        <v>141</v>
      </c>
      <c r="EJ9" s="7" t="s">
        <v>142</v>
      </c>
      <c r="EK9" s="7" t="s">
        <v>143</v>
      </c>
      <c r="EL9" s="7" t="s">
        <v>144</v>
      </c>
      <c r="EM9" s="7" t="s">
        <v>145</v>
      </c>
      <c r="EN9" s="7" t="s">
        <v>146</v>
      </c>
      <c r="EO9" s="7" t="s">
        <v>147</v>
      </c>
      <c r="EP9" s="7" t="s">
        <v>148</v>
      </c>
      <c r="EQ9" s="7" t="s">
        <v>149</v>
      </c>
      <c r="ER9" s="7" t="s">
        <v>150</v>
      </c>
      <c r="ES9" s="7" t="s">
        <v>151</v>
      </c>
      <c r="ET9" s="7" t="s">
        <v>152</v>
      </c>
      <c r="EU9" s="7" t="s">
        <v>153</v>
      </c>
      <c r="EV9" s="7" t="s">
        <v>154</v>
      </c>
      <c r="EW9" s="7" t="s">
        <v>155</v>
      </c>
      <c r="EX9" s="7" t="s">
        <v>156</v>
      </c>
      <c r="EY9" s="7" t="s">
        <v>157</v>
      </c>
      <c r="EZ9" s="7" t="s">
        <v>158</v>
      </c>
      <c r="FA9" s="7" t="s">
        <v>159</v>
      </c>
      <c r="FB9" s="7" t="s">
        <v>160</v>
      </c>
      <c r="FC9" s="7" t="s">
        <v>161</v>
      </c>
      <c r="FD9" s="7" t="s">
        <v>162</v>
      </c>
      <c r="FE9" s="7" t="s">
        <v>163</v>
      </c>
      <c r="FF9" s="7" t="s">
        <v>164</v>
      </c>
      <c r="FG9" s="7" t="s">
        <v>165</v>
      </c>
      <c r="FH9" s="7" t="s">
        <v>166</v>
      </c>
      <c r="FI9" s="7" t="s">
        <v>167</v>
      </c>
      <c r="FJ9" s="7" t="s">
        <v>168</v>
      </c>
      <c r="FK9" s="7" t="s">
        <v>169</v>
      </c>
      <c r="FL9" s="7" t="s">
        <v>170</v>
      </c>
      <c r="FM9" s="7" t="s">
        <v>171</v>
      </c>
      <c r="FN9" s="7" t="s">
        <v>172</v>
      </c>
      <c r="FO9" s="7" t="s">
        <v>173</v>
      </c>
      <c r="FP9" s="7" t="s">
        <v>174</v>
      </c>
      <c r="FQ9" s="7" t="s">
        <v>175</v>
      </c>
      <c r="FR9" s="7" t="s">
        <v>176</v>
      </c>
      <c r="FS9" s="7" t="s">
        <v>177</v>
      </c>
      <c r="FT9" s="7" t="s">
        <v>178</v>
      </c>
      <c r="FU9" s="7" t="s">
        <v>179</v>
      </c>
      <c r="FV9" s="7" t="s">
        <v>180</v>
      </c>
      <c r="FW9" s="7" t="s">
        <v>181</v>
      </c>
      <c r="FX9" s="7" t="s">
        <v>182</v>
      </c>
      <c r="FY9" s="7" t="s">
        <v>183</v>
      </c>
      <c r="FZ9" s="7" t="s">
        <v>184</v>
      </c>
      <c r="GA9" s="7" t="s">
        <v>185</v>
      </c>
      <c r="GB9" s="7" t="s">
        <v>186</v>
      </c>
      <c r="GC9" s="7" t="s">
        <v>187</v>
      </c>
      <c r="GD9" s="7" t="s">
        <v>188</v>
      </c>
      <c r="GE9" s="7" t="s">
        <v>189</v>
      </c>
      <c r="GF9" s="7" t="s">
        <v>190</v>
      </c>
      <c r="GG9" s="7" t="s">
        <v>191</v>
      </c>
      <c r="GH9" s="7" t="s">
        <v>192</v>
      </c>
      <c r="GI9" s="7" t="s">
        <v>193</v>
      </c>
      <c r="GJ9" s="7" t="s">
        <v>194</v>
      </c>
      <c r="GK9" s="7" t="s">
        <v>195</v>
      </c>
      <c r="GL9" s="7" t="s">
        <v>196</v>
      </c>
      <c r="GM9" s="7" t="s">
        <v>197</v>
      </c>
      <c r="GN9" s="7" t="s">
        <v>198</v>
      </c>
      <c r="GO9" s="7" t="s">
        <v>199</v>
      </c>
      <c r="GP9" s="7" t="s">
        <v>200</v>
      </c>
      <c r="GQ9" s="7" t="s">
        <v>201</v>
      </c>
      <c r="GR9" s="7" t="s">
        <v>202</v>
      </c>
      <c r="GS9" s="7" t="s">
        <v>203</v>
      </c>
      <c r="GT9" s="7" t="s">
        <v>204</v>
      </c>
      <c r="GU9" s="7" t="s">
        <v>205</v>
      </c>
      <c r="GV9" s="7" t="s">
        <v>206</v>
      </c>
      <c r="GW9" s="7" t="s">
        <v>207</v>
      </c>
      <c r="GX9" s="7" t="s">
        <v>208</v>
      </c>
      <c r="GY9" s="7" t="s">
        <v>209</v>
      </c>
      <c r="GZ9" s="7" t="s">
        <v>210</v>
      </c>
      <c r="HA9" s="7" t="s">
        <v>211</v>
      </c>
      <c r="HB9" s="7" t="s">
        <v>212</v>
      </c>
      <c r="HC9" s="7" t="s">
        <v>213</v>
      </c>
      <c r="HD9" s="7" t="s">
        <v>214</v>
      </c>
      <c r="HE9" s="7" t="s">
        <v>215</v>
      </c>
      <c r="HF9" s="7" t="s">
        <v>216</v>
      </c>
      <c r="HG9" s="7" t="s">
        <v>217</v>
      </c>
      <c r="HH9" s="7" t="s">
        <v>218</v>
      </c>
    </row>
    <row r="10" spans="1:221" ht="15" x14ac:dyDescent="0.25">
      <c r="A10" s="14"/>
      <c r="B10" s="14"/>
      <c r="C10" s="15"/>
      <c r="D10" s="15"/>
      <c r="E10" s="14" t="s">
        <v>219</v>
      </c>
      <c r="F10" s="16" t="s">
        <v>220</v>
      </c>
      <c r="G10" s="16" t="s">
        <v>221</v>
      </c>
      <c r="H10" s="17" t="s">
        <v>222</v>
      </c>
      <c r="I10" s="14" t="s">
        <v>223</v>
      </c>
      <c r="J10" s="14" t="s">
        <v>224</v>
      </c>
      <c r="K10" s="14" t="s">
        <v>225</v>
      </c>
      <c r="L10" s="14" t="s">
        <v>226</v>
      </c>
      <c r="M10" s="14" t="s">
        <v>227</v>
      </c>
      <c r="N10" s="18" t="s">
        <v>228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</row>
    <row r="11" spans="1:221" x14ac:dyDescent="0.2">
      <c r="C11" s="20"/>
      <c r="D11" s="20"/>
      <c r="E11" s="21"/>
      <c r="F11" s="21"/>
      <c r="G11" s="22"/>
    </row>
    <row r="12" spans="1:221" ht="17.25" customHeight="1" x14ac:dyDescent="0.2">
      <c r="A12" s="23">
        <v>1</v>
      </c>
      <c r="B12" s="23"/>
      <c r="C12" s="24" t="s">
        <v>229</v>
      </c>
      <c r="D12" s="25"/>
      <c r="E12" s="21">
        <v>48.975000000000001</v>
      </c>
      <c r="F12" s="21">
        <v>1.96</v>
      </c>
      <c r="G12" s="22">
        <v>6.3333333333333339E-2</v>
      </c>
      <c r="H12" s="26">
        <f>IFERROR(G12-($G12-$M12)/6,"N/A")</f>
        <v>6.0611111111111116E-2</v>
      </c>
      <c r="I12" s="26">
        <f>IFERROR(H12-($G12-$M12)/6,"N/A")</f>
        <v>5.7888888888888893E-2</v>
      </c>
      <c r="J12" s="26">
        <f t="shared" ref="J12:L12" si="0">IFERROR(I12-($G12-$M12)/6,"N/A")</f>
        <v>5.5166666666666669E-2</v>
      </c>
      <c r="K12" s="26">
        <f t="shared" si="0"/>
        <v>5.2444444444444446E-2</v>
      </c>
      <c r="L12" s="26">
        <f t="shared" si="0"/>
        <v>4.9722222222222223E-2</v>
      </c>
      <c r="M12" s="26">
        <v>4.7E-2</v>
      </c>
      <c r="N12" s="22">
        <f>IFERROR(IRR(P12:HH12),"N/A")</f>
        <v>9.0618886526673492E-2</v>
      </c>
      <c r="P12" s="27">
        <f>-E12</f>
        <v>-48.975000000000001</v>
      </c>
      <c r="Q12" s="28">
        <f>+F12</f>
        <v>1.96</v>
      </c>
      <c r="R12" s="28">
        <f>Q12*(1+$G12)</f>
        <v>2.0841333333333329</v>
      </c>
      <c r="S12" s="28">
        <f>R12*(1+$G12)</f>
        <v>2.2161284444444438</v>
      </c>
      <c r="T12" s="28">
        <f>S12*(1+$G12)</f>
        <v>2.3564832459259248</v>
      </c>
      <c r="U12" s="28">
        <f>T12*(1+$G12)</f>
        <v>2.5057271848345666</v>
      </c>
      <c r="V12" s="28">
        <f>U12*(1+H12)</f>
        <v>2.6576020936487064</v>
      </c>
      <c r="W12" s="28">
        <f>V12*(1+I12)</f>
        <v>2.8114477259588146</v>
      </c>
      <c r="X12" s="28">
        <f>W12*(1+J12)</f>
        <v>2.9665459255075421</v>
      </c>
      <c r="Y12" s="28">
        <f>X12*(1+K12)</f>
        <v>3.1221247784897157</v>
      </c>
      <c r="Z12" s="28">
        <f>Y12*(1+L12)</f>
        <v>3.2773637605312875</v>
      </c>
      <c r="AA12" s="28">
        <f t="shared" ref="AA12:CL15" si="1">Z12*(1+$M12)</f>
        <v>3.4313998572762578</v>
      </c>
      <c r="AB12" s="28">
        <f t="shared" si="1"/>
        <v>3.5926756505682418</v>
      </c>
      <c r="AC12" s="28">
        <f t="shared" si="1"/>
        <v>3.761531406144949</v>
      </c>
      <c r="AD12" s="28">
        <f t="shared" si="1"/>
        <v>3.9383233822337611</v>
      </c>
      <c r="AE12" s="28">
        <f t="shared" si="1"/>
        <v>4.1234245811987478</v>
      </c>
      <c r="AF12" s="28">
        <f t="shared" si="1"/>
        <v>4.3172255365150889</v>
      </c>
      <c r="AG12" s="28">
        <f t="shared" si="1"/>
        <v>4.5201351367312981</v>
      </c>
      <c r="AH12" s="28">
        <f t="shared" si="1"/>
        <v>4.7325814881576687</v>
      </c>
      <c r="AI12" s="28">
        <f t="shared" si="1"/>
        <v>4.9550128181010784</v>
      </c>
      <c r="AJ12" s="28">
        <f t="shared" si="1"/>
        <v>5.1878984205518286</v>
      </c>
      <c r="AK12" s="28">
        <f t="shared" si="1"/>
        <v>5.4317296463177644</v>
      </c>
      <c r="AL12" s="28">
        <f t="shared" si="1"/>
        <v>5.6870209396946994</v>
      </c>
      <c r="AM12" s="28">
        <f t="shared" si="1"/>
        <v>5.9543109238603495</v>
      </c>
      <c r="AN12" s="28">
        <f t="shared" si="1"/>
        <v>6.2341635372817858</v>
      </c>
      <c r="AO12" s="28">
        <f t="shared" si="1"/>
        <v>6.5271692235340293</v>
      </c>
      <c r="AP12" s="28">
        <f t="shared" si="1"/>
        <v>6.8339461770401284</v>
      </c>
      <c r="AQ12" s="28">
        <f t="shared" si="1"/>
        <v>7.1551416473610141</v>
      </c>
      <c r="AR12" s="28">
        <f t="shared" si="1"/>
        <v>7.4914333047869812</v>
      </c>
      <c r="AS12" s="28">
        <f t="shared" si="1"/>
        <v>7.8435306701119689</v>
      </c>
      <c r="AT12" s="28">
        <f t="shared" si="1"/>
        <v>8.2121766116072301</v>
      </c>
      <c r="AU12" s="28">
        <f t="shared" si="1"/>
        <v>8.5981489123527695</v>
      </c>
      <c r="AV12" s="28">
        <f t="shared" si="1"/>
        <v>9.0022619112333491</v>
      </c>
      <c r="AW12" s="28">
        <f t="shared" si="1"/>
        <v>9.4253682210613157</v>
      </c>
      <c r="AX12" s="28">
        <f t="shared" si="1"/>
        <v>9.8683605274511965</v>
      </c>
      <c r="AY12" s="28">
        <f t="shared" si="1"/>
        <v>10.332173472241402</v>
      </c>
      <c r="AZ12" s="28">
        <f t="shared" si="1"/>
        <v>10.817785625436748</v>
      </c>
      <c r="BA12" s="28">
        <f t="shared" si="1"/>
        <v>11.326221549832274</v>
      </c>
      <c r="BB12" s="28">
        <f t="shared" si="1"/>
        <v>11.858553962674391</v>
      </c>
      <c r="BC12" s="28">
        <f t="shared" si="1"/>
        <v>12.415905998920087</v>
      </c>
      <c r="BD12" s="28">
        <f t="shared" si="1"/>
        <v>12.99945358086933</v>
      </c>
      <c r="BE12" s="28">
        <f t="shared" si="1"/>
        <v>13.610427899170189</v>
      </c>
      <c r="BF12" s="28">
        <f t="shared" si="1"/>
        <v>14.250118010431187</v>
      </c>
      <c r="BG12" s="28">
        <f t="shared" si="1"/>
        <v>14.919873556921452</v>
      </c>
      <c r="BH12" s="28">
        <f t="shared" si="1"/>
        <v>15.62110761409676</v>
      </c>
      <c r="BI12" s="28">
        <f t="shared" si="1"/>
        <v>16.355299671959305</v>
      </c>
      <c r="BJ12" s="28">
        <f t="shared" si="1"/>
        <v>17.12399875654139</v>
      </c>
      <c r="BK12" s="28">
        <f t="shared" si="1"/>
        <v>17.928826698098835</v>
      </c>
      <c r="BL12" s="28">
        <f t="shared" si="1"/>
        <v>18.771481552909478</v>
      </c>
      <c r="BM12" s="28">
        <f t="shared" si="1"/>
        <v>19.653741185896223</v>
      </c>
      <c r="BN12" s="28">
        <f t="shared" si="1"/>
        <v>20.577467021633343</v>
      </c>
      <c r="BO12" s="28">
        <f t="shared" si="1"/>
        <v>21.544607971650109</v>
      </c>
      <c r="BP12" s="28">
        <f t="shared" si="1"/>
        <v>22.557204546317664</v>
      </c>
      <c r="BQ12" s="28">
        <f t="shared" si="1"/>
        <v>23.617393159994592</v>
      </c>
      <c r="BR12" s="28">
        <f t="shared" si="1"/>
        <v>24.727410638514336</v>
      </c>
      <c r="BS12" s="28">
        <f t="shared" si="1"/>
        <v>25.889598938524507</v>
      </c>
      <c r="BT12" s="28">
        <f t="shared" si="1"/>
        <v>27.106410088635158</v>
      </c>
      <c r="BU12" s="28">
        <f t="shared" si="1"/>
        <v>28.380411362801009</v>
      </c>
      <c r="BV12" s="28">
        <f t="shared" si="1"/>
        <v>29.714290696852654</v>
      </c>
      <c r="BW12" s="28">
        <f t="shared" si="1"/>
        <v>31.110862359604727</v>
      </c>
      <c r="BX12" s="28">
        <f t="shared" si="1"/>
        <v>32.573072890506147</v>
      </c>
      <c r="BY12" s="28">
        <f t="shared" si="1"/>
        <v>34.104007316359933</v>
      </c>
      <c r="BZ12" s="28">
        <f t="shared" si="1"/>
        <v>35.706895660228845</v>
      </c>
      <c r="CA12" s="28">
        <f t="shared" si="1"/>
        <v>37.385119756259598</v>
      </c>
      <c r="CB12" s="28">
        <f t="shared" si="1"/>
        <v>39.1422203848038</v>
      </c>
      <c r="CC12" s="28">
        <f t="shared" si="1"/>
        <v>40.981904742889576</v>
      </c>
      <c r="CD12" s="28">
        <f t="shared" si="1"/>
        <v>42.908054265805383</v>
      </c>
      <c r="CE12" s="28">
        <f t="shared" si="1"/>
        <v>44.924732816298231</v>
      </c>
      <c r="CF12" s="28">
        <f t="shared" si="1"/>
        <v>47.036195258664243</v>
      </c>
      <c r="CG12" s="28">
        <f t="shared" si="1"/>
        <v>49.246896435821462</v>
      </c>
      <c r="CH12" s="28">
        <f t="shared" si="1"/>
        <v>51.561500568305064</v>
      </c>
      <c r="CI12" s="28">
        <f t="shared" si="1"/>
        <v>53.984891095015399</v>
      </c>
      <c r="CJ12" s="28">
        <f t="shared" si="1"/>
        <v>56.522180976481117</v>
      </c>
      <c r="CK12" s="28">
        <f t="shared" si="1"/>
        <v>59.178723482375723</v>
      </c>
      <c r="CL12" s="28">
        <f t="shared" si="1"/>
        <v>61.96012348604738</v>
      </c>
      <c r="CM12" s="28">
        <f t="shared" ref="CM12:EX15" si="2">CL12*(1+$M12)</f>
        <v>64.872249289891599</v>
      </c>
      <c r="CN12" s="28">
        <f t="shared" si="2"/>
        <v>67.9212450065165</v>
      </c>
      <c r="CO12" s="28">
        <f t="shared" si="2"/>
        <v>71.113543521822777</v>
      </c>
      <c r="CP12" s="28">
        <f t="shared" si="2"/>
        <v>74.455880067348446</v>
      </c>
      <c r="CQ12" s="28">
        <f t="shared" si="2"/>
        <v>77.955306430513815</v>
      </c>
      <c r="CR12" s="28">
        <f t="shared" si="2"/>
        <v>81.619205832747966</v>
      </c>
      <c r="CS12" s="28">
        <f t="shared" si="2"/>
        <v>85.455308506887121</v>
      </c>
      <c r="CT12" s="28">
        <f t="shared" si="2"/>
        <v>89.471708006710813</v>
      </c>
      <c r="CU12" s="28">
        <f t="shared" si="2"/>
        <v>93.676878283026213</v>
      </c>
      <c r="CV12" s="28">
        <f t="shared" si="2"/>
        <v>98.079691562328435</v>
      </c>
      <c r="CW12" s="28">
        <f t="shared" si="2"/>
        <v>102.68943706575786</v>
      </c>
      <c r="CX12" s="28">
        <f t="shared" si="2"/>
        <v>107.51584060784847</v>
      </c>
      <c r="CY12" s="28">
        <f t="shared" si="2"/>
        <v>112.56908511641734</v>
      </c>
      <c r="CZ12" s="28">
        <f t="shared" si="2"/>
        <v>117.85983211688895</v>
      </c>
      <c r="DA12" s="28">
        <f t="shared" si="2"/>
        <v>123.39924422638272</v>
      </c>
      <c r="DB12" s="28">
        <f t="shared" si="2"/>
        <v>129.19900870502269</v>
      </c>
      <c r="DC12" s="28">
        <f t="shared" si="2"/>
        <v>135.27136211415876</v>
      </c>
      <c r="DD12" s="28">
        <f t="shared" si="2"/>
        <v>141.62911613352421</v>
      </c>
      <c r="DE12" s="28">
        <f t="shared" si="2"/>
        <v>148.28568459179982</v>
      </c>
      <c r="DF12" s="28">
        <f t="shared" si="2"/>
        <v>155.25511176761441</v>
      </c>
      <c r="DG12" s="28">
        <f t="shared" si="2"/>
        <v>162.55210202069227</v>
      </c>
      <c r="DH12" s="28">
        <f t="shared" si="2"/>
        <v>170.1920508156648</v>
      </c>
      <c r="DI12" s="28">
        <f t="shared" si="2"/>
        <v>178.19107720400103</v>
      </c>
      <c r="DJ12" s="28">
        <f t="shared" si="2"/>
        <v>186.56605783258908</v>
      </c>
      <c r="DK12" s="28">
        <f t="shared" si="2"/>
        <v>195.33466255072076</v>
      </c>
      <c r="DL12" s="28">
        <f t="shared" si="2"/>
        <v>204.51539169060462</v>
      </c>
      <c r="DM12" s="28">
        <f t="shared" si="2"/>
        <v>214.12761510006303</v>
      </c>
      <c r="DN12" s="28">
        <f t="shared" si="2"/>
        <v>224.19161300976597</v>
      </c>
      <c r="DO12" s="28">
        <f t="shared" si="2"/>
        <v>234.72861882122496</v>
      </c>
      <c r="DP12" s="28">
        <f t="shared" si="2"/>
        <v>245.7608639058225</v>
      </c>
      <c r="DQ12" s="28">
        <f t="shared" si="2"/>
        <v>257.31162450939615</v>
      </c>
      <c r="DR12" s="28">
        <f t="shared" si="2"/>
        <v>269.40527086133778</v>
      </c>
      <c r="DS12" s="28">
        <f t="shared" si="2"/>
        <v>282.06731859182065</v>
      </c>
      <c r="DT12" s="28">
        <f t="shared" si="2"/>
        <v>295.32448256563617</v>
      </c>
      <c r="DU12" s="28">
        <f t="shared" si="2"/>
        <v>309.20473324622105</v>
      </c>
      <c r="DV12" s="28">
        <f t="shared" si="2"/>
        <v>323.73735570879342</v>
      </c>
      <c r="DW12" s="28">
        <f t="shared" si="2"/>
        <v>338.95301142710667</v>
      </c>
      <c r="DX12" s="28">
        <f t="shared" si="2"/>
        <v>354.88380296418069</v>
      </c>
      <c r="DY12" s="28">
        <f t="shared" si="2"/>
        <v>371.56334170349714</v>
      </c>
      <c r="DZ12" s="28">
        <f t="shared" si="2"/>
        <v>389.02681876356149</v>
      </c>
      <c r="EA12" s="28">
        <f t="shared" si="2"/>
        <v>407.31107924544887</v>
      </c>
      <c r="EB12" s="28">
        <f t="shared" si="2"/>
        <v>426.45469996998492</v>
      </c>
      <c r="EC12" s="28">
        <f t="shared" si="2"/>
        <v>446.49807086857419</v>
      </c>
      <c r="ED12" s="28">
        <f t="shared" si="2"/>
        <v>467.48348019939715</v>
      </c>
      <c r="EE12" s="28">
        <f t="shared" si="2"/>
        <v>489.4552037687688</v>
      </c>
      <c r="EF12" s="28">
        <f t="shared" si="2"/>
        <v>512.45959834590087</v>
      </c>
      <c r="EG12" s="28">
        <f t="shared" si="2"/>
        <v>536.54519946815822</v>
      </c>
      <c r="EH12" s="28">
        <f t="shared" si="2"/>
        <v>561.76282384316164</v>
      </c>
      <c r="EI12" s="28">
        <f t="shared" si="2"/>
        <v>588.16567656379016</v>
      </c>
      <c r="EJ12" s="28">
        <f t="shared" si="2"/>
        <v>615.80946336228828</v>
      </c>
      <c r="EK12" s="28">
        <f t="shared" si="2"/>
        <v>644.75250814031574</v>
      </c>
      <c r="EL12" s="28">
        <f t="shared" si="2"/>
        <v>675.05587602291052</v>
      </c>
      <c r="EM12" s="28">
        <f t="shared" si="2"/>
        <v>706.78350219598724</v>
      </c>
      <c r="EN12" s="28">
        <f t="shared" si="2"/>
        <v>740.00232679919861</v>
      </c>
      <c r="EO12" s="28">
        <f t="shared" si="2"/>
        <v>774.7824361587609</v>
      </c>
      <c r="EP12" s="28">
        <f t="shared" si="2"/>
        <v>811.19721065822262</v>
      </c>
      <c r="EQ12" s="28">
        <f t="shared" si="2"/>
        <v>849.32347955915907</v>
      </c>
      <c r="ER12" s="28">
        <f t="shared" si="2"/>
        <v>889.24168309843947</v>
      </c>
      <c r="ES12" s="28">
        <f t="shared" si="2"/>
        <v>931.03604220406601</v>
      </c>
      <c r="ET12" s="28">
        <f t="shared" si="2"/>
        <v>974.79473618765701</v>
      </c>
      <c r="EU12" s="28">
        <f t="shared" si="2"/>
        <v>1020.6100887884768</v>
      </c>
      <c r="EV12" s="28">
        <f t="shared" si="2"/>
        <v>1068.5787629615352</v>
      </c>
      <c r="EW12" s="28">
        <f t="shared" si="2"/>
        <v>1118.8019648207273</v>
      </c>
      <c r="EX12" s="28">
        <f t="shared" si="2"/>
        <v>1171.3856571673014</v>
      </c>
      <c r="EY12" s="28">
        <f t="shared" ref="EY12:HH16" si="3">EX12*(1+$M12)</f>
        <v>1226.4407830541645</v>
      </c>
      <c r="EZ12" s="28">
        <f t="shared" si="3"/>
        <v>1284.0834998577102</v>
      </c>
      <c r="FA12" s="28">
        <f t="shared" si="3"/>
        <v>1344.4354243510224</v>
      </c>
      <c r="FB12" s="28">
        <f t="shared" si="3"/>
        <v>1407.6238892955205</v>
      </c>
      <c r="FC12" s="28">
        <f t="shared" si="3"/>
        <v>1473.7822120924097</v>
      </c>
      <c r="FD12" s="28">
        <f t="shared" si="3"/>
        <v>1543.0499760607529</v>
      </c>
      <c r="FE12" s="28">
        <f t="shared" si="3"/>
        <v>1615.5733249356081</v>
      </c>
      <c r="FF12" s="28">
        <f t="shared" si="3"/>
        <v>1691.5052712075815</v>
      </c>
      <c r="FG12" s="28">
        <f t="shared" si="3"/>
        <v>1771.0060189543376</v>
      </c>
      <c r="FH12" s="28">
        <f t="shared" si="3"/>
        <v>1854.2433018451914</v>
      </c>
      <c r="FI12" s="28">
        <f t="shared" si="3"/>
        <v>1941.3927370319152</v>
      </c>
      <c r="FJ12" s="28">
        <f t="shared" si="3"/>
        <v>2032.6381956724151</v>
      </c>
      <c r="FK12" s="28">
        <f t="shared" si="3"/>
        <v>2128.1721908690183</v>
      </c>
      <c r="FL12" s="28">
        <f t="shared" si="3"/>
        <v>2228.1962838398622</v>
      </c>
      <c r="FM12" s="28">
        <f t="shared" si="3"/>
        <v>2332.9215091803358</v>
      </c>
      <c r="FN12" s="28">
        <f t="shared" si="3"/>
        <v>2442.5688201118114</v>
      </c>
      <c r="FO12" s="28">
        <f t="shared" si="3"/>
        <v>2557.3695546570666</v>
      </c>
      <c r="FP12" s="28">
        <f t="shared" si="3"/>
        <v>2677.5659237259488</v>
      </c>
      <c r="FQ12" s="28">
        <f t="shared" si="3"/>
        <v>2803.411522141068</v>
      </c>
      <c r="FR12" s="28">
        <f t="shared" si="3"/>
        <v>2935.1718636816981</v>
      </c>
      <c r="FS12" s="28">
        <f t="shared" si="3"/>
        <v>3073.1249412747379</v>
      </c>
      <c r="FT12" s="28">
        <f t="shared" si="3"/>
        <v>3217.5618135146506</v>
      </c>
      <c r="FU12" s="28">
        <f t="shared" si="3"/>
        <v>3368.7872187498388</v>
      </c>
      <c r="FV12" s="28">
        <f t="shared" si="3"/>
        <v>3527.1202180310811</v>
      </c>
      <c r="FW12" s="28">
        <f t="shared" si="3"/>
        <v>3692.8948682785417</v>
      </c>
      <c r="FX12" s="28">
        <f t="shared" si="3"/>
        <v>3866.4609270876331</v>
      </c>
      <c r="FY12" s="28">
        <f t="shared" si="3"/>
        <v>4048.1845906607514</v>
      </c>
      <c r="FZ12" s="28">
        <f t="shared" si="3"/>
        <v>4238.449266421806</v>
      </c>
      <c r="GA12" s="28">
        <f t="shared" si="3"/>
        <v>4437.6563819436305</v>
      </c>
      <c r="GB12" s="28">
        <f t="shared" si="3"/>
        <v>4646.2262318949806</v>
      </c>
      <c r="GC12" s="28">
        <f t="shared" si="3"/>
        <v>4864.5988647940439</v>
      </c>
      <c r="GD12" s="28">
        <f t="shared" si="3"/>
        <v>5093.2350114393639</v>
      </c>
      <c r="GE12" s="28">
        <f t="shared" si="3"/>
        <v>5332.6170569770138</v>
      </c>
      <c r="GF12" s="28">
        <f t="shared" si="3"/>
        <v>5583.2500586549331</v>
      </c>
      <c r="GG12" s="28">
        <f t="shared" si="3"/>
        <v>5845.6628114117148</v>
      </c>
      <c r="GH12" s="28">
        <f t="shared" si="3"/>
        <v>6120.408963548065</v>
      </c>
      <c r="GI12" s="28">
        <f t="shared" si="3"/>
        <v>6408.068184834824</v>
      </c>
      <c r="GJ12" s="28">
        <f t="shared" si="3"/>
        <v>6709.2473895220601</v>
      </c>
      <c r="GK12" s="28">
        <f t="shared" si="3"/>
        <v>7024.5820168295968</v>
      </c>
      <c r="GL12" s="28">
        <f t="shared" si="3"/>
        <v>7354.7373716205875</v>
      </c>
      <c r="GM12" s="28">
        <f t="shared" si="3"/>
        <v>7700.4100280867542</v>
      </c>
      <c r="GN12" s="28">
        <f t="shared" si="3"/>
        <v>8062.3292994068315</v>
      </c>
      <c r="GO12" s="28">
        <f t="shared" si="3"/>
        <v>8441.2587764789514</v>
      </c>
      <c r="GP12" s="28">
        <f t="shared" si="3"/>
        <v>8837.9979389734617</v>
      </c>
      <c r="GQ12" s="28">
        <f t="shared" si="3"/>
        <v>9253.3838421052133</v>
      </c>
      <c r="GR12" s="28">
        <f t="shared" si="3"/>
        <v>9688.292882684158</v>
      </c>
      <c r="GS12" s="28">
        <f t="shared" si="3"/>
        <v>10143.642648170313</v>
      </c>
      <c r="GT12" s="28">
        <f t="shared" si="3"/>
        <v>10620.393852634317</v>
      </c>
      <c r="GU12" s="28">
        <f t="shared" si="3"/>
        <v>11119.55236370813</v>
      </c>
      <c r="GV12" s="28">
        <f t="shared" si="3"/>
        <v>11642.171324802412</v>
      </c>
      <c r="GW12" s="28">
        <f t="shared" si="3"/>
        <v>12189.353377068124</v>
      </c>
      <c r="GX12" s="28">
        <f t="shared" si="3"/>
        <v>12762.252985790325</v>
      </c>
      <c r="GY12" s="28">
        <f t="shared" si="3"/>
        <v>13362.078876122469</v>
      </c>
      <c r="GZ12" s="28">
        <f t="shared" si="3"/>
        <v>13990.096583300223</v>
      </c>
      <c r="HA12" s="28">
        <f t="shared" si="3"/>
        <v>14647.631122715333</v>
      </c>
      <c r="HB12" s="28">
        <f t="shared" si="3"/>
        <v>15336.069785482952</v>
      </c>
      <c r="HC12" s="28">
        <f t="shared" si="3"/>
        <v>16056.865065400651</v>
      </c>
      <c r="HD12" s="28">
        <f t="shared" si="3"/>
        <v>16811.537723474481</v>
      </c>
      <c r="HE12" s="28">
        <f t="shared" si="3"/>
        <v>17601.679996477782</v>
      </c>
      <c r="HF12" s="28">
        <f t="shared" si="3"/>
        <v>18428.958956312235</v>
      </c>
      <c r="HG12" s="28">
        <f t="shared" si="3"/>
        <v>19295.120027258909</v>
      </c>
      <c r="HH12" s="28">
        <f t="shared" si="3"/>
        <v>20201.990668540075</v>
      </c>
    </row>
    <row r="13" spans="1:221" ht="17.25" customHeight="1" x14ac:dyDescent="0.2">
      <c r="A13" s="23">
        <v>2</v>
      </c>
      <c r="B13" s="23"/>
      <c r="C13" s="24" t="s">
        <v>230</v>
      </c>
      <c r="D13" s="25"/>
      <c r="E13" s="21">
        <v>50.890000000000008</v>
      </c>
      <c r="F13" s="21">
        <v>1.96</v>
      </c>
      <c r="G13" s="22">
        <v>5.3666666666666661E-2</v>
      </c>
      <c r="H13" s="26">
        <f t="shared" ref="H13:I24" si="4">IFERROR(G13-($G13-$M13)/6,"N/A")</f>
        <v>5.255555555555555E-2</v>
      </c>
      <c r="I13" s="26">
        <f t="shared" si="4"/>
        <v>5.1444444444444438E-2</v>
      </c>
      <c r="J13" s="26">
        <f t="shared" ref="J13:L13" si="5">IFERROR(I13-($G13-$M13)/6,"N/A")</f>
        <v>5.0333333333333327E-2</v>
      </c>
      <c r="K13" s="26">
        <f t="shared" si="5"/>
        <v>4.9222222222222216E-2</v>
      </c>
      <c r="L13" s="26">
        <f t="shared" si="5"/>
        <v>4.8111111111111104E-2</v>
      </c>
      <c r="M13" s="26">
        <f>+M12</f>
        <v>4.7E-2</v>
      </c>
      <c r="N13" s="22">
        <f t="shared" ref="N13:N24" si="6">IFERROR(IRR(P13:HH13),"N/A")</f>
        <v>8.6893919119871654E-2</v>
      </c>
      <c r="P13" s="27">
        <f t="shared" ref="P13:P24" si="7">-E13</f>
        <v>-50.890000000000008</v>
      </c>
      <c r="Q13" s="28">
        <f t="shared" ref="Q13:Q24" si="8">+F13</f>
        <v>1.96</v>
      </c>
      <c r="R13" s="28">
        <f t="shared" ref="R13:U24" si="9">Q13*(1+$G13)</f>
        <v>2.0651866666666669</v>
      </c>
      <c r="S13" s="28">
        <f t="shared" si="9"/>
        <v>2.1760183511111117</v>
      </c>
      <c r="T13" s="28">
        <f t="shared" si="9"/>
        <v>2.2927980026207417</v>
      </c>
      <c r="U13" s="28">
        <f t="shared" si="9"/>
        <v>2.4158448287613883</v>
      </c>
      <c r="V13" s="28">
        <f t="shared" ref="V13:Z24" si="10">U13*(1+H13)</f>
        <v>2.5428108958729587</v>
      </c>
      <c r="W13" s="28">
        <f t="shared" si="10"/>
        <v>2.6736243897384231</v>
      </c>
      <c r="X13" s="28">
        <f t="shared" si="10"/>
        <v>2.8081968173552569</v>
      </c>
      <c r="Y13" s="28">
        <f t="shared" si="10"/>
        <v>2.9464225051428548</v>
      </c>
      <c r="Z13" s="28">
        <f t="shared" si="10"/>
        <v>3.0881781656680607</v>
      </c>
      <c r="AA13" s="28">
        <f t="shared" si="1"/>
        <v>3.2333225394544591</v>
      </c>
      <c r="AB13" s="28">
        <f t="shared" si="1"/>
        <v>3.3852886988088184</v>
      </c>
      <c r="AC13" s="28">
        <f t="shared" si="1"/>
        <v>3.5443972676528328</v>
      </c>
      <c r="AD13" s="28">
        <f t="shared" si="1"/>
        <v>3.7109839392325159</v>
      </c>
      <c r="AE13" s="28">
        <f t="shared" si="1"/>
        <v>3.8854001843764441</v>
      </c>
      <c r="AF13" s="28">
        <f t="shared" si="1"/>
        <v>4.0680139930421371</v>
      </c>
      <c r="AG13" s="28">
        <f t="shared" si="1"/>
        <v>4.2592106507151168</v>
      </c>
      <c r="AH13" s="28">
        <f t="shared" si="1"/>
        <v>4.4593935512987271</v>
      </c>
      <c r="AI13" s="28">
        <f t="shared" si="1"/>
        <v>4.668985048209767</v>
      </c>
      <c r="AJ13" s="28">
        <f t="shared" si="1"/>
        <v>4.888427345475626</v>
      </c>
      <c r="AK13" s="28">
        <f t="shared" si="1"/>
        <v>5.1181834307129801</v>
      </c>
      <c r="AL13" s="28">
        <f t="shared" si="1"/>
        <v>5.3587380519564896</v>
      </c>
      <c r="AM13" s="28">
        <f t="shared" si="1"/>
        <v>5.6105987403984443</v>
      </c>
      <c r="AN13" s="28">
        <f t="shared" si="1"/>
        <v>5.8742968811971705</v>
      </c>
      <c r="AO13" s="28">
        <f t="shared" si="1"/>
        <v>6.1503888346134374</v>
      </c>
      <c r="AP13" s="28">
        <f t="shared" si="1"/>
        <v>6.4394571098402684</v>
      </c>
      <c r="AQ13" s="28">
        <f t="shared" si="1"/>
        <v>6.7421115940027603</v>
      </c>
      <c r="AR13" s="28">
        <f t="shared" si="1"/>
        <v>7.0589908389208897</v>
      </c>
      <c r="AS13" s="28">
        <f t="shared" si="1"/>
        <v>7.3907634083501712</v>
      </c>
      <c r="AT13" s="28">
        <f t="shared" si="1"/>
        <v>7.7381292885426287</v>
      </c>
      <c r="AU13" s="28">
        <f t="shared" si="1"/>
        <v>8.1018213651041311</v>
      </c>
      <c r="AV13" s="28">
        <f t="shared" si="1"/>
        <v>8.4826069692640242</v>
      </c>
      <c r="AW13" s="28">
        <f t="shared" si="1"/>
        <v>8.8812894968194325</v>
      </c>
      <c r="AX13" s="28">
        <f t="shared" si="1"/>
        <v>9.2987101031699453</v>
      </c>
      <c r="AY13" s="28">
        <f t="shared" si="1"/>
        <v>9.7357494780189313</v>
      </c>
      <c r="AZ13" s="28">
        <f t="shared" si="1"/>
        <v>10.193329703485821</v>
      </c>
      <c r="BA13" s="28">
        <f t="shared" si="1"/>
        <v>10.672416199549653</v>
      </c>
      <c r="BB13" s="28">
        <f t="shared" si="1"/>
        <v>11.174019760928486</v>
      </c>
      <c r="BC13" s="28">
        <f t="shared" si="1"/>
        <v>11.699198689692125</v>
      </c>
      <c r="BD13" s="28">
        <f t="shared" si="1"/>
        <v>12.249061028107654</v>
      </c>
      <c r="BE13" s="28">
        <f t="shared" si="1"/>
        <v>12.824766896428713</v>
      </c>
      <c r="BF13" s="28">
        <f t="shared" si="1"/>
        <v>13.427530940560862</v>
      </c>
      <c r="BG13" s="28">
        <f t="shared" si="1"/>
        <v>14.058624894767222</v>
      </c>
      <c r="BH13" s="28">
        <f t="shared" si="1"/>
        <v>14.719380264821281</v>
      </c>
      <c r="BI13" s="28">
        <f t="shared" si="1"/>
        <v>15.411191137267879</v>
      </c>
      <c r="BJ13" s="28">
        <f t="shared" si="1"/>
        <v>16.13551712071947</v>
      </c>
      <c r="BK13" s="28">
        <f t="shared" si="1"/>
        <v>16.893886425393283</v>
      </c>
      <c r="BL13" s="28">
        <f t="shared" si="1"/>
        <v>17.687899087386768</v>
      </c>
      <c r="BM13" s="28">
        <f t="shared" si="1"/>
        <v>18.519230344493945</v>
      </c>
      <c r="BN13" s="28">
        <f t="shared" si="1"/>
        <v>19.389634170685159</v>
      </c>
      <c r="BO13" s="28">
        <f t="shared" si="1"/>
        <v>20.300946976707362</v>
      </c>
      <c r="BP13" s="28">
        <f t="shared" si="1"/>
        <v>21.255091484612606</v>
      </c>
      <c r="BQ13" s="28">
        <f t="shared" si="1"/>
        <v>22.254080784389398</v>
      </c>
      <c r="BR13" s="28">
        <f t="shared" si="1"/>
        <v>23.3000225812557</v>
      </c>
      <c r="BS13" s="28">
        <f t="shared" si="1"/>
        <v>24.395123642574717</v>
      </c>
      <c r="BT13" s="28">
        <f t="shared" si="1"/>
        <v>25.541694453775726</v>
      </c>
      <c r="BU13" s="28">
        <f t="shared" si="1"/>
        <v>26.742154093103185</v>
      </c>
      <c r="BV13" s="28">
        <f t="shared" si="1"/>
        <v>27.999035335479032</v>
      </c>
      <c r="BW13" s="28">
        <f t="shared" si="1"/>
        <v>29.314989996246545</v>
      </c>
      <c r="BX13" s="28">
        <f t="shared" si="1"/>
        <v>30.692794526070131</v>
      </c>
      <c r="BY13" s="28">
        <f t="shared" si="1"/>
        <v>32.135355868795422</v>
      </c>
      <c r="BZ13" s="28">
        <f t="shared" si="1"/>
        <v>33.645717594628806</v>
      </c>
      <c r="CA13" s="28">
        <f t="shared" si="1"/>
        <v>35.227066321576359</v>
      </c>
      <c r="CB13" s="28">
        <f t="shared" si="1"/>
        <v>36.882738438690446</v>
      </c>
      <c r="CC13" s="28">
        <f t="shared" si="1"/>
        <v>38.616227145308891</v>
      </c>
      <c r="CD13" s="28">
        <f t="shared" si="1"/>
        <v>40.431189821138403</v>
      </c>
      <c r="CE13" s="28">
        <f t="shared" si="1"/>
        <v>42.331455742731904</v>
      </c>
      <c r="CF13" s="28">
        <f t="shared" si="1"/>
        <v>44.321034162640302</v>
      </c>
      <c r="CG13" s="28">
        <f t="shared" si="1"/>
        <v>46.404122768284395</v>
      </c>
      <c r="CH13" s="28">
        <f t="shared" si="1"/>
        <v>48.585116538393756</v>
      </c>
      <c r="CI13" s="28">
        <f t="shared" si="1"/>
        <v>50.868617015698256</v>
      </c>
      <c r="CJ13" s="28">
        <f t="shared" si="1"/>
        <v>53.259442015436072</v>
      </c>
      <c r="CK13" s="28">
        <f t="shared" si="1"/>
        <v>55.762635790161561</v>
      </c>
      <c r="CL13" s="28">
        <f t="shared" si="1"/>
        <v>58.383479672299153</v>
      </c>
      <c r="CM13" s="28">
        <f t="shared" si="2"/>
        <v>61.12750321689721</v>
      </c>
      <c r="CN13" s="28">
        <f t="shared" si="2"/>
        <v>64.000495868091377</v>
      </c>
      <c r="CO13" s="28">
        <f t="shared" si="2"/>
        <v>67.008519173891671</v>
      </c>
      <c r="CP13" s="28">
        <f t="shared" si="2"/>
        <v>70.157919575064568</v>
      </c>
      <c r="CQ13" s="28">
        <f t="shared" si="2"/>
        <v>73.455341795092593</v>
      </c>
      <c r="CR13" s="28">
        <f t="shared" si="2"/>
        <v>76.907742859461933</v>
      </c>
      <c r="CS13" s="28">
        <f t="shared" si="2"/>
        <v>80.522406773856645</v>
      </c>
      <c r="CT13" s="28">
        <f t="shared" si="2"/>
        <v>84.306959892227908</v>
      </c>
      <c r="CU13" s="28">
        <f t="shared" si="2"/>
        <v>88.269387007162621</v>
      </c>
      <c r="CV13" s="28">
        <f t="shared" si="2"/>
        <v>92.418048196499257</v>
      </c>
      <c r="CW13" s="28">
        <f t="shared" si="2"/>
        <v>96.761696461734715</v>
      </c>
      <c r="CX13" s="28">
        <f t="shared" si="2"/>
        <v>101.30949619543624</v>
      </c>
      <c r="CY13" s="28">
        <f t="shared" si="2"/>
        <v>106.07104251662173</v>
      </c>
      <c r="CZ13" s="28">
        <f t="shared" si="2"/>
        <v>111.05638151490294</v>
      </c>
      <c r="DA13" s="28">
        <f t="shared" si="2"/>
        <v>116.27603144610337</v>
      </c>
      <c r="DB13" s="28">
        <f t="shared" si="2"/>
        <v>121.74100492407023</v>
      </c>
      <c r="DC13" s="28">
        <f t="shared" si="2"/>
        <v>127.46283215550152</v>
      </c>
      <c r="DD13" s="28">
        <f t="shared" si="2"/>
        <v>133.45358526681008</v>
      </c>
      <c r="DE13" s="28">
        <f t="shared" si="2"/>
        <v>139.72590377435014</v>
      </c>
      <c r="DF13" s="28">
        <f t="shared" si="2"/>
        <v>146.29302125174459</v>
      </c>
      <c r="DG13" s="28">
        <f t="shared" si="2"/>
        <v>153.16879325057658</v>
      </c>
      <c r="DH13" s="28">
        <f t="shared" si="2"/>
        <v>160.36772653335368</v>
      </c>
      <c r="DI13" s="28">
        <f t="shared" si="2"/>
        <v>167.90500968042127</v>
      </c>
      <c r="DJ13" s="28">
        <f t="shared" si="2"/>
        <v>175.79654513540106</v>
      </c>
      <c r="DK13" s="28">
        <f t="shared" si="2"/>
        <v>184.05898275676489</v>
      </c>
      <c r="DL13" s="28">
        <f t="shared" si="2"/>
        <v>192.70975494633282</v>
      </c>
      <c r="DM13" s="28">
        <f t="shared" si="2"/>
        <v>201.76711342881046</v>
      </c>
      <c r="DN13" s="28">
        <f t="shared" si="2"/>
        <v>211.25016775996454</v>
      </c>
      <c r="DO13" s="28">
        <f t="shared" si="2"/>
        <v>221.17892564468286</v>
      </c>
      <c r="DP13" s="28">
        <f t="shared" si="2"/>
        <v>231.57433514998294</v>
      </c>
      <c r="DQ13" s="28">
        <f t="shared" si="2"/>
        <v>242.45832890203212</v>
      </c>
      <c r="DR13" s="28">
        <f t="shared" si="2"/>
        <v>253.85387036042761</v>
      </c>
      <c r="DS13" s="28">
        <f t="shared" si="2"/>
        <v>265.7850022673677</v>
      </c>
      <c r="DT13" s="28">
        <f t="shared" si="2"/>
        <v>278.27689737393399</v>
      </c>
      <c r="DU13" s="28">
        <f t="shared" si="2"/>
        <v>291.35591155050889</v>
      </c>
      <c r="DV13" s="28">
        <f t="shared" si="2"/>
        <v>305.04963939338279</v>
      </c>
      <c r="DW13" s="28">
        <f t="shared" si="2"/>
        <v>319.38697244487179</v>
      </c>
      <c r="DX13" s="28">
        <f t="shared" si="2"/>
        <v>334.39816014978072</v>
      </c>
      <c r="DY13" s="28">
        <f t="shared" si="2"/>
        <v>350.11487367682037</v>
      </c>
      <c r="DZ13" s="28">
        <f t="shared" si="2"/>
        <v>366.57027273963092</v>
      </c>
      <c r="EA13" s="28">
        <f t="shared" si="2"/>
        <v>383.79907555839355</v>
      </c>
      <c r="EB13" s="28">
        <f t="shared" si="2"/>
        <v>401.83763210963804</v>
      </c>
      <c r="EC13" s="28">
        <f t="shared" si="2"/>
        <v>420.72400081879101</v>
      </c>
      <c r="ED13" s="28">
        <f t="shared" si="2"/>
        <v>440.49802885727416</v>
      </c>
      <c r="EE13" s="28">
        <f t="shared" si="2"/>
        <v>461.20143621356601</v>
      </c>
      <c r="EF13" s="28">
        <f t="shared" si="2"/>
        <v>482.87790371560357</v>
      </c>
      <c r="EG13" s="28">
        <f t="shared" si="2"/>
        <v>505.57316519023692</v>
      </c>
      <c r="EH13" s="28">
        <f t="shared" si="2"/>
        <v>529.33510395417807</v>
      </c>
      <c r="EI13" s="28">
        <f t="shared" si="2"/>
        <v>554.2138538400244</v>
      </c>
      <c r="EJ13" s="28">
        <f t="shared" si="2"/>
        <v>580.2619049705055</v>
      </c>
      <c r="EK13" s="28">
        <f t="shared" si="2"/>
        <v>607.53421450411918</v>
      </c>
      <c r="EL13" s="28">
        <f t="shared" si="2"/>
        <v>636.08832258581276</v>
      </c>
      <c r="EM13" s="28">
        <f t="shared" si="2"/>
        <v>665.98447374734587</v>
      </c>
      <c r="EN13" s="28">
        <f t="shared" si="2"/>
        <v>697.28574401347112</v>
      </c>
      <c r="EO13" s="28">
        <f t="shared" si="2"/>
        <v>730.05817398210422</v>
      </c>
      <c r="EP13" s="28">
        <f t="shared" si="2"/>
        <v>764.37090815926308</v>
      </c>
      <c r="EQ13" s="28">
        <f t="shared" si="2"/>
        <v>800.29634084274835</v>
      </c>
      <c r="ER13" s="28">
        <f t="shared" si="2"/>
        <v>837.9102688623575</v>
      </c>
      <c r="ES13" s="28">
        <f t="shared" si="2"/>
        <v>877.29205149888821</v>
      </c>
      <c r="ET13" s="28">
        <f t="shared" si="2"/>
        <v>918.52477791933586</v>
      </c>
      <c r="EU13" s="28">
        <f t="shared" si="2"/>
        <v>961.69544248154455</v>
      </c>
      <c r="EV13" s="28">
        <f t="shared" si="2"/>
        <v>1006.895128278177</v>
      </c>
      <c r="EW13" s="28">
        <f t="shared" si="2"/>
        <v>1054.2191993072513</v>
      </c>
      <c r="EX13" s="28">
        <f t="shared" si="2"/>
        <v>1103.7675016746921</v>
      </c>
      <c r="EY13" s="28">
        <f t="shared" si="3"/>
        <v>1155.6445742534024</v>
      </c>
      <c r="EZ13" s="28">
        <f t="shared" si="3"/>
        <v>1209.9598692433124</v>
      </c>
      <c r="FA13" s="28">
        <f t="shared" si="3"/>
        <v>1266.8279830977481</v>
      </c>
      <c r="FB13" s="28">
        <f t="shared" si="3"/>
        <v>1326.3688983033421</v>
      </c>
      <c r="FC13" s="28">
        <f t="shared" si="3"/>
        <v>1388.708236523599</v>
      </c>
      <c r="FD13" s="28">
        <f t="shared" si="3"/>
        <v>1453.9775236402081</v>
      </c>
      <c r="FE13" s="28">
        <f t="shared" si="3"/>
        <v>1522.3144672512979</v>
      </c>
      <c r="FF13" s="28">
        <f t="shared" si="3"/>
        <v>1593.8632472121087</v>
      </c>
      <c r="FG13" s="28">
        <f t="shared" si="3"/>
        <v>1668.7748198310778</v>
      </c>
      <c r="FH13" s="28">
        <f t="shared" si="3"/>
        <v>1747.2072363631385</v>
      </c>
      <c r="FI13" s="28">
        <f t="shared" si="3"/>
        <v>1829.3259764722059</v>
      </c>
      <c r="FJ13" s="28">
        <f t="shared" si="3"/>
        <v>1915.3042973663994</v>
      </c>
      <c r="FK13" s="28">
        <f t="shared" si="3"/>
        <v>2005.3235993426201</v>
      </c>
      <c r="FL13" s="28">
        <f t="shared" si="3"/>
        <v>2099.5738085117232</v>
      </c>
      <c r="FM13" s="28">
        <f t="shared" si="3"/>
        <v>2198.2537775117739</v>
      </c>
      <c r="FN13" s="28">
        <f t="shared" si="3"/>
        <v>2301.5717050548274</v>
      </c>
      <c r="FO13" s="28">
        <f t="shared" si="3"/>
        <v>2409.745575192404</v>
      </c>
      <c r="FP13" s="28">
        <f t="shared" si="3"/>
        <v>2523.0036172264467</v>
      </c>
      <c r="FQ13" s="28">
        <f t="shared" si="3"/>
        <v>2641.5847872360896</v>
      </c>
      <c r="FR13" s="28">
        <f t="shared" si="3"/>
        <v>2765.7392722361856</v>
      </c>
      <c r="FS13" s="28">
        <f t="shared" si="3"/>
        <v>2895.7290180312862</v>
      </c>
      <c r="FT13" s="28">
        <f t="shared" si="3"/>
        <v>3031.8282818787566</v>
      </c>
      <c r="FU13" s="28">
        <f t="shared" si="3"/>
        <v>3174.3242111270579</v>
      </c>
      <c r="FV13" s="28">
        <f t="shared" si="3"/>
        <v>3323.5174490500294</v>
      </c>
      <c r="FW13" s="28">
        <f t="shared" si="3"/>
        <v>3479.7227691553808</v>
      </c>
      <c r="FX13" s="28">
        <f t="shared" si="3"/>
        <v>3643.2697393056833</v>
      </c>
      <c r="FY13" s="28">
        <f t="shared" si="3"/>
        <v>3814.5034170530503</v>
      </c>
      <c r="FZ13" s="28">
        <f t="shared" si="3"/>
        <v>3993.7850776545433</v>
      </c>
      <c r="GA13" s="28">
        <f t="shared" si="3"/>
        <v>4181.4929763043065</v>
      </c>
      <c r="GB13" s="28">
        <f t="shared" si="3"/>
        <v>4378.0231461906087</v>
      </c>
      <c r="GC13" s="28">
        <f t="shared" si="3"/>
        <v>4583.7902340615674</v>
      </c>
      <c r="GD13" s="28">
        <f t="shared" si="3"/>
        <v>4799.2283750624611</v>
      </c>
      <c r="GE13" s="28">
        <f t="shared" si="3"/>
        <v>5024.7921086903962</v>
      </c>
      <c r="GF13" s="28">
        <f t="shared" si="3"/>
        <v>5260.9573377988445</v>
      </c>
      <c r="GG13" s="28">
        <f t="shared" si="3"/>
        <v>5508.2223326753901</v>
      </c>
      <c r="GH13" s="28">
        <f t="shared" si="3"/>
        <v>5767.1087823111329</v>
      </c>
      <c r="GI13" s="28">
        <f t="shared" si="3"/>
        <v>6038.1628950797558</v>
      </c>
      <c r="GJ13" s="28">
        <f t="shared" si="3"/>
        <v>6321.9565511485043</v>
      </c>
      <c r="GK13" s="28">
        <f t="shared" si="3"/>
        <v>6619.0885090524835</v>
      </c>
      <c r="GL13" s="28">
        <f t="shared" si="3"/>
        <v>6930.1856689779497</v>
      </c>
      <c r="GM13" s="28">
        <f t="shared" si="3"/>
        <v>7255.9043954199133</v>
      </c>
      <c r="GN13" s="28">
        <f t="shared" si="3"/>
        <v>7596.9319020046487</v>
      </c>
      <c r="GO13" s="28">
        <f t="shared" si="3"/>
        <v>7953.9877013988671</v>
      </c>
      <c r="GP13" s="28">
        <f t="shared" si="3"/>
        <v>8327.8251233646133</v>
      </c>
      <c r="GQ13" s="28">
        <f t="shared" si="3"/>
        <v>8719.232904162749</v>
      </c>
      <c r="GR13" s="28">
        <f t="shared" si="3"/>
        <v>9129.0368506583982</v>
      </c>
      <c r="GS13" s="28">
        <f t="shared" si="3"/>
        <v>9558.1015826393414</v>
      </c>
      <c r="GT13" s="28">
        <f t="shared" si="3"/>
        <v>10007.33235702339</v>
      </c>
      <c r="GU13" s="28">
        <f t="shared" si="3"/>
        <v>10477.676977803489</v>
      </c>
      <c r="GV13" s="28">
        <f t="shared" si="3"/>
        <v>10970.127795760252</v>
      </c>
      <c r="GW13" s="28">
        <f t="shared" si="3"/>
        <v>11485.723802160983</v>
      </c>
      <c r="GX13" s="28">
        <f t="shared" si="3"/>
        <v>12025.552820862547</v>
      </c>
      <c r="GY13" s="28">
        <f t="shared" si="3"/>
        <v>12590.753803443085</v>
      </c>
      <c r="GZ13" s="28">
        <f t="shared" si="3"/>
        <v>13182.51923220491</v>
      </c>
      <c r="HA13" s="28">
        <f t="shared" si="3"/>
        <v>13802.09763611854</v>
      </c>
      <c r="HB13" s="28">
        <f t="shared" si="3"/>
        <v>14450.796225016111</v>
      </c>
      <c r="HC13" s="28">
        <f t="shared" si="3"/>
        <v>15129.983647591867</v>
      </c>
      <c r="HD13" s="28">
        <f t="shared" si="3"/>
        <v>15841.092879028683</v>
      </c>
      <c r="HE13" s="28">
        <f t="shared" si="3"/>
        <v>16585.624244343031</v>
      </c>
      <c r="HF13" s="28">
        <f t="shared" si="3"/>
        <v>17365.148583827151</v>
      </c>
      <c r="HG13" s="28">
        <f t="shared" si="3"/>
        <v>18181.310567267024</v>
      </c>
      <c r="HH13" s="28">
        <f t="shared" si="3"/>
        <v>19035.832163928575</v>
      </c>
    </row>
    <row r="14" spans="1:221" ht="17.25" customHeight="1" x14ac:dyDescent="0.2">
      <c r="A14" s="23">
        <v>3</v>
      </c>
      <c r="B14" s="23"/>
      <c r="C14" s="24" t="s">
        <v>231</v>
      </c>
      <c r="D14" s="25"/>
      <c r="E14" s="21">
        <v>27.056666666666661</v>
      </c>
      <c r="F14" s="21">
        <v>1.28</v>
      </c>
      <c r="G14" s="22">
        <v>4.6666666666666669E-2</v>
      </c>
      <c r="H14" s="26">
        <f t="shared" si="4"/>
        <v>4.6722222222222221E-2</v>
      </c>
      <c r="I14" s="26">
        <f t="shared" si="4"/>
        <v>4.6777777777777779E-2</v>
      </c>
      <c r="J14" s="26">
        <f t="shared" ref="J14:L14" si="11">IFERROR(I14-($G14-$M14)/6,"N/A")</f>
        <v>4.6833333333333338E-2</v>
      </c>
      <c r="K14" s="26">
        <f t="shared" si="11"/>
        <v>4.6888888888888897E-2</v>
      </c>
      <c r="L14" s="26">
        <f t="shared" si="11"/>
        <v>4.6944444444444455E-2</v>
      </c>
      <c r="M14" s="26">
        <f t="shared" ref="M14:M24" si="12">+M13</f>
        <v>4.7E-2</v>
      </c>
      <c r="N14" s="22">
        <f t="shared" si="6"/>
        <v>9.4218689589565363E-2</v>
      </c>
      <c r="P14" s="27">
        <f t="shared" si="7"/>
        <v>-27.056666666666661</v>
      </c>
      <c r="Q14" s="28">
        <f t="shared" si="8"/>
        <v>1.28</v>
      </c>
      <c r="R14" s="28">
        <f t="shared" si="9"/>
        <v>1.3397333333333332</v>
      </c>
      <c r="S14" s="28">
        <f t="shared" si="9"/>
        <v>1.4022542222222221</v>
      </c>
      <c r="T14" s="28">
        <f t="shared" si="9"/>
        <v>1.4676927525925925</v>
      </c>
      <c r="U14" s="28">
        <f t="shared" si="9"/>
        <v>1.5361850810469133</v>
      </c>
      <c r="V14" s="28">
        <f t="shared" si="10"/>
        <v>1.6079590617780499</v>
      </c>
      <c r="W14" s="28">
        <f t="shared" si="10"/>
        <v>1.6831758134456676</v>
      </c>
      <c r="X14" s="28">
        <f t="shared" si="10"/>
        <v>1.7620045473753729</v>
      </c>
      <c r="Y14" s="28">
        <f t="shared" si="10"/>
        <v>1.844622982818974</v>
      </c>
      <c r="Z14" s="28">
        <f t="shared" si="10"/>
        <v>1.9312177839568647</v>
      </c>
      <c r="AA14" s="28">
        <f t="shared" si="1"/>
        <v>2.0219850198028371</v>
      </c>
      <c r="AB14" s="28">
        <f t="shared" si="1"/>
        <v>2.1170183157335702</v>
      </c>
      <c r="AC14" s="28">
        <f t="shared" si="1"/>
        <v>2.2165181765730479</v>
      </c>
      <c r="AD14" s="28">
        <f t="shared" si="1"/>
        <v>2.3206945308719811</v>
      </c>
      <c r="AE14" s="28">
        <f t="shared" si="1"/>
        <v>2.429767173822964</v>
      </c>
      <c r="AF14" s="28">
        <f t="shared" si="1"/>
        <v>2.543966230992643</v>
      </c>
      <c r="AG14" s="28">
        <f t="shared" si="1"/>
        <v>2.663532643849297</v>
      </c>
      <c r="AH14" s="28">
        <f t="shared" si="1"/>
        <v>2.7887186781102136</v>
      </c>
      <c r="AI14" s="28">
        <f t="shared" si="1"/>
        <v>2.9197884559813936</v>
      </c>
      <c r="AJ14" s="28">
        <f t="shared" si="1"/>
        <v>3.057018513412519</v>
      </c>
      <c r="AK14" s="28">
        <f t="shared" si="1"/>
        <v>3.2006983835429073</v>
      </c>
      <c r="AL14" s="28">
        <f t="shared" si="1"/>
        <v>3.3511312075694235</v>
      </c>
      <c r="AM14" s="28">
        <f t="shared" si="1"/>
        <v>3.5086343743251862</v>
      </c>
      <c r="AN14" s="28">
        <f t="shared" si="1"/>
        <v>3.6735401899184699</v>
      </c>
      <c r="AO14" s="28">
        <f t="shared" si="1"/>
        <v>3.8461965788446375</v>
      </c>
      <c r="AP14" s="28">
        <f t="shared" si="1"/>
        <v>4.026967818050335</v>
      </c>
      <c r="AQ14" s="28">
        <f t="shared" si="1"/>
        <v>4.2162353054987003</v>
      </c>
      <c r="AR14" s="28">
        <f t="shared" si="1"/>
        <v>4.4143983648571385</v>
      </c>
      <c r="AS14" s="28">
        <f t="shared" si="1"/>
        <v>4.6218750880054236</v>
      </c>
      <c r="AT14" s="28">
        <f t="shared" si="1"/>
        <v>4.8391032171416786</v>
      </c>
      <c r="AU14" s="28">
        <f t="shared" si="1"/>
        <v>5.0665410683473375</v>
      </c>
      <c r="AV14" s="28">
        <f t="shared" si="1"/>
        <v>5.3046684985596624</v>
      </c>
      <c r="AW14" s="28">
        <f t="shared" si="1"/>
        <v>5.5539879179919662</v>
      </c>
      <c r="AX14" s="28">
        <f t="shared" si="1"/>
        <v>5.8150253501375886</v>
      </c>
      <c r="AY14" s="28">
        <f t="shared" si="1"/>
        <v>6.0883315415940551</v>
      </c>
      <c r="AZ14" s="28">
        <f t="shared" si="1"/>
        <v>6.3744831240489752</v>
      </c>
      <c r="BA14" s="28">
        <f t="shared" si="1"/>
        <v>6.6740838308792769</v>
      </c>
      <c r="BB14" s="28">
        <f t="shared" si="1"/>
        <v>6.9877657709306025</v>
      </c>
      <c r="BC14" s="28">
        <f t="shared" si="1"/>
        <v>7.3161907621643403</v>
      </c>
      <c r="BD14" s="28">
        <f t="shared" si="1"/>
        <v>7.6600517279860636</v>
      </c>
      <c r="BE14" s="28">
        <f t="shared" si="1"/>
        <v>8.0200741592014086</v>
      </c>
      <c r="BF14" s="28">
        <f t="shared" si="1"/>
        <v>8.3970176446838742</v>
      </c>
      <c r="BG14" s="28">
        <f t="shared" si="1"/>
        <v>8.7916774739840164</v>
      </c>
      <c r="BH14" s="28">
        <f t="shared" si="1"/>
        <v>9.2048863152612643</v>
      </c>
      <c r="BI14" s="28">
        <f t="shared" si="1"/>
        <v>9.6375159720785426</v>
      </c>
      <c r="BJ14" s="28">
        <f t="shared" si="1"/>
        <v>10.090479222766234</v>
      </c>
      <c r="BK14" s="28">
        <f t="shared" si="1"/>
        <v>10.564731746236246</v>
      </c>
      <c r="BL14" s="28">
        <f t="shared" si="1"/>
        <v>11.061274138309349</v>
      </c>
      <c r="BM14" s="28">
        <f t="shared" si="1"/>
        <v>11.581154022809887</v>
      </c>
      <c r="BN14" s="28">
        <f t="shared" si="1"/>
        <v>12.12546826188195</v>
      </c>
      <c r="BO14" s="28">
        <f t="shared" si="1"/>
        <v>12.695365270190401</v>
      </c>
      <c r="BP14" s="28">
        <f t="shared" si="1"/>
        <v>13.292047437889348</v>
      </c>
      <c r="BQ14" s="28">
        <f t="shared" si="1"/>
        <v>13.916773667470146</v>
      </c>
      <c r="BR14" s="28">
        <f t="shared" si="1"/>
        <v>14.570862029841242</v>
      </c>
      <c r="BS14" s="28">
        <f t="shared" si="1"/>
        <v>15.255692545243781</v>
      </c>
      <c r="BT14" s="28">
        <f t="shared" si="1"/>
        <v>15.972710094870237</v>
      </c>
      <c r="BU14" s="28">
        <f t="shared" si="1"/>
        <v>16.723427469329138</v>
      </c>
      <c r="BV14" s="28">
        <f t="shared" si="1"/>
        <v>17.509428560387608</v>
      </c>
      <c r="BW14" s="28">
        <f t="shared" si="1"/>
        <v>18.332371702725826</v>
      </c>
      <c r="BX14" s="28">
        <f t="shared" si="1"/>
        <v>19.193993172753938</v>
      </c>
      <c r="BY14" s="28">
        <f t="shared" si="1"/>
        <v>20.096110851873373</v>
      </c>
      <c r="BZ14" s="28">
        <f t="shared" si="1"/>
        <v>21.04062806191142</v>
      </c>
      <c r="CA14" s="28">
        <f t="shared" si="1"/>
        <v>22.029537580821255</v>
      </c>
      <c r="CB14" s="28">
        <f t="shared" si="1"/>
        <v>23.064925847119852</v>
      </c>
      <c r="CC14" s="28">
        <f t="shared" si="1"/>
        <v>24.148977361934485</v>
      </c>
      <c r="CD14" s="28">
        <f t="shared" si="1"/>
        <v>25.283979297945404</v>
      </c>
      <c r="CE14" s="28">
        <f t="shared" si="1"/>
        <v>26.472326324948835</v>
      </c>
      <c r="CF14" s="28">
        <f t="shared" si="1"/>
        <v>27.716525662221429</v>
      </c>
      <c r="CG14" s="28">
        <f t="shared" si="1"/>
        <v>29.019202368345834</v>
      </c>
      <c r="CH14" s="28">
        <f t="shared" si="1"/>
        <v>30.383104879658084</v>
      </c>
      <c r="CI14" s="28">
        <f t="shared" si="1"/>
        <v>31.811110809002013</v>
      </c>
      <c r="CJ14" s="28">
        <f t="shared" si="1"/>
        <v>33.306233017025107</v>
      </c>
      <c r="CK14" s="28">
        <f t="shared" si="1"/>
        <v>34.871625968825285</v>
      </c>
      <c r="CL14" s="28">
        <f t="shared" si="1"/>
        <v>36.51059238936007</v>
      </c>
      <c r="CM14" s="28">
        <f t="shared" si="2"/>
        <v>38.226590231659991</v>
      </c>
      <c r="CN14" s="28">
        <f t="shared" si="2"/>
        <v>40.023239972548005</v>
      </c>
      <c r="CO14" s="28">
        <f t="shared" si="2"/>
        <v>41.904332251257756</v>
      </c>
      <c r="CP14" s="28">
        <f t="shared" si="2"/>
        <v>43.873835867066866</v>
      </c>
      <c r="CQ14" s="28">
        <f t="shared" si="2"/>
        <v>45.935906152819008</v>
      </c>
      <c r="CR14" s="28">
        <f t="shared" si="2"/>
        <v>48.094893742001496</v>
      </c>
      <c r="CS14" s="28">
        <f t="shared" si="2"/>
        <v>50.355353747875562</v>
      </c>
      <c r="CT14" s="28">
        <f t="shared" si="2"/>
        <v>52.722055374025707</v>
      </c>
      <c r="CU14" s="28">
        <f t="shared" si="2"/>
        <v>55.199991976604913</v>
      </c>
      <c r="CV14" s="28">
        <f t="shared" si="2"/>
        <v>57.794391599505339</v>
      </c>
      <c r="CW14" s="28">
        <f t="shared" si="2"/>
        <v>60.510728004682086</v>
      </c>
      <c r="CX14" s="28">
        <f t="shared" si="2"/>
        <v>63.354732220902143</v>
      </c>
      <c r="CY14" s="28">
        <f t="shared" si="2"/>
        <v>66.332404635284533</v>
      </c>
      <c r="CZ14" s="28">
        <f t="shared" si="2"/>
        <v>69.450027653142897</v>
      </c>
      <c r="DA14" s="28">
        <f t="shared" si="2"/>
        <v>72.714178952840612</v>
      </c>
      <c r="DB14" s="28">
        <f t="shared" si="2"/>
        <v>76.13174536362412</v>
      </c>
      <c r="DC14" s="28">
        <f t="shared" si="2"/>
        <v>79.709937395714448</v>
      </c>
      <c r="DD14" s="28">
        <f t="shared" si="2"/>
        <v>83.456304453313024</v>
      </c>
      <c r="DE14" s="28">
        <f t="shared" si="2"/>
        <v>87.378750762618736</v>
      </c>
      <c r="DF14" s="28">
        <f t="shared" si="2"/>
        <v>91.485552048461813</v>
      </c>
      <c r="DG14" s="28">
        <f t="shared" si="2"/>
        <v>95.785372994739518</v>
      </c>
      <c r="DH14" s="28">
        <f t="shared" si="2"/>
        <v>100.28728552549227</v>
      </c>
      <c r="DI14" s="28">
        <f t="shared" si="2"/>
        <v>105.0007879451904</v>
      </c>
      <c r="DJ14" s="28">
        <f t="shared" si="2"/>
        <v>109.93582497861433</v>
      </c>
      <c r="DK14" s="28">
        <f t="shared" si="2"/>
        <v>115.10280875260921</v>
      </c>
      <c r="DL14" s="28">
        <f t="shared" si="2"/>
        <v>120.51264076398184</v>
      </c>
      <c r="DM14" s="28">
        <f t="shared" si="2"/>
        <v>126.17673487988897</v>
      </c>
      <c r="DN14" s="28">
        <f t="shared" si="2"/>
        <v>132.10704141924373</v>
      </c>
      <c r="DO14" s="28">
        <f t="shared" si="2"/>
        <v>138.31607236594817</v>
      </c>
      <c r="DP14" s="28">
        <f t="shared" si="2"/>
        <v>144.81692776714772</v>
      </c>
      <c r="DQ14" s="28">
        <f t="shared" si="2"/>
        <v>151.62332337220366</v>
      </c>
      <c r="DR14" s="28">
        <f t="shared" si="2"/>
        <v>158.74961957069721</v>
      </c>
      <c r="DS14" s="28">
        <f t="shared" si="2"/>
        <v>166.21085169051997</v>
      </c>
      <c r="DT14" s="28">
        <f t="shared" si="2"/>
        <v>174.0227617199744</v>
      </c>
      <c r="DU14" s="28">
        <f t="shared" si="2"/>
        <v>182.20183152081319</v>
      </c>
      <c r="DV14" s="28">
        <f t="shared" si="2"/>
        <v>190.76531760229139</v>
      </c>
      <c r="DW14" s="28">
        <f t="shared" si="2"/>
        <v>199.73128752959906</v>
      </c>
      <c r="DX14" s="28">
        <f t="shared" si="2"/>
        <v>209.1186580434902</v>
      </c>
      <c r="DY14" s="28">
        <f t="shared" si="2"/>
        <v>218.94723497153421</v>
      </c>
      <c r="DZ14" s="28">
        <f t="shared" si="2"/>
        <v>229.23775501519631</v>
      </c>
      <c r="EA14" s="28">
        <f t="shared" si="2"/>
        <v>240.01192950091053</v>
      </c>
      <c r="EB14" s="28">
        <f t="shared" si="2"/>
        <v>251.2924901874533</v>
      </c>
      <c r="EC14" s="28">
        <f t="shared" si="2"/>
        <v>263.10323722626356</v>
      </c>
      <c r="ED14" s="28">
        <f t="shared" si="2"/>
        <v>275.46908937589791</v>
      </c>
      <c r="EE14" s="28">
        <f t="shared" si="2"/>
        <v>288.41613657656507</v>
      </c>
      <c r="EF14" s="28">
        <f t="shared" si="2"/>
        <v>301.9716949956636</v>
      </c>
      <c r="EG14" s="28">
        <f t="shared" si="2"/>
        <v>316.16436466045974</v>
      </c>
      <c r="EH14" s="28">
        <f t="shared" si="2"/>
        <v>331.02408979950133</v>
      </c>
      <c r="EI14" s="28">
        <f t="shared" si="2"/>
        <v>346.58222202007789</v>
      </c>
      <c r="EJ14" s="28">
        <f t="shared" si="2"/>
        <v>362.87158645502154</v>
      </c>
      <c r="EK14" s="28">
        <f t="shared" si="2"/>
        <v>379.92655101840751</v>
      </c>
      <c r="EL14" s="28">
        <f t="shared" si="2"/>
        <v>397.78309891627265</v>
      </c>
      <c r="EM14" s="28">
        <f t="shared" si="2"/>
        <v>416.47890456533742</v>
      </c>
      <c r="EN14" s="28">
        <f t="shared" si="2"/>
        <v>436.05341307990824</v>
      </c>
      <c r="EO14" s="28">
        <f t="shared" si="2"/>
        <v>456.54792349466391</v>
      </c>
      <c r="EP14" s="28">
        <f t="shared" si="2"/>
        <v>478.00567589891307</v>
      </c>
      <c r="EQ14" s="28">
        <f t="shared" si="2"/>
        <v>500.47194266616197</v>
      </c>
      <c r="ER14" s="28">
        <f t="shared" si="2"/>
        <v>523.99412397147159</v>
      </c>
      <c r="ES14" s="28">
        <f t="shared" si="2"/>
        <v>548.62184779813072</v>
      </c>
      <c r="ET14" s="28">
        <f t="shared" si="2"/>
        <v>574.40707464464288</v>
      </c>
      <c r="EU14" s="28">
        <f t="shared" si="2"/>
        <v>601.40420715294101</v>
      </c>
      <c r="EV14" s="28">
        <f t="shared" si="2"/>
        <v>629.6702048891292</v>
      </c>
      <c r="EW14" s="28">
        <f t="shared" si="2"/>
        <v>659.26470451891828</v>
      </c>
      <c r="EX14" s="28">
        <f t="shared" si="2"/>
        <v>690.25014563130742</v>
      </c>
      <c r="EY14" s="28">
        <f t="shared" si="3"/>
        <v>722.69190247597885</v>
      </c>
      <c r="EZ14" s="28">
        <f t="shared" si="3"/>
        <v>756.65842189234979</v>
      </c>
      <c r="FA14" s="28">
        <f t="shared" si="3"/>
        <v>792.22136772129022</v>
      </c>
      <c r="FB14" s="28">
        <f t="shared" si="3"/>
        <v>829.45577200419086</v>
      </c>
      <c r="FC14" s="28">
        <f t="shared" si="3"/>
        <v>868.44019328838783</v>
      </c>
      <c r="FD14" s="28">
        <f t="shared" si="3"/>
        <v>909.25688237294196</v>
      </c>
      <c r="FE14" s="28">
        <f t="shared" si="3"/>
        <v>951.99195584447011</v>
      </c>
      <c r="FF14" s="28">
        <f t="shared" si="3"/>
        <v>996.73557776916016</v>
      </c>
      <c r="FG14" s="28">
        <f t="shared" si="3"/>
        <v>1043.5821499243107</v>
      </c>
      <c r="FH14" s="28">
        <f t="shared" si="3"/>
        <v>1092.6305109707532</v>
      </c>
      <c r="FI14" s="28">
        <f t="shared" si="3"/>
        <v>1143.9841449863786</v>
      </c>
      <c r="FJ14" s="28">
        <f t="shared" si="3"/>
        <v>1197.7513998007382</v>
      </c>
      <c r="FK14" s="28">
        <f t="shared" si="3"/>
        <v>1254.0457155913728</v>
      </c>
      <c r="FL14" s="28">
        <f t="shared" si="3"/>
        <v>1312.9858642241672</v>
      </c>
      <c r="FM14" s="28">
        <f t="shared" si="3"/>
        <v>1374.696199842703</v>
      </c>
      <c r="FN14" s="28">
        <f t="shared" si="3"/>
        <v>1439.30692123531</v>
      </c>
      <c r="FO14" s="28">
        <f t="shared" si="3"/>
        <v>1506.9543465333695</v>
      </c>
      <c r="FP14" s="28">
        <f t="shared" si="3"/>
        <v>1577.7812008204378</v>
      </c>
      <c r="FQ14" s="28">
        <f t="shared" si="3"/>
        <v>1651.9369172589982</v>
      </c>
      <c r="FR14" s="28">
        <f t="shared" si="3"/>
        <v>1729.577952370171</v>
      </c>
      <c r="FS14" s="28">
        <f t="shared" si="3"/>
        <v>1810.868116131569</v>
      </c>
      <c r="FT14" s="28">
        <f t="shared" si="3"/>
        <v>1895.9789175897527</v>
      </c>
      <c r="FU14" s="28">
        <f t="shared" si="3"/>
        <v>1985.0899267164709</v>
      </c>
      <c r="FV14" s="28">
        <f t="shared" si="3"/>
        <v>2078.389153272145</v>
      </c>
      <c r="FW14" s="28">
        <f t="shared" si="3"/>
        <v>2176.0734434759356</v>
      </c>
      <c r="FX14" s="28">
        <f t="shared" si="3"/>
        <v>2278.3488953193046</v>
      </c>
      <c r="FY14" s="28">
        <f t="shared" si="3"/>
        <v>2385.4312933993119</v>
      </c>
      <c r="FZ14" s="28">
        <f t="shared" si="3"/>
        <v>2497.5465641890796</v>
      </c>
      <c r="GA14" s="28">
        <f t="shared" si="3"/>
        <v>2614.931252705966</v>
      </c>
      <c r="GB14" s="28">
        <f t="shared" si="3"/>
        <v>2737.8330215831461</v>
      </c>
      <c r="GC14" s="28">
        <f t="shared" si="3"/>
        <v>2866.5111735975538</v>
      </c>
      <c r="GD14" s="28">
        <f t="shared" si="3"/>
        <v>3001.2371987566385</v>
      </c>
      <c r="GE14" s="28">
        <f t="shared" si="3"/>
        <v>3142.2953470982002</v>
      </c>
      <c r="GF14" s="28">
        <f t="shared" si="3"/>
        <v>3289.9832284118152</v>
      </c>
      <c r="GG14" s="28">
        <f t="shared" si="3"/>
        <v>3444.6124401471702</v>
      </c>
      <c r="GH14" s="28">
        <f t="shared" si="3"/>
        <v>3606.509224834087</v>
      </c>
      <c r="GI14" s="28">
        <f t="shared" si="3"/>
        <v>3776.0151584012888</v>
      </c>
      <c r="GJ14" s="28">
        <f t="shared" si="3"/>
        <v>3953.4878708461492</v>
      </c>
      <c r="GK14" s="28">
        <f t="shared" si="3"/>
        <v>4139.3018007759183</v>
      </c>
      <c r="GL14" s="28">
        <f t="shared" si="3"/>
        <v>4333.8489854123864</v>
      </c>
      <c r="GM14" s="28">
        <f t="shared" si="3"/>
        <v>4537.539887726768</v>
      </c>
      <c r="GN14" s="28">
        <f t="shared" si="3"/>
        <v>4750.8042624499258</v>
      </c>
      <c r="GO14" s="28">
        <f t="shared" si="3"/>
        <v>4974.0920627850719</v>
      </c>
      <c r="GP14" s="28">
        <f t="shared" si="3"/>
        <v>5207.87438973597</v>
      </c>
      <c r="GQ14" s="28">
        <f t="shared" si="3"/>
        <v>5452.6444860535603</v>
      </c>
      <c r="GR14" s="28">
        <f t="shared" si="3"/>
        <v>5708.9187768980773</v>
      </c>
      <c r="GS14" s="28">
        <f t="shared" si="3"/>
        <v>5977.2379594122867</v>
      </c>
      <c r="GT14" s="28">
        <f t="shared" si="3"/>
        <v>6258.1681435046639</v>
      </c>
      <c r="GU14" s="28">
        <f t="shared" si="3"/>
        <v>6552.3020462493823</v>
      </c>
      <c r="GV14" s="28">
        <f t="shared" si="3"/>
        <v>6860.2602424231027</v>
      </c>
      <c r="GW14" s="28">
        <f t="shared" si="3"/>
        <v>7182.6924738169882</v>
      </c>
      <c r="GX14" s="28">
        <f t="shared" si="3"/>
        <v>7520.2790200863865</v>
      </c>
      <c r="GY14" s="28">
        <f t="shared" si="3"/>
        <v>7873.7321340304461</v>
      </c>
      <c r="GZ14" s="28">
        <f t="shared" si="3"/>
        <v>8243.7975443298765</v>
      </c>
      <c r="HA14" s="28">
        <f t="shared" si="3"/>
        <v>8631.2560289133799</v>
      </c>
      <c r="HB14" s="28">
        <f t="shared" si="3"/>
        <v>9036.9250622723084</v>
      </c>
      <c r="HC14" s="28">
        <f t="shared" si="3"/>
        <v>9461.6605401991055</v>
      </c>
      <c r="HD14" s="28">
        <f t="shared" si="3"/>
        <v>9906.358585588463</v>
      </c>
      <c r="HE14" s="28">
        <f t="shared" si="3"/>
        <v>10371.95743911112</v>
      </c>
      <c r="HF14" s="28">
        <f t="shared" si="3"/>
        <v>10859.439438749341</v>
      </c>
      <c r="HG14" s="28">
        <f t="shared" si="3"/>
        <v>11369.83309237056</v>
      </c>
      <c r="HH14" s="28">
        <f t="shared" si="3"/>
        <v>11904.215247711976</v>
      </c>
    </row>
    <row r="15" spans="1:221" ht="17.25" customHeight="1" x14ac:dyDescent="0.2">
      <c r="A15" s="23">
        <v>4</v>
      </c>
      <c r="B15" s="23"/>
      <c r="C15" s="24" t="s">
        <v>232</v>
      </c>
      <c r="D15" s="25"/>
      <c r="E15" s="21">
        <v>67.605000000000004</v>
      </c>
      <c r="F15" s="21">
        <v>2.73</v>
      </c>
      <c r="G15" s="22">
        <v>4.7266666666666672E-2</v>
      </c>
      <c r="H15" s="26">
        <f t="shared" si="4"/>
        <v>4.7222222222222228E-2</v>
      </c>
      <c r="I15" s="26">
        <f t="shared" si="4"/>
        <v>4.7177777777777784E-2</v>
      </c>
      <c r="J15" s="26">
        <f t="shared" ref="J15:L15" si="13">IFERROR(I15-($G15-$M15)/6,"N/A")</f>
        <v>4.713333333333334E-2</v>
      </c>
      <c r="K15" s="26">
        <f t="shared" si="13"/>
        <v>4.7088888888888895E-2</v>
      </c>
      <c r="L15" s="26">
        <f t="shared" si="13"/>
        <v>4.7044444444444451E-2</v>
      </c>
      <c r="M15" s="26">
        <f t="shared" si="12"/>
        <v>4.7E-2</v>
      </c>
      <c r="N15" s="22">
        <f t="shared" si="6"/>
        <v>8.7418631655653556E-2</v>
      </c>
      <c r="P15" s="27">
        <f t="shared" si="7"/>
        <v>-67.605000000000004</v>
      </c>
      <c r="Q15" s="28">
        <f t="shared" si="8"/>
        <v>2.73</v>
      </c>
      <c r="R15" s="28">
        <f t="shared" si="9"/>
        <v>2.8590379999999995</v>
      </c>
      <c r="S15" s="28">
        <f t="shared" si="9"/>
        <v>2.9941751961333325</v>
      </c>
      <c r="T15" s="28">
        <f t="shared" si="9"/>
        <v>3.1356998770705675</v>
      </c>
      <c r="U15" s="28">
        <f t="shared" si="9"/>
        <v>3.2839139579267695</v>
      </c>
      <c r="V15" s="28">
        <f t="shared" si="10"/>
        <v>3.4389876726066451</v>
      </c>
      <c r="W15" s="28">
        <f t="shared" si="10"/>
        <v>3.6012314688053984</v>
      </c>
      <c r="X15" s="28">
        <f t="shared" si="10"/>
        <v>3.7709695120350926</v>
      </c>
      <c r="Y15" s="28">
        <f t="shared" si="10"/>
        <v>3.9485402763907009</v>
      </c>
      <c r="Z15" s="28">
        <f t="shared" si="10"/>
        <v>4.1342971600600142</v>
      </c>
      <c r="AA15" s="28">
        <f t="shared" si="1"/>
        <v>4.328609126582835</v>
      </c>
      <c r="AB15" s="28">
        <f t="shared" si="1"/>
        <v>4.5320537555322282</v>
      </c>
      <c r="AC15" s="28">
        <f t="shared" si="1"/>
        <v>4.7450602820422425</v>
      </c>
      <c r="AD15" s="28">
        <f t="shared" si="1"/>
        <v>4.9680781152982272</v>
      </c>
      <c r="AE15" s="28">
        <f t="shared" si="1"/>
        <v>5.2015777867172437</v>
      </c>
      <c r="AF15" s="28">
        <f t="shared" si="1"/>
        <v>5.4460519426929537</v>
      </c>
      <c r="AG15" s="28">
        <f t="shared" si="1"/>
        <v>5.7020163839995224</v>
      </c>
      <c r="AH15" s="28">
        <f t="shared" si="1"/>
        <v>5.9700111540474996</v>
      </c>
      <c r="AI15" s="28">
        <f t="shared" si="1"/>
        <v>6.2506016782877314</v>
      </c>
      <c r="AJ15" s="28">
        <f t="shared" si="1"/>
        <v>6.5443799571672541</v>
      </c>
      <c r="AK15" s="28">
        <f t="shared" si="1"/>
        <v>6.8519658151541147</v>
      </c>
      <c r="AL15" s="28">
        <f t="shared" si="1"/>
        <v>7.1740082084663577</v>
      </c>
      <c r="AM15" s="28">
        <f t="shared" si="1"/>
        <v>7.5111865942642764</v>
      </c>
      <c r="AN15" s="28">
        <f t="shared" si="1"/>
        <v>7.8642123641946968</v>
      </c>
      <c r="AO15" s="28">
        <f t="shared" si="1"/>
        <v>8.2338303453118478</v>
      </c>
      <c r="AP15" s="28">
        <f t="shared" si="1"/>
        <v>8.6208203715415035</v>
      </c>
      <c r="AQ15" s="28">
        <f t="shared" si="1"/>
        <v>9.0259989290039542</v>
      </c>
      <c r="AR15" s="28">
        <f t="shared" si="1"/>
        <v>9.4502208786671389</v>
      </c>
      <c r="AS15" s="28">
        <f t="shared" si="1"/>
        <v>9.8943812599644936</v>
      </c>
      <c r="AT15" s="28">
        <f t="shared" si="1"/>
        <v>10.359417179182824</v>
      </c>
      <c r="AU15" s="28">
        <f t="shared" si="1"/>
        <v>10.846309786604415</v>
      </c>
      <c r="AV15" s="28">
        <f t="shared" si="1"/>
        <v>11.356086346574822</v>
      </c>
      <c r="AW15" s="28">
        <f t="shared" si="1"/>
        <v>11.889822404863837</v>
      </c>
      <c r="AX15" s="28">
        <f t="shared" si="1"/>
        <v>12.448644057892437</v>
      </c>
      <c r="AY15" s="28">
        <f t="shared" si="1"/>
        <v>13.03373032861338</v>
      </c>
      <c r="AZ15" s="28">
        <f t="shared" si="1"/>
        <v>13.646315654058208</v>
      </c>
      <c r="BA15" s="28">
        <f t="shared" si="1"/>
        <v>14.287692489798943</v>
      </c>
      <c r="BB15" s="28">
        <f t="shared" si="1"/>
        <v>14.959214036819493</v>
      </c>
      <c r="BC15" s="28">
        <f t="shared" si="1"/>
        <v>15.662297096550008</v>
      </c>
      <c r="BD15" s="28">
        <f t="shared" si="1"/>
        <v>16.398425060087856</v>
      </c>
      <c r="BE15" s="28">
        <f t="shared" si="1"/>
        <v>17.169151037911984</v>
      </c>
      <c r="BF15" s="28">
        <f t="shared" si="1"/>
        <v>17.976101136693845</v>
      </c>
      <c r="BG15" s="28">
        <f t="shared" si="1"/>
        <v>18.820977890118456</v>
      </c>
      <c r="BH15" s="28">
        <f t="shared" si="1"/>
        <v>19.705563850954022</v>
      </c>
      <c r="BI15" s="28">
        <f t="shared" si="1"/>
        <v>20.631725351948859</v>
      </c>
      <c r="BJ15" s="28">
        <f t="shared" si="1"/>
        <v>21.601416443490454</v>
      </c>
      <c r="BK15" s="28">
        <f t="shared" si="1"/>
        <v>22.616683016334502</v>
      </c>
      <c r="BL15" s="28">
        <f t="shared" si="1"/>
        <v>23.679667118102223</v>
      </c>
      <c r="BM15" s="28">
        <f t="shared" si="1"/>
        <v>24.792611472653025</v>
      </c>
      <c r="BN15" s="28">
        <f t="shared" si="1"/>
        <v>25.957864211867715</v>
      </c>
      <c r="BO15" s="28">
        <f t="shared" si="1"/>
        <v>27.177883829825497</v>
      </c>
      <c r="BP15" s="28">
        <f t="shared" si="1"/>
        <v>28.455244369827295</v>
      </c>
      <c r="BQ15" s="28">
        <f t="shared" si="1"/>
        <v>29.792640855209175</v>
      </c>
      <c r="BR15" s="28">
        <f t="shared" si="1"/>
        <v>31.192894975404005</v>
      </c>
      <c r="BS15" s="28">
        <f t="shared" si="1"/>
        <v>32.658961039247991</v>
      </c>
      <c r="BT15" s="28">
        <f t="shared" si="1"/>
        <v>34.193932208092647</v>
      </c>
      <c r="BU15" s="28">
        <f t="shared" si="1"/>
        <v>35.801047021872996</v>
      </c>
      <c r="BV15" s="28">
        <f t="shared" si="1"/>
        <v>37.483696231901021</v>
      </c>
      <c r="BW15" s="28">
        <f t="shared" si="1"/>
        <v>39.245429954800365</v>
      </c>
      <c r="BX15" s="28">
        <f t="shared" si="1"/>
        <v>41.089965162675981</v>
      </c>
      <c r="BY15" s="28">
        <f t="shared" si="1"/>
        <v>43.021193525321749</v>
      </c>
      <c r="BZ15" s="28">
        <f t="shared" si="1"/>
        <v>45.043189621011869</v>
      </c>
      <c r="CA15" s="28">
        <f t="shared" si="1"/>
        <v>47.160219533199424</v>
      </c>
      <c r="CB15" s="28">
        <f t="shared" si="1"/>
        <v>49.376749851259795</v>
      </c>
      <c r="CC15" s="28">
        <f t="shared" si="1"/>
        <v>51.697457094269005</v>
      </c>
      <c r="CD15" s="28">
        <f t="shared" si="1"/>
        <v>54.127237577699645</v>
      </c>
      <c r="CE15" s="28">
        <f t="shared" si="1"/>
        <v>56.671217743851528</v>
      </c>
      <c r="CF15" s="28">
        <f t="shared" si="1"/>
        <v>59.334764977812547</v>
      </c>
      <c r="CG15" s="28">
        <f t="shared" si="1"/>
        <v>62.123498931769731</v>
      </c>
      <c r="CH15" s="28">
        <f t="shared" si="1"/>
        <v>65.043303381562907</v>
      </c>
      <c r="CI15" s="28">
        <f t="shared" si="1"/>
        <v>68.100338640496361</v>
      </c>
      <c r="CJ15" s="28">
        <f t="shared" si="1"/>
        <v>71.301054556599681</v>
      </c>
      <c r="CK15" s="28">
        <f t="shared" si="1"/>
        <v>74.652204120759862</v>
      </c>
      <c r="CL15" s="28">
        <f t="shared" ref="CL15:DA24" si="14">CK15*(1+$M15)</f>
        <v>78.160857714435565</v>
      </c>
      <c r="CM15" s="28">
        <f t="shared" si="2"/>
        <v>81.834418027014024</v>
      </c>
      <c r="CN15" s="28">
        <f t="shared" si="2"/>
        <v>85.680635674283678</v>
      </c>
      <c r="CO15" s="28">
        <f t="shared" si="2"/>
        <v>89.70762555097501</v>
      </c>
      <c r="CP15" s="28">
        <f t="shared" si="2"/>
        <v>93.923883951870835</v>
      </c>
      <c r="CQ15" s="28">
        <f t="shared" si="2"/>
        <v>98.338306497608755</v>
      </c>
      <c r="CR15" s="28">
        <f t="shared" si="2"/>
        <v>102.96020690299636</v>
      </c>
      <c r="CS15" s="28">
        <f t="shared" si="2"/>
        <v>107.79933662743719</v>
      </c>
      <c r="CT15" s="28">
        <f t="shared" si="2"/>
        <v>112.86590544892672</v>
      </c>
      <c r="CU15" s="28">
        <f t="shared" si="2"/>
        <v>118.17060300502628</v>
      </c>
      <c r="CV15" s="28">
        <f t="shared" si="2"/>
        <v>123.72462134626251</v>
      </c>
      <c r="CW15" s="28">
        <f t="shared" si="2"/>
        <v>129.53967854953683</v>
      </c>
      <c r="CX15" s="28">
        <f t="shared" si="2"/>
        <v>135.62804344136507</v>
      </c>
      <c r="CY15" s="28">
        <f t="shared" si="2"/>
        <v>142.00256148310922</v>
      </c>
      <c r="CZ15" s="28">
        <f t="shared" si="2"/>
        <v>148.67668187281535</v>
      </c>
      <c r="DA15" s="28">
        <f t="shared" si="2"/>
        <v>155.66448592083765</v>
      </c>
      <c r="DB15" s="28">
        <f t="shared" si="2"/>
        <v>162.980716759117</v>
      </c>
      <c r="DC15" s="28">
        <f t="shared" si="2"/>
        <v>170.64081044679548</v>
      </c>
      <c r="DD15" s="28">
        <f t="shared" si="2"/>
        <v>178.66092853779486</v>
      </c>
      <c r="DE15" s="28">
        <f t="shared" si="2"/>
        <v>187.05799217907119</v>
      </c>
      <c r="DF15" s="28">
        <f t="shared" si="2"/>
        <v>195.84971781148752</v>
      </c>
      <c r="DG15" s="28">
        <f t="shared" si="2"/>
        <v>205.05465454862741</v>
      </c>
      <c r="DH15" s="28">
        <f t="shared" si="2"/>
        <v>214.69222331241289</v>
      </c>
      <c r="DI15" s="28">
        <f t="shared" si="2"/>
        <v>224.78275780809628</v>
      </c>
      <c r="DJ15" s="28">
        <f t="shared" si="2"/>
        <v>235.34754742507678</v>
      </c>
      <c r="DK15" s="28">
        <f t="shared" si="2"/>
        <v>246.40888215405536</v>
      </c>
      <c r="DL15" s="28">
        <f t="shared" si="2"/>
        <v>257.99009961529595</v>
      </c>
      <c r="DM15" s="28">
        <f t="shared" si="2"/>
        <v>270.11563429721485</v>
      </c>
      <c r="DN15" s="28">
        <f t="shared" si="2"/>
        <v>282.81106910918396</v>
      </c>
      <c r="DO15" s="28">
        <f t="shared" si="2"/>
        <v>296.10318935731561</v>
      </c>
      <c r="DP15" s="28">
        <f t="shared" si="2"/>
        <v>310.02003925710943</v>
      </c>
      <c r="DQ15" s="28">
        <f t="shared" si="2"/>
        <v>324.59098110219355</v>
      </c>
      <c r="DR15" s="28">
        <f t="shared" si="2"/>
        <v>339.84675721399663</v>
      </c>
      <c r="DS15" s="28">
        <f t="shared" si="2"/>
        <v>355.81955480305442</v>
      </c>
      <c r="DT15" s="28">
        <f t="shared" si="2"/>
        <v>372.54307387879794</v>
      </c>
      <c r="DU15" s="28">
        <f t="shared" si="2"/>
        <v>390.05259835110144</v>
      </c>
      <c r="DV15" s="28">
        <f t="shared" si="2"/>
        <v>408.38507047360315</v>
      </c>
      <c r="DW15" s="28">
        <f t="shared" si="2"/>
        <v>427.57916878586246</v>
      </c>
      <c r="DX15" s="28">
        <f t="shared" si="2"/>
        <v>447.67538971879799</v>
      </c>
      <c r="DY15" s="28">
        <f t="shared" si="2"/>
        <v>468.71613303558144</v>
      </c>
      <c r="DZ15" s="28">
        <f t="shared" si="2"/>
        <v>490.74579128825371</v>
      </c>
      <c r="EA15" s="28">
        <f t="shared" si="2"/>
        <v>513.81084347880164</v>
      </c>
      <c r="EB15" s="28">
        <f t="shared" si="2"/>
        <v>537.95995312230525</v>
      </c>
      <c r="EC15" s="28">
        <f t="shared" si="2"/>
        <v>563.24407091905357</v>
      </c>
      <c r="ED15" s="28">
        <f t="shared" si="2"/>
        <v>589.71654225224904</v>
      </c>
      <c r="EE15" s="28">
        <f t="shared" si="2"/>
        <v>617.43321973810475</v>
      </c>
      <c r="EF15" s="28">
        <f t="shared" si="2"/>
        <v>646.45258106579558</v>
      </c>
      <c r="EG15" s="28">
        <f t="shared" si="2"/>
        <v>676.83585237588795</v>
      </c>
      <c r="EH15" s="28">
        <f t="shared" si="2"/>
        <v>708.64713743755465</v>
      </c>
      <c r="EI15" s="28">
        <f t="shared" si="2"/>
        <v>741.95355289711972</v>
      </c>
      <c r="EJ15" s="28">
        <f t="shared" si="2"/>
        <v>776.82536988328434</v>
      </c>
      <c r="EK15" s="28">
        <f t="shared" si="2"/>
        <v>813.33616226779861</v>
      </c>
      <c r="EL15" s="28">
        <f t="shared" si="2"/>
        <v>851.56296189438513</v>
      </c>
      <c r="EM15" s="28">
        <f t="shared" si="2"/>
        <v>891.58642110342112</v>
      </c>
      <c r="EN15" s="28">
        <f t="shared" si="2"/>
        <v>933.49098289528183</v>
      </c>
      <c r="EO15" s="28">
        <f t="shared" si="2"/>
        <v>977.36505909135997</v>
      </c>
      <c r="EP15" s="28">
        <f t="shared" si="2"/>
        <v>1023.3012168686538</v>
      </c>
      <c r="EQ15" s="28">
        <f t="shared" si="2"/>
        <v>1071.3963740614804</v>
      </c>
      <c r="ER15" s="28">
        <f t="shared" si="2"/>
        <v>1121.7520036423698</v>
      </c>
      <c r="ES15" s="28">
        <f t="shared" si="2"/>
        <v>1174.4743478135611</v>
      </c>
      <c r="ET15" s="28">
        <f t="shared" si="2"/>
        <v>1229.6746421607984</v>
      </c>
      <c r="EU15" s="28">
        <f t="shared" si="2"/>
        <v>1287.4693503423557</v>
      </c>
      <c r="EV15" s="28">
        <f t="shared" si="2"/>
        <v>1347.9804098084464</v>
      </c>
      <c r="EW15" s="28">
        <f t="shared" si="2"/>
        <v>1411.3354890694434</v>
      </c>
      <c r="EX15" s="28">
        <f t="shared" ref="EX15:FE24" si="15">EW15*(1+$M15)</f>
        <v>1477.668257055707</v>
      </c>
      <c r="EY15" s="28">
        <f t="shared" si="3"/>
        <v>1547.1186651373253</v>
      </c>
      <c r="EZ15" s="28">
        <f t="shared" si="3"/>
        <v>1619.8332423987795</v>
      </c>
      <c r="FA15" s="28">
        <f t="shared" si="3"/>
        <v>1695.9654047915219</v>
      </c>
      <c r="FB15" s="28">
        <f t="shared" si="3"/>
        <v>1775.6757788167233</v>
      </c>
      <c r="FC15" s="28">
        <f t="shared" si="3"/>
        <v>1859.1325404211093</v>
      </c>
      <c r="FD15" s="28">
        <f t="shared" si="3"/>
        <v>1946.5117698209012</v>
      </c>
      <c r="FE15" s="28">
        <f t="shared" si="3"/>
        <v>2037.9978230024835</v>
      </c>
      <c r="FF15" s="28">
        <f t="shared" si="3"/>
        <v>2133.7837206836002</v>
      </c>
      <c r="FG15" s="28">
        <f t="shared" si="3"/>
        <v>2234.0715555557294</v>
      </c>
      <c r="FH15" s="28">
        <f t="shared" si="3"/>
        <v>2339.0729186668486</v>
      </c>
      <c r="FI15" s="28">
        <f t="shared" si="3"/>
        <v>2449.0093458441902</v>
      </c>
      <c r="FJ15" s="28">
        <f t="shared" si="3"/>
        <v>2564.1127850988669</v>
      </c>
      <c r="FK15" s="28">
        <f t="shared" si="3"/>
        <v>2684.6260859985136</v>
      </c>
      <c r="FL15" s="28">
        <f t="shared" si="3"/>
        <v>2810.8035120404438</v>
      </c>
      <c r="FM15" s="28">
        <f t="shared" si="3"/>
        <v>2942.9112771063446</v>
      </c>
      <c r="FN15" s="28">
        <f t="shared" si="3"/>
        <v>3081.2281071303428</v>
      </c>
      <c r="FO15" s="28">
        <f t="shared" si="3"/>
        <v>3226.0458281654687</v>
      </c>
      <c r="FP15" s="28">
        <f t="shared" si="3"/>
        <v>3377.6699820892454</v>
      </c>
      <c r="FQ15" s="28">
        <f t="shared" si="3"/>
        <v>3536.4204712474398</v>
      </c>
      <c r="FR15" s="28">
        <f t="shared" si="3"/>
        <v>3702.6322333960693</v>
      </c>
      <c r="FS15" s="28">
        <f t="shared" si="3"/>
        <v>3876.6559483656843</v>
      </c>
      <c r="FT15" s="28">
        <f t="shared" si="3"/>
        <v>4058.8587779388713</v>
      </c>
      <c r="FU15" s="28">
        <f t="shared" si="3"/>
        <v>4249.6251405019975</v>
      </c>
      <c r="FV15" s="28">
        <f t="shared" si="3"/>
        <v>4449.3575221055908</v>
      </c>
      <c r="FW15" s="28">
        <f t="shared" si="3"/>
        <v>4658.4773256445533</v>
      </c>
      <c r="FX15" s="28">
        <f t="shared" si="3"/>
        <v>4877.4257599498469</v>
      </c>
      <c r="FY15" s="28">
        <f t="shared" si="3"/>
        <v>5106.6647706674894</v>
      </c>
      <c r="FZ15" s="28">
        <f t="shared" si="3"/>
        <v>5346.6780148888611</v>
      </c>
      <c r="GA15" s="28">
        <f t="shared" si="3"/>
        <v>5597.9718815886372</v>
      </c>
      <c r="GB15" s="28">
        <f t="shared" si="3"/>
        <v>5861.0765600233026</v>
      </c>
      <c r="GC15" s="28">
        <f t="shared" si="3"/>
        <v>6136.5471583443978</v>
      </c>
      <c r="GD15" s="28">
        <f t="shared" si="3"/>
        <v>6424.964874786584</v>
      </c>
      <c r="GE15" s="28">
        <f t="shared" si="3"/>
        <v>6726.9382239015531</v>
      </c>
      <c r="GF15" s="28">
        <f t="shared" si="3"/>
        <v>7043.1043204249254</v>
      </c>
      <c r="GG15" s="28">
        <f t="shared" si="3"/>
        <v>7374.1302234848963</v>
      </c>
      <c r="GH15" s="28">
        <f t="shared" si="3"/>
        <v>7720.7143439886859</v>
      </c>
      <c r="GI15" s="28">
        <f t="shared" si="3"/>
        <v>8083.5879181561531</v>
      </c>
      <c r="GJ15" s="28">
        <f t="shared" si="3"/>
        <v>8463.5165503094922</v>
      </c>
      <c r="GK15" s="28">
        <f t="shared" si="3"/>
        <v>8861.3018281740369</v>
      </c>
      <c r="GL15" s="28">
        <f t="shared" si="3"/>
        <v>9277.7830140982169</v>
      </c>
      <c r="GM15" s="28">
        <f t="shared" si="3"/>
        <v>9713.8388157608333</v>
      </c>
      <c r="GN15" s="28">
        <f t="shared" si="3"/>
        <v>10170.389240101591</v>
      </c>
      <c r="GO15" s="28">
        <f t="shared" si="3"/>
        <v>10648.397534386366</v>
      </c>
      <c r="GP15" s="28">
        <f t="shared" si="3"/>
        <v>11148.872218502524</v>
      </c>
      <c r="GQ15" s="28">
        <f t="shared" si="3"/>
        <v>11672.869212772141</v>
      </c>
      <c r="GR15" s="28">
        <f t="shared" si="3"/>
        <v>12221.494065772431</v>
      </c>
      <c r="GS15" s="28">
        <f t="shared" si="3"/>
        <v>12795.904286863735</v>
      </c>
      <c r="GT15" s="28">
        <f t="shared" si="3"/>
        <v>13397.311788346329</v>
      </c>
      <c r="GU15" s="28">
        <f t="shared" si="3"/>
        <v>14026.985442398605</v>
      </c>
      <c r="GV15" s="28">
        <f t="shared" si="3"/>
        <v>14686.253758191338</v>
      </c>
      <c r="GW15" s="28">
        <f t="shared" si="3"/>
        <v>15376.507684826331</v>
      </c>
      <c r="GX15" s="28">
        <f t="shared" si="3"/>
        <v>16099.203546013166</v>
      </c>
      <c r="GY15" s="28">
        <f t="shared" si="3"/>
        <v>16855.866112675783</v>
      </c>
      <c r="GZ15" s="28">
        <f t="shared" si="3"/>
        <v>17648.091819971545</v>
      </c>
      <c r="HA15" s="28">
        <f t="shared" si="3"/>
        <v>18477.552135510206</v>
      </c>
      <c r="HB15" s="28">
        <f t="shared" si="3"/>
        <v>19345.997085879186</v>
      </c>
      <c r="HC15" s="28">
        <f t="shared" si="3"/>
        <v>20255.258948915507</v>
      </c>
      <c r="HD15" s="28">
        <f t="shared" si="3"/>
        <v>21207.256119514535</v>
      </c>
      <c r="HE15" s="28">
        <f t="shared" si="3"/>
        <v>22203.997157131718</v>
      </c>
      <c r="HF15" s="28">
        <f t="shared" si="3"/>
        <v>23247.585023516909</v>
      </c>
      <c r="HG15" s="28">
        <f t="shared" si="3"/>
        <v>24340.221519622202</v>
      </c>
      <c r="HH15" s="28">
        <f t="shared" si="3"/>
        <v>25484.211931044443</v>
      </c>
    </row>
    <row r="16" spans="1:221" ht="16.5" customHeight="1" x14ac:dyDescent="0.2">
      <c r="A16" s="23">
        <v>5</v>
      </c>
      <c r="B16" s="23"/>
      <c r="C16" s="24" t="s">
        <v>233</v>
      </c>
      <c r="D16" s="25"/>
      <c r="E16" s="21">
        <v>49.495000000000005</v>
      </c>
      <c r="F16" s="21">
        <v>1.72</v>
      </c>
      <c r="G16" s="22">
        <v>3.3333333333333333E-2</v>
      </c>
      <c r="H16" s="26">
        <f t="shared" si="4"/>
        <v>3.5611111111111107E-2</v>
      </c>
      <c r="I16" s="26">
        <f t="shared" si="4"/>
        <v>3.7888888888888889E-2</v>
      </c>
      <c r="J16" s="26">
        <f t="shared" ref="J16:L16" si="16">IFERROR(I16-($G16-$M16)/6,"N/A")</f>
        <v>4.016666666666667E-2</v>
      </c>
      <c r="K16" s="26">
        <f t="shared" si="16"/>
        <v>4.2444444444444451E-2</v>
      </c>
      <c r="L16" s="26">
        <f t="shared" si="16"/>
        <v>4.4722222222222233E-2</v>
      </c>
      <c r="M16" s="26">
        <f t="shared" si="12"/>
        <v>4.7E-2</v>
      </c>
      <c r="N16" s="22">
        <f t="shared" si="6"/>
        <v>7.9145683333604167E-2</v>
      </c>
      <c r="P16" s="27">
        <f t="shared" si="7"/>
        <v>-49.495000000000005</v>
      </c>
      <c r="Q16" s="28">
        <f t="shared" si="8"/>
        <v>1.72</v>
      </c>
      <c r="R16" s="28">
        <f t="shared" si="9"/>
        <v>1.7773333333333334</v>
      </c>
      <c r="S16" s="28">
        <f t="shared" si="9"/>
        <v>1.8365777777777781</v>
      </c>
      <c r="T16" s="28">
        <f t="shared" si="9"/>
        <v>1.8977970370370376</v>
      </c>
      <c r="U16" s="28">
        <f t="shared" si="9"/>
        <v>1.9610569382716057</v>
      </c>
      <c r="V16" s="28">
        <f t="shared" si="10"/>
        <v>2.0308923547956108</v>
      </c>
      <c r="W16" s="28">
        <f t="shared" si="10"/>
        <v>2.1078406095717557</v>
      </c>
      <c r="X16" s="28">
        <f t="shared" si="10"/>
        <v>2.1925055407228879</v>
      </c>
      <c r="Y16" s="28">
        <f t="shared" si="10"/>
        <v>2.2855652203402372</v>
      </c>
      <c r="Z16" s="28">
        <f t="shared" si="10"/>
        <v>2.3877807760276757</v>
      </c>
      <c r="AA16" s="28">
        <f t="shared" ref="AA16:AP24" si="17">Z16*(1+$M16)</f>
        <v>2.5000064725009761</v>
      </c>
      <c r="AB16" s="28">
        <f t="shared" si="17"/>
        <v>2.6175067767085216</v>
      </c>
      <c r="AC16" s="28">
        <f t="shared" si="17"/>
        <v>2.7405295952138218</v>
      </c>
      <c r="AD16" s="28">
        <f t="shared" si="17"/>
        <v>2.8693344861888712</v>
      </c>
      <c r="AE16" s="28">
        <f t="shared" si="17"/>
        <v>3.0041932070397479</v>
      </c>
      <c r="AF16" s="28">
        <f t="shared" si="17"/>
        <v>3.1453902877706157</v>
      </c>
      <c r="AG16" s="28">
        <f t="shared" si="17"/>
        <v>3.2932236312958345</v>
      </c>
      <c r="AH16" s="28">
        <f t="shared" si="17"/>
        <v>3.4480051419667386</v>
      </c>
      <c r="AI16" s="28">
        <f t="shared" si="17"/>
        <v>3.6100613836391751</v>
      </c>
      <c r="AJ16" s="28">
        <f t="shared" si="17"/>
        <v>3.7797342686702162</v>
      </c>
      <c r="AK16" s="28">
        <f t="shared" si="17"/>
        <v>3.957381779297716</v>
      </c>
      <c r="AL16" s="28">
        <f t="shared" si="17"/>
        <v>4.1433787229247088</v>
      </c>
      <c r="AM16" s="28">
        <f t="shared" si="17"/>
        <v>4.33811752290217</v>
      </c>
      <c r="AN16" s="28">
        <f t="shared" si="17"/>
        <v>4.5420090464785714</v>
      </c>
      <c r="AO16" s="28">
        <f t="shared" si="17"/>
        <v>4.7554834716630641</v>
      </c>
      <c r="AP16" s="28">
        <f t="shared" si="17"/>
        <v>4.9789911948312273</v>
      </c>
      <c r="AQ16" s="28">
        <f t="shared" ref="AQ16:BF24" si="18">AP16*(1+$M16)</f>
        <v>5.213003780988295</v>
      </c>
      <c r="AR16" s="28">
        <f t="shared" si="18"/>
        <v>5.4580149586947444</v>
      </c>
      <c r="AS16" s="28">
        <f t="shared" si="18"/>
        <v>5.7145416617533966</v>
      </c>
      <c r="AT16" s="28">
        <f t="shared" si="18"/>
        <v>5.9831251198558055</v>
      </c>
      <c r="AU16" s="28">
        <f t="shared" si="18"/>
        <v>6.2643320004890279</v>
      </c>
      <c r="AV16" s="28">
        <f t="shared" si="18"/>
        <v>6.5587556045120117</v>
      </c>
      <c r="AW16" s="28">
        <f t="shared" si="18"/>
        <v>6.8670171179240755</v>
      </c>
      <c r="AX16" s="28">
        <f t="shared" si="18"/>
        <v>7.1897669224665064</v>
      </c>
      <c r="AY16" s="28">
        <f t="shared" si="18"/>
        <v>7.5276859678224319</v>
      </c>
      <c r="AZ16" s="28">
        <f t="shared" si="18"/>
        <v>7.8814872083100855</v>
      </c>
      <c r="BA16" s="28">
        <f t="shared" si="18"/>
        <v>8.2519171071006596</v>
      </c>
      <c r="BB16" s="28">
        <f t="shared" si="18"/>
        <v>8.6397572111343894</v>
      </c>
      <c r="BC16" s="28">
        <f t="shared" si="18"/>
        <v>9.0458258000577043</v>
      </c>
      <c r="BD16" s="28">
        <f t="shared" si="18"/>
        <v>9.4709796126604164</v>
      </c>
      <c r="BE16" s="28">
        <f t="shared" si="18"/>
        <v>9.9161156544554547</v>
      </c>
      <c r="BF16" s="28">
        <f t="shared" si="18"/>
        <v>10.382173090214861</v>
      </c>
      <c r="BG16" s="28">
        <f t="shared" ref="BG16:BV24" si="19">BF16*(1+$M16)</f>
        <v>10.870135225454959</v>
      </c>
      <c r="BH16" s="28">
        <f t="shared" si="19"/>
        <v>11.38103158105134</v>
      </c>
      <c r="BI16" s="28">
        <f t="shared" si="19"/>
        <v>11.915940065360752</v>
      </c>
      <c r="BJ16" s="28">
        <f t="shared" si="19"/>
        <v>12.475989248432708</v>
      </c>
      <c r="BK16" s="28">
        <f t="shared" si="19"/>
        <v>13.062360743109044</v>
      </c>
      <c r="BL16" s="28">
        <f t="shared" si="19"/>
        <v>13.676291698035168</v>
      </c>
      <c r="BM16" s="28">
        <f t="shared" si="19"/>
        <v>14.319077407842821</v>
      </c>
      <c r="BN16" s="28">
        <f t="shared" si="19"/>
        <v>14.992074046011432</v>
      </c>
      <c r="BO16" s="28">
        <f t="shared" si="19"/>
        <v>15.696701526173968</v>
      </c>
      <c r="BP16" s="28">
        <f t="shared" si="19"/>
        <v>16.434446497904144</v>
      </c>
      <c r="BQ16" s="28">
        <f t="shared" si="19"/>
        <v>17.206865483305638</v>
      </c>
      <c r="BR16" s="28">
        <f t="shared" si="19"/>
        <v>18.015588161021</v>
      </c>
      <c r="BS16" s="28">
        <f t="shared" si="19"/>
        <v>18.862320804588986</v>
      </c>
      <c r="BT16" s="28">
        <f t="shared" si="19"/>
        <v>19.748849882404667</v>
      </c>
      <c r="BU16" s="28">
        <f t="shared" si="19"/>
        <v>20.677045826877684</v>
      </c>
      <c r="BV16" s="28">
        <f t="shared" si="19"/>
        <v>21.648866980740934</v>
      </c>
      <c r="BW16" s="28">
        <f t="shared" ref="BW16:CK24" si="20">BV16*(1+$M16)</f>
        <v>22.666363728835755</v>
      </c>
      <c r="BX16" s="28">
        <f t="shared" si="20"/>
        <v>23.731682824091035</v>
      </c>
      <c r="BY16" s="28">
        <f t="shared" si="20"/>
        <v>24.84707191682331</v>
      </c>
      <c r="BZ16" s="28">
        <f t="shared" si="20"/>
        <v>26.014884296914005</v>
      </c>
      <c r="CA16" s="28">
        <f t="shared" si="20"/>
        <v>27.237583858868962</v>
      </c>
      <c r="CB16" s="28">
        <f t="shared" si="20"/>
        <v>28.5177503002358</v>
      </c>
      <c r="CC16" s="28">
        <f t="shared" si="20"/>
        <v>29.858084564346882</v>
      </c>
      <c r="CD16" s="28">
        <f t="shared" si="20"/>
        <v>31.261414538871183</v>
      </c>
      <c r="CE16" s="28">
        <f t="shared" si="20"/>
        <v>32.730701022198126</v>
      </c>
      <c r="CF16" s="28">
        <f t="shared" si="20"/>
        <v>34.269043970241434</v>
      </c>
      <c r="CG16" s="28">
        <f t="shared" si="20"/>
        <v>35.879689036842777</v>
      </c>
      <c r="CH16" s="28">
        <f t="shared" si="20"/>
        <v>37.566034421574386</v>
      </c>
      <c r="CI16" s="28">
        <f t="shared" si="20"/>
        <v>39.33163803938838</v>
      </c>
      <c r="CJ16" s="28">
        <f t="shared" si="20"/>
        <v>41.180225027239629</v>
      </c>
      <c r="CK16" s="28">
        <f t="shared" si="20"/>
        <v>43.115695603519889</v>
      </c>
      <c r="CL16" s="28">
        <f t="shared" si="14"/>
        <v>45.142133296885319</v>
      </c>
      <c r="CM16" s="28">
        <f t="shared" si="14"/>
        <v>47.263813561838923</v>
      </c>
      <c r="CN16" s="28">
        <f t="shared" si="14"/>
        <v>49.485212799245346</v>
      </c>
      <c r="CO16" s="28">
        <f t="shared" si="14"/>
        <v>51.811017800809871</v>
      </c>
      <c r="CP16" s="28">
        <f t="shared" si="14"/>
        <v>54.246135637447935</v>
      </c>
      <c r="CQ16" s="28">
        <f t="shared" si="14"/>
        <v>56.795704012407981</v>
      </c>
      <c r="CR16" s="28">
        <f t="shared" si="14"/>
        <v>59.465102100991153</v>
      </c>
      <c r="CS16" s="28">
        <f t="shared" si="14"/>
        <v>62.259961899737732</v>
      </c>
      <c r="CT16" s="28">
        <f t="shared" si="14"/>
        <v>65.1861801090254</v>
      </c>
      <c r="CU16" s="28">
        <f t="shared" si="14"/>
        <v>68.249930574149587</v>
      </c>
      <c r="CV16" s="28">
        <f t="shared" si="14"/>
        <v>71.457677311134617</v>
      </c>
      <c r="CW16" s="28">
        <f t="shared" si="14"/>
        <v>74.816188144757945</v>
      </c>
      <c r="CX16" s="28">
        <f t="shared" si="14"/>
        <v>78.332548987561566</v>
      </c>
      <c r="CY16" s="28">
        <f t="shared" si="14"/>
        <v>82.014178789976953</v>
      </c>
      <c r="CZ16" s="28">
        <f t="shared" si="14"/>
        <v>85.868845193105869</v>
      </c>
      <c r="DA16" s="28">
        <f t="shared" si="14"/>
        <v>89.904680917181835</v>
      </c>
      <c r="DB16" s="28">
        <f t="shared" ref="DB16:DQ24" si="21">DA16*(1+$M16)</f>
        <v>94.130200920289369</v>
      </c>
      <c r="DC16" s="28">
        <f t="shared" si="21"/>
        <v>98.554320363542956</v>
      </c>
      <c r="DD16" s="28">
        <f t="shared" si="21"/>
        <v>103.18637342062947</v>
      </c>
      <c r="DE16" s="28">
        <f t="shared" si="21"/>
        <v>108.03613297139904</v>
      </c>
      <c r="DF16" s="28">
        <f t="shared" si="21"/>
        <v>113.1138312210548</v>
      </c>
      <c r="DG16" s="28">
        <f t="shared" si="21"/>
        <v>118.43018128844436</v>
      </c>
      <c r="DH16" s="28">
        <f t="shared" si="21"/>
        <v>123.99639980900123</v>
      </c>
      <c r="DI16" s="28">
        <f t="shared" si="21"/>
        <v>129.82423060002429</v>
      </c>
      <c r="DJ16" s="28">
        <f t="shared" si="21"/>
        <v>135.92596943822542</v>
      </c>
      <c r="DK16" s="28">
        <f t="shared" si="21"/>
        <v>142.31449000182201</v>
      </c>
      <c r="DL16" s="28">
        <f t="shared" si="21"/>
        <v>149.00327103190764</v>
      </c>
      <c r="DM16" s="28">
        <f t="shared" si="21"/>
        <v>156.00642477040731</v>
      </c>
      <c r="DN16" s="28">
        <f t="shared" si="21"/>
        <v>163.33872673461644</v>
      </c>
      <c r="DO16" s="28">
        <f t="shared" si="21"/>
        <v>171.0156468911434</v>
      </c>
      <c r="DP16" s="28">
        <f t="shared" si="21"/>
        <v>179.05338229502712</v>
      </c>
      <c r="DQ16" s="28">
        <f t="shared" si="21"/>
        <v>187.46889126289338</v>
      </c>
      <c r="DR16" s="28">
        <f t="shared" ref="DR16:EG24" si="22">DQ16*(1+$M16)</f>
        <v>196.27992915224937</v>
      </c>
      <c r="DS16" s="28">
        <f t="shared" si="22"/>
        <v>205.50508582240508</v>
      </c>
      <c r="DT16" s="28">
        <f t="shared" si="22"/>
        <v>215.16382485605811</v>
      </c>
      <c r="DU16" s="28">
        <f t="shared" si="22"/>
        <v>225.27652462429282</v>
      </c>
      <c r="DV16" s="28">
        <f t="shared" si="22"/>
        <v>235.86452128163455</v>
      </c>
      <c r="DW16" s="28">
        <f t="shared" si="22"/>
        <v>246.95015378187136</v>
      </c>
      <c r="DX16" s="28">
        <f t="shared" si="22"/>
        <v>258.55681100961931</v>
      </c>
      <c r="DY16" s="28">
        <f t="shared" si="22"/>
        <v>270.70898112707141</v>
      </c>
      <c r="DZ16" s="28">
        <f t="shared" si="22"/>
        <v>283.43230324004372</v>
      </c>
      <c r="EA16" s="28">
        <f t="shared" si="22"/>
        <v>296.75362149232575</v>
      </c>
      <c r="EB16" s="28">
        <f t="shared" si="22"/>
        <v>310.70104170246503</v>
      </c>
      <c r="EC16" s="28">
        <f t="shared" si="22"/>
        <v>325.30399066248089</v>
      </c>
      <c r="ED16" s="28">
        <f t="shared" si="22"/>
        <v>340.59327822361746</v>
      </c>
      <c r="EE16" s="28">
        <f t="shared" si="22"/>
        <v>356.60116230012744</v>
      </c>
      <c r="EF16" s="28">
        <f t="shared" si="22"/>
        <v>373.36141692823338</v>
      </c>
      <c r="EG16" s="28">
        <f t="shared" si="22"/>
        <v>390.90940352386031</v>
      </c>
      <c r="EH16" s="28">
        <f t="shared" ref="EH16:EW24" si="23">EG16*(1+$M16)</f>
        <v>409.28214548948171</v>
      </c>
      <c r="EI16" s="28">
        <f t="shared" si="23"/>
        <v>428.5184063274873</v>
      </c>
      <c r="EJ16" s="28">
        <f t="shared" si="23"/>
        <v>448.65877142487915</v>
      </c>
      <c r="EK16" s="28">
        <f t="shared" si="23"/>
        <v>469.74573368184844</v>
      </c>
      <c r="EL16" s="28">
        <f t="shared" si="23"/>
        <v>491.8237831648953</v>
      </c>
      <c r="EM16" s="28">
        <f t="shared" si="23"/>
        <v>514.93950097364529</v>
      </c>
      <c r="EN16" s="28">
        <f t="shared" si="23"/>
        <v>539.14165751940664</v>
      </c>
      <c r="EO16" s="28">
        <f t="shared" si="23"/>
        <v>564.48131542281874</v>
      </c>
      <c r="EP16" s="28">
        <f t="shared" si="23"/>
        <v>591.01193724769121</v>
      </c>
      <c r="EQ16" s="28">
        <f t="shared" si="23"/>
        <v>618.78949829833266</v>
      </c>
      <c r="ER16" s="28">
        <f t="shared" si="23"/>
        <v>647.8726047183543</v>
      </c>
      <c r="ES16" s="28">
        <f t="shared" si="23"/>
        <v>678.3226171401169</v>
      </c>
      <c r="ET16" s="28">
        <f t="shared" si="23"/>
        <v>710.20378014570235</v>
      </c>
      <c r="EU16" s="28">
        <f t="shared" si="23"/>
        <v>743.58335781255028</v>
      </c>
      <c r="EV16" s="28">
        <f t="shared" si="23"/>
        <v>778.53177562974008</v>
      </c>
      <c r="EW16" s="28">
        <f t="shared" si="23"/>
        <v>815.12276908433785</v>
      </c>
      <c r="EX16" s="28">
        <f t="shared" si="15"/>
        <v>853.43353923130167</v>
      </c>
      <c r="EY16" s="28">
        <f t="shared" si="3"/>
        <v>893.54491557517281</v>
      </c>
      <c r="EZ16" s="28">
        <f t="shared" si="3"/>
        <v>935.54152660720592</v>
      </c>
      <c r="FA16" s="28">
        <f t="shared" si="3"/>
        <v>979.51197835774451</v>
      </c>
      <c r="FB16" s="28">
        <f t="shared" si="3"/>
        <v>1025.5490413405585</v>
      </c>
      <c r="FC16" s="28">
        <f t="shared" si="3"/>
        <v>1073.7498462835647</v>
      </c>
      <c r="FD16" s="28">
        <f t="shared" si="3"/>
        <v>1124.2160890588921</v>
      </c>
      <c r="FE16" s="28">
        <f t="shared" si="3"/>
        <v>1177.05424524466</v>
      </c>
      <c r="FF16" s="28">
        <f t="shared" ref="FF16:FU24" si="24">FE16*(1+$M16)</f>
        <v>1232.375794771159</v>
      </c>
      <c r="FG16" s="28">
        <f t="shared" si="24"/>
        <v>1290.2974571254033</v>
      </c>
      <c r="FH16" s="28">
        <f t="shared" si="24"/>
        <v>1350.9414376102973</v>
      </c>
      <c r="FI16" s="28">
        <f t="shared" si="24"/>
        <v>1414.4356851779812</v>
      </c>
      <c r="FJ16" s="28">
        <f t="shared" si="24"/>
        <v>1480.9141623813462</v>
      </c>
      <c r="FK16" s="28">
        <f t="shared" si="24"/>
        <v>1550.5171280132693</v>
      </c>
      <c r="FL16" s="28">
        <f t="shared" si="24"/>
        <v>1623.3914330298928</v>
      </c>
      <c r="FM16" s="28">
        <f t="shared" si="24"/>
        <v>1699.6908303822977</v>
      </c>
      <c r="FN16" s="28">
        <f t="shared" si="24"/>
        <v>1779.5762994102656</v>
      </c>
      <c r="FO16" s="28">
        <f t="shared" si="24"/>
        <v>1863.216385482548</v>
      </c>
      <c r="FP16" s="28">
        <f t="shared" si="24"/>
        <v>1950.7875556002277</v>
      </c>
      <c r="FQ16" s="28">
        <f t="shared" si="24"/>
        <v>2042.4745707134382</v>
      </c>
      <c r="FR16" s="28">
        <f t="shared" si="24"/>
        <v>2138.4708755369697</v>
      </c>
      <c r="FS16" s="28">
        <f t="shared" si="24"/>
        <v>2238.9790066872069</v>
      </c>
      <c r="FT16" s="28">
        <f t="shared" si="24"/>
        <v>2344.2110200015054</v>
      </c>
      <c r="FU16" s="28">
        <f t="shared" si="24"/>
        <v>2454.3889379415759</v>
      </c>
      <c r="FV16" s="28">
        <f t="shared" ref="FV16:GK24" si="25">FU16*(1+$M16)</f>
        <v>2569.7452180248297</v>
      </c>
      <c r="FW16" s="28">
        <f t="shared" si="25"/>
        <v>2690.5232432719963</v>
      </c>
      <c r="FX16" s="28">
        <f t="shared" si="25"/>
        <v>2816.9778357057799</v>
      </c>
      <c r="FY16" s="28">
        <f t="shared" si="25"/>
        <v>2949.3757939839511</v>
      </c>
      <c r="FZ16" s="28">
        <f t="shared" si="25"/>
        <v>3087.9964563011968</v>
      </c>
      <c r="GA16" s="28">
        <f t="shared" si="25"/>
        <v>3233.1322897473528</v>
      </c>
      <c r="GB16" s="28">
        <f t="shared" si="25"/>
        <v>3385.0895073654783</v>
      </c>
      <c r="GC16" s="28">
        <f t="shared" si="25"/>
        <v>3544.1887142116557</v>
      </c>
      <c r="GD16" s="28">
        <f t="shared" si="25"/>
        <v>3710.7655837796033</v>
      </c>
      <c r="GE16" s="28">
        <f t="shared" si="25"/>
        <v>3885.1715662172442</v>
      </c>
      <c r="GF16" s="28">
        <f t="shared" si="25"/>
        <v>4067.7746298294542</v>
      </c>
      <c r="GG16" s="28">
        <f t="shared" si="25"/>
        <v>4258.9600374314386</v>
      </c>
      <c r="GH16" s="28">
        <f t="shared" si="25"/>
        <v>4459.1311591907161</v>
      </c>
      <c r="GI16" s="28">
        <f t="shared" si="25"/>
        <v>4668.7103236726798</v>
      </c>
      <c r="GJ16" s="28">
        <f t="shared" si="25"/>
        <v>4888.1397088852955</v>
      </c>
      <c r="GK16" s="28">
        <f t="shared" si="25"/>
        <v>5117.8822752029037</v>
      </c>
      <c r="GL16" s="28">
        <f t="shared" ref="GL16:HA24" si="26">GK16*(1+$M16)</f>
        <v>5358.4227421374399</v>
      </c>
      <c r="GM16" s="28">
        <f t="shared" si="26"/>
        <v>5610.2686110178993</v>
      </c>
      <c r="GN16" s="28">
        <f t="shared" si="26"/>
        <v>5873.9512357357398</v>
      </c>
      <c r="GO16" s="28">
        <f t="shared" si="26"/>
        <v>6150.0269438153191</v>
      </c>
      <c r="GP16" s="28">
        <f t="shared" si="26"/>
        <v>6439.078210174639</v>
      </c>
      <c r="GQ16" s="28">
        <f t="shared" si="26"/>
        <v>6741.7148860528469</v>
      </c>
      <c r="GR16" s="28">
        <f t="shared" si="26"/>
        <v>7058.5754856973299</v>
      </c>
      <c r="GS16" s="28">
        <f t="shared" si="26"/>
        <v>7390.3285335251039</v>
      </c>
      <c r="GT16" s="28">
        <f t="shared" si="26"/>
        <v>7737.6739746007834</v>
      </c>
      <c r="GU16" s="28">
        <f t="shared" si="26"/>
        <v>8101.3446514070192</v>
      </c>
      <c r="GV16" s="28">
        <f t="shared" si="26"/>
        <v>8482.1078500231488</v>
      </c>
      <c r="GW16" s="28">
        <f t="shared" si="26"/>
        <v>8880.7669189742355</v>
      </c>
      <c r="GX16" s="28">
        <f t="shared" si="26"/>
        <v>9298.1629641660238</v>
      </c>
      <c r="GY16" s="28">
        <f t="shared" si="26"/>
        <v>9735.176623481826</v>
      </c>
      <c r="GZ16" s="28">
        <f t="shared" si="26"/>
        <v>10192.729924785472</v>
      </c>
      <c r="HA16" s="28">
        <f t="shared" si="26"/>
        <v>10671.788231250388</v>
      </c>
      <c r="HB16" s="28">
        <f t="shared" ref="HB16:HH24" si="27">HA16*(1+$M16)</f>
        <v>11173.362278119155</v>
      </c>
      <c r="HC16" s="28">
        <f t="shared" si="27"/>
        <v>11698.510305190755</v>
      </c>
      <c r="HD16" s="28">
        <f t="shared" si="27"/>
        <v>12248.340289534721</v>
      </c>
      <c r="HE16" s="28">
        <f t="shared" si="27"/>
        <v>12824.012283142853</v>
      </c>
      <c r="HF16" s="28">
        <f t="shared" si="27"/>
        <v>13426.740860450565</v>
      </c>
      <c r="HG16" s="28">
        <f t="shared" si="27"/>
        <v>14057.797680891741</v>
      </c>
      <c r="HH16" s="28">
        <f t="shared" si="27"/>
        <v>14718.514171893652</v>
      </c>
    </row>
    <row r="17" spans="1:216" ht="16.5" customHeight="1" x14ac:dyDescent="0.2">
      <c r="A17" s="23">
        <v>6</v>
      </c>
      <c r="B17" s="23"/>
      <c r="C17" s="24" t="s">
        <v>234</v>
      </c>
      <c r="D17" s="25"/>
      <c r="E17" s="21">
        <v>56.298333333333339</v>
      </c>
      <c r="F17" s="21">
        <v>2.72</v>
      </c>
      <c r="G17" s="22">
        <v>4.9833333333333334E-2</v>
      </c>
      <c r="H17" s="26">
        <f t="shared" si="4"/>
        <v>4.9361111111111113E-2</v>
      </c>
      <c r="I17" s="26">
        <f t="shared" si="4"/>
        <v>4.8888888888888891E-2</v>
      </c>
      <c r="J17" s="26">
        <f t="shared" ref="J17:L17" si="28">IFERROR(I17-($G17-$M17)/6,"N/A")</f>
        <v>4.841666666666667E-2</v>
      </c>
      <c r="K17" s="26">
        <f t="shared" si="28"/>
        <v>4.7944444444444449E-2</v>
      </c>
      <c r="L17" s="26">
        <f t="shared" si="28"/>
        <v>4.7472222222222228E-2</v>
      </c>
      <c r="M17" s="26">
        <f t="shared" si="12"/>
        <v>4.7E-2</v>
      </c>
      <c r="N17" s="22">
        <f t="shared" si="6"/>
        <v>9.6025994393966307E-2</v>
      </c>
      <c r="P17" s="27">
        <f t="shared" si="7"/>
        <v>-56.298333333333339</v>
      </c>
      <c r="Q17" s="28">
        <f t="shared" si="8"/>
        <v>2.72</v>
      </c>
      <c r="R17" s="28">
        <f t="shared" si="9"/>
        <v>2.8555466666666671</v>
      </c>
      <c r="S17" s="28">
        <f t="shared" si="9"/>
        <v>2.9978480755555563</v>
      </c>
      <c r="T17" s="28">
        <f t="shared" si="9"/>
        <v>3.1472408379874084</v>
      </c>
      <c r="U17" s="28">
        <f t="shared" si="9"/>
        <v>3.3040783397471145</v>
      </c>
      <c r="V17" s="28">
        <f t="shared" si="10"/>
        <v>3.4671713177951875</v>
      </c>
      <c r="W17" s="28">
        <f t="shared" si="10"/>
        <v>3.636677471109619</v>
      </c>
      <c r="X17" s="28">
        <f t="shared" si="10"/>
        <v>3.8127532720025101</v>
      </c>
      <c r="Y17" s="28">
        <f t="shared" si="10"/>
        <v>3.9955536094324078</v>
      </c>
      <c r="Z17" s="28">
        <f t="shared" si="10"/>
        <v>4.1852314182801846</v>
      </c>
      <c r="AA17" s="28">
        <f t="shared" si="17"/>
        <v>4.3819372949393527</v>
      </c>
      <c r="AB17" s="28">
        <f t="shared" si="17"/>
        <v>4.5878883478015018</v>
      </c>
      <c r="AC17" s="28">
        <f t="shared" si="17"/>
        <v>4.8035191001481721</v>
      </c>
      <c r="AD17" s="28">
        <f t="shared" si="17"/>
        <v>5.0292844978551354</v>
      </c>
      <c r="AE17" s="28">
        <f t="shared" si="17"/>
        <v>5.2656608692543267</v>
      </c>
      <c r="AF17" s="28">
        <f t="shared" si="17"/>
        <v>5.5131469301092801</v>
      </c>
      <c r="AG17" s="28">
        <f t="shared" si="17"/>
        <v>5.7722648358244157</v>
      </c>
      <c r="AH17" s="28">
        <f t="shared" si="17"/>
        <v>6.0435612831081631</v>
      </c>
      <c r="AI17" s="28">
        <f t="shared" si="17"/>
        <v>6.3276086634142468</v>
      </c>
      <c r="AJ17" s="28">
        <f t="shared" si="17"/>
        <v>6.6250062705947164</v>
      </c>
      <c r="AK17" s="28">
        <f t="shared" si="17"/>
        <v>6.9363815653126677</v>
      </c>
      <c r="AL17" s="28">
        <f t="shared" si="17"/>
        <v>7.262391498882363</v>
      </c>
      <c r="AM17" s="28">
        <f t="shared" si="17"/>
        <v>7.6037238993298333</v>
      </c>
      <c r="AN17" s="28">
        <f t="shared" si="17"/>
        <v>7.9610989225983353</v>
      </c>
      <c r="AO17" s="28">
        <f t="shared" si="17"/>
        <v>8.3352705719604572</v>
      </c>
      <c r="AP17" s="28">
        <f t="shared" si="17"/>
        <v>8.7270282888425985</v>
      </c>
      <c r="AQ17" s="28">
        <f t="shared" si="18"/>
        <v>9.1371986184181999</v>
      </c>
      <c r="AR17" s="28">
        <f t="shared" si="18"/>
        <v>9.5666469534838541</v>
      </c>
      <c r="AS17" s="28">
        <f t="shared" si="18"/>
        <v>10.016279360297595</v>
      </c>
      <c r="AT17" s="28">
        <f t="shared" si="18"/>
        <v>10.487044490231581</v>
      </c>
      <c r="AU17" s="28">
        <f t="shared" si="18"/>
        <v>10.979935581272464</v>
      </c>
      <c r="AV17" s="28">
        <f t="shared" si="18"/>
        <v>11.49599255359227</v>
      </c>
      <c r="AW17" s="28">
        <f t="shared" si="18"/>
        <v>12.036304203611106</v>
      </c>
      <c r="AX17" s="28">
        <f t="shared" si="18"/>
        <v>12.602010501180827</v>
      </c>
      <c r="AY17" s="28">
        <f t="shared" si="18"/>
        <v>13.194304994736324</v>
      </c>
      <c r="AZ17" s="28">
        <f t="shared" si="18"/>
        <v>13.81443732948893</v>
      </c>
      <c r="BA17" s="28">
        <f t="shared" si="18"/>
        <v>14.46371588397491</v>
      </c>
      <c r="BB17" s="28">
        <f t="shared" si="18"/>
        <v>15.143510530521729</v>
      </c>
      <c r="BC17" s="28">
        <f t="shared" si="18"/>
        <v>15.855255525456249</v>
      </c>
      <c r="BD17" s="28">
        <f t="shared" si="18"/>
        <v>16.600452535152691</v>
      </c>
      <c r="BE17" s="28">
        <f t="shared" si="18"/>
        <v>17.380673804304866</v>
      </c>
      <c r="BF17" s="28">
        <f t="shared" si="18"/>
        <v>18.197565473107193</v>
      </c>
      <c r="BG17" s="28">
        <f t="shared" si="19"/>
        <v>19.052851050343229</v>
      </c>
      <c r="BH17" s="28">
        <f t="shared" si="19"/>
        <v>19.94833504970936</v>
      </c>
      <c r="BI17" s="28">
        <f t="shared" si="19"/>
        <v>20.885906797045699</v>
      </c>
      <c r="BJ17" s="28">
        <f t="shared" si="19"/>
        <v>21.867544416506846</v>
      </c>
      <c r="BK17" s="28">
        <f t="shared" si="19"/>
        <v>22.895319004082666</v>
      </c>
      <c r="BL17" s="28">
        <f t="shared" si="19"/>
        <v>23.971398997274548</v>
      </c>
      <c r="BM17" s="28">
        <f t="shared" si="19"/>
        <v>25.098054750146449</v>
      </c>
      <c r="BN17" s="28">
        <f t="shared" si="19"/>
        <v>26.277663323403331</v>
      </c>
      <c r="BO17" s="28">
        <f t="shared" si="19"/>
        <v>27.512713499603286</v>
      </c>
      <c r="BP17" s="28">
        <f t="shared" si="19"/>
        <v>28.805811034084638</v>
      </c>
      <c r="BQ17" s="28">
        <f t="shared" si="19"/>
        <v>30.159684152686612</v>
      </c>
      <c r="BR17" s="28">
        <f t="shared" si="19"/>
        <v>31.577189307862881</v>
      </c>
      <c r="BS17" s="28">
        <f t="shared" si="19"/>
        <v>33.061317205332436</v>
      </c>
      <c r="BT17" s="28">
        <f t="shared" si="19"/>
        <v>34.61519911398306</v>
      </c>
      <c r="BU17" s="28">
        <f t="shared" si="19"/>
        <v>36.242113472340264</v>
      </c>
      <c r="BV17" s="28">
        <f t="shared" si="19"/>
        <v>37.945492805540255</v>
      </c>
      <c r="BW17" s="28">
        <f t="shared" si="20"/>
        <v>39.728930967400643</v>
      </c>
      <c r="BX17" s="28">
        <f t="shared" si="20"/>
        <v>41.596190722868471</v>
      </c>
      <c r="BY17" s="28">
        <f t="shared" si="20"/>
        <v>43.551211686843288</v>
      </c>
      <c r="BZ17" s="28">
        <f t="shared" si="20"/>
        <v>45.598118636124923</v>
      </c>
      <c r="CA17" s="28">
        <f t="shared" si="20"/>
        <v>47.741230212022792</v>
      </c>
      <c r="CB17" s="28">
        <f t="shared" si="20"/>
        <v>49.985068031987858</v>
      </c>
      <c r="CC17" s="28">
        <f t="shared" si="20"/>
        <v>52.33436622949128</v>
      </c>
      <c r="CD17" s="28">
        <f t="shared" si="20"/>
        <v>54.794081442277367</v>
      </c>
      <c r="CE17" s="28">
        <f t="shared" si="20"/>
        <v>57.369403270064403</v>
      </c>
      <c r="CF17" s="28">
        <f t="shared" si="20"/>
        <v>60.065765223757424</v>
      </c>
      <c r="CG17" s="28">
        <f t="shared" si="20"/>
        <v>62.888856189274016</v>
      </c>
      <c r="CH17" s="28">
        <f t="shared" si="20"/>
        <v>65.844632430169895</v>
      </c>
      <c r="CI17" s="28">
        <f t="shared" si="20"/>
        <v>68.939330154387875</v>
      </c>
      <c r="CJ17" s="28">
        <f t="shared" si="20"/>
        <v>72.179478671644105</v>
      </c>
      <c r="CK17" s="28">
        <f t="shared" si="20"/>
        <v>75.571914169211368</v>
      </c>
      <c r="CL17" s="28">
        <f t="shared" si="14"/>
        <v>79.123794135164303</v>
      </c>
      <c r="CM17" s="28">
        <f t="shared" si="14"/>
        <v>82.842612459517014</v>
      </c>
      <c r="CN17" s="28">
        <f t="shared" si="14"/>
        <v>86.736215245114309</v>
      </c>
      <c r="CO17" s="28">
        <f t="shared" si="14"/>
        <v>90.812817361634671</v>
      </c>
      <c r="CP17" s="28">
        <f t="shared" si="14"/>
        <v>95.081019777631496</v>
      </c>
      <c r="CQ17" s="28">
        <f t="shared" si="14"/>
        <v>99.549827707180171</v>
      </c>
      <c r="CR17" s="28">
        <f t="shared" si="14"/>
        <v>104.22866960941764</v>
      </c>
      <c r="CS17" s="28">
        <f t="shared" si="14"/>
        <v>109.12741708106026</v>
      </c>
      <c r="CT17" s="28">
        <f t="shared" si="14"/>
        <v>114.25640568387008</v>
      </c>
      <c r="CU17" s="28">
        <f t="shared" si="14"/>
        <v>119.62645675101197</v>
      </c>
      <c r="CV17" s="28">
        <f t="shared" si="14"/>
        <v>125.24890021830953</v>
      </c>
      <c r="CW17" s="28">
        <f t="shared" si="14"/>
        <v>131.13559852857006</v>
      </c>
      <c r="CX17" s="28">
        <f t="shared" si="14"/>
        <v>137.29897165941284</v>
      </c>
      <c r="CY17" s="28">
        <f t="shared" si="14"/>
        <v>143.75202332740523</v>
      </c>
      <c r="CZ17" s="28">
        <f t="shared" si="14"/>
        <v>150.50836842379326</v>
      </c>
      <c r="DA17" s="28">
        <f t="shared" si="14"/>
        <v>157.58226173971153</v>
      </c>
      <c r="DB17" s="28">
        <f t="shared" si="21"/>
        <v>164.98862804147797</v>
      </c>
      <c r="DC17" s="28">
        <f t="shared" si="21"/>
        <v>172.74309355942742</v>
      </c>
      <c r="DD17" s="28">
        <f t="shared" si="21"/>
        <v>180.8620189567205</v>
      </c>
      <c r="DE17" s="28">
        <f t="shared" si="21"/>
        <v>189.36253384768636</v>
      </c>
      <c r="DF17" s="28">
        <f t="shared" si="21"/>
        <v>198.2625729385276</v>
      </c>
      <c r="DG17" s="28">
        <f t="shared" si="21"/>
        <v>207.58091386663838</v>
      </c>
      <c r="DH17" s="28">
        <f t="shared" si="21"/>
        <v>217.33721681837036</v>
      </c>
      <c r="DI17" s="28">
        <f t="shared" si="21"/>
        <v>227.55206600883375</v>
      </c>
      <c r="DJ17" s="28">
        <f t="shared" si="21"/>
        <v>238.24701311124892</v>
      </c>
      <c r="DK17" s="28">
        <f t="shared" si="21"/>
        <v>249.44462272747759</v>
      </c>
      <c r="DL17" s="28">
        <f t="shared" si="21"/>
        <v>261.16851999566904</v>
      </c>
      <c r="DM17" s="28">
        <f t="shared" si="21"/>
        <v>273.44344043546545</v>
      </c>
      <c r="DN17" s="28">
        <f t="shared" si="21"/>
        <v>286.29528213593233</v>
      </c>
      <c r="DO17" s="28">
        <f t="shared" si="21"/>
        <v>299.7511603963211</v>
      </c>
      <c r="DP17" s="28">
        <f t="shared" si="21"/>
        <v>313.83946493494818</v>
      </c>
      <c r="DQ17" s="28">
        <f t="shared" si="21"/>
        <v>328.58991978689073</v>
      </c>
      <c r="DR17" s="28">
        <f t="shared" si="22"/>
        <v>344.03364601687457</v>
      </c>
      <c r="DS17" s="28">
        <f t="shared" si="22"/>
        <v>360.20322737966762</v>
      </c>
      <c r="DT17" s="28">
        <f t="shared" si="22"/>
        <v>377.132779066512</v>
      </c>
      <c r="DU17" s="28">
        <f t="shared" si="22"/>
        <v>394.85801968263803</v>
      </c>
      <c r="DV17" s="28">
        <f t="shared" si="22"/>
        <v>413.41634660772201</v>
      </c>
      <c r="DW17" s="28">
        <f t="shared" si="22"/>
        <v>432.84691489828492</v>
      </c>
      <c r="DX17" s="28">
        <f t="shared" si="22"/>
        <v>453.19071989850426</v>
      </c>
      <c r="DY17" s="28">
        <f t="shared" si="22"/>
        <v>474.49068373373393</v>
      </c>
      <c r="DZ17" s="28">
        <f t="shared" si="22"/>
        <v>496.79174586921937</v>
      </c>
      <c r="EA17" s="28">
        <f t="shared" si="22"/>
        <v>520.1409579250726</v>
      </c>
      <c r="EB17" s="28">
        <f t="shared" si="22"/>
        <v>544.58758294755103</v>
      </c>
      <c r="EC17" s="28">
        <f t="shared" si="22"/>
        <v>570.18319934608587</v>
      </c>
      <c r="ED17" s="28">
        <f t="shared" si="22"/>
        <v>596.98180971535191</v>
      </c>
      <c r="EE17" s="28">
        <f t="shared" si="22"/>
        <v>625.03995477197338</v>
      </c>
      <c r="EF17" s="28">
        <f t="shared" si="22"/>
        <v>654.41683264625613</v>
      </c>
      <c r="EG17" s="28">
        <f t="shared" si="22"/>
        <v>685.17442378063015</v>
      </c>
      <c r="EH17" s="28">
        <f t="shared" si="23"/>
        <v>717.37762169831967</v>
      </c>
      <c r="EI17" s="28">
        <f t="shared" si="23"/>
        <v>751.09436991814061</v>
      </c>
      <c r="EJ17" s="28">
        <f t="shared" si="23"/>
        <v>786.39580530429316</v>
      </c>
      <c r="EK17" s="28">
        <f t="shared" si="23"/>
        <v>823.35640815359488</v>
      </c>
      <c r="EL17" s="28">
        <f t="shared" si="23"/>
        <v>862.05415933681377</v>
      </c>
      <c r="EM17" s="28">
        <f t="shared" si="23"/>
        <v>902.57070482564393</v>
      </c>
      <c r="EN17" s="28">
        <f t="shared" si="23"/>
        <v>944.99152795244913</v>
      </c>
      <c r="EO17" s="28">
        <f t="shared" si="23"/>
        <v>989.40612976621412</v>
      </c>
      <c r="EP17" s="28">
        <f t="shared" si="23"/>
        <v>1035.9082178652261</v>
      </c>
      <c r="EQ17" s="28">
        <f t="shared" si="23"/>
        <v>1084.5959041048916</v>
      </c>
      <c r="ER17" s="28">
        <f t="shared" si="23"/>
        <v>1135.5719115978213</v>
      </c>
      <c r="ES17" s="28">
        <f t="shared" si="23"/>
        <v>1188.9437914429188</v>
      </c>
      <c r="ET17" s="28">
        <f t="shared" si="23"/>
        <v>1244.8241496407359</v>
      </c>
      <c r="EU17" s="28">
        <f t="shared" si="23"/>
        <v>1303.3308846738503</v>
      </c>
      <c r="EV17" s="28">
        <f t="shared" si="23"/>
        <v>1364.5874362535212</v>
      </c>
      <c r="EW17" s="28">
        <f t="shared" si="23"/>
        <v>1428.7230457574367</v>
      </c>
      <c r="EX17" s="28">
        <f t="shared" si="15"/>
        <v>1495.8730289080361</v>
      </c>
      <c r="EY17" s="28">
        <f t="shared" si="15"/>
        <v>1566.1790612667137</v>
      </c>
      <c r="EZ17" s="28">
        <f t="shared" si="15"/>
        <v>1639.7894771462491</v>
      </c>
      <c r="FA17" s="28">
        <f t="shared" si="15"/>
        <v>1716.8595825721227</v>
      </c>
      <c r="FB17" s="28">
        <f t="shared" si="15"/>
        <v>1797.5519829530124</v>
      </c>
      <c r="FC17" s="28">
        <f t="shared" si="15"/>
        <v>1882.0369261518038</v>
      </c>
      <c r="FD17" s="28">
        <f t="shared" si="15"/>
        <v>1970.4926616809385</v>
      </c>
      <c r="FE17" s="28">
        <f t="shared" si="15"/>
        <v>2063.1058167799424</v>
      </c>
      <c r="FF17" s="28">
        <f t="shared" si="24"/>
        <v>2160.0717901685994</v>
      </c>
      <c r="FG17" s="28">
        <f t="shared" si="24"/>
        <v>2261.5951643065232</v>
      </c>
      <c r="FH17" s="28">
        <f t="shared" si="24"/>
        <v>2367.8901370289295</v>
      </c>
      <c r="FI17" s="28">
        <f t="shared" si="24"/>
        <v>2479.1809734692893</v>
      </c>
      <c r="FJ17" s="28">
        <f t="shared" si="24"/>
        <v>2595.7024792223456</v>
      </c>
      <c r="FK17" s="28">
        <f t="shared" si="24"/>
        <v>2717.7004957457957</v>
      </c>
      <c r="FL17" s="28">
        <f t="shared" si="24"/>
        <v>2845.4324190458478</v>
      </c>
      <c r="FM17" s="28">
        <f t="shared" si="24"/>
        <v>2979.1677427410027</v>
      </c>
      <c r="FN17" s="28">
        <f t="shared" si="24"/>
        <v>3119.1886266498295</v>
      </c>
      <c r="FO17" s="28">
        <f t="shared" si="24"/>
        <v>3265.7904921023714</v>
      </c>
      <c r="FP17" s="28">
        <f t="shared" si="24"/>
        <v>3419.2826452311829</v>
      </c>
      <c r="FQ17" s="28">
        <f t="shared" si="24"/>
        <v>3579.9889295570483</v>
      </c>
      <c r="FR17" s="28">
        <f t="shared" si="24"/>
        <v>3748.2484092462291</v>
      </c>
      <c r="FS17" s="28">
        <f t="shared" si="24"/>
        <v>3924.4160844808016</v>
      </c>
      <c r="FT17" s="28">
        <f t="shared" si="24"/>
        <v>4108.8636404513991</v>
      </c>
      <c r="FU17" s="28">
        <f t="shared" si="24"/>
        <v>4301.9802315526149</v>
      </c>
      <c r="FV17" s="28">
        <f t="shared" si="25"/>
        <v>4504.1733024355872</v>
      </c>
      <c r="FW17" s="28">
        <f t="shared" si="25"/>
        <v>4715.8694476500596</v>
      </c>
      <c r="FX17" s="28">
        <f t="shared" si="25"/>
        <v>4937.5153116896117</v>
      </c>
      <c r="FY17" s="28">
        <f t="shared" si="25"/>
        <v>5169.5785313390234</v>
      </c>
      <c r="FZ17" s="28">
        <f t="shared" si="25"/>
        <v>5412.5487223119571</v>
      </c>
      <c r="GA17" s="28">
        <f t="shared" si="25"/>
        <v>5666.9385122606191</v>
      </c>
      <c r="GB17" s="28">
        <f t="shared" si="25"/>
        <v>5933.2846223368679</v>
      </c>
      <c r="GC17" s="28">
        <f t="shared" si="25"/>
        <v>6212.1489995867005</v>
      </c>
      <c r="GD17" s="28">
        <f t="shared" si="25"/>
        <v>6504.1200025672752</v>
      </c>
      <c r="GE17" s="28">
        <f t="shared" si="25"/>
        <v>6809.8136426879364</v>
      </c>
      <c r="GF17" s="28">
        <f t="shared" si="25"/>
        <v>7129.8748838942693</v>
      </c>
      <c r="GG17" s="28">
        <f t="shared" si="25"/>
        <v>7464.9790034372991</v>
      </c>
      <c r="GH17" s="28">
        <f t="shared" si="25"/>
        <v>7815.8330165988518</v>
      </c>
      <c r="GI17" s="28">
        <f t="shared" si="25"/>
        <v>8183.1771683789975</v>
      </c>
      <c r="GJ17" s="28">
        <f t="shared" si="25"/>
        <v>8567.7864952928103</v>
      </c>
      <c r="GK17" s="28">
        <f t="shared" si="25"/>
        <v>8970.472460571571</v>
      </c>
      <c r="GL17" s="28">
        <f t="shared" si="26"/>
        <v>9392.084666218434</v>
      </c>
      <c r="GM17" s="28">
        <f t="shared" si="26"/>
        <v>9833.5126455307</v>
      </c>
      <c r="GN17" s="28">
        <f t="shared" si="26"/>
        <v>10295.687739870642</v>
      </c>
      <c r="GO17" s="28">
        <f t="shared" si="26"/>
        <v>10779.585063644561</v>
      </c>
      <c r="GP17" s="28">
        <f t="shared" si="26"/>
        <v>11286.225561635854</v>
      </c>
      <c r="GQ17" s="28">
        <f t="shared" si="26"/>
        <v>11816.678163032739</v>
      </c>
      <c r="GR17" s="28">
        <f t="shared" si="26"/>
        <v>12372.062036695277</v>
      </c>
      <c r="GS17" s="28">
        <f t="shared" si="26"/>
        <v>12953.548952419955</v>
      </c>
      <c r="GT17" s="28">
        <f t="shared" si="26"/>
        <v>13562.365753183693</v>
      </c>
      <c r="GU17" s="28">
        <f t="shared" si="26"/>
        <v>14199.796943583326</v>
      </c>
      <c r="GV17" s="28">
        <f t="shared" si="26"/>
        <v>14867.187399931741</v>
      </c>
      <c r="GW17" s="28">
        <f t="shared" si="26"/>
        <v>15565.945207728531</v>
      </c>
      <c r="GX17" s="28">
        <f t="shared" si="26"/>
        <v>16297.544632491772</v>
      </c>
      <c r="GY17" s="28">
        <f t="shared" si="26"/>
        <v>17063.529230218883</v>
      </c>
      <c r="GZ17" s="28">
        <f t="shared" si="26"/>
        <v>17865.515104039168</v>
      </c>
      <c r="HA17" s="28">
        <f t="shared" si="26"/>
        <v>18705.194313929009</v>
      </c>
      <c r="HB17" s="28">
        <f t="shared" si="27"/>
        <v>19584.338446683672</v>
      </c>
      <c r="HC17" s="28">
        <f t="shared" si="27"/>
        <v>20504.802353677802</v>
      </c>
      <c r="HD17" s="28">
        <f t="shared" si="27"/>
        <v>21468.528064300655</v>
      </c>
      <c r="HE17" s="28">
        <f t="shared" si="27"/>
        <v>22477.548883322786</v>
      </c>
      <c r="HF17" s="28">
        <f t="shared" si="27"/>
        <v>23533.993680838958</v>
      </c>
      <c r="HG17" s="28">
        <f t="shared" si="27"/>
        <v>24640.091383838386</v>
      </c>
      <c r="HH17" s="28">
        <f t="shared" si="27"/>
        <v>25798.17567887879</v>
      </c>
    </row>
    <row r="18" spans="1:216" ht="16.5" customHeight="1" x14ac:dyDescent="0.2">
      <c r="A18" s="23">
        <v>7</v>
      </c>
      <c r="B18" s="23"/>
      <c r="C18" s="24" t="s">
        <v>235</v>
      </c>
      <c r="D18" s="25"/>
      <c r="E18" s="21">
        <v>83.754999999999995</v>
      </c>
      <c r="F18" s="21">
        <v>2.88</v>
      </c>
      <c r="G18" s="22">
        <v>6.1066666666666658E-2</v>
      </c>
      <c r="H18" s="26">
        <f t="shared" si="4"/>
        <v>5.8722222222222217E-2</v>
      </c>
      <c r="I18" s="26">
        <f t="shared" si="4"/>
        <v>5.6377777777777777E-2</v>
      </c>
      <c r="J18" s="26">
        <f t="shared" ref="J18:L18" si="29">IFERROR(I18-($G18-$M18)/6,"N/A")</f>
        <v>5.4033333333333336E-2</v>
      </c>
      <c r="K18" s="26">
        <f t="shared" si="29"/>
        <v>5.1688888888888895E-2</v>
      </c>
      <c r="L18" s="26">
        <f t="shared" si="29"/>
        <v>4.9344444444444455E-2</v>
      </c>
      <c r="M18" s="26">
        <f t="shared" si="12"/>
        <v>4.7E-2</v>
      </c>
      <c r="N18" s="22">
        <f t="shared" si="6"/>
        <v>8.4069399297968639E-2</v>
      </c>
      <c r="P18" s="27">
        <f t="shared" si="7"/>
        <v>-83.754999999999995</v>
      </c>
      <c r="Q18" s="28">
        <f t="shared" si="8"/>
        <v>2.88</v>
      </c>
      <c r="R18" s="28">
        <f t="shared" si="9"/>
        <v>3.0558719999999999</v>
      </c>
      <c r="S18" s="28">
        <f t="shared" si="9"/>
        <v>3.2424839167999999</v>
      </c>
      <c r="T18" s="28">
        <f t="shared" si="9"/>
        <v>3.4404916013192532</v>
      </c>
      <c r="U18" s="28">
        <f t="shared" si="9"/>
        <v>3.6505909551064821</v>
      </c>
      <c r="V18" s="28">
        <f t="shared" si="10"/>
        <v>3.8649617684146791</v>
      </c>
      <c r="W18" s="28">
        <f t="shared" si="10"/>
        <v>4.0828597241139688</v>
      </c>
      <c r="X18" s="28">
        <f t="shared" si="10"/>
        <v>4.3034702445402608</v>
      </c>
      <c r="Y18" s="28">
        <f t="shared" si="10"/>
        <v>4.525911839846942</v>
      </c>
      <c r="Z18" s="28">
        <f t="shared" si="10"/>
        <v>4.7492404451887227</v>
      </c>
      <c r="AA18" s="28">
        <f t="shared" si="17"/>
        <v>4.9724547461125921</v>
      </c>
      <c r="AB18" s="28">
        <f t="shared" si="17"/>
        <v>5.2061601191798834</v>
      </c>
      <c r="AC18" s="28">
        <f t="shared" si="17"/>
        <v>5.4508496447813375</v>
      </c>
      <c r="AD18" s="28">
        <f t="shared" si="17"/>
        <v>5.7070395780860599</v>
      </c>
      <c r="AE18" s="28">
        <f t="shared" si="17"/>
        <v>5.9752704382561044</v>
      </c>
      <c r="AF18" s="28">
        <f t="shared" si="17"/>
        <v>6.2561081488541408</v>
      </c>
      <c r="AG18" s="28">
        <f t="shared" si="17"/>
        <v>6.5501452318502853</v>
      </c>
      <c r="AH18" s="28">
        <f t="shared" si="17"/>
        <v>6.8580020577472487</v>
      </c>
      <c r="AI18" s="28">
        <f t="shared" si="17"/>
        <v>7.1803281544613693</v>
      </c>
      <c r="AJ18" s="28">
        <f t="shared" si="17"/>
        <v>7.517803577721053</v>
      </c>
      <c r="AK18" s="28">
        <f t="shared" si="17"/>
        <v>7.8711403458739424</v>
      </c>
      <c r="AL18" s="28">
        <f t="shared" si="17"/>
        <v>8.2410839421300164</v>
      </c>
      <c r="AM18" s="28">
        <f t="shared" si="17"/>
        <v>8.628414887410127</v>
      </c>
      <c r="AN18" s="28">
        <f t="shared" si="17"/>
        <v>9.0339503871184021</v>
      </c>
      <c r="AO18" s="28">
        <f t="shared" si="17"/>
        <v>9.4585460553129668</v>
      </c>
      <c r="AP18" s="28">
        <f t="shared" si="17"/>
        <v>9.903097719912676</v>
      </c>
      <c r="AQ18" s="28">
        <f t="shared" si="18"/>
        <v>10.368543312748571</v>
      </c>
      <c r="AR18" s="28">
        <f t="shared" si="18"/>
        <v>10.855864848447753</v>
      </c>
      <c r="AS18" s="28">
        <f t="shared" si="18"/>
        <v>11.366090496324796</v>
      </c>
      <c r="AT18" s="28">
        <f t="shared" si="18"/>
        <v>11.90029674965206</v>
      </c>
      <c r="AU18" s="28">
        <f t="shared" si="18"/>
        <v>12.459610696885706</v>
      </c>
      <c r="AV18" s="28">
        <f t="shared" si="18"/>
        <v>13.045212399639333</v>
      </c>
      <c r="AW18" s="28">
        <f t="shared" si="18"/>
        <v>13.658337382422379</v>
      </c>
      <c r="AX18" s="28">
        <f t="shared" si="18"/>
        <v>14.300279239396231</v>
      </c>
      <c r="AY18" s="28">
        <f t="shared" si="18"/>
        <v>14.972392363647852</v>
      </c>
      <c r="AZ18" s="28">
        <f t="shared" si="18"/>
        <v>15.6760948047393</v>
      </c>
      <c r="BA18" s="28">
        <f t="shared" si="18"/>
        <v>16.412871260562046</v>
      </c>
      <c r="BB18" s="28">
        <f t="shared" si="18"/>
        <v>17.184276209808459</v>
      </c>
      <c r="BC18" s="28">
        <f t="shared" si="18"/>
        <v>17.991937191669457</v>
      </c>
      <c r="BD18" s="28">
        <f t="shared" si="18"/>
        <v>18.837558239677922</v>
      </c>
      <c r="BE18" s="28">
        <f t="shared" si="18"/>
        <v>19.722923476942782</v>
      </c>
      <c r="BF18" s="28">
        <f t="shared" si="18"/>
        <v>20.649900880359091</v>
      </c>
      <c r="BG18" s="28">
        <f t="shared" si="19"/>
        <v>21.620446221735968</v>
      </c>
      <c r="BH18" s="28">
        <f t="shared" si="19"/>
        <v>22.636607194157556</v>
      </c>
      <c r="BI18" s="28">
        <f t="shared" si="19"/>
        <v>23.700527732282961</v>
      </c>
      <c r="BJ18" s="28">
        <f t="shared" si="19"/>
        <v>24.814452535700259</v>
      </c>
      <c r="BK18" s="28">
        <f t="shared" si="19"/>
        <v>25.980731804878168</v>
      </c>
      <c r="BL18" s="28">
        <f t="shared" si="19"/>
        <v>27.20182619970744</v>
      </c>
      <c r="BM18" s="28">
        <f t="shared" si="19"/>
        <v>28.480312031093689</v>
      </c>
      <c r="BN18" s="28">
        <f t="shared" si="19"/>
        <v>29.81888669655509</v>
      </c>
      <c r="BO18" s="28">
        <f t="shared" si="19"/>
        <v>31.220374371293179</v>
      </c>
      <c r="BP18" s="28">
        <f t="shared" si="19"/>
        <v>32.687731966743954</v>
      </c>
      <c r="BQ18" s="28">
        <f t="shared" si="19"/>
        <v>34.224055369180917</v>
      </c>
      <c r="BR18" s="28">
        <f t="shared" si="19"/>
        <v>35.832585971532417</v>
      </c>
      <c r="BS18" s="28">
        <f t="shared" si="19"/>
        <v>37.51671751219444</v>
      </c>
      <c r="BT18" s="28">
        <f t="shared" si="19"/>
        <v>39.280003235267579</v>
      </c>
      <c r="BU18" s="28">
        <f t="shared" si="19"/>
        <v>41.12616338732515</v>
      </c>
      <c r="BV18" s="28">
        <f t="shared" si="19"/>
        <v>43.059093066529428</v>
      </c>
      <c r="BW18" s="28">
        <f t="shared" si="20"/>
        <v>45.082870440656308</v>
      </c>
      <c r="BX18" s="28">
        <f t="shared" si="20"/>
        <v>47.20176535136715</v>
      </c>
      <c r="BY18" s="28">
        <f t="shared" si="20"/>
        <v>49.420248322881406</v>
      </c>
      <c r="BZ18" s="28">
        <f t="shared" si="20"/>
        <v>51.742999994056831</v>
      </c>
      <c r="CA18" s="28">
        <f t="shared" si="20"/>
        <v>54.174920993777498</v>
      </c>
      <c r="CB18" s="28">
        <f t="shared" si="20"/>
        <v>56.721142280485033</v>
      </c>
      <c r="CC18" s="28">
        <f t="shared" si="20"/>
        <v>59.387035967667828</v>
      </c>
      <c r="CD18" s="28">
        <f t="shared" si="20"/>
        <v>62.178226658148212</v>
      </c>
      <c r="CE18" s="28">
        <f t="shared" si="20"/>
        <v>65.100603311081173</v>
      </c>
      <c r="CF18" s="28">
        <f t="shared" si="20"/>
        <v>68.160331666701978</v>
      </c>
      <c r="CG18" s="28">
        <f t="shared" si="20"/>
        <v>71.363867255036965</v>
      </c>
      <c r="CH18" s="28">
        <f t="shared" si="20"/>
        <v>74.717969016023702</v>
      </c>
      <c r="CI18" s="28">
        <f t="shared" si="20"/>
        <v>78.229713559776812</v>
      </c>
      <c r="CJ18" s="28">
        <f t="shared" si="20"/>
        <v>81.906510097086311</v>
      </c>
      <c r="CK18" s="28">
        <f t="shared" si="20"/>
        <v>85.756116071649359</v>
      </c>
      <c r="CL18" s="28">
        <f t="shared" si="14"/>
        <v>89.786653527016867</v>
      </c>
      <c r="CM18" s="28">
        <f t="shared" si="14"/>
        <v>94.006626242786652</v>
      </c>
      <c r="CN18" s="28">
        <f t="shared" si="14"/>
        <v>98.424937676197615</v>
      </c>
      <c r="CO18" s="28">
        <f t="shared" si="14"/>
        <v>103.0509097469789</v>
      </c>
      <c r="CP18" s="28">
        <f t="shared" si="14"/>
        <v>107.8943025050869</v>
      </c>
      <c r="CQ18" s="28">
        <f t="shared" si="14"/>
        <v>112.96533472282597</v>
      </c>
      <c r="CR18" s="28">
        <f t="shared" si="14"/>
        <v>118.27470545479879</v>
      </c>
      <c r="CS18" s="28">
        <f t="shared" si="14"/>
        <v>123.83361661117432</v>
      </c>
      <c r="CT18" s="28">
        <f t="shared" si="14"/>
        <v>129.65379659189949</v>
      </c>
      <c r="CU18" s="28">
        <f t="shared" si="14"/>
        <v>135.74752503171877</v>
      </c>
      <c r="CV18" s="28">
        <f t="shared" si="14"/>
        <v>142.12765870820954</v>
      </c>
      <c r="CW18" s="28">
        <f t="shared" si="14"/>
        <v>148.80765866749539</v>
      </c>
      <c r="CX18" s="28">
        <f t="shared" si="14"/>
        <v>155.80161862486767</v>
      </c>
      <c r="CY18" s="28">
        <f t="shared" si="14"/>
        <v>163.12429470023645</v>
      </c>
      <c r="CZ18" s="28">
        <f t="shared" si="14"/>
        <v>170.79113655114756</v>
      </c>
      <c r="DA18" s="28">
        <f t="shared" si="14"/>
        <v>178.81831996905149</v>
      </c>
      <c r="DB18" s="28">
        <f t="shared" si="21"/>
        <v>187.22278100759689</v>
      </c>
      <c r="DC18" s="28">
        <f t="shared" si="21"/>
        <v>196.02225171495394</v>
      </c>
      <c r="DD18" s="28">
        <f t="shared" si="21"/>
        <v>205.23529754555676</v>
      </c>
      <c r="DE18" s="28">
        <f t="shared" si="21"/>
        <v>214.88135653019791</v>
      </c>
      <c r="DF18" s="28">
        <f t="shared" si="21"/>
        <v>224.9807802871172</v>
      </c>
      <c r="DG18" s="28">
        <f t="shared" si="21"/>
        <v>235.55487696061169</v>
      </c>
      <c r="DH18" s="28">
        <f t="shared" si="21"/>
        <v>246.62595617776043</v>
      </c>
      <c r="DI18" s="28">
        <f t="shared" si="21"/>
        <v>258.21737611811517</v>
      </c>
      <c r="DJ18" s="28">
        <f t="shared" si="21"/>
        <v>270.35359279566654</v>
      </c>
      <c r="DK18" s="28">
        <f t="shared" si="21"/>
        <v>283.06021165706284</v>
      </c>
      <c r="DL18" s="28">
        <f t="shared" si="21"/>
        <v>296.36404160494476</v>
      </c>
      <c r="DM18" s="28">
        <f t="shared" si="21"/>
        <v>310.29315156037717</v>
      </c>
      <c r="DN18" s="28">
        <f t="shared" si="21"/>
        <v>324.87692968371488</v>
      </c>
      <c r="DO18" s="28">
        <f t="shared" si="21"/>
        <v>340.14614537884944</v>
      </c>
      <c r="DP18" s="28">
        <f t="shared" si="21"/>
        <v>356.13301421165534</v>
      </c>
      <c r="DQ18" s="28">
        <f t="shared" si="21"/>
        <v>372.87126587960313</v>
      </c>
      <c r="DR18" s="28">
        <f t="shared" si="22"/>
        <v>390.39621537594445</v>
      </c>
      <c r="DS18" s="28">
        <f t="shared" si="22"/>
        <v>408.74483749861383</v>
      </c>
      <c r="DT18" s="28">
        <f t="shared" si="22"/>
        <v>427.95584486104866</v>
      </c>
      <c r="DU18" s="28">
        <f t="shared" si="22"/>
        <v>448.06976956951792</v>
      </c>
      <c r="DV18" s="28">
        <f t="shared" si="22"/>
        <v>469.12904873928522</v>
      </c>
      <c r="DW18" s="28">
        <f t="shared" si="22"/>
        <v>491.17811403003162</v>
      </c>
      <c r="DX18" s="28">
        <f t="shared" si="22"/>
        <v>514.26348538944308</v>
      </c>
      <c r="DY18" s="28">
        <f t="shared" si="22"/>
        <v>538.43386920274691</v>
      </c>
      <c r="DZ18" s="28">
        <f t="shared" si="22"/>
        <v>563.74026105527594</v>
      </c>
      <c r="EA18" s="28">
        <f t="shared" si="22"/>
        <v>590.23605332487386</v>
      </c>
      <c r="EB18" s="28">
        <f t="shared" si="22"/>
        <v>617.97714783114293</v>
      </c>
      <c r="EC18" s="28">
        <f t="shared" si="22"/>
        <v>647.02207377920661</v>
      </c>
      <c r="ED18" s="28">
        <f t="shared" si="22"/>
        <v>677.43211124682932</v>
      </c>
      <c r="EE18" s="28">
        <f t="shared" si="22"/>
        <v>709.2714204754302</v>
      </c>
      <c r="EF18" s="28">
        <f t="shared" si="22"/>
        <v>742.60717723777543</v>
      </c>
      <c r="EG18" s="28">
        <f t="shared" si="22"/>
        <v>777.50971456795082</v>
      </c>
      <c r="EH18" s="28">
        <f t="shared" si="23"/>
        <v>814.05267115264451</v>
      </c>
      <c r="EI18" s="28">
        <f t="shared" si="23"/>
        <v>852.31314669681876</v>
      </c>
      <c r="EJ18" s="28">
        <f t="shared" si="23"/>
        <v>892.37186459156919</v>
      </c>
      <c r="EK18" s="28">
        <f t="shared" si="23"/>
        <v>934.31334222737291</v>
      </c>
      <c r="EL18" s="28">
        <f t="shared" si="23"/>
        <v>978.22606931205939</v>
      </c>
      <c r="EM18" s="28">
        <f t="shared" si="23"/>
        <v>1024.2026945697262</v>
      </c>
      <c r="EN18" s="28">
        <f t="shared" si="23"/>
        <v>1072.3402212145033</v>
      </c>
      <c r="EO18" s="28">
        <f t="shared" si="23"/>
        <v>1122.740211611585</v>
      </c>
      <c r="EP18" s="28">
        <f t="shared" si="23"/>
        <v>1175.5090015573294</v>
      </c>
      <c r="EQ18" s="28">
        <f t="shared" si="23"/>
        <v>1230.7579246305238</v>
      </c>
      <c r="ER18" s="28">
        <f t="shared" si="23"/>
        <v>1288.6035470881584</v>
      </c>
      <c r="ES18" s="28">
        <f t="shared" si="23"/>
        <v>1349.1679138013017</v>
      </c>
      <c r="ET18" s="28">
        <f t="shared" si="23"/>
        <v>1412.5788057499628</v>
      </c>
      <c r="EU18" s="28">
        <f t="shared" si="23"/>
        <v>1478.9700096202109</v>
      </c>
      <c r="EV18" s="28">
        <f t="shared" si="23"/>
        <v>1548.4816000723608</v>
      </c>
      <c r="EW18" s="28">
        <f t="shared" si="23"/>
        <v>1621.2602352757617</v>
      </c>
      <c r="EX18" s="28">
        <f t="shared" si="15"/>
        <v>1697.4594663337225</v>
      </c>
      <c r="EY18" s="28">
        <f t="shared" si="15"/>
        <v>1777.2400612514073</v>
      </c>
      <c r="EZ18" s="28">
        <f t="shared" si="15"/>
        <v>1860.7703441302233</v>
      </c>
      <c r="FA18" s="28">
        <f t="shared" si="15"/>
        <v>1948.2265503043436</v>
      </c>
      <c r="FB18" s="28">
        <f t="shared" si="15"/>
        <v>2039.7931981686477</v>
      </c>
      <c r="FC18" s="28">
        <f t="shared" si="15"/>
        <v>2135.6634784825742</v>
      </c>
      <c r="FD18" s="28">
        <f t="shared" si="15"/>
        <v>2236.0396619712551</v>
      </c>
      <c r="FE18" s="28">
        <f t="shared" si="15"/>
        <v>2341.1335260839041</v>
      </c>
      <c r="FF18" s="28">
        <f t="shared" si="24"/>
        <v>2451.1668018098476</v>
      </c>
      <c r="FG18" s="28">
        <f t="shared" si="24"/>
        <v>2566.3716414949104</v>
      </c>
      <c r="FH18" s="28">
        <f t="shared" si="24"/>
        <v>2686.9911086451712</v>
      </c>
      <c r="FI18" s="28">
        <f t="shared" si="24"/>
        <v>2813.2796907514939</v>
      </c>
      <c r="FJ18" s="28">
        <f t="shared" si="24"/>
        <v>2945.5038362168139</v>
      </c>
      <c r="FK18" s="28">
        <f t="shared" si="24"/>
        <v>3083.9425165190037</v>
      </c>
      <c r="FL18" s="28">
        <f t="shared" si="24"/>
        <v>3228.8878147953965</v>
      </c>
      <c r="FM18" s="28">
        <f t="shared" si="24"/>
        <v>3380.6455420907801</v>
      </c>
      <c r="FN18" s="28">
        <f t="shared" si="24"/>
        <v>3539.5358825690464</v>
      </c>
      <c r="FO18" s="28">
        <f t="shared" si="24"/>
        <v>3705.8940690497911</v>
      </c>
      <c r="FP18" s="28">
        <f t="shared" si="24"/>
        <v>3880.0710902951309</v>
      </c>
      <c r="FQ18" s="28">
        <f t="shared" si="24"/>
        <v>4062.4344315390017</v>
      </c>
      <c r="FR18" s="28">
        <f t="shared" si="24"/>
        <v>4253.3688498213342</v>
      </c>
      <c r="FS18" s="28">
        <f t="shared" si="24"/>
        <v>4453.2771857629368</v>
      </c>
      <c r="FT18" s="28">
        <f t="shared" si="24"/>
        <v>4662.5812134937942</v>
      </c>
      <c r="FU18" s="28">
        <f t="shared" si="24"/>
        <v>4881.7225305280026</v>
      </c>
      <c r="FV18" s="28">
        <f t="shared" si="25"/>
        <v>5111.1634894628187</v>
      </c>
      <c r="FW18" s="28">
        <f t="shared" si="25"/>
        <v>5351.3881734675706</v>
      </c>
      <c r="FX18" s="28">
        <f t="shared" si="25"/>
        <v>5602.903417620546</v>
      </c>
      <c r="FY18" s="28">
        <f t="shared" si="25"/>
        <v>5866.2398782487116</v>
      </c>
      <c r="FZ18" s="28">
        <f t="shared" si="25"/>
        <v>6141.953152526401</v>
      </c>
      <c r="GA18" s="28">
        <f t="shared" si="25"/>
        <v>6430.6249506951417</v>
      </c>
      <c r="GB18" s="28">
        <f t="shared" si="25"/>
        <v>6732.864323377813</v>
      </c>
      <c r="GC18" s="28">
        <f t="shared" si="25"/>
        <v>7049.3089465765697</v>
      </c>
      <c r="GD18" s="28">
        <f t="shared" si="25"/>
        <v>7380.6264670656683</v>
      </c>
      <c r="GE18" s="28">
        <f t="shared" si="25"/>
        <v>7727.5159110177538</v>
      </c>
      <c r="GF18" s="28">
        <f t="shared" si="25"/>
        <v>8090.7091588355879</v>
      </c>
      <c r="GG18" s="28">
        <f t="shared" si="25"/>
        <v>8470.9724893008606</v>
      </c>
      <c r="GH18" s="28">
        <f t="shared" si="25"/>
        <v>8869.1081962980006</v>
      </c>
      <c r="GI18" s="28">
        <f t="shared" si="25"/>
        <v>9285.956281524006</v>
      </c>
      <c r="GJ18" s="28">
        <f t="shared" si="25"/>
        <v>9722.3962267556344</v>
      </c>
      <c r="GK18" s="28">
        <f t="shared" si="25"/>
        <v>10179.348849413149</v>
      </c>
      <c r="GL18" s="28">
        <f t="shared" si="26"/>
        <v>10657.778245335567</v>
      </c>
      <c r="GM18" s="28">
        <f t="shared" si="26"/>
        <v>11158.693822866338</v>
      </c>
      <c r="GN18" s="28">
        <f t="shared" si="26"/>
        <v>11683.152432541056</v>
      </c>
      <c r="GO18" s="28">
        <f t="shared" si="26"/>
        <v>12232.260596870485</v>
      </c>
      <c r="GP18" s="28">
        <f t="shared" si="26"/>
        <v>12807.176844923397</v>
      </c>
      <c r="GQ18" s="28">
        <f t="shared" si="26"/>
        <v>13409.114156634796</v>
      </c>
      <c r="GR18" s="28">
        <f t="shared" si="26"/>
        <v>14039.34252199663</v>
      </c>
      <c r="GS18" s="28">
        <f t="shared" si="26"/>
        <v>14699.191620530471</v>
      </c>
      <c r="GT18" s="28">
        <f t="shared" si="26"/>
        <v>15390.053626695402</v>
      </c>
      <c r="GU18" s="28">
        <f t="shared" si="26"/>
        <v>16113.386147150086</v>
      </c>
      <c r="GV18" s="28">
        <f t="shared" si="26"/>
        <v>16870.715296066141</v>
      </c>
      <c r="GW18" s="28">
        <f t="shared" si="26"/>
        <v>17663.638914981249</v>
      </c>
      <c r="GX18" s="28">
        <f t="shared" si="26"/>
        <v>18493.829943985365</v>
      </c>
      <c r="GY18" s="28">
        <f t="shared" si="26"/>
        <v>19363.039951352675</v>
      </c>
      <c r="GZ18" s="28">
        <f t="shared" si="26"/>
        <v>20273.102829066251</v>
      </c>
      <c r="HA18" s="28">
        <f t="shared" si="26"/>
        <v>21225.938662032364</v>
      </c>
      <c r="HB18" s="28">
        <f t="shared" si="27"/>
        <v>22223.557779147883</v>
      </c>
      <c r="HC18" s="28">
        <f t="shared" si="27"/>
        <v>23268.064994767832</v>
      </c>
      <c r="HD18" s="28">
        <f t="shared" si="27"/>
        <v>24361.664049521918</v>
      </c>
      <c r="HE18" s="28">
        <f t="shared" si="27"/>
        <v>25506.662259849447</v>
      </c>
      <c r="HF18" s="28">
        <f t="shared" si="27"/>
        <v>26705.475386062368</v>
      </c>
      <c r="HG18" s="28">
        <f t="shared" si="27"/>
        <v>27960.632729207297</v>
      </c>
      <c r="HH18" s="28">
        <f t="shared" si="27"/>
        <v>29274.782467480036</v>
      </c>
    </row>
    <row r="19" spans="1:216" ht="16.5" customHeight="1" x14ac:dyDescent="0.2">
      <c r="A19" s="23">
        <v>8</v>
      </c>
      <c r="B19" s="23"/>
      <c r="C19" s="24" t="s">
        <v>236</v>
      </c>
      <c r="D19" s="25"/>
      <c r="E19" s="21">
        <v>28.721666666666664</v>
      </c>
      <c r="F19" s="21">
        <v>1.1200000000000001</v>
      </c>
      <c r="G19" s="22">
        <v>5.1499999999999997E-2</v>
      </c>
      <c r="H19" s="26">
        <f t="shared" si="4"/>
        <v>5.0749999999999997E-2</v>
      </c>
      <c r="I19" s="26">
        <f t="shared" si="4"/>
        <v>4.9999999999999996E-2</v>
      </c>
      <c r="J19" s="26">
        <f t="shared" ref="J19:L19" si="30">IFERROR(I19-($G19-$M19)/6,"N/A")</f>
        <v>4.9249999999999995E-2</v>
      </c>
      <c r="K19" s="26">
        <f t="shared" si="30"/>
        <v>4.8499999999999995E-2</v>
      </c>
      <c r="L19" s="26">
        <f t="shared" si="30"/>
        <v>4.7749999999999994E-2</v>
      </c>
      <c r="M19" s="26">
        <f t="shared" si="12"/>
        <v>4.7E-2</v>
      </c>
      <c r="N19" s="22">
        <f t="shared" si="6"/>
        <v>8.692529965136786E-2</v>
      </c>
      <c r="P19" s="27">
        <f t="shared" si="7"/>
        <v>-28.721666666666664</v>
      </c>
      <c r="Q19" s="28">
        <f t="shared" si="8"/>
        <v>1.1200000000000001</v>
      </c>
      <c r="R19" s="28">
        <f t="shared" si="9"/>
        <v>1.1776800000000003</v>
      </c>
      <c r="S19" s="28">
        <f t="shared" si="9"/>
        <v>1.2383305200000003</v>
      </c>
      <c r="T19" s="28">
        <f t="shared" si="9"/>
        <v>1.3021045417800006</v>
      </c>
      <c r="U19" s="28">
        <f t="shared" si="9"/>
        <v>1.3691629256816706</v>
      </c>
      <c r="V19" s="28">
        <f t="shared" si="10"/>
        <v>1.4386479441600155</v>
      </c>
      <c r="W19" s="28">
        <f t="shared" si="10"/>
        <v>1.5105803413680163</v>
      </c>
      <c r="X19" s="28">
        <f t="shared" si="10"/>
        <v>1.5849764231803911</v>
      </c>
      <c r="Y19" s="28">
        <f t="shared" si="10"/>
        <v>1.66184777970464</v>
      </c>
      <c r="Z19" s="28">
        <f t="shared" si="10"/>
        <v>1.7412010111855365</v>
      </c>
      <c r="AA19" s="28">
        <f t="shared" si="17"/>
        <v>1.8230374587112566</v>
      </c>
      <c r="AB19" s="28">
        <f t="shared" si="17"/>
        <v>1.9087202192706856</v>
      </c>
      <c r="AC19" s="28">
        <f t="shared" si="17"/>
        <v>1.9984300695764077</v>
      </c>
      <c r="AD19" s="28">
        <f t="shared" si="17"/>
        <v>2.0923562828464988</v>
      </c>
      <c r="AE19" s="28">
        <f t="shared" si="17"/>
        <v>2.190697028140284</v>
      </c>
      <c r="AF19" s="28">
        <f t="shared" si="17"/>
        <v>2.2936597884628771</v>
      </c>
      <c r="AG19" s="28">
        <f t="shared" si="17"/>
        <v>2.4014617985206321</v>
      </c>
      <c r="AH19" s="28">
        <f t="shared" si="17"/>
        <v>2.5143305030511018</v>
      </c>
      <c r="AI19" s="28">
        <f t="shared" si="17"/>
        <v>2.6325040366945034</v>
      </c>
      <c r="AJ19" s="28">
        <f t="shared" si="17"/>
        <v>2.7562317264191449</v>
      </c>
      <c r="AK19" s="28">
        <f t="shared" si="17"/>
        <v>2.8857746175608447</v>
      </c>
      <c r="AL19" s="28">
        <f t="shared" si="17"/>
        <v>3.0214060245862044</v>
      </c>
      <c r="AM19" s="28">
        <f t="shared" si="17"/>
        <v>3.1634121077417556</v>
      </c>
      <c r="AN19" s="28">
        <f t="shared" si="17"/>
        <v>3.3120924768056179</v>
      </c>
      <c r="AO19" s="28">
        <f t="shared" si="17"/>
        <v>3.4677608232154817</v>
      </c>
      <c r="AP19" s="28">
        <f t="shared" si="17"/>
        <v>3.6307455819066092</v>
      </c>
      <c r="AQ19" s="28">
        <f t="shared" si="18"/>
        <v>3.8013906242562197</v>
      </c>
      <c r="AR19" s="28">
        <f t="shared" si="18"/>
        <v>3.9800559835962619</v>
      </c>
      <c r="AS19" s="28">
        <f t="shared" si="18"/>
        <v>4.1671186148252861</v>
      </c>
      <c r="AT19" s="28">
        <f t="shared" si="18"/>
        <v>4.3629731897220747</v>
      </c>
      <c r="AU19" s="28">
        <f t="shared" si="18"/>
        <v>4.5680329296390116</v>
      </c>
      <c r="AV19" s="28">
        <f t="shared" si="18"/>
        <v>4.7827304773320449</v>
      </c>
      <c r="AW19" s="28">
        <f t="shared" si="18"/>
        <v>5.0075188097666503</v>
      </c>
      <c r="AX19" s="28">
        <f t="shared" si="18"/>
        <v>5.2428721938256828</v>
      </c>
      <c r="AY19" s="28">
        <f t="shared" si="18"/>
        <v>5.4892871869354893</v>
      </c>
      <c r="AZ19" s="28">
        <f t="shared" si="18"/>
        <v>5.7472836847214568</v>
      </c>
      <c r="BA19" s="28">
        <f t="shared" si="18"/>
        <v>6.0174060179033653</v>
      </c>
      <c r="BB19" s="28">
        <f t="shared" si="18"/>
        <v>6.3002241007448232</v>
      </c>
      <c r="BC19" s="28">
        <f t="shared" si="18"/>
        <v>6.5963346334798292</v>
      </c>
      <c r="BD19" s="28">
        <f t="shared" si="18"/>
        <v>6.9063623612533807</v>
      </c>
      <c r="BE19" s="28">
        <f t="shared" si="18"/>
        <v>7.2309613922322891</v>
      </c>
      <c r="BF19" s="28">
        <f t="shared" si="18"/>
        <v>7.5708165776672063</v>
      </c>
      <c r="BG19" s="28">
        <f t="shared" si="19"/>
        <v>7.9266449568175643</v>
      </c>
      <c r="BH19" s="28">
        <f t="shared" si="19"/>
        <v>8.2991972697879888</v>
      </c>
      <c r="BI19" s="28">
        <f t="shared" si="19"/>
        <v>8.689259541468024</v>
      </c>
      <c r="BJ19" s="28">
        <f t="shared" si="19"/>
        <v>9.0976547399170204</v>
      </c>
      <c r="BK19" s="28">
        <f t="shared" si="19"/>
        <v>9.5252445126931207</v>
      </c>
      <c r="BL19" s="28">
        <f t="shared" si="19"/>
        <v>9.9729310047896966</v>
      </c>
      <c r="BM19" s="28">
        <f t="shared" si="19"/>
        <v>10.441658762014812</v>
      </c>
      <c r="BN19" s="28">
        <f t="shared" si="19"/>
        <v>10.932416723829508</v>
      </c>
      <c r="BO19" s="28">
        <f t="shared" si="19"/>
        <v>11.446240309849495</v>
      </c>
      <c r="BP19" s="28">
        <f t="shared" si="19"/>
        <v>11.984213604412421</v>
      </c>
      <c r="BQ19" s="28">
        <f t="shared" si="19"/>
        <v>12.547471643819804</v>
      </c>
      <c r="BR19" s="28">
        <f t="shared" si="19"/>
        <v>13.137202811079334</v>
      </c>
      <c r="BS19" s="28">
        <f t="shared" si="19"/>
        <v>13.754651343200061</v>
      </c>
      <c r="BT19" s="28">
        <f t="shared" si="19"/>
        <v>14.401119956330463</v>
      </c>
      <c r="BU19" s="28">
        <f t="shared" si="19"/>
        <v>15.077972594277995</v>
      </c>
      <c r="BV19" s="28">
        <f t="shared" si="19"/>
        <v>15.786637306209059</v>
      </c>
      <c r="BW19" s="28">
        <f t="shared" si="20"/>
        <v>16.528609259600884</v>
      </c>
      <c r="BX19" s="28">
        <f t="shared" si="20"/>
        <v>17.305453894802124</v>
      </c>
      <c r="BY19" s="28">
        <f t="shared" si="20"/>
        <v>18.118810227857821</v>
      </c>
      <c r="BZ19" s="28">
        <f t="shared" si="20"/>
        <v>18.970394308567137</v>
      </c>
      <c r="CA19" s="28">
        <f t="shared" si="20"/>
        <v>19.862002841069792</v>
      </c>
      <c r="CB19" s="28">
        <f t="shared" si="20"/>
        <v>20.795516974600069</v>
      </c>
      <c r="CC19" s="28">
        <f t="shared" si="20"/>
        <v>21.772906272406271</v>
      </c>
      <c r="CD19" s="28">
        <f t="shared" si="20"/>
        <v>22.796232867209365</v>
      </c>
      <c r="CE19" s="28">
        <f t="shared" si="20"/>
        <v>23.867655811968206</v>
      </c>
      <c r="CF19" s="28">
        <f t="shared" si="20"/>
        <v>24.989435635130711</v>
      </c>
      <c r="CG19" s="28">
        <f t="shared" si="20"/>
        <v>26.163939109981854</v>
      </c>
      <c r="CH19" s="28">
        <f t="shared" si="20"/>
        <v>27.393644248150999</v>
      </c>
      <c r="CI19" s="28">
        <f t="shared" si="20"/>
        <v>28.681145527814092</v>
      </c>
      <c r="CJ19" s="28">
        <f t="shared" si="20"/>
        <v>30.029159367621354</v>
      </c>
      <c r="CK19" s="28">
        <f t="shared" si="20"/>
        <v>31.440529857899556</v>
      </c>
      <c r="CL19" s="28">
        <f t="shared" si="14"/>
        <v>32.91823476122083</v>
      </c>
      <c r="CM19" s="28">
        <f t="shared" si="14"/>
        <v>34.465391794998204</v>
      </c>
      <c r="CN19" s="28">
        <f t="shared" si="14"/>
        <v>36.085265209363115</v>
      </c>
      <c r="CO19" s="28">
        <f t="shared" si="14"/>
        <v>37.78127267420318</v>
      </c>
      <c r="CP19" s="28">
        <f t="shared" si="14"/>
        <v>39.556992489890725</v>
      </c>
      <c r="CQ19" s="28">
        <f t="shared" si="14"/>
        <v>41.416171136915587</v>
      </c>
      <c r="CR19" s="28">
        <f t="shared" si="14"/>
        <v>43.362731180350615</v>
      </c>
      <c r="CS19" s="28">
        <f t="shared" si="14"/>
        <v>45.400779545827092</v>
      </c>
      <c r="CT19" s="28">
        <f t="shared" si="14"/>
        <v>47.53461618448096</v>
      </c>
      <c r="CU19" s="28">
        <f t="shared" si="14"/>
        <v>49.768743145151561</v>
      </c>
      <c r="CV19" s="28">
        <f t="shared" si="14"/>
        <v>52.107874072973679</v>
      </c>
      <c r="CW19" s="28">
        <f t="shared" si="14"/>
        <v>54.556944154403439</v>
      </c>
      <c r="CX19" s="28">
        <f t="shared" si="14"/>
        <v>57.121120529660395</v>
      </c>
      <c r="CY19" s="28">
        <f t="shared" si="14"/>
        <v>59.805813194554432</v>
      </c>
      <c r="CZ19" s="28">
        <f t="shared" si="14"/>
        <v>62.616686414698485</v>
      </c>
      <c r="DA19" s="28">
        <f t="shared" si="14"/>
        <v>65.559670676189313</v>
      </c>
      <c r="DB19" s="28">
        <f t="shared" si="21"/>
        <v>68.640975197970207</v>
      </c>
      <c r="DC19" s="28">
        <f t="shared" si="21"/>
        <v>71.867101032274803</v>
      </c>
      <c r="DD19" s="28">
        <f t="shared" si="21"/>
        <v>75.244854780791712</v>
      </c>
      <c r="DE19" s="28">
        <f t="shared" si="21"/>
        <v>78.781362955488916</v>
      </c>
      <c r="DF19" s="28">
        <f t="shared" si="21"/>
        <v>82.484087014396891</v>
      </c>
      <c r="DG19" s="28">
        <f t="shared" si="21"/>
        <v>86.360839104073534</v>
      </c>
      <c r="DH19" s="28">
        <f t="shared" si="21"/>
        <v>90.41979854196498</v>
      </c>
      <c r="DI19" s="28">
        <f t="shared" si="21"/>
        <v>94.669529073437332</v>
      </c>
      <c r="DJ19" s="28">
        <f t="shared" si="21"/>
        <v>99.118996939888873</v>
      </c>
      <c r="DK19" s="28">
        <f t="shared" si="21"/>
        <v>103.77758979606364</v>
      </c>
      <c r="DL19" s="28">
        <f t="shared" si="21"/>
        <v>108.65513651647862</v>
      </c>
      <c r="DM19" s="28">
        <f t="shared" si="21"/>
        <v>113.76192793275311</v>
      </c>
      <c r="DN19" s="28">
        <f t="shared" si="21"/>
        <v>119.1087385455925</v>
      </c>
      <c r="DO19" s="28">
        <f t="shared" si="21"/>
        <v>124.70684925723535</v>
      </c>
      <c r="DP19" s="28">
        <f t="shared" si="21"/>
        <v>130.5680711723254</v>
      </c>
      <c r="DQ19" s="28">
        <f t="shared" si="21"/>
        <v>136.70477051742469</v>
      </c>
      <c r="DR19" s="28">
        <f t="shared" si="22"/>
        <v>143.12989473174363</v>
      </c>
      <c r="DS19" s="28">
        <f t="shared" si="22"/>
        <v>149.85699978413558</v>
      </c>
      <c r="DT19" s="28">
        <f t="shared" si="22"/>
        <v>156.90027877398995</v>
      </c>
      <c r="DU19" s="28">
        <f t="shared" si="22"/>
        <v>164.27459187636748</v>
      </c>
      <c r="DV19" s="28">
        <f t="shared" si="22"/>
        <v>171.99549769455675</v>
      </c>
      <c r="DW19" s="28">
        <f t="shared" si="22"/>
        <v>180.07928608620091</v>
      </c>
      <c r="DX19" s="28">
        <f t="shared" si="22"/>
        <v>188.54301253225233</v>
      </c>
      <c r="DY19" s="28">
        <f t="shared" si="22"/>
        <v>197.40453412126817</v>
      </c>
      <c r="DZ19" s="28">
        <f t="shared" si="22"/>
        <v>206.68254722496775</v>
      </c>
      <c r="EA19" s="28">
        <f t="shared" si="22"/>
        <v>216.39662694454123</v>
      </c>
      <c r="EB19" s="28">
        <f t="shared" si="22"/>
        <v>226.56726841093464</v>
      </c>
      <c r="EC19" s="28">
        <f t="shared" si="22"/>
        <v>237.21593002624857</v>
      </c>
      <c r="ED19" s="28">
        <f t="shared" si="22"/>
        <v>248.36507873748224</v>
      </c>
      <c r="EE19" s="28">
        <f t="shared" si="22"/>
        <v>260.03823743814388</v>
      </c>
      <c r="EF19" s="28">
        <f t="shared" si="22"/>
        <v>272.26003459773665</v>
      </c>
      <c r="EG19" s="28">
        <f t="shared" si="22"/>
        <v>285.05625622383025</v>
      </c>
      <c r="EH19" s="28">
        <f t="shared" si="23"/>
        <v>298.45390026635027</v>
      </c>
      <c r="EI19" s="28">
        <f t="shared" si="23"/>
        <v>312.48123357886874</v>
      </c>
      <c r="EJ19" s="28">
        <f t="shared" si="23"/>
        <v>327.16785155707555</v>
      </c>
      <c r="EK19" s="28">
        <f t="shared" si="23"/>
        <v>342.54474058025806</v>
      </c>
      <c r="EL19" s="28">
        <f t="shared" si="23"/>
        <v>358.64434338753017</v>
      </c>
      <c r="EM19" s="28">
        <f t="shared" si="23"/>
        <v>375.50062752674404</v>
      </c>
      <c r="EN19" s="28">
        <f t="shared" si="23"/>
        <v>393.14915702050098</v>
      </c>
      <c r="EO19" s="28">
        <f t="shared" si="23"/>
        <v>411.62716740046449</v>
      </c>
      <c r="EP19" s="28">
        <f t="shared" si="23"/>
        <v>430.97364426828631</v>
      </c>
      <c r="EQ19" s="28">
        <f t="shared" si="23"/>
        <v>451.22940554889573</v>
      </c>
      <c r="ER19" s="28">
        <f t="shared" si="23"/>
        <v>472.43718760969381</v>
      </c>
      <c r="ES19" s="28">
        <f t="shared" si="23"/>
        <v>494.64173542734937</v>
      </c>
      <c r="ET19" s="28">
        <f t="shared" si="23"/>
        <v>517.88989699243473</v>
      </c>
      <c r="EU19" s="28">
        <f t="shared" si="23"/>
        <v>542.23072215107914</v>
      </c>
      <c r="EV19" s="28">
        <f t="shared" si="23"/>
        <v>567.71556609217987</v>
      </c>
      <c r="EW19" s="28">
        <f t="shared" si="23"/>
        <v>594.39819769851226</v>
      </c>
      <c r="EX19" s="28">
        <f t="shared" si="15"/>
        <v>622.33491299034233</v>
      </c>
      <c r="EY19" s="28">
        <f t="shared" si="15"/>
        <v>651.58465390088838</v>
      </c>
      <c r="EZ19" s="28">
        <f t="shared" si="15"/>
        <v>682.20913263423006</v>
      </c>
      <c r="FA19" s="28">
        <f t="shared" si="15"/>
        <v>714.27296186803881</v>
      </c>
      <c r="FB19" s="28">
        <f t="shared" si="15"/>
        <v>747.84379107583663</v>
      </c>
      <c r="FC19" s="28">
        <f t="shared" si="15"/>
        <v>782.99244925640096</v>
      </c>
      <c r="FD19" s="28">
        <f t="shared" si="15"/>
        <v>819.79309437145173</v>
      </c>
      <c r="FE19" s="28">
        <f t="shared" si="15"/>
        <v>858.32336980690991</v>
      </c>
      <c r="FF19" s="28">
        <f t="shared" si="24"/>
        <v>898.66456818783456</v>
      </c>
      <c r="FG19" s="28">
        <f t="shared" si="24"/>
        <v>940.90180289266277</v>
      </c>
      <c r="FH19" s="28">
        <f t="shared" si="24"/>
        <v>985.12418762861785</v>
      </c>
      <c r="FI19" s="28">
        <f t="shared" si="24"/>
        <v>1031.4250244471627</v>
      </c>
      <c r="FJ19" s="28">
        <f t="shared" si="24"/>
        <v>1079.9020005961793</v>
      </c>
      <c r="FK19" s="28">
        <f t="shared" si="24"/>
        <v>1130.6573946241997</v>
      </c>
      <c r="FL19" s="28">
        <f t="shared" si="24"/>
        <v>1183.798292171537</v>
      </c>
      <c r="FM19" s="28">
        <f t="shared" si="24"/>
        <v>1239.4368119035992</v>
      </c>
      <c r="FN19" s="28">
        <f t="shared" si="24"/>
        <v>1297.6903420630683</v>
      </c>
      <c r="FO19" s="28">
        <f t="shared" si="24"/>
        <v>1358.6817881400325</v>
      </c>
      <c r="FP19" s="28">
        <f t="shared" si="24"/>
        <v>1422.539832182614</v>
      </c>
      <c r="FQ19" s="28">
        <f t="shared" si="24"/>
        <v>1489.3992042951968</v>
      </c>
      <c r="FR19" s="28">
        <f t="shared" si="24"/>
        <v>1559.4009668970709</v>
      </c>
      <c r="FS19" s="28">
        <f t="shared" si="24"/>
        <v>1632.6928123412331</v>
      </c>
      <c r="FT19" s="28">
        <f t="shared" si="24"/>
        <v>1709.429374521271</v>
      </c>
      <c r="FU19" s="28">
        <f t="shared" si="24"/>
        <v>1789.7725551237706</v>
      </c>
      <c r="FV19" s="28">
        <f t="shared" si="25"/>
        <v>1873.8918652145878</v>
      </c>
      <c r="FW19" s="28">
        <f t="shared" si="25"/>
        <v>1961.9647828796733</v>
      </c>
      <c r="FX19" s="28">
        <f t="shared" si="25"/>
        <v>2054.1771276750178</v>
      </c>
      <c r="FY19" s="28">
        <f t="shared" si="25"/>
        <v>2150.7234526757434</v>
      </c>
      <c r="FZ19" s="28">
        <f t="shared" si="25"/>
        <v>2251.8074549515031</v>
      </c>
      <c r="GA19" s="28">
        <f t="shared" si="25"/>
        <v>2357.6424053342234</v>
      </c>
      <c r="GB19" s="28">
        <f t="shared" si="25"/>
        <v>2468.4515983849319</v>
      </c>
      <c r="GC19" s="28">
        <f t="shared" si="25"/>
        <v>2584.4688235090234</v>
      </c>
      <c r="GD19" s="28">
        <f t="shared" si="25"/>
        <v>2705.9388582139472</v>
      </c>
      <c r="GE19" s="28">
        <f t="shared" si="25"/>
        <v>2833.1179845500028</v>
      </c>
      <c r="GF19" s="28">
        <f t="shared" si="25"/>
        <v>2966.2745298238528</v>
      </c>
      <c r="GG19" s="28">
        <f t="shared" si="25"/>
        <v>3105.6894327255736</v>
      </c>
      <c r="GH19" s="28">
        <f t="shared" si="25"/>
        <v>3251.6568360636752</v>
      </c>
      <c r="GI19" s="28">
        <f t="shared" si="25"/>
        <v>3404.4847073586675</v>
      </c>
      <c r="GJ19" s="28">
        <f t="shared" si="25"/>
        <v>3564.4954886045248</v>
      </c>
      <c r="GK19" s="28">
        <f t="shared" si="25"/>
        <v>3732.0267765689373</v>
      </c>
      <c r="GL19" s="28">
        <f t="shared" si="26"/>
        <v>3907.4320350676771</v>
      </c>
      <c r="GM19" s="28">
        <f t="shared" si="26"/>
        <v>4091.0813407158576</v>
      </c>
      <c r="GN19" s="28">
        <f t="shared" si="26"/>
        <v>4283.3621637295028</v>
      </c>
      <c r="GO19" s="28">
        <f t="shared" si="26"/>
        <v>4484.6801854247888</v>
      </c>
      <c r="GP19" s="28">
        <f t="shared" si="26"/>
        <v>4695.4601541397533</v>
      </c>
      <c r="GQ19" s="28">
        <f t="shared" si="26"/>
        <v>4916.146781384321</v>
      </c>
      <c r="GR19" s="28">
        <f t="shared" si="26"/>
        <v>5147.205680109384</v>
      </c>
      <c r="GS19" s="28">
        <f t="shared" si="26"/>
        <v>5389.1243470745248</v>
      </c>
      <c r="GT19" s="28">
        <f t="shared" si="26"/>
        <v>5642.4131913870269</v>
      </c>
      <c r="GU19" s="28">
        <f t="shared" si="26"/>
        <v>5907.6066113822171</v>
      </c>
      <c r="GV19" s="28">
        <f t="shared" si="26"/>
        <v>6185.2641221171807</v>
      </c>
      <c r="GW19" s="28">
        <f t="shared" si="26"/>
        <v>6475.9715358566882</v>
      </c>
      <c r="GX19" s="28">
        <f t="shared" si="26"/>
        <v>6780.3421980419525</v>
      </c>
      <c r="GY19" s="28">
        <f t="shared" si="26"/>
        <v>7099.0182813499241</v>
      </c>
      <c r="GZ19" s="28">
        <f t="shared" si="26"/>
        <v>7432.6721405733697</v>
      </c>
      <c r="HA19" s="28">
        <f t="shared" si="26"/>
        <v>7782.0077311803179</v>
      </c>
      <c r="HB19" s="28">
        <f t="shared" si="27"/>
        <v>8147.762094545792</v>
      </c>
      <c r="HC19" s="28">
        <f t="shared" si="27"/>
        <v>8530.7069129894444</v>
      </c>
      <c r="HD19" s="28">
        <f t="shared" si="27"/>
        <v>8931.6501378999474</v>
      </c>
      <c r="HE19" s="28">
        <f t="shared" si="27"/>
        <v>9351.437694381244</v>
      </c>
      <c r="HF19" s="28">
        <f t="shared" si="27"/>
        <v>9790.9552660171612</v>
      </c>
      <c r="HG19" s="28">
        <f t="shared" si="27"/>
        <v>10251.130163519967</v>
      </c>
      <c r="HH19" s="28">
        <f t="shared" si="27"/>
        <v>10732.933281205405</v>
      </c>
    </row>
    <row r="20" spans="1:216" ht="16.5" customHeight="1" x14ac:dyDescent="0.2">
      <c r="A20" s="23">
        <v>9</v>
      </c>
      <c r="B20" s="23"/>
      <c r="C20" s="24" t="s">
        <v>237</v>
      </c>
      <c r="D20" s="25"/>
      <c r="E20" s="21">
        <v>88.248333333333335</v>
      </c>
      <c r="F20" s="21">
        <v>2.64</v>
      </c>
      <c r="G20" s="22">
        <v>5.3166666666666668E-2</v>
      </c>
      <c r="H20" s="26">
        <f t="shared" si="4"/>
        <v>5.2138888888888887E-2</v>
      </c>
      <c r="I20" s="26">
        <f t="shared" si="4"/>
        <v>5.1111111111111107E-2</v>
      </c>
      <c r="J20" s="26">
        <f t="shared" ref="J20:L20" si="31">IFERROR(I20-($G20-$M20)/6,"N/A")</f>
        <v>5.0083333333333327E-2</v>
      </c>
      <c r="K20" s="26">
        <f t="shared" si="31"/>
        <v>4.9055555555555547E-2</v>
      </c>
      <c r="L20" s="26">
        <f t="shared" si="31"/>
        <v>4.8027777777777766E-2</v>
      </c>
      <c r="M20" s="26">
        <f t="shared" si="12"/>
        <v>4.7E-2</v>
      </c>
      <c r="N20" s="22">
        <f t="shared" si="6"/>
        <v>7.7861314900464551E-2</v>
      </c>
      <c r="P20" s="27">
        <f t="shared" si="7"/>
        <v>-88.248333333333335</v>
      </c>
      <c r="Q20" s="28">
        <f t="shared" si="8"/>
        <v>2.64</v>
      </c>
      <c r="R20" s="28">
        <f t="shared" si="9"/>
        <v>2.7803599999999999</v>
      </c>
      <c r="S20" s="28">
        <f t="shared" si="9"/>
        <v>2.928182473333333</v>
      </c>
      <c r="T20" s="28">
        <f t="shared" si="9"/>
        <v>3.0838641748322217</v>
      </c>
      <c r="U20" s="28">
        <f t="shared" si="9"/>
        <v>3.2478229534608012</v>
      </c>
      <c r="V20" s="28">
        <f t="shared" si="10"/>
        <v>3.4171608335620771</v>
      </c>
      <c r="W20" s="28">
        <f t="shared" si="10"/>
        <v>3.5918157206108057</v>
      </c>
      <c r="X20" s="28">
        <f t="shared" si="10"/>
        <v>3.7717058246180635</v>
      </c>
      <c r="Y20" s="28">
        <f t="shared" si="10"/>
        <v>3.9567289492368278</v>
      </c>
      <c r="Z20" s="28">
        <f t="shared" si="10"/>
        <v>4.1467618479376744</v>
      </c>
      <c r="AA20" s="28">
        <f t="shared" si="17"/>
        <v>4.3416596547907451</v>
      </c>
      <c r="AB20" s="28">
        <f t="shared" si="17"/>
        <v>4.54571765856591</v>
      </c>
      <c r="AC20" s="28">
        <f t="shared" si="17"/>
        <v>4.7593663885185071</v>
      </c>
      <c r="AD20" s="28">
        <f t="shared" si="17"/>
        <v>4.9830566087788766</v>
      </c>
      <c r="AE20" s="28">
        <f t="shared" si="17"/>
        <v>5.2172602693914838</v>
      </c>
      <c r="AF20" s="28">
        <f t="shared" si="17"/>
        <v>5.4624715020528836</v>
      </c>
      <c r="AG20" s="28">
        <f t="shared" si="17"/>
        <v>5.7192076626493691</v>
      </c>
      <c r="AH20" s="28">
        <f t="shared" si="17"/>
        <v>5.9880104227938888</v>
      </c>
      <c r="AI20" s="28">
        <f t="shared" si="17"/>
        <v>6.2694469126652015</v>
      </c>
      <c r="AJ20" s="28">
        <f t="shared" si="17"/>
        <v>6.5641109175604653</v>
      </c>
      <c r="AK20" s="28">
        <f t="shared" si="17"/>
        <v>6.8726241306858071</v>
      </c>
      <c r="AL20" s="28">
        <f t="shared" si="17"/>
        <v>7.1956374648280397</v>
      </c>
      <c r="AM20" s="28">
        <f t="shared" si="17"/>
        <v>7.5338324256749569</v>
      </c>
      <c r="AN20" s="28">
        <f t="shared" si="17"/>
        <v>7.8879225496816794</v>
      </c>
      <c r="AO20" s="28">
        <f t="shared" si="17"/>
        <v>8.2586549095167179</v>
      </c>
      <c r="AP20" s="28">
        <f t="shared" si="17"/>
        <v>8.6468116902640038</v>
      </c>
      <c r="AQ20" s="28">
        <f t="shared" si="18"/>
        <v>9.0532118397064121</v>
      </c>
      <c r="AR20" s="28">
        <f t="shared" si="18"/>
        <v>9.4787127961726121</v>
      </c>
      <c r="AS20" s="28">
        <f t="shared" si="18"/>
        <v>9.9242122975927245</v>
      </c>
      <c r="AT20" s="28">
        <f t="shared" si="18"/>
        <v>10.390650275579581</v>
      </c>
      <c r="AU20" s="28">
        <f t="shared" si="18"/>
        <v>10.879010838531821</v>
      </c>
      <c r="AV20" s="28">
        <f t="shared" si="18"/>
        <v>11.390324347942816</v>
      </c>
      <c r="AW20" s="28">
        <f t="shared" si="18"/>
        <v>11.925669592296128</v>
      </c>
      <c r="AX20" s="28">
        <f t="shared" si="18"/>
        <v>12.486176063134044</v>
      </c>
      <c r="AY20" s="28">
        <f t="shared" si="18"/>
        <v>13.073026338101343</v>
      </c>
      <c r="AZ20" s="28">
        <f t="shared" si="18"/>
        <v>13.687458575992105</v>
      </c>
      <c r="BA20" s="28">
        <f t="shared" si="18"/>
        <v>14.330769129063732</v>
      </c>
      <c r="BB20" s="28">
        <f t="shared" si="18"/>
        <v>15.004315278129727</v>
      </c>
      <c r="BC20" s="28">
        <f t="shared" si="18"/>
        <v>15.709518096201823</v>
      </c>
      <c r="BD20" s="28">
        <f t="shared" si="18"/>
        <v>16.447865446723306</v>
      </c>
      <c r="BE20" s="28">
        <f t="shared" si="18"/>
        <v>17.220915122719301</v>
      </c>
      <c r="BF20" s="28">
        <f t="shared" si="18"/>
        <v>18.030298133487108</v>
      </c>
      <c r="BG20" s="28">
        <f t="shared" si="19"/>
        <v>18.877722145761002</v>
      </c>
      <c r="BH20" s="28">
        <f t="shared" si="19"/>
        <v>19.764975086611766</v>
      </c>
      <c r="BI20" s="28">
        <f t="shared" si="19"/>
        <v>20.69392891568252</v>
      </c>
      <c r="BJ20" s="28">
        <f t="shared" si="19"/>
        <v>21.666543574719597</v>
      </c>
      <c r="BK20" s="28">
        <f t="shared" si="19"/>
        <v>22.684871122731415</v>
      </c>
      <c r="BL20" s="28">
        <f t="shared" si="19"/>
        <v>23.751060065499789</v>
      </c>
      <c r="BM20" s="28">
        <f t="shared" si="19"/>
        <v>24.867359888578278</v>
      </c>
      <c r="BN20" s="28">
        <f t="shared" si="19"/>
        <v>26.036125803341456</v>
      </c>
      <c r="BO20" s="28">
        <f t="shared" si="19"/>
        <v>27.259823716098502</v>
      </c>
      <c r="BP20" s="28">
        <f t="shared" si="19"/>
        <v>28.54103543075513</v>
      </c>
      <c r="BQ20" s="28">
        <f t="shared" si="19"/>
        <v>29.882464096000618</v>
      </c>
      <c r="BR20" s="28">
        <f t="shared" si="19"/>
        <v>31.286939908512643</v>
      </c>
      <c r="BS20" s="28">
        <f t="shared" si="19"/>
        <v>32.757426084212739</v>
      </c>
      <c r="BT20" s="28">
        <f t="shared" si="19"/>
        <v>34.297025110170736</v>
      </c>
      <c r="BU20" s="28">
        <f t="shared" si="19"/>
        <v>35.90898529034876</v>
      </c>
      <c r="BV20" s="28">
        <f t="shared" si="19"/>
        <v>37.596707598995145</v>
      </c>
      <c r="BW20" s="28">
        <f t="shared" si="20"/>
        <v>39.363752856147912</v>
      </c>
      <c r="BX20" s="28">
        <f t="shared" si="20"/>
        <v>41.213849240386864</v>
      </c>
      <c r="BY20" s="28">
        <f t="shared" si="20"/>
        <v>43.150900154685047</v>
      </c>
      <c r="BZ20" s="28">
        <f t="shared" si="20"/>
        <v>45.178992461955239</v>
      </c>
      <c r="CA20" s="28">
        <f t="shared" si="20"/>
        <v>47.302405107667134</v>
      </c>
      <c r="CB20" s="28">
        <f t="shared" si="20"/>
        <v>49.525618147727485</v>
      </c>
      <c r="CC20" s="28">
        <f t="shared" si="20"/>
        <v>51.853322200670675</v>
      </c>
      <c r="CD20" s="28">
        <f t="shared" si="20"/>
        <v>54.290428344102196</v>
      </c>
      <c r="CE20" s="28">
        <f t="shared" si="20"/>
        <v>56.842078476274999</v>
      </c>
      <c r="CF20" s="28">
        <f t="shared" si="20"/>
        <v>59.51365616465992</v>
      </c>
      <c r="CG20" s="28">
        <f t="shared" si="20"/>
        <v>62.310798004398933</v>
      </c>
      <c r="CH20" s="28">
        <f t="shared" si="20"/>
        <v>65.239405510605678</v>
      </c>
      <c r="CI20" s="28">
        <f t="shared" si="20"/>
        <v>68.305657569604136</v>
      </c>
      <c r="CJ20" s="28">
        <f t="shared" si="20"/>
        <v>71.516023475375519</v>
      </c>
      <c r="CK20" s="28">
        <f t="shared" si="20"/>
        <v>74.877276578718167</v>
      </c>
      <c r="CL20" s="28">
        <f t="shared" si="14"/>
        <v>78.396508577917913</v>
      </c>
      <c r="CM20" s="28">
        <f t="shared" si="14"/>
        <v>82.081144481080045</v>
      </c>
      <c r="CN20" s="28">
        <f t="shared" si="14"/>
        <v>85.938958271690808</v>
      </c>
      <c r="CO20" s="28">
        <f t="shared" si="14"/>
        <v>89.978089310460277</v>
      </c>
      <c r="CP20" s="28">
        <f t="shared" si="14"/>
        <v>94.207059508051898</v>
      </c>
      <c r="CQ20" s="28">
        <f t="shared" si="14"/>
        <v>98.634791304930332</v>
      </c>
      <c r="CR20" s="28">
        <f t="shared" si="14"/>
        <v>103.27062649626205</v>
      </c>
      <c r="CS20" s="28">
        <f t="shared" si="14"/>
        <v>108.12434594158637</v>
      </c>
      <c r="CT20" s="28">
        <f t="shared" si="14"/>
        <v>113.20619020084092</v>
      </c>
      <c r="CU20" s="28">
        <f t="shared" si="14"/>
        <v>118.52688114028044</v>
      </c>
      <c r="CV20" s="28">
        <f t="shared" si="14"/>
        <v>124.09764455387361</v>
      </c>
      <c r="CW20" s="28">
        <f t="shared" si="14"/>
        <v>129.93023384790567</v>
      </c>
      <c r="CX20" s="28">
        <f t="shared" si="14"/>
        <v>136.03695483875723</v>
      </c>
      <c r="CY20" s="28">
        <f t="shared" si="14"/>
        <v>142.43069171617881</v>
      </c>
      <c r="CZ20" s="28">
        <f t="shared" si="14"/>
        <v>149.1249342268392</v>
      </c>
      <c r="DA20" s="28">
        <f t="shared" si="14"/>
        <v>156.13380613550063</v>
      </c>
      <c r="DB20" s="28">
        <f t="shared" si="21"/>
        <v>163.47209502386914</v>
      </c>
      <c r="DC20" s="28">
        <f t="shared" si="21"/>
        <v>171.15528348999098</v>
      </c>
      <c r="DD20" s="28">
        <f t="shared" si="21"/>
        <v>179.19958181402055</v>
      </c>
      <c r="DE20" s="28">
        <f t="shared" si="21"/>
        <v>187.62196215927949</v>
      </c>
      <c r="DF20" s="28">
        <f t="shared" si="21"/>
        <v>196.4401943807656</v>
      </c>
      <c r="DG20" s="28">
        <f t="shared" si="21"/>
        <v>205.67288351666159</v>
      </c>
      <c r="DH20" s="28">
        <f t="shared" si="21"/>
        <v>215.33950904194467</v>
      </c>
      <c r="DI20" s="28">
        <f t="shared" si="21"/>
        <v>225.46046596691605</v>
      </c>
      <c r="DJ20" s="28">
        <f t="shared" si="21"/>
        <v>236.05710786736108</v>
      </c>
      <c r="DK20" s="28">
        <f t="shared" si="21"/>
        <v>247.15179193712703</v>
      </c>
      <c r="DL20" s="28">
        <f t="shared" si="21"/>
        <v>258.76792615817197</v>
      </c>
      <c r="DM20" s="28">
        <f t="shared" si="21"/>
        <v>270.93001868760604</v>
      </c>
      <c r="DN20" s="28">
        <f t="shared" si="21"/>
        <v>283.66372956592352</v>
      </c>
      <c r="DO20" s="28">
        <f t="shared" si="21"/>
        <v>296.99592485552188</v>
      </c>
      <c r="DP20" s="28">
        <f t="shared" si="21"/>
        <v>310.95473332373138</v>
      </c>
      <c r="DQ20" s="28">
        <f t="shared" si="21"/>
        <v>325.56960578994671</v>
      </c>
      <c r="DR20" s="28">
        <f t="shared" si="22"/>
        <v>340.87137726207419</v>
      </c>
      <c r="DS20" s="28">
        <f t="shared" si="22"/>
        <v>356.89233199339168</v>
      </c>
      <c r="DT20" s="28">
        <f t="shared" si="22"/>
        <v>373.66627159708105</v>
      </c>
      <c r="DU20" s="28">
        <f t="shared" si="22"/>
        <v>391.22858636214386</v>
      </c>
      <c r="DV20" s="28">
        <f t="shared" si="22"/>
        <v>409.61632992116461</v>
      </c>
      <c r="DW20" s="28">
        <f t="shared" si="22"/>
        <v>428.86829742745931</v>
      </c>
      <c r="DX20" s="28">
        <f t="shared" si="22"/>
        <v>449.02510740654986</v>
      </c>
      <c r="DY20" s="28">
        <f t="shared" si="22"/>
        <v>470.12928745465769</v>
      </c>
      <c r="DZ20" s="28">
        <f t="shared" si="22"/>
        <v>492.22536396502659</v>
      </c>
      <c r="EA20" s="28">
        <f t="shared" si="22"/>
        <v>515.35995607138284</v>
      </c>
      <c r="EB20" s="28">
        <f t="shared" si="22"/>
        <v>539.58187400673785</v>
      </c>
      <c r="EC20" s="28">
        <f t="shared" si="22"/>
        <v>564.94222208505448</v>
      </c>
      <c r="ED20" s="28">
        <f t="shared" si="22"/>
        <v>591.494506523052</v>
      </c>
      <c r="EE20" s="28">
        <f t="shared" si="22"/>
        <v>619.29474832963535</v>
      </c>
      <c r="EF20" s="28">
        <f t="shared" si="22"/>
        <v>648.4016015011282</v>
      </c>
      <c r="EG20" s="28">
        <f t="shared" si="22"/>
        <v>678.87647677168115</v>
      </c>
      <c r="EH20" s="28">
        <f t="shared" si="23"/>
        <v>710.78367117995015</v>
      </c>
      <c r="EI20" s="28">
        <f t="shared" si="23"/>
        <v>744.19050372540778</v>
      </c>
      <c r="EJ20" s="28">
        <f t="shared" si="23"/>
        <v>779.16745740050192</v>
      </c>
      <c r="EK20" s="28">
        <f t="shared" si="23"/>
        <v>815.78832789832541</v>
      </c>
      <c r="EL20" s="28">
        <f t="shared" si="23"/>
        <v>854.1303793095467</v>
      </c>
      <c r="EM20" s="28">
        <f t="shared" si="23"/>
        <v>894.27450713709538</v>
      </c>
      <c r="EN20" s="28">
        <f t="shared" si="23"/>
        <v>936.30540897253877</v>
      </c>
      <c r="EO20" s="28">
        <f t="shared" si="23"/>
        <v>980.31176319424799</v>
      </c>
      <c r="EP20" s="28">
        <f t="shared" si="23"/>
        <v>1026.3864160643775</v>
      </c>
      <c r="EQ20" s="28">
        <f t="shared" si="23"/>
        <v>1074.6265776194032</v>
      </c>
      <c r="ER20" s="28">
        <f t="shared" si="23"/>
        <v>1125.134026767515</v>
      </c>
      <c r="ES20" s="28">
        <f t="shared" si="23"/>
        <v>1178.0153260255881</v>
      </c>
      <c r="ET20" s="28">
        <f t="shared" si="23"/>
        <v>1233.3820463487907</v>
      </c>
      <c r="EU20" s="28">
        <f t="shared" si="23"/>
        <v>1291.3510025271837</v>
      </c>
      <c r="EV20" s="28">
        <f t="shared" si="23"/>
        <v>1352.0444996459612</v>
      </c>
      <c r="EW20" s="28">
        <f t="shared" si="23"/>
        <v>1415.5905911293212</v>
      </c>
      <c r="EX20" s="28">
        <f t="shared" si="15"/>
        <v>1482.1233489123993</v>
      </c>
      <c r="EY20" s="28">
        <f t="shared" si="15"/>
        <v>1551.7831463112818</v>
      </c>
      <c r="EZ20" s="28">
        <f t="shared" si="15"/>
        <v>1624.7169541879121</v>
      </c>
      <c r="FA20" s="28">
        <f t="shared" si="15"/>
        <v>1701.0786510347439</v>
      </c>
      <c r="FB20" s="28">
        <f t="shared" si="15"/>
        <v>1781.0293476333768</v>
      </c>
      <c r="FC20" s="28">
        <f t="shared" si="15"/>
        <v>1864.7377269721453</v>
      </c>
      <c r="FD20" s="28">
        <f t="shared" si="15"/>
        <v>1952.380400139836</v>
      </c>
      <c r="FE20" s="28">
        <f t="shared" si="15"/>
        <v>2044.1422789464082</v>
      </c>
      <c r="FF20" s="28">
        <f t="shared" si="24"/>
        <v>2140.2169660568893</v>
      </c>
      <c r="FG20" s="28">
        <f t="shared" si="24"/>
        <v>2240.8071634615631</v>
      </c>
      <c r="FH20" s="28">
        <f t="shared" si="24"/>
        <v>2346.1251001442565</v>
      </c>
      <c r="FI20" s="28">
        <f t="shared" si="24"/>
        <v>2456.3929798510362</v>
      </c>
      <c r="FJ20" s="28">
        <f t="shared" si="24"/>
        <v>2571.843449904035</v>
      </c>
      <c r="FK20" s="28">
        <f t="shared" si="24"/>
        <v>2692.7200920495243</v>
      </c>
      <c r="FL20" s="28">
        <f t="shared" si="24"/>
        <v>2819.2779363758518</v>
      </c>
      <c r="FM20" s="28">
        <f t="shared" si="24"/>
        <v>2951.7839993855168</v>
      </c>
      <c r="FN20" s="28">
        <f t="shared" si="24"/>
        <v>3090.5178473566361</v>
      </c>
      <c r="FO20" s="28">
        <f t="shared" si="24"/>
        <v>3235.7721861823979</v>
      </c>
      <c r="FP20" s="28">
        <f t="shared" si="24"/>
        <v>3387.8534789329706</v>
      </c>
      <c r="FQ20" s="28">
        <f t="shared" si="24"/>
        <v>3547.08259244282</v>
      </c>
      <c r="FR20" s="28">
        <f t="shared" si="24"/>
        <v>3713.7954742876323</v>
      </c>
      <c r="FS20" s="28">
        <f t="shared" si="24"/>
        <v>3888.3438615791506</v>
      </c>
      <c r="FT20" s="28">
        <f t="shared" si="24"/>
        <v>4071.0960230733704</v>
      </c>
      <c r="FU20" s="28">
        <f t="shared" si="24"/>
        <v>4262.4375361578186</v>
      </c>
      <c r="FV20" s="28">
        <f t="shared" si="25"/>
        <v>4462.772100357236</v>
      </c>
      <c r="FW20" s="28">
        <f t="shared" si="25"/>
        <v>4672.5223890740263</v>
      </c>
      <c r="FX20" s="28">
        <f t="shared" si="25"/>
        <v>4892.1309413605049</v>
      </c>
      <c r="FY20" s="28">
        <f t="shared" si="25"/>
        <v>5122.0610956044484</v>
      </c>
      <c r="FZ20" s="28">
        <f t="shared" si="25"/>
        <v>5362.7979670978575</v>
      </c>
      <c r="GA20" s="28">
        <f t="shared" si="25"/>
        <v>5614.8494715514562</v>
      </c>
      <c r="GB20" s="28">
        <f t="shared" si="25"/>
        <v>5878.7473967143742</v>
      </c>
      <c r="GC20" s="28">
        <f t="shared" si="25"/>
        <v>6155.0485243599496</v>
      </c>
      <c r="GD20" s="28">
        <f t="shared" si="25"/>
        <v>6444.3358050048664</v>
      </c>
      <c r="GE20" s="28">
        <f t="shared" si="25"/>
        <v>6747.2195878400944</v>
      </c>
      <c r="GF20" s="28">
        <f t="shared" si="25"/>
        <v>7064.3389084685787</v>
      </c>
      <c r="GG20" s="28">
        <f t="shared" si="25"/>
        <v>7396.3628371666018</v>
      </c>
      <c r="GH20" s="28">
        <f t="shared" si="25"/>
        <v>7743.9918905134318</v>
      </c>
      <c r="GI20" s="28">
        <f t="shared" si="25"/>
        <v>8107.9595093675625</v>
      </c>
      <c r="GJ20" s="28">
        <f t="shared" si="25"/>
        <v>8489.0336063078375</v>
      </c>
      <c r="GK20" s="28">
        <f t="shared" si="25"/>
        <v>8888.0181858043052</v>
      </c>
      <c r="GL20" s="28">
        <f t="shared" si="26"/>
        <v>9305.7550405371076</v>
      </c>
      <c r="GM20" s="28">
        <f t="shared" si="26"/>
        <v>9743.1255274423511</v>
      </c>
      <c r="GN20" s="28">
        <f t="shared" si="26"/>
        <v>10201.052427232142</v>
      </c>
      <c r="GO20" s="28">
        <f t="shared" si="26"/>
        <v>10680.501891312051</v>
      </c>
      <c r="GP20" s="28">
        <f t="shared" si="26"/>
        <v>11182.485480203717</v>
      </c>
      <c r="GQ20" s="28">
        <f t="shared" si="26"/>
        <v>11708.062297773291</v>
      </c>
      <c r="GR20" s="28">
        <f t="shared" si="26"/>
        <v>12258.341225768634</v>
      </c>
      <c r="GS20" s="28">
        <f t="shared" si="26"/>
        <v>12834.48326337976</v>
      </c>
      <c r="GT20" s="28">
        <f t="shared" si="26"/>
        <v>13437.703976758607</v>
      </c>
      <c r="GU20" s="28">
        <f t="shared" si="26"/>
        <v>14069.276063666261</v>
      </c>
      <c r="GV20" s="28">
        <f t="shared" si="26"/>
        <v>14730.532038658574</v>
      </c>
      <c r="GW20" s="28">
        <f t="shared" si="26"/>
        <v>15422.867044475526</v>
      </c>
      <c r="GX20" s="28">
        <f t="shared" si="26"/>
        <v>16147.741795565875</v>
      </c>
      <c r="GY20" s="28">
        <f t="shared" si="26"/>
        <v>16906.685659957471</v>
      </c>
      <c r="GZ20" s="28">
        <f t="shared" si="26"/>
        <v>17701.29988597547</v>
      </c>
      <c r="HA20" s="28">
        <f t="shared" si="26"/>
        <v>18533.260980616316</v>
      </c>
      <c r="HB20" s="28">
        <f t="shared" si="27"/>
        <v>19404.324246705281</v>
      </c>
      <c r="HC20" s="28">
        <f t="shared" si="27"/>
        <v>20316.327486300426</v>
      </c>
      <c r="HD20" s="28">
        <f t="shared" si="27"/>
        <v>21271.194878156544</v>
      </c>
      <c r="HE20" s="28">
        <f t="shared" si="27"/>
        <v>22270.9410374299</v>
      </c>
      <c r="HF20" s="28">
        <f t="shared" si="27"/>
        <v>23317.675266189104</v>
      </c>
      <c r="HG20" s="28">
        <f t="shared" si="27"/>
        <v>24413.606003699992</v>
      </c>
      <c r="HH20" s="28">
        <f t="shared" si="27"/>
        <v>25561.045485873889</v>
      </c>
    </row>
    <row r="21" spans="1:216" ht="16.5" customHeight="1" x14ac:dyDescent="0.2">
      <c r="A21" s="23">
        <v>10</v>
      </c>
      <c r="B21" s="23"/>
      <c r="C21" s="24" t="s">
        <v>238</v>
      </c>
      <c r="D21" s="25"/>
      <c r="E21" s="21">
        <v>41.634999999999998</v>
      </c>
      <c r="F21" s="21">
        <v>2.08</v>
      </c>
      <c r="G21" s="22">
        <v>3.5966666666666668E-2</v>
      </c>
      <c r="H21" s="26">
        <f t="shared" si="4"/>
        <v>3.7805555555555558E-2</v>
      </c>
      <c r="I21" s="26">
        <f t="shared" si="4"/>
        <v>3.9644444444444447E-2</v>
      </c>
      <c r="J21" s="26">
        <f t="shared" ref="J21:L21" si="32">IFERROR(I21-($G21-$M21)/6,"N/A")</f>
        <v>4.1483333333333337E-2</v>
      </c>
      <c r="K21" s="26">
        <f t="shared" si="32"/>
        <v>4.3322222222222227E-2</v>
      </c>
      <c r="L21" s="26">
        <f t="shared" si="32"/>
        <v>4.5161111111111117E-2</v>
      </c>
      <c r="M21" s="26">
        <f t="shared" si="12"/>
        <v>4.7E-2</v>
      </c>
      <c r="N21" s="22">
        <f t="shared" si="6"/>
        <v>9.414415066424997E-2</v>
      </c>
      <c r="P21" s="27">
        <f t="shared" si="7"/>
        <v>-41.634999999999998</v>
      </c>
      <c r="Q21" s="28">
        <f t="shared" si="8"/>
        <v>2.08</v>
      </c>
      <c r="R21" s="28">
        <f t="shared" si="9"/>
        <v>2.1548106666666667</v>
      </c>
      <c r="S21" s="28">
        <f t="shared" si="9"/>
        <v>2.2323120236444445</v>
      </c>
      <c r="T21" s="28">
        <f t="shared" si="9"/>
        <v>2.3126008460948566</v>
      </c>
      <c r="U21" s="28">
        <f t="shared" si="9"/>
        <v>2.3957773898594019</v>
      </c>
      <c r="V21" s="28">
        <f t="shared" si="10"/>
        <v>2.4863510850704755</v>
      </c>
      <c r="W21" s="28">
        <f t="shared" si="10"/>
        <v>2.5849210925319359</v>
      </c>
      <c r="X21" s="28">
        <f t="shared" si="10"/>
        <v>2.6921522358538024</v>
      </c>
      <c r="Y21" s="28">
        <f t="shared" si="10"/>
        <v>2.8087822532715134</v>
      </c>
      <c r="Z21" s="28">
        <f t="shared" si="10"/>
        <v>2.9356299806984256</v>
      </c>
      <c r="AA21" s="28">
        <f t="shared" si="17"/>
        <v>3.0736045897912514</v>
      </c>
      <c r="AB21" s="28">
        <f t="shared" si="17"/>
        <v>3.2180640055114398</v>
      </c>
      <c r="AC21" s="28">
        <f t="shared" si="17"/>
        <v>3.3693130137704772</v>
      </c>
      <c r="AD21" s="28">
        <f t="shared" si="17"/>
        <v>3.5276707254176896</v>
      </c>
      <c r="AE21" s="28">
        <f t="shared" si="17"/>
        <v>3.6934712495123208</v>
      </c>
      <c r="AF21" s="28">
        <f t="shared" si="17"/>
        <v>3.8670643982393997</v>
      </c>
      <c r="AG21" s="28">
        <f t="shared" si="17"/>
        <v>4.0488164249566516</v>
      </c>
      <c r="AH21" s="28">
        <f t="shared" si="17"/>
        <v>4.239110796929614</v>
      </c>
      <c r="AI21" s="28">
        <f t="shared" si="17"/>
        <v>4.438349004385306</v>
      </c>
      <c r="AJ21" s="28">
        <f t="shared" si="17"/>
        <v>4.6469514075914153</v>
      </c>
      <c r="AK21" s="28">
        <f t="shared" si="17"/>
        <v>4.8653581237482113</v>
      </c>
      <c r="AL21" s="28">
        <f t="shared" si="17"/>
        <v>5.0940299555643769</v>
      </c>
      <c r="AM21" s="28">
        <f t="shared" si="17"/>
        <v>5.3334493634759026</v>
      </c>
      <c r="AN21" s="28">
        <f t="shared" si="17"/>
        <v>5.5841214835592696</v>
      </c>
      <c r="AO21" s="28">
        <f t="shared" si="17"/>
        <v>5.8465751932865553</v>
      </c>
      <c r="AP21" s="28">
        <f t="shared" si="17"/>
        <v>6.1213642273710231</v>
      </c>
      <c r="AQ21" s="28">
        <f t="shared" si="18"/>
        <v>6.4090683460574605</v>
      </c>
      <c r="AR21" s="28">
        <f t="shared" si="18"/>
        <v>6.7102945583221603</v>
      </c>
      <c r="AS21" s="28">
        <f t="shared" si="18"/>
        <v>7.025678402563301</v>
      </c>
      <c r="AT21" s="28">
        <f t="shared" si="18"/>
        <v>7.3558852874837752</v>
      </c>
      <c r="AU21" s="28">
        <f t="shared" si="18"/>
        <v>7.7016118959955122</v>
      </c>
      <c r="AV21" s="28">
        <f t="shared" si="18"/>
        <v>8.0635876551073</v>
      </c>
      <c r="AW21" s="28">
        <f t="shared" si="18"/>
        <v>8.442576274897343</v>
      </c>
      <c r="AX21" s="28">
        <f t="shared" si="18"/>
        <v>8.8393773598175169</v>
      </c>
      <c r="AY21" s="28">
        <f t="shared" si="18"/>
        <v>9.2548280957289393</v>
      </c>
      <c r="AZ21" s="28">
        <f t="shared" si="18"/>
        <v>9.689805016228199</v>
      </c>
      <c r="BA21" s="28">
        <f t="shared" si="18"/>
        <v>10.145225851990924</v>
      </c>
      <c r="BB21" s="28">
        <f t="shared" si="18"/>
        <v>10.622051467034497</v>
      </c>
      <c r="BC21" s="28">
        <f t="shared" si="18"/>
        <v>11.121287885985117</v>
      </c>
      <c r="BD21" s="28">
        <f t="shared" si="18"/>
        <v>11.643988416626417</v>
      </c>
      <c r="BE21" s="28">
        <f t="shared" si="18"/>
        <v>12.191255872207858</v>
      </c>
      <c r="BF21" s="28">
        <f t="shared" si="18"/>
        <v>12.764244898201627</v>
      </c>
      <c r="BG21" s="28">
        <f t="shared" si="19"/>
        <v>13.364164408417102</v>
      </c>
      <c r="BH21" s="28">
        <f t="shared" si="19"/>
        <v>13.992280135612704</v>
      </c>
      <c r="BI21" s="28">
        <f t="shared" si="19"/>
        <v>14.6499173019865</v>
      </c>
      <c r="BJ21" s="28">
        <f t="shared" si="19"/>
        <v>15.338463415179865</v>
      </c>
      <c r="BK21" s="28">
        <f t="shared" si="19"/>
        <v>16.059371195693316</v>
      </c>
      <c r="BL21" s="28">
        <f t="shared" si="19"/>
        <v>16.814161641890902</v>
      </c>
      <c r="BM21" s="28">
        <f t="shared" si="19"/>
        <v>17.604427239059774</v>
      </c>
      <c r="BN21" s="28">
        <f t="shared" si="19"/>
        <v>18.431835319295583</v>
      </c>
      <c r="BO21" s="28">
        <f t="shared" si="19"/>
        <v>19.298131579302474</v>
      </c>
      <c r="BP21" s="28">
        <f t="shared" si="19"/>
        <v>20.205143763529691</v>
      </c>
      <c r="BQ21" s="28">
        <f t="shared" si="19"/>
        <v>21.154785520415583</v>
      </c>
      <c r="BR21" s="28">
        <f t="shared" si="19"/>
        <v>22.149060439875115</v>
      </c>
      <c r="BS21" s="28">
        <f t="shared" si="19"/>
        <v>23.190066280549242</v>
      </c>
      <c r="BT21" s="28">
        <f t="shared" si="19"/>
        <v>24.279999395735054</v>
      </c>
      <c r="BU21" s="28">
        <f t="shared" si="19"/>
        <v>25.421159367334599</v>
      </c>
      <c r="BV21" s="28">
        <f t="shared" si="19"/>
        <v>26.615953857599322</v>
      </c>
      <c r="BW21" s="28">
        <f t="shared" si="20"/>
        <v>27.86690368890649</v>
      </c>
      <c r="BX21" s="28">
        <f t="shared" si="20"/>
        <v>29.176648162285094</v>
      </c>
      <c r="BY21" s="28">
        <f t="shared" si="20"/>
        <v>30.547950625912492</v>
      </c>
      <c r="BZ21" s="28">
        <f t="shared" si="20"/>
        <v>31.983704305330377</v>
      </c>
      <c r="CA21" s="28">
        <f t="shared" si="20"/>
        <v>33.486938407680903</v>
      </c>
      <c r="CB21" s="28">
        <f t="shared" si="20"/>
        <v>35.060824512841904</v>
      </c>
      <c r="CC21" s="28">
        <f t="shared" si="20"/>
        <v>36.708683264945471</v>
      </c>
      <c r="CD21" s="28">
        <f t="shared" si="20"/>
        <v>38.433991378397906</v>
      </c>
      <c r="CE21" s="28">
        <f t="shared" si="20"/>
        <v>40.240388973182604</v>
      </c>
      <c r="CF21" s="28">
        <f t="shared" si="20"/>
        <v>42.131687254922184</v>
      </c>
      <c r="CG21" s="28">
        <f t="shared" si="20"/>
        <v>44.111876555903521</v>
      </c>
      <c r="CH21" s="28">
        <f t="shared" si="20"/>
        <v>46.185134754030983</v>
      </c>
      <c r="CI21" s="28">
        <f t="shared" si="20"/>
        <v>48.355836087470436</v>
      </c>
      <c r="CJ21" s="28">
        <f t="shared" si="20"/>
        <v>50.628560383581544</v>
      </c>
      <c r="CK21" s="28">
        <f t="shared" si="20"/>
        <v>53.008102721609873</v>
      </c>
      <c r="CL21" s="28">
        <f t="shared" si="14"/>
        <v>55.499483549525536</v>
      </c>
      <c r="CM21" s="28">
        <f t="shared" si="14"/>
        <v>58.107959276353235</v>
      </c>
      <c r="CN21" s="28">
        <f t="shared" si="14"/>
        <v>60.83903336234183</v>
      </c>
      <c r="CO21" s="28">
        <f t="shared" si="14"/>
        <v>63.698467930371891</v>
      </c>
      <c r="CP21" s="28">
        <f t="shared" si="14"/>
        <v>66.692295923099365</v>
      </c>
      <c r="CQ21" s="28">
        <f t="shared" si="14"/>
        <v>69.826833831485033</v>
      </c>
      <c r="CR21" s="28">
        <f t="shared" si="14"/>
        <v>73.108695021564827</v>
      </c>
      <c r="CS21" s="28">
        <f t="shared" si="14"/>
        <v>76.544803687578366</v>
      </c>
      <c r="CT21" s="28">
        <f t="shared" si="14"/>
        <v>80.142409460894541</v>
      </c>
      <c r="CU21" s="28">
        <f t="shared" si="14"/>
        <v>83.909102705556577</v>
      </c>
      <c r="CV21" s="28">
        <f t="shared" si="14"/>
        <v>87.852830532717732</v>
      </c>
      <c r="CW21" s="28">
        <f t="shared" si="14"/>
        <v>91.981913567755456</v>
      </c>
      <c r="CX21" s="28">
        <f t="shared" si="14"/>
        <v>96.305063505439961</v>
      </c>
      <c r="CY21" s="28">
        <f t="shared" si="14"/>
        <v>100.83140149019563</v>
      </c>
      <c r="CZ21" s="28">
        <f t="shared" si="14"/>
        <v>105.57047736023482</v>
      </c>
      <c r="DA21" s="28">
        <f t="shared" si="14"/>
        <v>110.53228979616584</v>
      </c>
      <c r="DB21" s="28">
        <f t="shared" si="21"/>
        <v>115.72730741658563</v>
      </c>
      <c r="DC21" s="28">
        <f t="shared" si="21"/>
        <v>121.16649086516514</v>
      </c>
      <c r="DD21" s="28">
        <f t="shared" si="21"/>
        <v>126.8613159358279</v>
      </c>
      <c r="DE21" s="28">
        <f t="shared" si="21"/>
        <v>132.8237977848118</v>
      </c>
      <c r="DF21" s="28">
        <f t="shared" si="21"/>
        <v>139.06651628069795</v>
      </c>
      <c r="DG21" s="28">
        <f t="shared" si="21"/>
        <v>145.60264254589075</v>
      </c>
      <c r="DH21" s="28">
        <f t="shared" si="21"/>
        <v>152.44596674554759</v>
      </c>
      <c r="DI21" s="28">
        <f t="shared" si="21"/>
        <v>159.61092718258831</v>
      </c>
      <c r="DJ21" s="28">
        <f t="shared" si="21"/>
        <v>167.11264076016994</v>
      </c>
      <c r="DK21" s="28">
        <f t="shared" si="21"/>
        <v>174.96693487589792</v>
      </c>
      <c r="DL21" s="28">
        <f t="shared" si="21"/>
        <v>183.19038081506511</v>
      </c>
      <c r="DM21" s="28">
        <f t="shared" si="21"/>
        <v>191.80032871337315</v>
      </c>
      <c r="DN21" s="28">
        <f t="shared" si="21"/>
        <v>200.81494416290167</v>
      </c>
      <c r="DO21" s="28">
        <f t="shared" si="21"/>
        <v>210.25324653855805</v>
      </c>
      <c r="DP21" s="28">
        <f t="shared" si="21"/>
        <v>220.13514912587027</v>
      </c>
      <c r="DQ21" s="28">
        <f t="shared" si="21"/>
        <v>230.48150113478616</v>
      </c>
      <c r="DR21" s="28">
        <f t="shared" si="22"/>
        <v>241.31413168812108</v>
      </c>
      <c r="DS21" s="28">
        <f t="shared" si="22"/>
        <v>252.65589587746274</v>
      </c>
      <c r="DT21" s="28">
        <f t="shared" si="22"/>
        <v>264.53072298370347</v>
      </c>
      <c r="DU21" s="28">
        <f t="shared" si="22"/>
        <v>276.9636669639375</v>
      </c>
      <c r="DV21" s="28">
        <f t="shared" si="22"/>
        <v>289.98095931124254</v>
      </c>
      <c r="DW21" s="28">
        <f t="shared" si="22"/>
        <v>303.61006439887092</v>
      </c>
      <c r="DX21" s="28">
        <f t="shared" si="22"/>
        <v>317.8797374256178</v>
      </c>
      <c r="DY21" s="28">
        <f t="shared" si="22"/>
        <v>332.82008508462184</v>
      </c>
      <c r="DZ21" s="28">
        <f t="shared" si="22"/>
        <v>348.46262908359904</v>
      </c>
      <c r="EA21" s="28">
        <f t="shared" si="22"/>
        <v>364.8403726505282</v>
      </c>
      <c r="EB21" s="28">
        <f t="shared" si="22"/>
        <v>381.987870165103</v>
      </c>
      <c r="EC21" s="28">
        <f t="shared" si="22"/>
        <v>399.94130006286281</v>
      </c>
      <c r="ED21" s="28">
        <f t="shared" si="22"/>
        <v>418.73854116581731</v>
      </c>
      <c r="EE21" s="28">
        <f t="shared" si="22"/>
        <v>438.41925260061072</v>
      </c>
      <c r="EF21" s="28">
        <f t="shared" si="22"/>
        <v>459.02495747283939</v>
      </c>
      <c r="EG21" s="28">
        <f t="shared" si="22"/>
        <v>480.5991304740628</v>
      </c>
      <c r="EH21" s="28">
        <f t="shared" si="23"/>
        <v>503.18728960634371</v>
      </c>
      <c r="EI21" s="28">
        <f t="shared" si="23"/>
        <v>526.83709221784181</v>
      </c>
      <c r="EJ21" s="28">
        <f t="shared" si="23"/>
        <v>551.59843555208033</v>
      </c>
      <c r="EK21" s="28">
        <f t="shared" si="23"/>
        <v>577.52356202302803</v>
      </c>
      <c r="EL21" s="28">
        <f t="shared" si="23"/>
        <v>604.66716943811036</v>
      </c>
      <c r="EM21" s="28">
        <f t="shared" si="23"/>
        <v>633.08652640170146</v>
      </c>
      <c r="EN21" s="28">
        <f t="shared" si="23"/>
        <v>662.84159314258136</v>
      </c>
      <c r="EO21" s="28">
        <f t="shared" si="23"/>
        <v>693.99514802028261</v>
      </c>
      <c r="EP21" s="28">
        <f t="shared" si="23"/>
        <v>726.61291997723583</v>
      </c>
      <c r="EQ21" s="28">
        <f t="shared" si="23"/>
        <v>760.76372721616588</v>
      </c>
      <c r="ER21" s="28">
        <f t="shared" si="23"/>
        <v>796.51962239532565</v>
      </c>
      <c r="ES21" s="28">
        <f t="shared" si="23"/>
        <v>833.95604464790586</v>
      </c>
      <c r="ET21" s="28">
        <f t="shared" si="23"/>
        <v>873.15197874635737</v>
      </c>
      <c r="EU21" s="28">
        <f t="shared" si="23"/>
        <v>914.19012174743614</v>
      </c>
      <c r="EV21" s="28">
        <f t="shared" si="23"/>
        <v>957.15705746956553</v>
      </c>
      <c r="EW21" s="28">
        <f t="shared" si="23"/>
        <v>1002.143439170635</v>
      </c>
      <c r="EX21" s="28">
        <f t="shared" si="15"/>
        <v>1049.2441808116548</v>
      </c>
      <c r="EY21" s="28">
        <f t="shared" si="15"/>
        <v>1098.5586573098026</v>
      </c>
      <c r="EZ21" s="28">
        <f t="shared" si="15"/>
        <v>1150.1909142033633</v>
      </c>
      <c r="FA21" s="28">
        <f t="shared" si="15"/>
        <v>1204.2498871709213</v>
      </c>
      <c r="FB21" s="28">
        <f t="shared" si="15"/>
        <v>1260.8496318679545</v>
      </c>
      <c r="FC21" s="28">
        <f t="shared" si="15"/>
        <v>1320.1095645657483</v>
      </c>
      <c r="FD21" s="28">
        <f t="shared" si="15"/>
        <v>1382.1547141003384</v>
      </c>
      <c r="FE21" s="28">
        <f t="shared" si="15"/>
        <v>1447.1159856630543</v>
      </c>
      <c r="FF21" s="28">
        <f t="shared" si="24"/>
        <v>1515.1304369892177</v>
      </c>
      <c r="FG21" s="28">
        <f t="shared" si="24"/>
        <v>1586.3415675277108</v>
      </c>
      <c r="FH21" s="28">
        <f t="shared" si="24"/>
        <v>1660.8996212015131</v>
      </c>
      <c r="FI21" s="28">
        <f t="shared" si="24"/>
        <v>1738.9619033979841</v>
      </c>
      <c r="FJ21" s="28">
        <f t="shared" si="24"/>
        <v>1820.6931128576891</v>
      </c>
      <c r="FK21" s="28">
        <f t="shared" si="24"/>
        <v>1906.2656891620004</v>
      </c>
      <c r="FL21" s="28">
        <f t="shared" si="24"/>
        <v>1995.8601765526143</v>
      </c>
      <c r="FM21" s="28">
        <f t="shared" si="24"/>
        <v>2089.665604850587</v>
      </c>
      <c r="FN21" s="28">
        <f t="shared" si="24"/>
        <v>2187.8798882785645</v>
      </c>
      <c r="FO21" s="28">
        <f t="shared" si="24"/>
        <v>2290.7102430276568</v>
      </c>
      <c r="FP21" s="28">
        <f t="shared" si="24"/>
        <v>2398.3736244499564</v>
      </c>
      <c r="FQ21" s="28">
        <f t="shared" si="24"/>
        <v>2511.0971847991041</v>
      </c>
      <c r="FR21" s="28">
        <f t="shared" si="24"/>
        <v>2629.1187524846619</v>
      </c>
      <c r="FS21" s="28">
        <f t="shared" si="24"/>
        <v>2752.6873338514406</v>
      </c>
      <c r="FT21" s="28">
        <f t="shared" si="24"/>
        <v>2882.0636385424582</v>
      </c>
      <c r="FU21" s="28">
        <f t="shared" si="24"/>
        <v>3017.5206295539533</v>
      </c>
      <c r="FV21" s="28">
        <f t="shared" si="25"/>
        <v>3159.3440991429889</v>
      </c>
      <c r="FW21" s="28">
        <f t="shared" si="25"/>
        <v>3307.8332718027091</v>
      </c>
      <c r="FX21" s="28">
        <f t="shared" si="25"/>
        <v>3463.3014355774362</v>
      </c>
      <c r="FY21" s="28">
        <f t="shared" si="25"/>
        <v>3626.0766030495756</v>
      </c>
      <c r="FZ21" s="28">
        <f t="shared" si="25"/>
        <v>3796.5022033929054</v>
      </c>
      <c r="GA21" s="28">
        <f t="shared" si="25"/>
        <v>3974.9378069523718</v>
      </c>
      <c r="GB21" s="28">
        <f t="shared" si="25"/>
        <v>4161.7598838791328</v>
      </c>
      <c r="GC21" s="28">
        <f t="shared" si="25"/>
        <v>4357.3625984214514</v>
      </c>
      <c r="GD21" s="28">
        <f t="shared" si="25"/>
        <v>4562.158640547259</v>
      </c>
      <c r="GE21" s="28">
        <f t="shared" si="25"/>
        <v>4776.5800966529796</v>
      </c>
      <c r="GF21" s="28">
        <f t="shared" si="25"/>
        <v>5001.0793611956697</v>
      </c>
      <c r="GG21" s="28">
        <f t="shared" si="25"/>
        <v>5236.1300911718654</v>
      </c>
      <c r="GH21" s="28">
        <f t="shared" si="25"/>
        <v>5482.2282054569423</v>
      </c>
      <c r="GI21" s="28">
        <f t="shared" si="25"/>
        <v>5739.8929311134179</v>
      </c>
      <c r="GJ21" s="28">
        <f t="shared" si="25"/>
        <v>6009.6678988757485</v>
      </c>
      <c r="GK21" s="28">
        <f t="shared" si="25"/>
        <v>6292.1222901229085</v>
      </c>
      <c r="GL21" s="28">
        <f t="shared" si="26"/>
        <v>6587.8520377586847</v>
      </c>
      <c r="GM21" s="28">
        <f t="shared" si="26"/>
        <v>6897.4810835333428</v>
      </c>
      <c r="GN21" s="28">
        <f t="shared" si="26"/>
        <v>7221.6626944594091</v>
      </c>
      <c r="GO21" s="28">
        <f t="shared" si="26"/>
        <v>7561.0808410990012</v>
      </c>
      <c r="GP21" s="28">
        <f t="shared" si="26"/>
        <v>7916.4516406306539</v>
      </c>
      <c r="GQ21" s="28">
        <f t="shared" si="26"/>
        <v>8288.5248677402942</v>
      </c>
      <c r="GR21" s="28">
        <f t="shared" si="26"/>
        <v>8678.0855365240877</v>
      </c>
      <c r="GS21" s="28">
        <f t="shared" si="26"/>
        <v>9085.9555567407187</v>
      </c>
      <c r="GT21" s="28">
        <f t="shared" si="26"/>
        <v>9512.9954679075327</v>
      </c>
      <c r="GU21" s="28">
        <f t="shared" si="26"/>
        <v>9960.1062548991868</v>
      </c>
      <c r="GV21" s="28">
        <f t="shared" si="26"/>
        <v>10428.231248879449</v>
      </c>
      <c r="GW21" s="28">
        <f t="shared" si="26"/>
        <v>10918.358117576781</v>
      </c>
      <c r="GX21" s="28">
        <f t="shared" si="26"/>
        <v>11431.520949102889</v>
      </c>
      <c r="GY21" s="28">
        <f t="shared" si="26"/>
        <v>11968.802433710724</v>
      </c>
      <c r="GZ21" s="28">
        <f t="shared" si="26"/>
        <v>12531.336148095126</v>
      </c>
      <c r="HA21" s="28">
        <f t="shared" si="26"/>
        <v>13120.308947055597</v>
      </c>
      <c r="HB21" s="28">
        <f t="shared" si="27"/>
        <v>13736.96346756721</v>
      </c>
      <c r="HC21" s="28">
        <f t="shared" si="27"/>
        <v>14382.600750542868</v>
      </c>
      <c r="HD21" s="28">
        <f t="shared" si="27"/>
        <v>15058.582985818382</v>
      </c>
      <c r="HE21" s="28">
        <f t="shared" si="27"/>
        <v>15766.336386151845</v>
      </c>
      <c r="HF21" s="28">
        <f t="shared" si="27"/>
        <v>16507.354196300981</v>
      </c>
      <c r="HG21" s="28">
        <f t="shared" si="27"/>
        <v>17283.199843527127</v>
      </c>
      <c r="HH21" s="28">
        <f t="shared" si="27"/>
        <v>18095.5102361729</v>
      </c>
    </row>
    <row r="22" spans="1:216" ht="16.5" customHeight="1" x14ac:dyDescent="0.2">
      <c r="A22" s="23">
        <v>11</v>
      </c>
      <c r="B22" s="23"/>
      <c r="C22" s="24" t="s">
        <v>239</v>
      </c>
      <c r="D22" s="25"/>
      <c r="E22" s="21">
        <v>31.141666666666669</v>
      </c>
      <c r="F22" s="21">
        <v>1.4</v>
      </c>
      <c r="G22" s="22">
        <v>3.5499999999999997E-2</v>
      </c>
      <c r="H22" s="26">
        <f t="shared" si="4"/>
        <v>3.7416666666666668E-2</v>
      </c>
      <c r="I22" s="26">
        <f t="shared" si="4"/>
        <v>3.9333333333333331E-2</v>
      </c>
      <c r="J22" s="26">
        <f t="shared" ref="J22:L22" si="33">IFERROR(I22-($G22-$M22)/6,"N/A")</f>
        <v>4.1249999999999995E-2</v>
      </c>
      <c r="K22" s="26">
        <f t="shared" si="33"/>
        <v>4.3166666666666659E-2</v>
      </c>
      <c r="L22" s="26">
        <f t="shared" si="33"/>
        <v>4.5083333333333322E-2</v>
      </c>
      <c r="M22" s="26">
        <f t="shared" si="12"/>
        <v>4.7E-2</v>
      </c>
      <c r="N22" s="22">
        <f t="shared" si="6"/>
        <v>8.9266818158276751E-2</v>
      </c>
      <c r="P22" s="27">
        <f t="shared" si="7"/>
        <v>-31.141666666666669</v>
      </c>
      <c r="Q22" s="28">
        <f t="shared" si="8"/>
        <v>1.4</v>
      </c>
      <c r="R22" s="28">
        <f t="shared" si="9"/>
        <v>1.4497</v>
      </c>
      <c r="S22" s="28">
        <f t="shared" si="9"/>
        <v>1.50116435</v>
      </c>
      <c r="T22" s="28">
        <f t="shared" si="9"/>
        <v>1.5544556844250002</v>
      </c>
      <c r="U22" s="28">
        <f t="shared" si="9"/>
        <v>1.6096388612220878</v>
      </c>
      <c r="V22" s="28">
        <f t="shared" si="10"/>
        <v>1.6698661819461476</v>
      </c>
      <c r="W22" s="28">
        <f t="shared" si="10"/>
        <v>1.7355475851026962</v>
      </c>
      <c r="X22" s="28">
        <f t="shared" si="10"/>
        <v>1.8071389229881825</v>
      </c>
      <c r="Y22" s="28">
        <f t="shared" si="10"/>
        <v>1.8851470864971722</v>
      </c>
      <c r="Z22" s="28">
        <f t="shared" si="10"/>
        <v>1.9701358009800864</v>
      </c>
      <c r="AA22" s="28">
        <f t="shared" si="17"/>
        <v>2.0627321836261503</v>
      </c>
      <c r="AB22" s="28">
        <f t="shared" si="17"/>
        <v>2.159680596256579</v>
      </c>
      <c r="AC22" s="28">
        <f t="shared" si="17"/>
        <v>2.2611855842806383</v>
      </c>
      <c r="AD22" s="28">
        <f t="shared" si="17"/>
        <v>2.367461306741828</v>
      </c>
      <c r="AE22" s="28">
        <f t="shared" si="17"/>
        <v>2.4787319881586938</v>
      </c>
      <c r="AF22" s="28">
        <f t="shared" si="17"/>
        <v>2.5952323916021522</v>
      </c>
      <c r="AG22" s="28">
        <f t="shared" si="17"/>
        <v>2.7172083140074532</v>
      </c>
      <c r="AH22" s="28">
        <f t="shared" si="17"/>
        <v>2.8449171047658033</v>
      </c>
      <c r="AI22" s="28">
        <f t="shared" si="17"/>
        <v>2.9786282086897957</v>
      </c>
      <c r="AJ22" s="28">
        <f t="shared" si="17"/>
        <v>3.1186237344982159</v>
      </c>
      <c r="AK22" s="28">
        <f t="shared" si="17"/>
        <v>3.265199050019632</v>
      </c>
      <c r="AL22" s="28">
        <f t="shared" si="17"/>
        <v>3.4186634053705545</v>
      </c>
      <c r="AM22" s="28">
        <f t="shared" si="17"/>
        <v>3.5793405854229703</v>
      </c>
      <c r="AN22" s="28">
        <f t="shared" si="17"/>
        <v>3.7475695929378499</v>
      </c>
      <c r="AO22" s="28">
        <f t="shared" si="17"/>
        <v>3.9237053638059285</v>
      </c>
      <c r="AP22" s="28">
        <f t="shared" si="17"/>
        <v>4.1081195159048072</v>
      </c>
      <c r="AQ22" s="28">
        <f t="shared" si="18"/>
        <v>4.3012011331523325</v>
      </c>
      <c r="AR22" s="28">
        <f t="shared" si="18"/>
        <v>4.503357586410492</v>
      </c>
      <c r="AS22" s="28">
        <f t="shared" si="18"/>
        <v>4.7150153929717851</v>
      </c>
      <c r="AT22" s="28">
        <f t="shared" si="18"/>
        <v>4.9366211164414588</v>
      </c>
      <c r="AU22" s="28">
        <f t="shared" si="18"/>
        <v>5.1686423089142073</v>
      </c>
      <c r="AV22" s="28">
        <f t="shared" si="18"/>
        <v>5.4115684974331746</v>
      </c>
      <c r="AW22" s="28">
        <f t="shared" si="18"/>
        <v>5.6659122168125338</v>
      </c>
      <c r="AX22" s="28">
        <f t="shared" si="18"/>
        <v>5.9322100910027222</v>
      </c>
      <c r="AY22" s="28">
        <f t="shared" si="18"/>
        <v>6.2110239652798498</v>
      </c>
      <c r="AZ22" s="28">
        <f t="shared" si="18"/>
        <v>6.5029420916480021</v>
      </c>
      <c r="BA22" s="28">
        <f t="shared" si="18"/>
        <v>6.8085803699554575</v>
      </c>
      <c r="BB22" s="28">
        <f t="shared" si="18"/>
        <v>7.1285836473433637</v>
      </c>
      <c r="BC22" s="28">
        <f t="shared" si="18"/>
        <v>7.4636270787685017</v>
      </c>
      <c r="BD22" s="28">
        <f t="shared" si="18"/>
        <v>7.8144175514706209</v>
      </c>
      <c r="BE22" s="28">
        <f t="shared" si="18"/>
        <v>8.1816951763897396</v>
      </c>
      <c r="BF22" s="28">
        <f t="shared" si="18"/>
        <v>8.5662348496800576</v>
      </c>
      <c r="BG22" s="28">
        <f t="shared" si="19"/>
        <v>8.9688478876150199</v>
      </c>
      <c r="BH22" s="28">
        <f t="shared" si="19"/>
        <v>9.3903837383329254</v>
      </c>
      <c r="BI22" s="28">
        <f t="shared" si="19"/>
        <v>9.8317317740345729</v>
      </c>
      <c r="BJ22" s="28">
        <f t="shared" si="19"/>
        <v>10.293823167414198</v>
      </c>
      <c r="BK22" s="28">
        <f t="shared" si="19"/>
        <v>10.777632856282665</v>
      </c>
      <c r="BL22" s="28">
        <f t="shared" si="19"/>
        <v>11.284181600527949</v>
      </c>
      <c r="BM22" s="28">
        <f t="shared" si="19"/>
        <v>11.814538135752763</v>
      </c>
      <c r="BN22" s="28">
        <f t="shared" si="19"/>
        <v>12.369821428133141</v>
      </c>
      <c r="BO22" s="28">
        <f t="shared" si="19"/>
        <v>12.951203035255398</v>
      </c>
      <c r="BP22" s="28">
        <f t="shared" si="19"/>
        <v>13.559909577912402</v>
      </c>
      <c r="BQ22" s="28">
        <f t="shared" si="19"/>
        <v>14.197225328074284</v>
      </c>
      <c r="BR22" s="28">
        <f t="shared" si="19"/>
        <v>14.864494918493774</v>
      </c>
      <c r="BS22" s="28">
        <f t="shared" si="19"/>
        <v>15.56312617966298</v>
      </c>
      <c r="BT22" s="28">
        <f t="shared" si="19"/>
        <v>16.29459311010714</v>
      </c>
      <c r="BU22" s="28">
        <f t="shared" si="19"/>
        <v>17.060438986282175</v>
      </c>
      <c r="BV22" s="28">
        <f t="shared" si="19"/>
        <v>17.862279618637437</v>
      </c>
      <c r="BW22" s="28">
        <f t="shared" si="20"/>
        <v>18.701806760713396</v>
      </c>
      <c r="BX22" s="28">
        <f t="shared" si="20"/>
        <v>19.580791678466923</v>
      </c>
      <c r="BY22" s="28">
        <f t="shared" si="20"/>
        <v>20.501088887354868</v>
      </c>
      <c r="BZ22" s="28">
        <f t="shared" si="20"/>
        <v>21.464640065060546</v>
      </c>
      <c r="CA22" s="28">
        <f t="shared" si="20"/>
        <v>22.473478148118392</v>
      </c>
      <c r="CB22" s="28">
        <f t="shared" si="20"/>
        <v>23.529731621079954</v>
      </c>
      <c r="CC22" s="28">
        <f t="shared" si="20"/>
        <v>24.635629007270708</v>
      </c>
      <c r="CD22" s="28">
        <f t="shared" si="20"/>
        <v>25.79350357061243</v>
      </c>
      <c r="CE22" s="28">
        <f t="shared" si="20"/>
        <v>27.005798238431211</v>
      </c>
      <c r="CF22" s="28">
        <f t="shared" si="20"/>
        <v>28.275070755637476</v>
      </c>
      <c r="CG22" s="28">
        <f t="shared" si="20"/>
        <v>29.603999081152434</v>
      </c>
      <c r="CH22" s="28">
        <f t="shared" si="20"/>
        <v>30.995387037966598</v>
      </c>
      <c r="CI22" s="28">
        <f t="shared" si="20"/>
        <v>32.452170228751022</v>
      </c>
      <c r="CJ22" s="28">
        <f t="shared" si="20"/>
        <v>33.977422229502316</v>
      </c>
      <c r="CK22" s="28">
        <f t="shared" si="20"/>
        <v>35.574361074288923</v>
      </c>
      <c r="CL22" s="28">
        <f t="shared" si="14"/>
        <v>37.246356044780498</v>
      </c>
      <c r="CM22" s="28">
        <f t="shared" si="14"/>
        <v>38.996934778885176</v>
      </c>
      <c r="CN22" s="28">
        <f t="shared" si="14"/>
        <v>40.829790713492777</v>
      </c>
      <c r="CO22" s="28">
        <f t="shared" si="14"/>
        <v>42.748790877026934</v>
      </c>
      <c r="CP22" s="28">
        <f t="shared" si="14"/>
        <v>44.757984048247195</v>
      </c>
      <c r="CQ22" s="28">
        <f t="shared" si="14"/>
        <v>46.861609298514807</v>
      </c>
      <c r="CR22" s="28">
        <f t="shared" si="14"/>
        <v>49.064104935544997</v>
      </c>
      <c r="CS22" s="28">
        <f t="shared" si="14"/>
        <v>51.37011786751561</v>
      </c>
      <c r="CT22" s="28">
        <f t="shared" si="14"/>
        <v>53.784513407288841</v>
      </c>
      <c r="CU22" s="28">
        <f t="shared" si="14"/>
        <v>56.31238553743141</v>
      </c>
      <c r="CV22" s="28">
        <f t="shared" si="14"/>
        <v>58.959067657690682</v>
      </c>
      <c r="CW22" s="28">
        <f t="shared" si="14"/>
        <v>61.730143837602142</v>
      </c>
      <c r="CX22" s="28">
        <f t="shared" si="14"/>
        <v>64.631460597969436</v>
      </c>
      <c r="CY22" s="28">
        <f t="shared" si="14"/>
        <v>67.669139246073996</v>
      </c>
      <c r="CZ22" s="28">
        <f t="shared" si="14"/>
        <v>70.849588790639473</v>
      </c>
      <c r="DA22" s="28">
        <f t="shared" si="14"/>
        <v>74.179519463799522</v>
      </c>
      <c r="DB22" s="28">
        <f t="shared" si="21"/>
        <v>77.665956878598095</v>
      </c>
      <c r="DC22" s="28">
        <f t="shared" si="21"/>
        <v>81.316256851892206</v>
      </c>
      <c r="DD22" s="28">
        <f t="shared" si="21"/>
        <v>85.13812092393114</v>
      </c>
      <c r="DE22" s="28">
        <f t="shared" si="21"/>
        <v>89.1396126073559</v>
      </c>
      <c r="DF22" s="28">
        <f t="shared" si="21"/>
        <v>93.329174399901618</v>
      </c>
      <c r="DG22" s="28">
        <f t="shared" si="21"/>
        <v>97.715645596696987</v>
      </c>
      <c r="DH22" s="28">
        <f t="shared" si="21"/>
        <v>102.30828093974173</v>
      </c>
      <c r="DI22" s="28">
        <f t="shared" si="21"/>
        <v>107.11677014390959</v>
      </c>
      <c r="DJ22" s="28">
        <f t="shared" si="21"/>
        <v>112.15125834067334</v>
      </c>
      <c r="DK22" s="28">
        <f t="shared" si="21"/>
        <v>117.42236748268498</v>
      </c>
      <c r="DL22" s="28">
        <f t="shared" si="21"/>
        <v>122.94121875437116</v>
      </c>
      <c r="DM22" s="28">
        <f t="shared" si="21"/>
        <v>128.7194560358266</v>
      </c>
      <c r="DN22" s="28">
        <f t="shared" si="21"/>
        <v>134.76927046951045</v>
      </c>
      <c r="DO22" s="28">
        <f t="shared" si="21"/>
        <v>141.10342618157742</v>
      </c>
      <c r="DP22" s="28">
        <f t="shared" si="21"/>
        <v>147.73528721211156</v>
      </c>
      <c r="DQ22" s="28">
        <f t="shared" si="21"/>
        <v>154.67884571108078</v>
      </c>
      <c r="DR22" s="28">
        <f t="shared" si="22"/>
        <v>161.94875145950158</v>
      </c>
      <c r="DS22" s="28">
        <f t="shared" si="22"/>
        <v>169.56034277809815</v>
      </c>
      <c r="DT22" s="28">
        <f t="shared" si="22"/>
        <v>177.52967888866874</v>
      </c>
      <c r="DU22" s="28">
        <f t="shared" si="22"/>
        <v>185.87357379643615</v>
      </c>
      <c r="DV22" s="28">
        <f t="shared" si="22"/>
        <v>194.60963176486862</v>
      </c>
      <c r="DW22" s="28">
        <f t="shared" si="22"/>
        <v>203.75628445781743</v>
      </c>
      <c r="DX22" s="28">
        <f t="shared" si="22"/>
        <v>213.33282982733485</v>
      </c>
      <c r="DY22" s="28">
        <f t="shared" si="22"/>
        <v>223.35947282921958</v>
      </c>
      <c r="DZ22" s="28">
        <f t="shared" si="22"/>
        <v>233.8573680521929</v>
      </c>
      <c r="EA22" s="28">
        <f t="shared" si="22"/>
        <v>244.84866435064595</v>
      </c>
      <c r="EB22" s="28">
        <f t="shared" si="22"/>
        <v>256.35655157512628</v>
      </c>
      <c r="EC22" s="28">
        <f t="shared" si="22"/>
        <v>268.40530949915717</v>
      </c>
      <c r="ED22" s="28">
        <f t="shared" si="22"/>
        <v>281.02035904561751</v>
      </c>
      <c r="EE22" s="28">
        <f t="shared" si="22"/>
        <v>294.22831592076153</v>
      </c>
      <c r="EF22" s="28">
        <f t="shared" si="22"/>
        <v>308.0570467690373</v>
      </c>
      <c r="EG22" s="28">
        <f t="shared" si="22"/>
        <v>322.53572796718203</v>
      </c>
      <c r="EH22" s="28">
        <f t="shared" si="23"/>
        <v>337.69490718163956</v>
      </c>
      <c r="EI22" s="28">
        <f t="shared" si="23"/>
        <v>353.56656781917661</v>
      </c>
      <c r="EJ22" s="28">
        <f t="shared" si="23"/>
        <v>370.18419650667789</v>
      </c>
      <c r="EK22" s="28">
        <f t="shared" si="23"/>
        <v>387.58285374249175</v>
      </c>
      <c r="EL22" s="28">
        <f t="shared" si="23"/>
        <v>405.79924786838882</v>
      </c>
      <c r="EM22" s="28">
        <f t="shared" si="23"/>
        <v>424.87181251820306</v>
      </c>
      <c r="EN22" s="28">
        <f t="shared" si="23"/>
        <v>444.84078770655856</v>
      </c>
      <c r="EO22" s="28">
        <f t="shared" si="23"/>
        <v>465.74830472876675</v>
      </c>
      <c r="EP22" s="28">
        <f t="shared" si="23"/>
        <v>487.63847505101876</v>
      </c>
      <c r="EQ22" s="28">
        <f t="shared" si="23"/>
        <v>510.55748337841663</v>
      </c>
      <c r="ER22" s="28">
        <f t="shared" si="23"/>
        <v>534.55368509720222</v>
      </c>
      <c r="ES22" s="28">
        <f t="shared" si="23"/>
        <v>559.67770829677067</v>
      </c>
      <c r="ET22" s="28">
        <f t="shared" si="23"/>
        <v>585.98256058671882</v>
      </c>
      <c r="EU22" s="28">
        <f t="shared" si="23"/>
        <v>613.52374093429455</v>
      </c>
      <c r="EV22" s="28">
        <f t="shared" si="23"/>
        <v>642.35935675820633</v>
      </c>
      <c r="EW22" s="28">
        <f t="shared" si="23"/>
        <v>672.550246525842</v>
      </c>
      <c r="EX22" s="28">
        <f t="shared" si="15"/>
        <v>704.16010811255649</v>
      </c>
      <c r="EY22" s="28">
        <f t="shared" si="15"/>
        <v>737.25563319384662</v>
      </c>
      <c r="EZ22" s="28">
        <f t="shared" si="15"/>
        <v>771.9066479539573</v>
      </c>
      <c r="FA22" s="28">
        <f t="shared" si="15"/>
        <v>808.18626040779327</v>
      </c>
      <c r="FB22" s="28">
        <f t="shared" si="15"/>
        <v>846.17101464695952</v>
      </c>
      <c r="FC22" s="28">
        <f t="shared" si="15"/>
        <v>885.94105233536652</v>
      </c>
      <c r="FD22" s="28">
        <f t="shared" si="15"/>
        <v>927.58028179512871</v>
      </c>
      <c r="FE22" s="28">
        <f t="shared" si="15"/>
        <v>971.1765550394997</v>
      </c>
      <c r="FF22" s="28">
        <f t="shared" si="24"/>
        <v>1016.8218531263561</v>
      </c>
      <c r="FG22" s="28">
        <f t="shared" si="24"/>
        <v>1064.6124802232948</v>
      </c>
      <c r="FH22" s="28">
        <f t="shared" si="24"/>
        <v>1114.6492667937896</v>
      </c>
      <c r="FI22" s="28">
        <f t="shared" si="24"/>
        <v>1167.0377823330975</v>
      </c>
      <c r="FJ22" s="28">
        <f t="shared" si="24"/>
        <v>1221.888558102753</v>
      </c>
      <c r="FK22" s="28">
        <f t="shared" si="24"/>
        <v>1279.3173203335823</v>
      </c>
      <c r="FL22" s="28">
        <f t="shared" si="24"/>
        <v>1339.4452343892606</v>
      </c>
      <c r="FM22" s="28">
        <f t="shared" si="24"/>
        <v>1402.3991604055557</v>
      </c>
      <c r="FN22" s="28">
        <f t="shared" si="24"/>
        <v>1468.3119209446168</v>
      </c>
      <c r="FO22" s="28">
        <f t="shared" si="24"/>
        <v>1537.3225812290136</v>
      </c>
      <c r="FP22" s="28">
        <f t="shared" si="24"/>
        <v>1609.5767425467773</v>
      </c>
      <c r="FQ22" s="28">
        <f t="shared" si="24"/>
        <v>1685.2268494464756</v>
      </c>
      <c r="FR22" s="28">
        <f t="shared" si="24"/>
        <v>1764.4325113704599</v>
      </c>
      <c r="FS22" s="28">
        <f t="shared" si="24"/>
        <v>1847.3608394048715</v>
      </c>
      <c r="FT22" s="28">
        <f t="shared" si="24"/>
        <v>1934.1867988569004</v>
      </c>
      <c r="FU22" s="28">
        <f t="shared" si="24"/>
        <v>2025.0935784031747</v>
      </c>
      <c r="FV22" s="28">
        <f t="shared" si="25"/>
        <v>2120.2729765881236</v>
      </c>
      <c r="FW22" s="28">
        <f t="shared" si="25"/>
        <v>2219.9258064877654</v>
      </c>
      <c r="FX22" s="28">
        <f t="shared" si="25"/>
        <v>2324.2623193926902</v>
      </c>
      <c r="FY22" s="28">
        <f t="shared" si="25"/>
        <v>2433.5026484041464</v>
      </c>
      <c r="FZ22" s="28">
        <f t="shared" si="25"/>
        <v>2547.8772728791409</v>
      </c>
      <c r="GA22" s="28">
        <f t="shared" si="25"/>
        <v>2667.6275047044605</v>
      </c>
      <c r="GB22" s="28">
        <f t="shared" si="25"/>
        <v>2793.0059974255701</v>
      </c>
      <c r="GC22" s="28">
        <f t="shared" si="25"/>
        <v>2924.2772793045715</v>
      </c>
      <c r="GD22" s="28">
        <f t="shared" si="25"/>
        <v>3061.7183114318864</v>
      </c>
      <c r="GE22" s="28">
        <f t="shared" si="25"/>
        <v>3205.6190720691848</v>
      </c>
      <c r="GF22" s="28">
        <f t="shared" si="25"/>
        <v>3356.2831684564362</v>
      </c>
      <c r="GG22" s="28">
        <f t="shared" si="25"/>
        <v>3514.0284773738886</v>
      </c>
      <c r="GH22" s="28">
        <f t="shared" si="25"/>
        <v>3679.187815810461</v>
      </c>
      <c r="GI22" s="28">
        <f t="shared" si="25"/>
        <v>3852.1096431535525</v>
      </c>
      <c r="GJ22" s="28">
        <f t="shared" si="25"/>
        <v>4033.1587963817692</v>
      </c>
      <c r="GK22" s="28">
        <f t="shared" si="25"/>
        <v>4222.7172598117122</v>
      </c>
      <c r="GL22" s="28">
        <f t="shared" si="26"/>
        <v>4421.1849710228626</v>
      </c>
      <c r="GM22" s="28">
        <f t="shared" si="26"/>
        <v>4628.9806646609368</v>
      </c>
      <c r="GN22" s="28">
        <f t="shared" si="26"/>
        <v>4846.5427559000009</v>
      </c>
      <c r="GO22" s="28">
        <f t="shared" si="26"/>
        <v>5074.3302654273002</v>
      </c>
      <c r="GP22" s="28">
        <f t="shared" si="26"/>
        <v>5312.8237879023827</v>
      </c>
      <c r="GQ22" s="28">
        <f t="shared" si="26"/>
        <v>5562.5265059337944</v>
      </c>
      <c r="GR22" s="28">
        <f t="shared" si="26"/>
        <v>5823.9652517126824</v>
      </c>
      <c r="GS22" s="28">
        <f t="shared" si="26"/>
        <v>6097.6916185431783</v>
      </c>
      <c r="GT22" s="28">
        <f t="shared" si="26"/>
        <v>6384.283124614707</v>
      </c>
      <c r="GU22" s="28">
        <f t="shared" si="26"/>
        <v>6684.344431471598</v>
      </c>
      <c r="GV22" s="28">
        <f t="shared" si="26"/>
        <v>6998.5086197507626</v>
      </c>
      <c r="GW22" s="28">
        <f t="shared" si="26"/>
        <v>7327.4385248790477</v>
      </c>
      <c r="GX22" s="28">
        <f t="shared" si="26"/>
        <v>7671.8281355483623</v>
      </c>
      <c r="GY22" s="28">
        <f t="shared" si="26"/>
        <v>8032.4040579191351</v>
      </c>
      <c r="GZ22" s="28">
        <f t="shared" si="26"/>
        <v>8409.9270486413334</v>
      </c>
      <c r="HA22" s="28">
        <f t="shared" si="26"/>
        <v>8805.1936199274751</v>
      </c>
      <c r="HB22" s="28">
        <f t="shared" si="27"/>
        <v>9219.0377200640651</v>
      </c>
      <c r="HC22" s="28">
        <f t="shared" si="27"/>
        <v>9652.332492907075</v>
      </c>
      <c r="HD22" s="28">
        <f t="shared" si="27"/>
        <v>10105.992120073706</v>
      </c>
      <c r="HE22" s="28">
        <f t="shared" si="27"/>
        <v>10580.97374971717</v>
      </c>
      <c r="HF22" s="28">
        <f t="shared" si="27"/>
        <v>11078.279515953876</v>
      </c>
      <c r="HG22" s="28">
        <f t="shared" si="27"/>
        <v>11598.958653203708</v>
      </c>
      <c r="HH22" s="28">
        <f t="shared" si="27"/>
        <v>12144.109709904282</v>
      </c>
    </row>
    <row r="23" spans="1:216" ht="16.5" customHeight="1" x14ac:dyDescent="0.2">
      <c r="A23" s="23">
        <v>12</v>
      </c>
      <c r="B23" s="23"/>
      <c r="C23" s="24" t="s">
        <v>240</v>
      </c>
      <c r="D23" s="25"/>
      <c r="E23" s="21">
        <v>41.163333333333334</v>
      </c>
      <c r="F23" s="21">
        <v>1.53</v>
      </c>
      <c r="G23" s="22">
        <v>5.4233333333333335E-2</v>
      </c>
      <c r="H23" s="26">
        <f t="shared" si="4"/>
        <v>5.3027777777777778E-2</v>
      </c>
      <c r="I23" s="26">
        <f t="shared" si="4"/>
        <v>5.1822222222222221E-2</v>
      </c>
      <c r="J23" s="26">
        <f t="shared" ref="J23:L23" si="34">IFERROR(I23-($G23-$M23)/6,"N/A")</f>
        <v>5.0616666666666664E-2</v>
      </c>
      <c r="K23" s="26">
        <f t="shared" si="34"/>
        <v>4.9411111111111107E-2</v>
      </c>
      <c r="L23" s="26">
        <f t="shared" si="34"/>
        <v>4.820555555555555E-2</v>
      </c>
      <c r="M23" s="26">
        <f t="shared" si="12"/>
        <v>4.7E-2</v>
      </c>
      <c r="N23" s="22">
        <f t="shared" si="6"/>
        <v>8.561816894957941E-2</v>
      </c>
      <c r="P23" s="27">
        <f t="shared" si="7"/>
        <v>-41.163333333333334</v>
      </c>
      <c r="Q23" s="28">
        <f t="shared" si="8"/>
        <v>1.53</v>
      </c>
      <c r="R23" s="28">
        <f t="shared" si="9"/>
        <v>1.6129770000000001</v>
      </c>
      <c r="S23" s="28">
        <f t="shared" si="9"/>
        <v>1.7004541193000002</v>
      </c>
      <c r="T23" s="28">
        <f t="shared" si="9"/>
        <v>1.792675414370037</v>
      </c>
      <c r="U23" s="28">
        <f t="shared" si="9"/>
        <v>1.8898981776760386</v>
      </c>
      <c r="V23" s="28">
        <f t="shared" si="10"/>
        <v>1.9901152782644707</v>
      </c>
      <c r="W23" s="28">
        <f t="shared" si="10"/>
        <v>2.0932474744625318</v>
      </c>
      <c r="X23" s="28">
        <f t="shared" si="10"/>
        <v>2.1992006841282437</v>
      </c>
      <c r="Y23" s="28">
        <f t="shared" si="10"/>
        <v>2.307865633487336</v>
      </c>
      <c r="Z23" s="28">
        <f t="shared" si="10"/>
        <v>2.4191175784971675</v>
      </c>
      <c r="AA23" s="28">
        <f t="shared" si="17"/>
        <v>2.5328161046865341</v>
      </c>
      <c r="AB23" s="28">
        <f t="shared" si="17"/>
        <v>2.6518584616068011</v>
      </c>
      <c r="AC23" s="28">
        <f t="shared" si="17"/>
        <v>2.7764958093023204</v>
      </c>
      <c r="AD23" s="28">
        <f t="shared" si="17"/>
        <v>2.9069911123395293</v>
      </c>
      <c r="AE23" s="28">
        <f t="shared" si="17"/>
        <v>3.0436196946194869</v>
      </c>
      <c r="AF23" s="28">
        <f t="shared" si="17"/>
        <v>3.1866698202666024</v>
      </c>
      <c r="AG23" s="28">
        <f t="shared" si="17"/>
        <v>3.3364433018191324</v>
      </c>
      <c r="AH23" s="28">
        <f t="shared" si="17"/>
        <v>3.4932561370046313</v>
      </c>
      <c r="AI23" s="28">
        <f t="shared" si="17"/>
        <v>3.6574391754438489</v>
      </c>
      <c r="AJ23" s="28">
        <f t="shared" si="17"/>
        <v>3.8293388166897095</v>
      </c>
      <c r="AK23" s="28">
        <f t="shared" si="17"/>
        <v>4.0093177410741259</v>
      </c>
      <c r="AL23" s="28">
        <f t="shared" si="17"/>
        <v>4.1977556749046094</v>
      </c>
      <c r="AM23" s="28">
        <f t="shared" si="17"/>
        <v>4.3950501916251259</v>
      </c>
      <c r="AN23" s="28">
        <f t="shared" si="17"/>
        <v>4.6016175506315067</v>
      </c>
      <c r="AO23" s="28">
        <f t="shared" si="17"/>
        <v>4.8178935755111869</v>
      </c>
      <c r="AP23" s="28">
        <f t="shared" si="17"/>
        <v>5.0443345735602128</v>
      </c>
      <c r="AQ23" s="28">
        <f t="shared" si="18"/>
        <v>5.2814182985175426</v>
      </c>
      <c r="AR23" s="28">
        <f t="shared" si="18"/>
        <v>5.5296449585478671</v>
      </c>
      <c r="AS23" s="28">
        <f t="shared" si="18"/>
        <v>5.7895382715996169</v>
      </c>
      <c r="AT23" s="28">
        <f t="shared" si="18"/>
        <v>6.0616465703647986</v>
      </c>
      <c r="AU23" s="28">
        <f t="shared" si="18"/>
        <v>6.3465439591719441</v>
      </c>
      <c r="AV23" s="28">
        <f t="shared" si="18"/>
        <v>6.644831525253025</v>
      </c>
      <c r="AW23" s="28">
        <f t="shared" si="18"/>
        <v>6.9571386069399166</v>
      </c>
      <c r="AX23" s="28">
        <f t="shared" si="18"/>
        <v>7.2841241214660926</v>
      </c>
      <c r="AY23" s="28">
        <f t="shared" si="18"/>
        <v>7.6264779551749982</v>
      </c>
      <c r="AZ23" s="28">
        <f t="shared" si="18"/>
        <v>7.9849224190682229</v>
      </c>
      <c r="BA23" s="28">
        <f t="shared" si="18"/>
        <v>8.3602137727644283</v>
      </c>
      <c r="BB23" s="28">
        <f t="shared" si="18"/>
        <v>8.7531438200843557</v>
      </c>
      <c r="BC23" s="28">
        <f t="shared" si="18"/>
        <v>9.1645415796283203</v>
      </c>
      <c r="BD23" s="28">
        <f t="shared" si="18"/>
        <v>9.5952750338708501</v>
      </c>
      <c r="BE23" s="28">
        <f t="shared" si="18"/>
        <v>10.046252960462779</v>
      </c>
      <c r="BF23" s="28">
        <f t="shared" si="18"/>
        <v>10.518426849604529</v>
      </c>
      <c r="BG23" s="28">
        <f t="shared" si="19"/>
        <v>11.012792911535941</v>
      </c>
      <c r="BH23" s="28">
        <f t="shared" si="19"/>
        <v>11.530394178378129</v>
      </c>
      <c r="BI23" s="28">
        <f t="shared" si="19"/>
        <v>12.0723227047619</v>
      </c>
      <c r="BJ23" s="28">
        <f t="shared" si="19"/>
        <v>12.639721871885708</v>
      </c>
      <c r="BK23" s="28">
        <f t="shared" si="19"/>
        <v>13.233788799864335</v>
      </c>
      <c r="BL23" s="28">
        <f t="shared" si="19"/>
        <v>13.855776873457959</v>
      </c>
      <c r="BM23" s="28">
        <f t="shared" si="19"/>
        <v>14.506998386510482</v>
      </c>
      <c r="BN23" s="28">
        <f t="shared" si="19"/>
        <v>15.188827310676473</v>
      </c>
      <c r="BO23" s="28">
        <f t="shared" si="19"/>
        <v>15.902702194278266</v>
      </c>
      <c r="BP23" s="28">
        <f t="shared" si="19"/>
        <v>16.650129197409342</v>
      </c>
      <c r="BQ23" s="28">
        <f t="shared" si="19"/>
        <v>17.432685269687578</v>
      </c>
      <c r="BR23" s="28">
        <f t="shared" si="19"/>
        <v>18.252021477362891</v>
      </c>
      <c r="BS23" s="28">
        <f t="shared" si="19"/>
        <v>19.109866486798946</v>
      </c>
      <c r="BT23" s="28">
        <f t="shared" si="19"/>
        <v>20.008030211678495</v>
      </c>
      <c r="BU23" s="28">
        <f t="shared" si="19"/>
        <v>20.948407631627383</v>
      </c>
      <c r="BV23" s="28">
        <f t="shared" si="19"/>
        <v>21.932982790313869</v>
      </c>
      <c r="BW23" s="28">
        <f t="shared" si="20"/>
        <v>22.963832981458619</v>
      </c>
      <c r="BX23" s="28">
        <f t="shared" si="20"/>
        <v>24.043133131587172</v>
      </c>
      <c r="BY23" s="28">
        <f t="shared" si="20"/>
        <v>25.173160388771766</v>
      </c>
      <c r="BZ23" s="28">
        <f t="shared" si="20"/>
        <v>26.356298927044037</v>
      </c>
      <c r="CA23" s="28">
        <f t="shared" si="20"/>
        <v>27.595044976615103</v>
      </c>
      <c r="CB23" s="28">
        <f t="shared" si="20"/>
        <v>28.892012090516012</v>
      </c>
      <c r="CC23" s="28">
        <f t="shared" si="20"/>
        <v>30.249936658770263</v>
      </c>
      <c r="CD23" s="28">
        <f t="shared" si="20"/>
        <v>31.671683681732464</v>
      </c>
      <c r="CE23" s="28">
        <f t="shared" si="20"/>
        <v>33.160252814773891</v>
      </c>
      <c r="CF23" s="28">
        <f t="shared" si="20"/>
        <v>34.718784697068259</v>
      </c>
      <c r="CG23" s="28">
        <f t="shared" si="20"/>
        <v>36.350567577830468</v>
      </c>
      <c r="CH23" s="28">
        <f t="shared" si="20"/>
        <v>38.059044253988496</v>
      </c>
      <c r="CI23" s="28">
        <f t="shared" si="20"/>
        <v>39.847819333925955</v>
      </c>
      <c r="CJ23" s="28">
        <f t="shared" si="20"/>
        <v>41.720666842620474</v>
      </c>
      <c r="CK23" s="28">
        <f t="shared" si="20"/>
        <v>43.681538184223633</v>
      </c>
      <c r="CL23" s="28">
        <f t="shared" si="14"/>
        <v>45.734570478882141</v>
      </c>
      <c r="CM23" s="28">
        <f t="shared" si="14"/>
        <v>47.884095291389599</v>
      </c>
      <c r="CN23" s="28">
        <f t="shared" si="14"/>
        <v>50.134647770084904</v>
      </c>
      <c r="CO23" s="28">
        <f t="shared" si="14"/>
        <v>52.490976215278891</v>
      </c>
      <c r="CP23" s="28">
        <f t="shared" si="14"/>
        <v>54.958052097396994</v>
      </c>
      <c r="CQ23" s="28">
        <f t="shared" si="14"/>
        <v>57.541080545974651</v>
      </c>
      <c r="CR23" s="28">
        <f t="shared" si="14"/>
        <v>60.245511331635456</v>
      </c>
      <c r="CS23" s="28">
        <f t="shared" si="14"/>
        <v>63.077050364222316</v>
      </c>
      <c r="CT23" s="28">
        <f t="shared" si="14"/>
        <v>66.041671731340756</v>
      </c>
      <c r="CU23" s="28">
        <f t="shared" si="14"/>
        <v>69.145630302713769</v>
      </c>
      <c r="CV23" s="28">
        <f t="shared" si="14"/>
        <v>72.395474926941318</v>
      </c>
      <c r="CW23" s="28">
        <f t="shared" si="14"/>
        <v>75.798062248507549</v>
      </c>
      <c r="CX23" s="28">
        <f t="shared" si="14"/>
        <v>79.360571174187399</v>
      </c>
      <c r="CY23" s="28">
        <f t="shared" si="14"/>
        <v>83.090518019374201</v>
      </c>
      <c r="CZ23" s="28">
        <f t="shared" si="14"/>
        <v>86.995772366284783</v>
      </c>
      <c r="DA23" s="28">
        <f t="shared" si="14"/>
        <v>91.084573667500166</v>
      </c>
      <c r="DB23" s="28">
        <f t="shared" si="21"/>
        <v>95.365548629872663</v>
      </c>
      <c r="DC23" s="28">
        <f t="shared" si="21"/>
        <v>99.847729415476678</v>
      </c>
      <c r="DD23" s="28">
        <f t="shared" si="21"/>
        <v>104.54057269800407</v>
      </c>
      <c r="DE23" s="28">
        <f t="shared" si="21"/>
        <v>109.45397961481025</v>
      </c>
      <c r="DF23" s="28">
        <f t="shared" si="21"/>
        <v>114.59831665670633</v>
      </c>
      <c r="DG23" s="28">
        <f t="shared" si="21"/>
        <v>119.98443753957152</v>
      </c>
      <c r="DH23" s="28">
        <f t="shared" si="21"/>
        <v>125.62370610393137</v>
      </c>
      <c r="DI23" s="28">
        <f t="shared" si="21"/>
        <v>131.52802029081613</v>
      </c>
      <c r="DJ23" s="28">
        <f t="shared" si="21"/>
        <v>137.70983724448448</v>
      </c>
      <c r="DK23" s="28">
        <f t="shared" si="21"/>
        <v>144.18219959497523</v>
      </c>
      <c r="DL23" s="28">
        <f t="shared" si="21"/>
        <v>150.95876297593907</v>
      </c>
      <c r="DM23" s="28">
        <f t="shared" si="21"/>
        <v>158.0538248358082</v>
      </c>
      <c r="DN23" s="28">
        <f t="shared" si="21"/>
        <v>165.48235460309118</v>
      </c>
      <c r="DO23" s="28">
        <f t="shared" si="21"/>
        <v>173.26002526943645</v>
      </c>
      <c r="DP23" s="28">
        <f t="shared" si="21"/>
        <v>181.40324645709995</v>
      </c>
      <c r="DQ23" s="28">
        <f t="shared" si="21"/>
        <v>189.92919904058363</v>
      </c>
      <c r="DR23" s="28">
        <f t="shared" si="22"/>
        <v>198.85587139549105</v>
      </c>
      <c r="DS23" s="28">
        <f t="shared" si="22"/>
        <v>208.20209735107912</v>
      </c>
      <c r="DT23" s="28">
        <f t="shared" si="22"/>
        <v>217.98759592657981</v>
      </c>
      <c r="DU23" s="28">
        <f t="shared" si="22"/>
        <v>228.23301293512904</v>
      </c>
      <c r="DV23" s="28">
        <f t="shared" si="22"/>
        <v>238.95996454308008</v>
      </c>
      <c r="DW23" s="28">
        <f t="shared" si="22"/>
        <v>250.19108287660481</v>
      </c>
      <c r="DX23" s="28">
        <f t="shared" si="22"/>
        <v>261.95006377180522</v>
      </c>
      <c r="DY23" s="28">
        <f t="shared" si="22"/>
        <v>274.26171676908007</v>
      </c>
      <c r="DZ23" s="28">
        <f t="shared" si="22"/>
        <v>287.1520174572268</v>
      </c>
      <c r="EA23" s="28">
        <f t="shared" si="22"/>
        <v>300.64816227771644</v>
      </c>
      <c r="EB23" s="28">
        <f t="shared" si="22"/>
        <v>314.77862590476911</v>
      </c>
      <c r="EC23" s="28">
        <f t="shared" si="22"/>
        <v>329.57322132229325</v>
      </c>
      <c r="ED23" s="28">
        <f t="shared" si="22"/>
        <v>345.06316272444099</v>
      </c>
      <c r="EE23" s="28">
        <f t="shared" si="22"/>
        <v>361.28113137248971</v>
      </c>
      <c r="EF23" s="28">
        <f t="shared" si="22"/>
        <v>378.26134454699672</v>
      </c>
      <c r="EG23" s="28">
        <f t="shared" si="22"/>
        <v>396.03962774070555</v>
      </c>
      <c r="EH23" s="28">
        <f t="shared" si="23"/>
        <v>414.65349024451871</v>
      </c>
      <c r="EI23" s="28">
        <f t="shared" si="23"/>
        <v>434.14220428601107</v>
      </c>
      <c r="EJ23" s="28">
        <f t="shared" si="23"/>
        <v>454.54688788745358</v>
      </c>
      <c r="EK23" s="28">
        <f t="shared" si="23"/>
        <v>475.91059161816389</v>
      </c>
      <c r="EL23" s="28">
        <f t="shared" si="23"/>
        <v>498.27838942421755</v>
      </c>
      <c r="EM23" s="28">
        <f t="shared" si="23"/>
        <v>521.69747372715574</v>
      </c>
      <c r="EN23" s="28">
        <f t="shared" si="23"/>
        <v>546.21725499233207</v>
      </c>
      <c r="EO23" s="28">
        <f t="shared" si="23"/>
        <v>571.88946597697168</v>
      </c>
      <c r="EP23" s="28">
        <f t="shared" si="23"/>
        <v>598.76827087788934</v>
      </c>
      <c r="EQ23" s="28">
        <f t="shared" si="23"/>
        <v>626.91037960915014</v>
      </c>
      <c r="ER23" s="28">
        <f t="shared" si="23"/>
        <v>656.37516745078017</v>
      </c>
      <c r="ES23" s="28">
        <f t="shared" si="23"/>
        <v>687.22480032096678</v>
      </c>
      <c r="ET23" s="28">
        <f t="shared" si="23"/>
        <v>719.52436593605216</v>
      </c>
      <c r="EU23" s="28">
        <f t="shared" si="23"/>
        <v>753.34201113504662</v>
      </c>
      <c r="EV23" s="28">
        <f t="shared" si="23"/>
        <v>788.74908565839371</v>
      </c>
      <c r="EW23" s="28">
        <f t="shared" si="23"/>
        <v>825.82029268433814</v>
      </c>
      <c r="EX23" s="28">
        <f t="shared" si="15"/>
        <v>864.633846440502</v>
      </c>
      <c r="EY23" s="28">
        <f t="shared" si="15"/>
        <v>905.27163722320552</v>
      </c>
      <c r="EZ23" s="28">
        <f t="shared" si="15"/>
        <v>947.81940417269607</v>
      </c>
      <c r="FA23" s="28">
        <f t="shared" si="15"/>
        <v>992.36691616881274</v>
      </c>
      <c r="FB23" s="28">
        <f t="shared" si="15"/>
        <v>1039.0081612287468</v>
      </c>
      <c r="FC23" s="28">
        <f t="shared" si="15"/>
        <v>1087.8415448064977</v>
      </c>
      <c r="FD23" s="28">
        <f t="shared" si="15"/>
        <v>1138.970097412403</v>
      </c>
      <c r="FE23" s="28">
        <f t="shared" si="15"/>
        <v>1192.501691990786</v>
      </c>
      <c r="FF23" s="28">
        <f t="shared" si="24"/>
        <v>1248.5492715143528</v>
      </c>
      <c r="FG23" s="28">
        <f t="shared" si="24"/>
        <v>1307.2310872755272</v>
      </c>
      <c r="FH23" s="28">
        <f t="shared" si="24"/>
        <v>1368.6709483774769</v>
      </c>
      <c r="FI23" s="28">
        <f t="shared" si="24"/>
        <v>1432.9984829512182</v>
      </c>
      <c r="FJ23" s="28">
        <f t="shared" si="24"/>
        <v>1500.3494116499253</v>
      </c>
      <c r="FK23" s="28">
        <f t="shared" si="24"/>
        <v>1570.8658339974718</v>
      </c>
      <c r="FL23" s="28">
        <f t="shared" si="24"/>
        <v>1644.6965281953528</v>
      </c>
      <c r="FM23" s="28">
        <f t="shared" si="24"/>
        <v>1721.9972650205343</v>
      </c>
      <c r="FN23" s="28">
        <f t="shared" si="24"/>
        <v>1802.9311364764992</v>
      </c>
      <c r="FO23" s="28">
        <f t="shared" si="24"/>
        <v>1887.6688998908946</v>
      </c>
      <c r="FP23" s="28">
        <f t="shared" si="24"/>
        <v>1976.3893381857665</v>
      </c>
      <c r="FQ23" s="28">
        <f t="shared" si="24"/>
        <v>2069.2796370804972</v>
      </c>
      <c r="FR23" s="28">
        <f t="shared" si="24"/>
        <v>2166.5357800232805</v>
      </c>
      <c r="FS23" s="28">
        <f t="shared" si="24"/>
        <v>2268.3629616843746</v>
      </c>
      <c r="FT23" s="28">
        <f t="shared" si="24"/>
        <v>2374.9760208835401</v>
      </c>
      <c r="FU23" s="28">
        <f t="shared" si="24"/>
        <v>2486.5998938650664</v>
      </c>
      <c r="FV23" s="28">
        <f t="shared" si="25"/>
        <v>2603.4700888767243</v>
      </c>
      <c r="FW23" s="28">
        <f t="shared" si="25"/>
        <v>2725.83318305393</v>
      </c>
      <c r="FX23" s="28">
        <f t="shared" si="25"/>
        <v>2853.9473426574646</v>
      </c>
      <c r="FY23" s="28">
        <f t="shared" si="25"/>
        <v>2988.0828677623654</v>
      </c>
      <c r="FZ23" s="28">
        <f t="shared" si="25"/>
        <v>3128.5227625471962</v>
      </c>
      <c r="GA23" s="28">
        <f t="shared" si="25"/>
        <v>3275.5633323869142</v>
      </c>
      <c r="GB23" s="28">
        <f t="shared" si="25"/>
        <v>3429.5148090090988</v>
      </c>
      <c r="GC23" s="28">
        <f t="shared" si="25"/>
        <v>3590.7020050325264</v>
      </c>
      <c r="GD23" s="28">
        <f t="shared" si="25"/>
        <v>3759.4649992690547</v>
      </c>
      <c r="GE23" s="28">
        <f t="shared" si="25"/>
        <v>3936.1598542347001</v>
      </c>
      <c r="GF23" s="28">
        <f t="shared" si="25"/>
        <v>4121.1593673837306</v>
      </c>
      <c r="GG23" s="28">
        <f t="shared" si="25"/>
        <v>4314.8538576507653</v>
      </c>
      <c r="GH23" s="28">
        <f t="shared" si="25"/>
        <v>4517.6519889603514</v>
      </c>
      <c r="GI23" s="28">
        <f t="shared" si="25"/>
        <v>4729.9816324414878</v>
      </c>
      <c r="GJ23" s="28">
        <f t="shared" si="25"/>
        <v>4952.2907691662376</v>
      </c>
      <c r="GK23" s="28">
        <f t="shared" si="25"/>
        <v>5185.0484353170505</v>
      </c>
      <c r="GL23" s="28">
        <f t="shared" si="26"/>
        <v>5428.7457117769518</v>
      </c>
      <c r="GM23" s="28">
        <f t="shared" si="26"/>
        <v>5683.8967602304683</v>
      </c>
      <c r="GN23" s="28">
        <f t="shared" si="26"/>
        <v>5951.0399079612998</v>
      </c>
      <c r="GO23" s="28">
        <f t="shared" si="26"/>
        <v>6230.7387836354801</v>
      </c>
      <c r="GP23" s="28">
        <f t="shared" si="26"/>
        <v>6523.583506466347</v>
      </c>
      <c r="GQ23" s="28">
        <f t="shared" si="26"/>
        <v>6830.1919312702648</v>
      </c>
      <c r="GR23" s="28">
        <f t="shared" si="26"/>
        <v>7151.2109520399672</v>
      </c>
      <c r="GS23" s="28">
        <f t="shared" si="26"/>
        <v>7487.3178667858456</v>
      </c>
      <c r="GT23" s="28">
        <f t="shared" si="26"/>
        <v>7839.2218065247798</v>
      </c>
      <c r="GU23" s="28">
        <f t="shared" si="26"/>
        <v>8207.6652314314433</v>
      </c>
      <c r="GV23" s="28">
        <f t="shared" si="26"/>
        <v>8593.4254973087209</v>
      </c>
      <c r="GW23" s="28">
        <f t="shared" si="26"/>
        <v>8997.3164956822293</v>
      </c>
      <c r="GX23" s="28">
        <f t="shared" si="26"/>
        <v>9420.1903709792932</v>
      </c>
      <c r="GY23" s="28">
        <f t="shared" si="26"/>
        <v>9862.9393184153196</v>
      </c>
      <c r="GZ23" s="28">
        <f t="shared" si="26"/>
        <v>10326.497466380839</v>
      </c>
      <c r="HA23" s="28">
        <f t="shared" si="26"/>
        <v>10811.842847300737</v>
      </c>
      <c r="HB23" s="28">
        <f t="shared" si="27"/>
        <v>11319.999461123871</v>
      </c>
      <c r="HC23" s="28">
        <f t="shared" si="27"/>
        <v>11852.039435796692</v>
      </c>
      <c r="HD23" s="28">
        <f t="shared" si="27"/>
        <v>12409.085289279135</v>
      </c>
      <c r="HE23" s="28">
        <f t="shared" si="27"/>
        <v>12992.312297875254</v>
      </c>
      <c r="HF23" s="28">
        <f t="shared" si="27"/>
        <v>13602.95097587539</v>
      </c>
      <c r="HG23" s="28">
        <f t="shared" si="27"/>
        <v>14242.289671741533</v>
      </c>
      <c r="HH23" s="28">
        <f t="shared" si="27"/>
        <v>14911.677286313385</v>
      </c>
    </row>
    <row r="24" spans="1:216" ht="16.5" customHeight="1" x14ac:dyDescent="0.2">
      <c r="A24" s="23">
        <v>13</v>
      </c>
      <c r="B24" s="23"/>
      <c r="C24" s="24" t="s">
        <v>241</v>
      </c>
      <c r="D24" s="25"/>
      <c r="E24" s="21">
        <v>28.136666666666667</v>
      </c>
      <c r="F24" s="21">
        <v>1.1499999999999999</v>
      </c>
      <c r="G24" s="22">
        <v>4.5666666666666668E-2</v>
      </c>
      <c r="H24" s="26">
        <f t="shared" si="4"/>
        <v>4.5888888888888889E-2</v>
      </c>
      <c r="I24" s="26">
        <f t="shared" si="4"/>
        <v>4.611111111111111E-2</v>
      </c>
      <c r="J24" s="26">
        <f t="shared" ref="J24:L24" si="35">IFERROR(I24-($G24-$M24)/6,"N/A")</f>
        <v>4.6333333333333331E-2</v>
      </c>
      <c r="K24" s="26">
        <f t="shared" si="35"/>
        <v>4.6555555555555551E-2</v>
      </c>
      <c r="L24" s="26">
        <f t="shared" si="35"/>
        <v>4.6777777777777772E-2</v>
      </c>
      <c r="M24" s="26">
        <f t="shared" si="12"/>
        <v>4.7E-2</v>
      </c>
      <c r="N24" s="22">
        <f t="shared" si="6"/>
        <v>8.7560775323019202E-2</v>
      </c>
      <c r="P24" s="27">
        <f t="shared" si="7"/>
        <v>-28.136666666666667</v>
      </c>
      <c r="Q24" s="28">
        <f t="shared" si="8"/>
        <v>1.1499999999999999</v>
      </c>
      <c r="R24" s="28">
        <f t="shared" si="9"/>
        <v>1.2025166666666667</v>
      </c>
      <c r="S24" s="28">
        <f t="shared" si="9"/>
        <v>1.2574315944444445</v>
      </c>
      <c r="T24" s="28">
        <f t="shared" si="9"/>
        <v>1.3148543039240743</v>
      </c>
      <c r="U24" s="28">
        <f t="shared" si="9"/>
        <v>1.3748993171366071</v>
      </c>
      <c r="V24" s="28">
        <f t="shared" si="10"/>
        <v>1.437991919134098</v>
      </c>
      <c r="W24" s="28">
        <f t="shared" si="10"/>
        <v>1.5042993242941705</v>
      </c>
      <c r="X24" s="28">
        <f t="shared" si="10"/>
        <v>1.5739985263198004</v>
      </c>
      <c r="Y24" s="28">
        <f t="shared" si="10"/>
        <v>1.6472769021562443</v>
      </c>
      <c r="Z24" s="28">
        <f t="shared" si="10"/>
        <v>1.7243328550237753</v>
      </c>
      <c r="AA24" s="28">
        <f t="shared" si="17"/>
        <v>1.8053764992098926</v>
      </c>
      <c r="AB24" s="28">
        <f t="shared" si="17"/>
        <v>1.8902291946727574</v>
      </c>
      <c r="AC24" s="28">
        <f t="shared" si="17"/>
        <v>1.9790699668223768</v>
      </c>
      <c r="AD24" s="28">
        <f t="shared" si="17"/>
        <v>2.0720862552630281</v>
      </c>
      <c r="AE24" s="28">
        <f t="shared" si="17"/>
        <v>2.1694743092603903</v>
      </c>
      <c r="AF24" s="28">
        <f t="shared" si="17"/>
        <v>2.2714396017956284</v>
      </c>
      <c r="AG24" s="28">
        <f t="shared" si="17"/>
        <v>2.3781972630800228</v>
      </c>
      <c r="AH24" s="28">
        <f t="shared" si="17"/>
        <v>2.4899725344447838</v>
      </c>
      <c r="AI24" s="28">
        <f t="shared" si="17"/>
        <v>2.6070012435636887</v>
      </c>
      <c r="AJ24" s="28">
        <f t="shared" si="17"/>
        <v>2.7295303020111819</v>
      </c>
      <c r="AK24" s="28">
        <f t="shared" si="17"/>
        <v>2.857818226205707</v>
      </c>
      <c r="AL24" s="28">
        <f t="shared" si="17"/>
        <v>2.9921356828373749</v>
      </c>
      <c r="AM24" s="28">
        <f t="shared" si="17"/>
        <v>3.1327660599307312</v>
      </c>
      <c r="AN24" s="28">
        <f t="shared" si="17"/>
        <v>3.2800060647474751</v>
      </c>
      <c r="AO24" s="28">
        <f t="shared" si="17"/>
        <v>3.4341663497906061</v>
      </c>
      <c r="AP24" s="28">
        <f t="shared" si="17"/>
        <v>3.5955721682307642</v>
      </c>
      <c r="AQ24" s="28">
        <f t="shared" si="18"/>
        <v>3.76456406013761</v>
      </c>
      <c r="AR24" s="28">
        <f t="shared" si="18"/>
        <v>3.9414985709640775</v>
      </c>
      <c r="AS24" s="28">
        <f t="shared" si="18"/>
        <v>4.1267490037993886</v>
      </c>
      <c r="AT24" s="28">
        <f t="shared" si="18"/>
        <v>4.3207062069779596</v>
      </c>
      <c r="AU24" s="28">
        <f t="shared" si="18"/>
        <v>4.5237793987059236</v>
      </c>
      <c r="AV24" s="28">
        <f t="shared" si="18"/>
        <v>4.7363970304451017</v>
      </c>
      <c r="AW24" s="28">
        <f t="shared" si="18"/>
        <v>4.959007690876021</v>
      </c>
      <c r="AX24" s="28">
        <f t="shared" si="18"/>
        <v>5.1920810523471941</v>
      </c>
      <c r="AY24" s="28">
        <f t="shared" si="18"/>
        <v>5.4361088618075115</v>
      </c>
      <c r="AZ24" s="28">
        <f t="shared" si="18"/>
        <v>5.691605978312464</v>
      </c>
      <c r="BA24" s="28">
        <f t="shared" si="18"/>
        <v>5.9591114592931493</v>
      </c>
      <c r="BB24" s="28">
        <f t="shared" si="18"/>
        <v>6.2391896978799268</v>
      </c>
      <c r="BC24" s="28">
        <f t="shared" si="18"/>
        <v>6.5324316136802834</v>
      </c>
      <c r="BD24" s="28">
        <f t="shared" si="18"/>
        <v>6.8394558995232559</v>
      </c>
      <c r="BE24" s="28">
        <f t="shared" si="18"/>
        <v>7.1609103268008489</v>
      </c>
      <c r="BF24" s="28">
        <f t="shared" si="18"/>
        <v>7.4974731121604883</v>
      </c>
      <c r="BG24" s="28">
        <f t="shared" si="19"/>
        <v>7.8498543484320304</v>
      </c>
      <c r="BH24" s="28">
        <f t="shared" si="19"/>
        <v>8.2187975028083358</v>
      </c>
      <c r="BI24" s="28">
        <f t="shared" si="19"/>
        <v>8.6050809854403276</v>
      </c>
      <c r="BJ24" s="28">
        <f t="shared" si="19"/>
        <v>9.0095197917560217</v>
      </c>
      <c r="BK24" s="28">
        <f t="shared" si="19"/>
        <v>9.4329672219685534</v>
      </c>
      <c r="BL24" s="28">
        <f t="shared" si="19"/>
        <v>9.8763166814010752</v>
      </c>
      <c r="BM24" s="28">
        <f t="shared" si="19"/>
        <v>10.340503565426925</v>
      </c>
      <c r="BN24" s="28">
        <f t="shared" si="19"/>
        <v>10.82650723300199</v>
      </c>
      <c r="BO24" s="28">
        <f t="shared" si="19"/>
        <v>11.335353072953083</v>
      </c>
      <c r="BP24" s="28">
        <f t="shared" si="19"/>
        <v>11.868114667381878</v>
      </c>
      <c r="BQ24" s="28">
        <f t="shared" si="19"/>
        <v>12.425916056748825</v>
      </c>
      <c r="BR24" s="28">
        <f t="shared" si="19"/>
        <v>13.009934111416019</v>
      </c>
      <c r="BS24" s="28">
        <f t="shared" si="19"/>
        <v>13.621401014652571</v>
      </c>
      <c r="BT24" s="28">
        <f t="shared" si="19"/>
        <v>14.261606862341241</v>
      </c>
      <c r="BU24" s="28">
        <f t="shared" si="19"/>
        <v>14.931902384871277</v>
      </c>
      <c r="BV24" s="28">
        <f t="shared" si="19"/>
        <v>15.633701796960226</v>
      </c>
      <c r="BW24" s="28">
        <f t="shared" si="20"/>
        <v>16.368485781417355</v>
      </c>
      <c r="BX24" s="28">
        <f t="shared" si="20"/>
        <v>17.13780461314397</v>
      </c>
      <c r="BY24" s="28">
        <f t="shared" si="20"/>
        <v>17.943281429961736</v>
      </c>
      <c r="BZ24" s="28">
        <f t="shared" si="20"/>
        <v>18.786615657169936</v>
      </c>
      <c r="CA24" s="28">
        <f t="shared" si="20"/>
        <v>19.66958659305692</v>
      </c>
      <c r="CB24" s="28">
        <f t="shared" si="20"/>
        <v>20.594057162930593</v>
      </c>
      <c r="CC24" s="28">
        <f t="shared" si="20"/>
        <v>21.561977849588331</v>
      </c>
      <c r="CD24" s="28">
        <f t="shared" si="20"/>
        <v>22.575390808518982</v>
      </c>
      <c r="CE24" s="28">
        <f t="shared" si="20"/>
        <v>23.636434176519373</v>
      </c>
      <c r="CF24" s="28">
        <f t="shared" si="20"/>
        <v>24.747346582815783</v>
      </c>
      <c r="CG24" s="28">
        <f t="shared" si="20"/>
        <v>25.910471872208124</v>
      </c>
      <c r="CH24" s="28">
        <f t="shared" si="20"/>
        <v>27.128264050201903</v>
      </c>
      <c r="CI24" s="28">
        <f t="shared" si="20"/>
        <v>28.403292460561389</v>
      </c>
      <c r="CJ24" s="28">
        <f t="shared" si="20"/>
        <v>29.73824720620777</v>
      </c>
      <c r="CK24" s="28">
        <f t="shared" si="20"/>
        <v>31.135944824899532</v>
      </c>
      <c r="CL24" s="28">
        <f t="shared" si="14"/>
        <v>32.599334231669808</v>
      </c>
      <c r="CM24" s="28">
        <f t="shared" si="14"/>
        <v>34.131502940558285</v>
      </c>
      <c r="CN24" s="28">
        <f t="shared" si="14"/>
        <v>35.735683578764522</v>
      </c>
      <c r="CO24" s="28">
        <f t="shared" si="14"/>
        <v>37.41526070696645</v>
      </c>
      <c r="CP24" s="28">
        <f t="shared" si="14"/>
        <v>39.173777960193867</v>
      </c>
      <c r="CQ24" s="28">
        <f t="shared" si="14"/>
        <v>41.014945524322975</v>
      </c>
      <c r="CR24" s="28">
        <f t="shared" si="14"/>
        <v>42.942647963966152</v>
      </c>
      <c r="CS24" s="28">
        <f t="shared" si="14"/>
        <v>44.960952418272555</v>
      </c>
      <c r="CT24" s="28">
        <f t="shared" si="14"/>
        <v>47.074117181931364</v>
      </c>
      <c r="CU24" s="28">
        <f t="shared" si="14"/>
        <v>49.286600689482135</v>
      </c>
      <c r="CV24" s="28">
        <f t="shared" si="14"/>
        <v>51.603070921887792</v>
      </c>
      <c r="CW24" s="28">
        <f t="shared" si="14"/>
        <v>54.028415255216515</v>
      </c>
      <c r="CX24" s="28">
        <f t="shared" si="14"/>
        <v>56.567750772211689</v>
      </c>
      <c r="CY24" s="28">
        <f t="shared" si="14"/>
        <v>59.226435058505636</v>
      </c>
      <c r="CZ24" s="28">
        <f t="shared" si="14"/>
        <v>62.010077506255399</v>
      </c>
      <c r="DA24" s="28">
        <f t="shared" si="14"/>
        <v>64.924551149049393</v>
      </c>
      <c r="DB24" s="28">
        <f t="shared" si="21"/>
        <v>67.976005053054706</v>
      </c>
      <c r="DC24" s="28">
        <f t="shared" si="21"/>
        <v>71.170877290548276</v>
      </c>
      <c r="DD24" s="28">
        <f t="shared" si="21"/>
        <v>74.515908523204047</v>
      </c>
      <c r="DE24" s="28">
        <f t="shared" si="21"/>
        <v>78.018156223794634</v>
      </c>
      <c r="DF24" s="28">
        <f t="shared" si="21"/>
        <v>81.685009566312971</v>
      </c>
      <c r="DG24" s="28">
        <f t="shared" si="21"/>
        <v>85.524205015929681</v>
      </c>
      <c r="DH24" s="28">
        <f t="shared" si="21"/>
        <v>89.543842651678375</v>
      </c>
      <c r="DI24" s="28">
        <f t="shared" si="21"/>
        <v>93.752403256307247</v>
      </c>
      <c r="DJ24" s="28">
        <f t="shared" si="21"/>
        <v>98.158766209353686</v>
      </c>
      <c r="DK24" s="28">
        <f t="shared" si="21"/>
        <v>102.7722282211933</v>
      </c>
      <c r="DL24" s="28">
        <f t="shared" si="21"/>
        <v>107.60252294758938</v>
      </c>
      <c r="DM24" s="28">
        <f t="shared" si="21"/>
        <v>112.65984152612607</v>
      </c>
      <c r="DN24" s="28">
        <f t="shared" si="21"/>
        <v>117.95485407785399</v>
      </c>
      <c r="DO24" s="28">
        <f t="shared" si="21"/>
        <v>123.49873221951313</v>
      </c>
      <c r="DP24" s="28">
        <f t="shared" si="21"/>
        <v>129.30317263383023</v>
      </c>
      <c r="DQ24" s="28">
        <f t="shared" si="21"/>
        <v>135.38042174762023</v>
      </c>
      <c r="DR24" s="28">
        <f t="shared" si="22"/>
        <v>141.74330156975839</v>
      </c>
      <c r="DS24" s="28">
        <f t="shared" si="22"/>
        <v>148.40523674353702</v>
      </c>
      <c r="DT24" s="28">
        <f t="shared" si="22"/>
        <v>155.38028287048326</v>
      </c>
      <c r="DU24" s="28">
        <f t="shared" si="22"/>
        <v>162.68315616539596</v>
      </c>
      <c r="DV24" s="28">
        <f t="shared" si="22"/>
        <v>170.32926450516956</v>
      </c>
      <c r="DW24" s="28">
        <f t="shared" si="22"/>
        <v>178.33473993691251</v>
      </c>
      <c r="DX24" s="28">
        <f t="shared" si="22"/>
        <v>186.71647271394738</v>
      </c>
      <c r="DY24" s="28">
        <f t="shared" si="22"/>
        <v>195.4921469315029</v>
      </c>
      <c r="DZ24" s="28">
        <f t="shared" si="22"/>
        <v>204.68027783728351</v>
      </c>
      <c r="EA24" s="28">
        <f t="shared" si="22"/>
        <v>214.30025089563583</v>
      </c>
      <c r="EB24" s="28">
        <f t="shared" si="22"/>
        <v>224.37236268773069</v>
      </c>
      <c r="EC24" s="28">
        <f t="shared" si="22"/>
        <v>234.91786373405401</v>
      </c>
      <c r="ED24" s="28">
        <f t="shared" si="22"/>
        <v>245.95900332955452</v>
      </c>
      <c r="EE24" s="28">
        <f t="shared" si="22"/>
        <v>257.51907648604356</v>
      </c>
      <c r="EF24" s="28">
        <f t="shared" si="22"/>
        <v>269.62247308088757</v>
      </c>
      <c r="EG24" s="28">
        <f t="shared" si="22"/>
        <v>282.29472931568927</v>
      </c>
      <c r="EH24" s="28">
        <f t="shared" si="23"/>
        <v>295.56258159352666</v>
      </c>
      <c r="EI24" s="28">
        <f t="shared" si="23"/>
        <v>309.45402292842238</v>
      </c>
      <c r="EJ24" s="28">
        <f t="shared" si="23"/>
        <v>323.99836200605819</v>
      </c>
      <c r="EK24" s="28">
        <f t="shared" si="23"/>
        <v>339.22628502034291</v>
      </c>
      <c r="EL24" s="28">
        <f t="shared" si="23"/>
        <v>355.16992041629902</v>
      </c>
      <c r="EM24" s="28">
        <f t="shared" si="23"/>
        <v>371.86290667586508</v>
      </c>
      <c r="EN24" s="28">
        <f t="shared" si="23"/>
        <v>389.34046328963069</v>
      </c>
      <c r="EO24" s="28">
        <f t="shared" si="23"/>
        <v>407.63946506424332</v>
      </c>
      <c r="EP24" s="28">
        <f t="shared" si="23"/>
        <v>426.79851992226276</v>
      </c>
      <c r="EQ24" s="28">
        <f t="shared" si="23"/>
        <v>446.85805035860909</v>
      </c>
      <c r="ER24" s="28">
        <f t="shared" si="23"/>
        <v>467.8603787254637</v>
      </c>
      <c r="ES24" s="28">
        <f t="shared" si="23"/>
        <v>489.84981652556047</v>
      </c>
      <c r="ET24" s="28">
        <f t="shared" si="23"/>
        <v>512.87275790226181</v>
      </c>
      <c r="EU24" s="28">
        <f t="shared" si="23"/>
        <v>536.97777752366812</v>
      </c>
      <c r="EV24" s="28">
        <f t="shared" si="23"/>
        <v>562.21573306728044</v>
      </c>
      <c r="EW24" s="28">
        <f t="shared" si="23"/>
        <v>588.63987252144261</v>
      </c>
      <c r="EX24" s="28">
        <f t="shared" si="15"/>
        <v>616.30594652995035</v>
      </c>
      <c r="EY24" s="28">
        <f t="shared" si="15"/>
        <v>645.27232601685796</v>
      </c>
      <c r="EZ24" s="28">
        <f t="shared" si="15"/>
        <v>675.60012533965028</v>
      </c>
      <c r="FA24" s="28">
        <f t="shared" si="15"/>
        <v>707.35333123061378</v>
      </c>
      <c r="FB24" s="28">
        <f t="shared" si="15"/>
        <v>740.59893779845254</v>
      </c>
      <c r="FC24" s="28">
        <f t="shared" si="15"/>
        <v>775.40708787497977</v>
      </c>
      <c r="FD24" s="28">
        <f t="shared" si="15"/>
        <v>811.85122100510375</v>
      </c>
      <c r="FE24" s="28">
        <f t="shared" si="15"/>
        <v>850.00822839234354</v>
      </c>
      <c r="FF24" s="28">
        <f t="shared" si="24"/>
        <v>889.95861512678368</v>
      </c>
      <c r="FG24" s="28">
        <f t="shared" si="24"/>
        <v>931.78667003774251</v>
      </c>
      <c r="FH24" s="28">
        <f t="shared" si="24"/>
        <v>975.58064352951635</v>
      </c>
      <c r="FI24" s="28">
        <f t="shared" si="24"/>
        <v>1021.4329337754035</v>
      </c>
      <c r="FJ24" s="28">
        <f t="shared" si="24"/>
        <v>1069.4402816628474</v>
      </c>
      <c r="FK24" s="28">
        <f t="shared" si="24"/>
        <v>1119.7039749010012</v>
      </c>
      <c r="FL24" s="28">
        <f t="shared" si="24"/>
        <v>1172.3300617213481</v>
      </c>
      <c r="FM24" s="28">
        <f t="shared" si="24"/>
        <v>1227.4295746222515</v>
      </c>
      <c r="FN24" s="28">
        <f t="shared" si="24"/>
        <v>1285.1187646294973</v>
      </c>
      <c r="FO24" s="28">
        <f t="shared" si="24"/>
        <v>1345.5193465670836</v>
      </c>
      <c r="FP24" s="28">
        <f t="shared" si="24"/>
        <v>1408.7587558557366</v>
      </c>
      <c r="FQ24" s="28">
        <f t="shared" si="24"/>
        <v>1474.9704173809562</v>
      </c>
      <c r="FR24" s="28">
        <f t="shared" si="24"/>
        <v>1544.294026997861</v>
      </c>
      <c r="FS24" s="28">
        <f t="shared" si="24"/>
        <v>1616.8758462667604</v>
      </c>
      <c r="FT24" s="28">
        <f t="shared" si="24"/>
        <v>1692.8690110412981</v>
      </c>
      <c r="FU24" s="28">
        <f t="shared" si="24"/>
        <v>1772.4338545602391</v>
      </c>
      <c r="FV24" s="28">
        <f t="shared" si="25"/>
        <v>1855.7382457245701</v>
      </c>
      <c r="FW24" s="28">
        <f t="shared" si="25"/>
        <v>1942.9579432736248</v>
      </c>
      <c r="FX24" s="28">
        <f t="shared" si="25"/>
        <v>2034.2769666074851</v>
      </c>
      <c r="FY24" s="28">
        <f t="shared" si="25"/>
        <v>2129.8879840380368</v>
      </c>
      <c r="FZ24" s="28">
        <f t="shared" si="25"/>
        <v>2229.9927192878245</v>
      </c>
      <c r="GA24" s="28">
        <f t="shared" si="25"/>
        <v>2334.8023770943519</v>
      </c>
      <c r="GB24" s="28">
        <f t="shared" si="25"/>
        <v>2444.538088817786</v>
      </c>
      <c r="GC24" s="28">
        <f t="shared" si="25"/>
        <v>2559.4313789922217</v>
      </c>
      <c r="GD24" s="28">
        <f t="shared" si="25"/>
        <v>2679.7246538048557</v>
      </c>
      <c r="GE24" s="28">
        <f t="shared" si="25"/>
        <v>2805.6717125336836</v>
      </c>
      <c r="GF24" s="28">
        <f t="shared" si="25"/>
        <v>2937.5382830227663</v>
      </c>
      <c r="GG24" s="28">
        <f t="shared" si="25"/>
        <v>3075.602582324836</v>
      </c>
      <c r="GH24" s="28">
        <f t="shared" si="25"/>
        <v>3220.155903694103</v>
      </c>
      <c r="GI24" s="28">
        <f t="shared" si="25"/>
        <v>3371.5032311677255</v>
      </c>
      <c r="GJ24" s="28">
        <f t="shared" si="25"/>
        <v>3529.9638830326085</v>
      </c>
      <c r="GK24" s="28">
        <f t="shared" si="25"/>
        <v>3695.8721855351409</v>
      </c>
      <c r="GL24" s="28">
        <f t="shared" si="26"/>
        <v>3869.5781782552922</v>
      </c>
      <c r="GM24" s="28">
        <f t="shared" si="26"/>
        <v>4051.4483526332906</v>
      </c>
      <c r="GN24" s="28">
        <f t="shared" si="26"/>
        <v>4241.8664252070548</v>
      </c>
      <c r="GO24" s="28">
        <f t="shared" si="26"/>
        <v>4441.2341471917862</v>
      </c>
      <c r="GP24" s="28">
        <f t="shared" si="26"/>
        <v>4649.9721521097999</v>
      </c>
      <c r="GQ24" s="28">
        <f t="shared" si="26"/>
        <v>4868.5208432589598</v>
      </c>
      <c r="GR24" s="28">
        <f t="shared" si="26"/>
        <v>5097.3413228921308</v>
      </c>
      <c r="GS24" s="28">
        <f t="shared" si="26"/>
        <v>5336.9163650680603</v>
      </c>
      <c r="GT24" s="28">
        <f t="shared" si="26"/>
        <v>5587.7514342262584</v>
      </c>
      <c r="GU24" s="28">
        <f t="shared" si="26"/>
        <v>5850.3757516348924</v>
      </c>
      <c r="GV24" s="28">
        <f t="shared" si="26"/>
        <v>6125.3434119617323</v>
      </c>
      <c r="GW24" s="28">
        <f t="shared" si="26"/>
        <v>6413.2345523239337</v>
      </c>
      <c r="GX24" s="28">
        <f t="shared" si="26"/>
        <v>6714.6565762831578</v>
      </c>
      <c r="GY24" s="28">
        <f t="shared" si="26"/>
        <v>7030.2454353684661</v>
      </c>
      <c r="GZ24" s="28">
        <f t="shared" si="26"/>
        <v>7360.6669708307836</v>
      </c>
      <c r="HA24" s="28">
        <f t="shared" si="26"/>
        <v>7706.6183184598303</v>
      </c>
      <c r="HB24" s="28">
        <f t="shared" si="27"/>
        <v>8068.8293794274414</v>
      </c>
      <c r="HC24" s="28">
        <f t="shared" si="27"/>
        <v>8448.0643602605305</v>
      </c>
      <c r="HD24" s="28">
        <f t="shared" si="27"/>
        <v>8845.1233851927755</v>
      </c>
      <c r="HE24" s="28">
        <f t="shared" si="27"/>
        <v>9260.844184296835</v>
      </c>
      <c r="HF24" s="28">
        <f t="shared" si="27"/>
        <v>9696.1038609587849</v>
      </c>
      <c r="HG24" s="28">
        <f t="shared" si="27"/>
        <v>10151.820742423848</v>
      </c>
      <c r="HH24" s="28">
        <f t="shared" si="27"/>
        <v>10628.956317317768</v>
      </c>
    </row>
    <row r="25" spans="1:216" ht="16.5" customHeight="1" x14ac:dyDescent="0.2">
      <c r="A25" s="23"/>
      <c r="B25" s="23"/>
      <c r="C25" s="24"/>
      <c r="D25" s="25"/>
      <c r="E25" s="21"/>
      <c r="F25" s="21"/>
      <c r="G25" s="22"/>
      <c r="H25" s="26"/>
      <c r="I25" s="26"/>
      <c r="J25" s="26"/>
      <c r="K25" s="26"/>
      <c r="L25" s="26"/>
      <c r="M25" s="26"/>
      <c r="N25" s="22"/>
      <c r="P25" s="2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</row>
    <row r="26" spans="1:216" ht="16.5" hidden="1" customHeight="1" x14ac:dyDescent="0.2">
      <c r="A26" s="23"/>
      <c r="B26" s="23"/>
      <c r="C26" s="24"/>
      <c r="D26" s="25"/>
      <c r="E26" s="21"/>
      <c r="F26" s="21"/>
      <c r="G26" s="22"/>
      <c r="H26" s="26"/>
      <c r="I26" s="26"/>
      <c r="J26" s="26"/>
      <c r="K26" s="26"/>
      <c r="L26" s="26"/>
      <c r="M26" s="26"/>
      <c r="N26" s="22"/>
      <c r="P26" s="27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</row>
    <row r="27" spans="1:216" ht="16.5" hidden="1" customHeight="1" x14ac:dyDescent="0.2">
      <c r="A27" s="23"/>
      <c r="B27" s="23"/>
      <c r="C27" s="24"/>
      <c r="D27" s="25"/>
      <c r="E27" s="21"/>
      <c r="F27" s="21"/>
      <c r="G27" s="22"/>
      <c r="H27" s="26"/>
      <c r="I27" s="26"/>
      <c r="J27" s="26"/>
      <c r="K27" s="26"/>
      <c r="L27" s="26"/>
      <c r="M27" s="26"/>
      <c r="N27" s="22"/>
      <c r="P27" s="27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</row>
    <row r="28" spans="1:216" ht="16.5" hidden="1" customHeight="1" x14ac:dyDescent="0.2">
      <c r="A28" s="23"/>
      <c r="B28" s="23"/>
      <c r="C28" s="24"/>
      <c r="D28" s="25"/>
      <c r="E28" s="21"/>
      <c r="F28" s="21"/>
      <c r="G28" s="22"/>
      <c r="H28" s="26"/>
      <c r="I28" s="26"/>
      <c r="J28" s="26"/>
      <c r="K28" s="26"/>
      <c r="L28" s="26"/>
      <c r="M28" s="26"/>
      <c r="N28" s="22"/>
      <c r="P28" s="27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</row>
    <row r="29" spans="1:216" ht="16.5" hidden="1" customHeight="1" x14ac:dyDescent="0.2">
      <c r="A29" s="23"/>
      <c r="B29" s="23"/>
      <c r="C29" s="24"/>
      <c r="D29" s="25"/>
      <c r="E29" s="21"/>
      <c r="F29" s="21"/>
      <c r="G29" s="22"/>
      <c r="H29" s="26"/>
      <c r="I29" s="26"/>
      <c r="J29" s="26"/>
      <c r="K29" s="26"/>
      <c r="L29" s="26"/>
      <c r="M29" s="26"/>
      <c r="N29" s="22"/>
      <c r="P29" s="27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</row>
    <row r="30" spans="1:216" ht="16.5" hidden="1" customHeight="1" x14ac:dyDescent="0.2">
      <c r="A30" s="23"/>
      <c r="B30" s="23"/>
      <c r="C30" s="24"/>
      <c r="D30" s="25"/>
      <c r="E30" s="21"/>
      <c r="F30" s="21"/>
      <c r="G30" s="22"/>
      <c r="H30" s="26"/>
      <c r="I30" s="26"/>
      <c r="J30" s="26"/>
      <c r="K30" s="26"/>
      <c r="L30" s="26"/>
      <c r="M30" s="26"/>
      <c r="N30" s="22"/>
      <c r="P30" s="27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</row>
    <row r="31" spans="1:216" ht="16.5" hidden="1" customHeight="1" x14ac:dyDescent="0.2">
      <c r="A31" s="23"/>
      <c r="B31" s="23"/>
      <c r="C31" s="24"/>
      <c r="D31" s="25"/>
      <c r="E31" s="21"/>
      <c r="F31" s="21"/>
      <c r="G31" s="22"/>
      <c r="H31" s="26"/>
      <c r="I31" s="26"/>
      <c r="J31" s="26"/>
      <c r="K31" s="26"/>
      <c r="L31" s="26"/>
      <c r="M31" s="26"/>
      <c r="N31" s="22"/>
      <c r="P31" s="27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</row>
    <row r="32" spans="1:216" ht="16.5" hidden="1" customHeight="1" x14ac:dyDescent="0.2">
      <c r="A32" s="23"/>
      <c r="B32" s="23"/>
      <c r="C32" s="24"/>
      <c r="D32" s="25"/>
      <c r="E32" s="21"/>
      <c r="F32" s="21"/>
      <c r="G32" s="22"/>
      <c r="H32" s="26"/>
      <c r="I32" s="26"/>
      <c r="J32" s="26"/>
      <c r="K32" s="26"/>
      <c r="L32" s="26"/>
      <c r="M32" s="26"/>
      <c r="N32" s="22"/>
      <c r="P32" s="27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</row>
    <row r="33" spans="1:216" ht="16.5" hidden="1" customHeight="1" x14ac:dyDescent="0.2">
      <c r="A33" s="23"/>
      <c r="B33" s="23"/>
      <c r="C33" s="24"/>
      <c r="D33" s="25"/>
      <c r="E33" s="21"/>
      <c r="F33" s="21"/>
      <c r="G33" s="22"/>
      <c r="H33" s="26"/>
      <c r="I33" s="26"/>
      <c r="J33" s="26"/>
      <c r="K33" s="26"/>
      <c r="L33" s="26"/>
      <c r="M33" s="26"/>
      <c r="N33" s="22"/>
      <c r="P33" s="27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</row>
    <row r="34" spans="1:216" ht="16.5" hidden="1" customHeight="1" x14ac:dyDescent="0.2">
      <c r="A34" s="23"/>
      <c r="B34" s="23"/>
      <c r="C34" s="24"/>
      <c r="D34" s="25"/>
      <c r="E34" s="21"/>
      <c r="F34" s="21"/>
      <c r="G34" s="22"/>
      <c r="H34" s="26"/>
      <c r="I34" s="26"/>
      <c r="J34" s="26"/>
      <c r="K34" s="26"/>
      <c r="L34" s="26"/>
      <c r="M34" s="26"/>
      <c r="N34" s="22"/>
      <c r="P34" s="27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</row>
    <row r="35" spans="1:216" ht="16.5" hidden="1" customHeight="1" x14ac:dyDescent="0.2">
      <c r="A35" s="23"/>
      <c r="B35" s="23"/>
      <c r="C35" s="24"/>
      <c r="D35" s="25"/>
      <c r="E35" s="21"/>
      <c r="F35" s="21"/>
      <c r="G35" s="22"/>
      <c r="H35" s="26"/>
      <c r="I35" s="26"/>
      <c r="J35" s="26"/>
      <c r="K35" s="26"/>
      <c r="L35" s="26"/>
      <c r="M35" s="26"/>
      <c r="N35" s="22"/>
      <c r="P35" s="27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</row>
    <row r="36" spans="1:216" ht="16.5" hidden="1" customHeight="1" x14ac:dyDescent="0.2">
      <c r="A36" s="23"/>
      <c r="B36" s="23"/>
      <c r="C36" s="24"/>
      <c r="D36" s="25"/>
      <c r="E36" s="21"/>
      <c r="F36" s="21"/>
      <c r="G36" s="22"/>
      <c r="H36" s="26"/>
      <c r="I36" s="26"/>
      <c r="J36" s="26"/>
      <c r="K36" s="26"/>
      <c r="L36" s="26"/>
      <c r="M36" s="26"/>
      <c r="N36" s="22"/>
      <c r="P36" s="27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</row>
    <row r="37" spans="1:216" ht="16.5" hidden="1" customHeight="1" x14ac:dyDescent="0.2">
      <c r="A37" s="23"/>
      <c r="B37" s="23"/>
      <c r="C37" s="24"/>
      <c r="D37" s="25"/>
      <c r="E37" s="21"/>
      <c r="F37" s="21"/>
      <c r="G37" s="22"/>
      <c r="H37" s="26"/>
      <c r="I37" s="26"/>
      <c r="J37" s="26"/>
      <c r="K37" s="26"/>
      <c r="L37" s="26"/>
      <c r="M37" s="26"/>
      <c r="N37" s="22"/>
      <c r="P37" s="27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</row>
    <row r="38" spans="1:216" ht="16.5" hidden="1" customHeight="1" x14ac:dyDescent="0.2">
      <c r="A38" s="23"/>
      <c r="B38" s="23"/>
      <c r="C38" s="24"/>
      <c r="D38" s="25"/>
      <c r="E38" s="21"/>
      <c r="F38" s="21"/>
      <c r="G38" s="22"/>
      <c r="H38" s="26"/>
      <c r="I38" s="26"/>
      <c r="J38" s="26"/>
      <c r="K38" s="26"/>
      <c r="L38" s="26"/>
      <c r="M38" s="26"/>
      <c r="N38" s="22"/>
      <c r="P38" s="27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</row>
    <row r="39" spans="1:216" ht="16.5" hidden="1" customHeight="1" x14ac:dyDescent="0.2">
      <c r="A39" s="23"/>
      <c r="B39" s="23"/>
      <c r="C39" s="24"/>
      <c r="D39" s="25"/>
      <c r="E39" s="21"/>
      <c r="F39" s="21"/>
      <c r="G39" s="22"/>
      <c r="H39" s="26"/>
      <c r="I39" s="26"/>
      <c r="J39" s="26"/>
      <c r="K39" s="26"/>
      <c r="L39" s="26"/>
      <c r="M39" s="26"/>
      <c r="N39" s="22"/>
      <c r="P39" s="27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</row>
    <row r="40" spans="1:216" ht="16.5" hidden="1" customHeight="1" x14ac:dyDescent="0.2">
      <c r="A40" s="23"/>
      <c r="B40" s="23"/>
      <c r="C40" s="24"/>
      <c r="D40" s="25"/>
      <c r="E40" s="21"/>
      <c r="F40" s="21"/>
      <c r="G40" s="22"/>
      <c r="H40" s="26"/>
      <c r="I40" s="26"/>
      <c r="J40" s="26"/>
      <c r="K40" s="26"/>
      <c r="L40" s="26"/>
      <c r="M40" s="26"/>
      <c r="N40" s="22"/>
      <c r="P40" s="27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</row>
    <row r="41" spans="1:216" ht="16.5" hidden="1" customHeight="1" x14ac:dyDescent="0.2">
      <c r="A41" s="23"/>
      <c r="B41" s="23"/>
      <c r="C41" s="24"/>
      <c r="D41" s="25"/>
      <c r="E41" s="21"/>
      <c r="F41" s="21"/>
      <c r="G41" s="22"/>
      <c r="H41" s="26"/>
      <c r="I41" s="26"/>
      <c r="J41" s="26"/>
      <c r="K41" s="26"/>
      <c r="L41" s="26"/>
      <c r="M41" s="26"/>
      <c r="N41" s="22"/>
      <c r="P41" s="27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</row>
    <row r="42" spans="1:216" ht="16.5" hidden="1" customHeight="1" x14ac:dyDescent="0.2">
      <c r="A42" s="23"/>
      <c r="B42" s="23"/>
      <c r="C42" s="24"/>
      <c r="D42" s="25"/>
      <c r="E42" s="21"/>
      <c r="F42" s="21"/>
      <c r="G42" s="22"/>
      <c r="H42" s="26"/>
      <c r="I42" s="26"/>
      <c r="J42" s="26"/>
      <c r="K42" s="26"/>
      <c r="L42" s="26"/>
      <c r="M42" s="26"/>
      <c r="N42" s="22"/>
      <c r="P42" s="27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</row>
    <row r="43" spans="1:216" ht="16.5" hidden="1" customHeight="1" x14ac:dyDescent="0.2">
      <c r="A43" s="23"/>
      <c r="B43" s="23"/>
      <c r="C43" s="24"/>
      <c r="D43" s="25"/>
      <c r="E43" s="21"/>
      <c r="F43" s="21"/>
      <c r="G43" s="22"/>
      <c r="H43" s="26"/>
      <c r="I43" s="26"/>
      <c r="J43" s="26"/>
      <c r="K43" s="26"/>
      <c r="L43" s="26"/>
      <c r="M43" s="26"/>
      <c r="N43" s="22"/>
      <c r="P43" s="27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</row>
    <row r="44" spans="1:216" ht="16.5" hidden="1" customHeight="1" x14ac:dyDescent="0.2">
      <c r="A44" s="23"/>
      <c r="B44" s="23"/>
      <c r="C44" s="24"/>
      <c r="D44" s="25"/>
      <c r="E44" s="21"/>
      <c r="F44" s="21"/>
      <c r="G44" s="22"/>
      <c r="H44" s="26"/>
      <c r="I44" s="26"/>
      <c r="J44" s="26"/>
      <c r="K44" s="26"/>
      <c r="L44" s="26"/>
      <c r="M44" s="26"/>
      <c r="N44" s="22"/>
      <c r="P44" s="27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</row>
    <row r="45" spans="1:216" ht="16.5" hidden="1" customHeight="1" x14ac:dyDescent="0.2">
      <c r="A45" s="23"/>
      <c r="B45" s="23"/>
      <c r="C45" s="24"/>
      <c r="D45" s="25"/>
      <c r="E45" s="21"/>
      <c r="F45" s="21"/>
      <c r="G45" s="22"/>
      <c r="H45" s="26"/>
      <c r="I45" s="26"/>
      <c r="J45" s="26"/>
      <c r="K45" s="26"/>
      <c r="L45" s="26"/>
      <c r="M45" s="26"/>
      <c r="N45" s="22"/>
      <c r="P45" s="27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</row>
    <row r="46" spans="1:216" ht="16.5" hidden="1" customHeight="1" x14ac:dyDescent="0.2">
      <c r="A46" s="23"/>
      <c r="B46" s="23"/>
      <c r="C46" s="24"/>
      <c r="D46" s="25"/>
      <c r="E46" s="21"/>
      <c r="F46" s="21"/>
      <c r="G46" s="22"/>
      <c r="H46" s="26"/>
      <c r="I46" s="26"/>
      <c r="J46" s="26"/>
      <c r="K46" s="26"/>
      <c r="L46" s="26"/>
      <c r="M46" s="26"/>
      <c r="N46" s="22"/>
      <c r="P46" s="27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</row>
    <row r="47" spans="1:216" ht="16.5" hidden="1" customHeight="1" x14ac:dyDescent="0.2">
      <c r="A47" s="23"/>
      <c r="B47" s="23"/>
      <c r="C47" s="24"/>
      <c r="D47" s="25"/>
      <c r="E47" s="21"/>
      <c r="F47" s="21"/>
      <c r="G47" s="22"/>
      <c r="H47" s="26"/>
      <c r="I47" s="26"/>
      <c r="J47" s="26"/>
      <c r="K47" s="26"/>
      <c r="L47" s="26"/>
      <c r="M47" s="26"/>
      <c r="N47" s="22"/>
      <c r="P47" s="27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</row>
    <row r="48" spans="1:216" ht="16.5" hidden="1" customHeight="1" x14ac:dyDescent="0.2">
      <c r="A48" s="23"/>
      <c r="B48" s="23"/>
      <c r="C48" s="24"/>
      <c r="D48" s="25"/>
      <c r="E48" s="21"/>
      <c r="F48" s="21"/>
      <c r="G48" s="22"/>
      <c r="H48" s="26"/>
      <c r="I48" s="26"/>
      <c r="J48" s="26"/>
      <c r="K48" s="26"/>
      <c r="L48" s="26"/>
      <c r="M48" s="26"/>
      <c r="N48" s="22"/>
      <c r="P48" s="27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</row>
    <row r="49" spans="1:216" ht="16.5" hidden="1" customHeight="1" x14ac:dyDescent="0.2">
      <c r="A49" s="23"/>
      <c r="B49" s="23"/>
      <c r="C49" s="24"/>
      <c r="D49" s="25"/>
      <c r="E49" s="21"/>
      <c r="F49" s="21"/>
      <c r="G49" s="22"/>
      <c r="H49" s="26"/>
      <c r="I49" s="26"/>
      <c r="J49" s="26"/>
      <c r="K49" s="26"/>
      <c r="L49" s="26"/>
      <c r="M49" s="26"/>
      <c r="N49" s="22"/>
      <c r="P49" s="27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</row>
    <row r="50" spans="1:216" ht="16.5" hidden="1" customHeight="1" x14ac:dyDescent="0.2">
      <c r="A50" s="23"/>
      <c r="B50" s="23"/>
      <c r="C50" s="24"/>
      <c r="D50" s="25"/>
      <c r="E50" s="21"/>
      <c r="F50" s="21"/>
      <c r="G50" s="22"/>
      <c r="H50" s="26"/>
      <c r="I50" s="26"/>
      <c r="J50" s="26"/>
      <c r="K50" s="26"/>
      <c r="L50" s="26"/>
      <c r="M50" s="26"/>
      <c r="N50" s="22"/>
      <c r="P50" s="27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</row>
    <row r="51" spans="1:216" ht="16.5" hidden="1" customHeight="1" x14ac:dyDescent="0.2">
      <c r="A51" s="23"/>
      <c r="B51" s="23"/>
      <c r="C51" s="24"/>
      <c r="D51" s="25"/>
      <c r="E51" s="21"/>
      <c r="F51" s="21"/>
      <c r="G51" s="22"/>
      <c r="H51" s="26"/>
      <c r="I51" s="26"/>
      <c r="J51" s="26"/>
      <c r="K51" s="26"/>
      <c r="L51" s="26"/>
      <c r="M51" s="26"/>
      <c r="N51" s="22"/>
      <c r="P51" s="27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</row>
    <row r="52" spans="1:216" ht="16.5" hidden="1" customHeight="1" x14ac:dyDescent="0.2">
      <c r="A52" s="23"/>
      <c r="B52" s="23"/>
      <c r="C52" s="24"/>
      <c r="D52" s="25"/>
      <c r="E52" s="21"/>
      <c r="F52" s="21"/>
      <c r="G52" s="22"/>
      <c r="H52" s="26"/>
      <c r="I52" s="26"/>
      <c r="J52" s="26"/>
      <c r="K52" s="26"/>
      <c r="L52" s="26"/>
      <c r="M52" s="26"/>
      <c r="N52" s="22"/>
      <c r="P52" s="27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</row>
    <row r="53" spans="1:216" ht="16.5" hidden="1" customHeight="1" x14ac:dyDescent="0.2">
      <c r="A53" s="23"/>
      <c r="B53" s="23"/>
      <c r="C53" s="24"/>
      <c r="D53" s="25"/>
      <c r="E53" s="21"/>
      <c r="F53" s="21"/>
      <c r="G53" s="22"/>
      <c r="H53" s="26"/>
      <c r="I53" s="26"/>
      <c r="J53" s="26"/>
      <c r="K53" s="26"/>
      <c r="L53" s="26"/>
      <c r="M53" s="26"/>
      <c r="N53" s="22"/>
      <c r="P53" s="27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</row>
    <row r="54" spans="1:216" ht="16.5" hidden="1" customHeight="1" x14ac:dyDescent="0.2">
      <c r="A54" s="23"/>
      <c r="B54" s="23"/>
      <c r="C54" s="24"/>
      <c r="D54" s="25"/>
      <c r="E54" s="21"/>
      <c r="F54" s="21"/>
      <c r="G54" s="22"/>
      <c r="H54" s="26"/>
      <c r="I54" s="26"/>
      <c r="J54" s="26"/>
      <c r="K54" s="26"/>
      <c r="L54" s="26"/>
      <c r="M54" s="26"/>
      <c r="N54" s="22"/>
      <c r="P54" s="27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</row>
    <row r="55" spans="1:216" ht="16.5" hidden="1" customHeight="1" x14ac:dyDescent="0.2">
      <c r="A55" s="23"/>
      <c r="B55" s="23"/>
      <c r="C55" s="24"/>
      <c r="D55" s="25"/>
      <c r="E55" s="21"/>
      <c r="F55" s="21"/>
      <c r="G55" s="22"/>
      <c r="H55" s="26"/>
      <c r="I55" s="26"/>
      <c r="J55" s="26"/>
      <c r="K55" s="26"/>
      <c r="L55" s="26"/>
      <c r="M55" s="26"/>
      <c r="N55" s="22"/>
      <c r="P55" s="27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</row>
    <row r="56" spans="1:216" ht="16.5" hidden="1" customHeight="1" x14ac:dyDescent="0.2">
      <c r="A56" s="23"/>
      <c r="B56" s="23"/>
      <c r="C56" s="24"/>
      <c r="D56" s="25"/>
      <c r="E56" s="21"/>
      <c r="F56" s="21"/>
      <c r="G56" s="22"/>
      <c r="H56" s="26"/>
      <c r="I56" s="26"/>
      <c r="J56" s="26"/>
      <c r="K56" s="26"/>
      <c r="L56" s="26"/>
      <c r="M56" s="26"/>
      <c r="N56" s="22"/>
      <c r="P56" s="27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</row>
    <row r="57" spans="1:216" ht="16.5" hidden="1" customHeight="1" x14ac:dyDescent="0.2">
      <c r="A57" s="23"/>
      <c r="B57" s="23"/>
      <c r="C57" s="24"/>
      <c r="D57" s="25"/>
      <c r="E57" s="21"/>
      <c r="F57" s="21"/>
      <c r="G57" s="22"/>
      <c r="H57" s="26"/>
      <c r="I57" s="26"/>
      <c r="J57" s="26"/>
      <c r="K57" s="26"/>
      <c r="L57" s="26"/>
      <c r="M57" s="26"/>
      <c r="N57" s="22"/>
      <c r="P57" s="2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</row>
    <row r="58" spans="1:216" ht="16.5" hidden="1" customHeight="1" x14ac:dyDescent="0.2">
      <c r="A58" s="23"/>
      <c r="B58" s="23"/>
      <c r="C58" s="24"/>
      <c r="D58" s="25"/>
      <c r="E58" s="21"/>
      <c r="F58" s="21"/>
      <c r="G58" s="22"/>
      <c r="H58" s="26"/>
      <c r="I58" s="26"/>
      <c r="J58" s="26"/>
      <c r="K58" s="26"/>
      <c r="L58" s="26"/>
      <c r="M58" s="26"/>
      <c r="N58" s="22"/>
      <c r="P58" s="27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</row>
    <row r="59" spans="1:216" ht="16.5" hidden="1" customHeight="1" x14ac:dyDescent="0.2">
      <c r="A59" s="23"/>
      <c r="B59" s="23"/>
      <c r="C59" s="24"/>
      <c r="D59" s="25"/>
      <c r="E59" s="21"/>
      <c r="F59" s="21"/>
      <c r="G59" s="22"/>
      <c r="H59" s="26"/>
      <c r="I59" s="26"/>
      <c r="J59" s="26"/>
      <c r="K59" s="26"/>
      <c r="L59" s="26"/>
      <c r="M59" s="26"/>
      <c r="N59" s="22"/>
      <c r="P59" s="27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</row>
    <row r="60" spans="1:216" ht="16.5" hidden="1" customHeight="1" x14ac:dyDescent="0.2">
      <c r="A60" s="23"/>
      <c r="B60" s="23"/>
      <c r="C60" s="24"/>
      <c r="D60" s="25"/>
      <c r="E60" s="21"/>
      <c r="F60" s="21"/>
      <c r="G60" s="22"/>
      <c r="H60" s="26"/>
      <c r="I60" s="26"/>
      <c r="J60" s="26"/>
      <c r="K60" s="26"/>
      <c r="L60" s="26"/>
      <c r="M60" s="26"/>
      <c r="N60" s="22"/>
      <c r="P60" s="27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</row>
    <row r="61" spans="1:216" ht="16.5" hidden="1" customHeight="1" x14ac:dyDescent="0.2">
      <c r="A61" s="23"/>
      <c r="B61" s="23"/>
      <c r="C61" s="24"/>
      <c r="D61" s="25"/>
      <c r="E61" s="21"/>
      <c r="F61" s="21"/>
      <c r="G61" s="22"/>
      <c r="H61" s="26"/>
      <c r="I61" s="26"/>
      <c r="J61" s="26"/>
      <c r="K61" s="26"/>
      <c r="L61" s="26"/>
      <c r="M61" s="26"/>
      <c r="N61" s="22"/>
      <c r="P61" s="27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</row>
    <row r="62" spans="1:216" ht="15" hidden="1" x14ac:dyDescent="0.25">
      <c r="A62" s="23"/>
      <c r="B62" s="23"/>
      <c r="C62" s="25"/>
      <c r="D62" s="25"/>
      <c r="E62" s="21"/>
      <c r="F62" s="21"/>
      <c r="G62" s="22"/>
      <c r="H62" s="26"/>
      <c r="I62" s="26"/>
      <c r="J62" s="26"/>
      <c r="K62" s="26"/>
      <c r="L62" s="26"/>
      <c r="M62" s="26"/>
      <c r="N62" s="29"/>
      <c r="P62" s="27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</row>
    <row r="63" spans="1:216" ht="15" x14ac:dyDescent="0.25">
      <c r="A63" s="23">
        <v>14</v>
      </c>
      <c r="B63" s="23"/>
      <c r="C63" s="30" t="s">
        <v>242</v>
      </c>
      <c r="D63" s="30"/>
      <c r="E63" s="31">
        <f t="shared" ref="E63:N63" si="36">AVERAGE(E12:E61)</f>
        <v>49.470897435897427</v>
      </c>
      <c r="F63" s="31">
        <f t="shared" si="36"/>
        <v>1.9361538461538463</v>
      </c>
      <c r="G63" s="17">
        <f t="shared" si="36"/>
        <v>4.8553846153846156E-2</v>
      </c>
      <c r="H63" s="17">
        <f t="shared" si="36"/>
        <v>4.8294871794871796E-2</v>
      </c>
      <c r="I63" s="17">
        <f t="shared" si="36"/>
        <v>4.803589743589743E-2</v>
      </c>
      <c r="J63" s="17">
        <f t="shared" si="36"/>
        <v>4.7776923076923064E-2</v>
      </c>
      <c r="K63" s="17">
        <f t="shared" si="36"/>
        <v>4.7517948717948712E-2</v>
      </c>
      <c r="L63" s="17">
        <f t="shared" si="36"/>
        <v>4.7258974358974366E-2</v>
      </c>
      <c r="M63" s="17">
        <f t="shared" si="36"/>
        <v>4.7E-2</v>
      </c>
      <c r="N63" s="29">
        <f t="shared" si="36"/>
        <v>8.767444088955853E-2</v>
      </c>
      <c r="P63" s="27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</row>
    <row r="64" spans="1:216" ht="15" x14ac:dyDescent="0.25">
      <c r="A64" s="23">
        <v>15</v>
      </c>
      <c r="B64" s="23"/>
      <c r="C64" s="30" t="s">
        <v>243</v>
      </c>
      <c r="D64" s="30"/>
      <c r="E64" s="31"/>
      <c r="F64" s="31"/>
      <c r="G64" s="29"/>
      <c r="H64" s="29"/>
      <c r="I64" s="29"/>
      <c r="J64" s="29"/>
      <c r="K64" s="29"/>
      <c r="L64" s="29"/>
      <c r="M64" s="29"/>
      <c r="N64" s="29">
        <f>MEDIAN(N12:N61)</f>
        <v>8.7418631655653556E-2</v>
      </c>
      <c r="P64" s="27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</row>
    <row r="65" spans="1:14" x14ac:dyDescent="0.2">
      <c r="C65" s="25"/>
      <c r="D65" s="25"/>
      <c r="E65" s="21"/>
      <c r="F65" s="21"/>
      <c r="G65" s="22"/>
    </row>
    <row r="66" spans="1:14" x14ac:dyDescent="0.2">
      <c r="B66" s="32"/>
      <c r="C66" s="33"/>
      <c r="D66" s="34"/>
    </row>
    <row r="67" spans="1:14" x14ac:dyDescent="0.2">
      <c r="B67" s="35" t="s">
        <v>244</v>
      </c>
      <c r="D67" s="34"/>
    </row>
    <row r="68" spans="1:14" x14ac:dyDescent="0.2">
      <c r="B68" s="36">
        <f>+A68+1</f>
        <v>1</v>
      </c>
      <c r="C68" s="1" t="s">
        <v>246</v>
      </c>
    </row>
    <row r="69" spans="1:14" x14ac:dyDescent="0.2">
      <c r="B69" s="36">
        <f>+B68+1</f>
        <v>2</v>
      </c>
      <c r="C69" s="25" t="s">
        <v>245</v>
      </c>
    </row>
    <row r="70" spans="1:14" x14ac:dyDescent="0.2">
      <c r="B70" s="36"/>
      <c r="C70" s="37"/>
    </row>
    <row r="71" spans="1:14" x14ac:dyDescent="0.2">
      <c r="B71" s="36"/>
      <c r="C71" s="25"/>
    </row>
    <row r="72" spans="1:14" x14ac:dyDescent="0.2">
      <c r="A72" s="1"/>
      <c r="B72" s="1"/>
      <c r="C72" s="38"/>
      <c r="E72" s="1"/>
      <c r="F72" s="1"/>
      <c r="G72" s="1"/>
      <c r="H72" s="1"/>
      <c r="I72" s="1"/>
      <c r="N72" s="1"/>
    </row>
    <row r="82" spans="5:8" x14ac:dyDescent="0.2">
      <c r="H82" s="39"/>
    </row>
    <row r="83" spans="5:8" x14ac:dyDescent="0.2">
      <c r="E83" s="40"/>
      <c r="H83" s="41"/>
    </row>
  </sheetData>
  <mergeCells count="4">
    <mergeCell ref="A1:N1"/>
    <mergeCell ref="A4:N4"/>
    <mergeCell ref="H8:L8"/>
    <mergeCell ref="C9:D9"/>
  </mergeCells>
  <printOptions horizontalCentered="1"/>
  <pageMargins left="0.7" right="0.7" top="1.25" bottom="0.75" header="0.55000000000000004" footer="0.51"/>
  <pageSetup scale="63" orientation="landscape" r:id="rId1"/>
  <headerFooter>
    <oddHeader xml:space="preserve">&amp;R&amp;17FEA
Michael P. Gorman
Docket No. 13-035-184
Exhibit FEA___(MPG-20)
Page 2 of 2&amp;11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MPG-20a</vt:lpstr>
      <vt:lpstr>MPG-20b</vt:lpstr>
      <vt:lpstr>'MPG-20a'!Print_Area</vt:lpstr>
      <vt:lpstr>'MPG-20b'!Print_Area</vt:lpstr>
      <vt:lpstr>VLfn2</vt:lpstr>
      <vt:lpstr>VLfn7</vt:lpstr>
    </vt:vector>
  </TitlesOfParts>
  <Company>Brubaker &amp;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Walters</dc:creator>
  <cp:lastModifiedBy>laurieharris</cp:lastModifiedBy>
  <cp:lastPrinted>2014-04-14T20:28:10Z</cp:lastPrinted>
  <dcterms:created xsi:type="dcterms:W3CDTF">2014-04-08T16:03:36Z</dcterms:created>
  <dcterms:modified xsi:type="dcterms:W3CDTF">2014-05-09T17:06:39Z</dcterms:modified>
</cp:coreProperties>
</file>